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44097108bdea8f7/Documentos/Leo_estudos/Faculdade/alessio/Projeto/dados/"/>
    </mc:Choice>
  </mc:AlternateContent>
  <xr:revisionPtr revIDLastSave="45" documentId="8_{E657EF77-E624-43DF-8925-526D6FC4A574}" xr6:coauthVersionLast="47" xr6:coauthVersionMax="47" xr10:uidLastSave="{AEE3513B-5ABA-4F27-AE95-5B17F665173B}"/>
  <bookViews>
    <workbookView xWindow="-120" yWindow="-120" windowWidth="29040" windowHeight="15720" xr2:uid="{3648CDFF-AE4B-4D19-BB82-D1E4168CA091}"/>
  </bookViews>
  <sheets>
    <sheet name="todos_clubes_serieA" sheetId="2" r:id="rId1"/>
    <sheet name="CRUD" sheetId="3" r:id="rId2"/>
  </sheets>
  <definedNames>
    <definedName name="DadosExternos_1" localSheetId="0" hidden="1">todos_clubes_serieA!$A$1:$G$121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B3" i="3"/>
  <c r="B4" i="3"/>
  <c r="B5" i="3"/>
  <c r="B6" i="3"/>
  <c r="H28" i="2" s="1"/>
  <c r="I28" i="2" s="1"/>
  <c r="B7" i="3"/>
  <c r="B8" i="3"/>
  <c r="H27" i="2" s="1"/>
  <c r="I27" i="2" s="1"/>
  <c r="B9" i="3"/>
  <c r="H50" i="2" s="1"/>
  <c r="I50" i="2" s="1"/>
  <c r="B10" i="3"/>
  <c r="B11" i="3"/>
  <c r="H73" i="2" s="1"/>
  <c r="I73" i="2" s="1"/>
  <c r="B12" i="3"/>
  <c r="B13" i="3"/>
  <c r="H64" i="2" s="1"/>
  <c r="I64" i="2" s="1"/>
  <c r="B14" i="3"/>
  <c r="H32" i="2" s="1"/>
  <c r="I32" i="2" s="1"/>
  <c r="J32" i="2" s="1"/>
  <c r="B15" i="3"/>
  <c r="B16" i="3"/>
  <c r="B17" i="3"/>
  <c r="B18" i="3"/>
  <c r="H55" i="2" s="1"/>
  <c r="I55" i="2" s="1"/>
  <c r="B19" i="3"/>
  <c r="H61" i="2" s="1"/>
  <c r="I61" i="2" s="1"/>
  <c r="B20" i="3"/>
  <c r="H33" i="2" s="1"/>
  <c r="I33" i="2" s="1"/>
  <c r="B21" i="3"/>
  <c r="H21" i="2" s="1"/>
  <c r="I21" i="2" s="1"/>
  <c r="J21" i="2" s="1"/>
  <c r="B22" i="3"/>
  <c r="H59" i="2" s="1"/>
  <c r="I59" i="2" s="1"/>
  <c r="B23" i="3"/>
  <c r="H56" i="2" s="1"/>
  <c r="I56" i="2" s="1"/>
  <c r="B24" i="3"/>
  <c r="H40" i="2" s="1"/>
  <c r="I40" i="2" s="1"/>
  <c r="B25" i="3"/>
  <c r="H41" i="2" s="1"/>
  <c r="I41" i="2" s="1"/>
  <c r="B26" i="3"/>
  <c r="H54" i="2" s="1"/>
  <c r="I54" i="2" s="1"/>
  <c r="J54" i="2" s="1"/>
  <c r="B27" i="3"/>
  <c r="B28" i="3"/>
  <c r="B29" i="3"/>
  <c r="B2" i="3"/>
  <c r="H2" i="2" s="1"/>
  <c r="I2" i="2" s="1"/>
  <c r="R108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2" i="3"/>
  <c r="H3" i="2"/>
  <c r="I3" i="2" s="1"/>
  <c r="H5" i="2"/>
  <c r="I5" i="2" s="1"/>
  <c r="J5" i="2" s="1"/>
  <c r="H6" i="2"/>
  <c r="I6" i="2" s="1"/>
  <c r="J6" i="2" s="1"/>
  <c r="H8" i="2"/>
  <c r="I8" i="2" s="1"/>
  <c r="J8" i="2" s="1"/>
  <c r="H16" i="2"/>
  <c r="I16" i="2" s="1"/>
  <c r="J16" i="2" s="1"/>
  <c r="H18" i="2"/>
  <c r="I18" i="2" s="1"/>
  <c r="J18" i="2" s="1"/>
  <c r="H19" i="2"/>
  <c r="I19" i="2" s="1"/>
  <c r="J19" i="2" s="1"/>
  <c r="H22" i="2"/>
  <c r="I22" i="2" s="1"/>
  <c r="J22" i="2" s="1"/>
  <c r="H25" i="2"/>
  <c r="I25" i="2" s="1"/>
  <c r="H26" i="2"/>
  <c r="I26" i="2" s="1"/>
  <c r="H30" i="2"/>
  <c r="I30" i="2" s="1"/>
  <c r="H36" i="2"/>
  <c r="I36" i="2" s="1"/>
  <c r="H37" i="2"/>
  <c r="I37" i="2" s="1"/>
  <c r="H38" i="2"/>
  <c r="I38" i="2" s="1"/>
  <c r="H39" i="2"/>
  <c r="I39" i="2" s="1"/>
  <c r="H42" i="2"/>
  <c r="I42" i="2" s="1"/>
  <c r="H44" i="2"/>
  <c r="I44" i="2" s="1"/>
  <c r="J44" i="2" s="1"/>
  <c r="H45" i="2"/>
  <c r="I45" i="2" s="1"/>
  <c r="H46" i="2"/>
  <c r="I46" i="2" s="1"/>
  <c r="H52" i="2"/>
  <c r="I52" i="2" s="1"/>
  <c r="H57" i="2"/>
  <c r="I57" i="2" s="1"/>
  <c r="H62" i="2"/>
  <c r="I62" i="2" s="1"/>
  <c r="H63" i="2"/>
  <c r="I63" i="2" s="1"/>
  <c r="H70" i="2"/>
  <c r="I70" i="2" s="1"/>
  <c r="H71" i="2"/>
  <c r="I71" i="2" s="1"/>
  <c r="H74" i="2"/>
  <c r="I74" i="2" s="1"/>
  <c r="H75" i="2"/>
  <c r="I75" i="2" s="1"/>
  <c r="H81" i="2"/>
  <c r="I81" i="2" s="1"/>
  <c r="H82" i="2"/>
  <c r="I82" i="2" s="1"/>
  <c r="H86" i="2"/>
  <c r="I86" i="2" s="1"/>
  <c r="H87" i="2"/>
  <c r="I87" i="2" s="1"/>
  <c r="H90" i="2"/>
  <c r="I90" i="2" s="1"/>
  <c r="H91" i="2"/>
  <c r="I91" i="2" s="1"/>
  <c r="H93" i="2"/>
  <c r="I93" i="2" s="1"/>
  <c r="H97" i="2"/>
  <c r="I97" i="2" s="1"/>
  <c r="H98" i="2"/>
  <c r="I98" i="2" s="1"/>
  <c r="H99" i="2"/>
  <c r="I99" i="2" s="1"/>
  <c r="H100" i="2"/>
  <c r="I100" i="2" s="1"/>
  <c r="H101" i="2"/>
  <c r="I101" i="2" s="1"/>
  <c r="H103" i="2"/>
  <c r="I103" i="2" s="1"/>
  <c r="H106" i="2"/>
  <c r="I106" i="2" s="1"/>
  <c r="H108" i="2"/>
  <c r="I108" i="2" s="1"/>
  <c r="H109" i="2"/>
  <c r="I109" i="2" s="1"/>
  <c r="H111" i="2"/>
  <c r="I111" i="2" s="1"/>
  <c r="H113" i="2"/>
  <c r="I113" i="2" s="1"/>
  <c r="H114" i="2"/>
  <c r="I114" i="2" s="1"/>
  <c r="H116" i="2"/>
  <c r="I116" i="2" s="1"/>
  <c r="H117" i="2"/>
  <c r="I117" i="2" s="1"/>
  <c r="H118" i="2"/>
  <c r="I118" i="2" s="1"/>
  <c r="H119" i="2"/>
  <c r="I119" i="2" s="1"/>
  <c r="J119" i="2" s="1"/>
  <c r="H120" i="2"/>
  <c r="I120" i="2" s="1"/>
  <c r="H121" i="2"/>
  <c r="I121" i="2" s="1"/>
  <c r="H17" i="2"/>
  <c r="I17" i="2" s="1"/>
  <c r="J17" i="2" s="1"/>
  <c r="H4" i="2"/>
  <c r="I4" i="2" s="1"/>
  <c r="J4" i="2" s="1"/>
  <c r="H67" i="2"/>
  <c r="I67" i="2" s="1"/>
  <c r="H10" i="2"/>
  <c r="I10" i="2" s="1"/>
  <c r="J10" i="2" s="1"/>
  <c r="H112" i="2"/>
  <c r="I112" i="2" s="1"/>
  <c r="H76" i="2"/>
  <c r="I76" i="2" s="1"/>
  <c r="H15" i="2"/>
  <c r="I15" i="2" s="1"/>
  <c r="J15" i="2" s="1"/>
  <c r="H105" i="2"/>
  <c r="I105" i="2" s="1"/>
  <c r="H78" i="2" l="1"/>
  <c r="I78" i="2" s="1"/>
  <c r="H20" i="2"/>
  <c r="I20" i="2" s="1"/>
  <c r="J20" i="2" s="1"/>
  <c r="J41" i="2"/>
  <c r="J64" i="2"/>
  <c r="J105" i="2"/>
  <c r="J45" i="2"/>
  <c r="J63" i="2"/>
  <c r="H88" i="2"/>
  <c r="I88" i="2" s="1"/>
  <c r="H66" i="2"/>
  <c r="I66" i="2" s="1"/>
  <c r="H107" i="2"/>
  <c r="I107" i="2" s="1"/>
  <c r="J107" i="2" s="1"/>
  <c r="J87" i="2"/>
  <c r="J103" i="2"/>
  <c r="H115" i="2"/>
  <c r="I115" i="2" s="1"/>
  <c r="H79" i="2"/>
  <c r="I79" i="2" s="1"/>
  <c r="H58" i="2"/>
  <c r="I58" i="2" s="1"/>
  <c r="J58" i="2" s="1"/>
  <c r="H29" i="2"/>
  <c r="I29" i="2" s="1"/>
  <c r="H96" i="2"/>
  <c r="I96" i="2" s="1"/>
  <c r="J96" i="2" s="1"/>
  <c r="H94" i="2"/>
  <c r="I94" i="2" s="1"/>
  <c r="J100" i="2"/>
  <c r="J82" i="2"/>
  <c r="J61" i="2"/>
  <c r="J42" i="2"/>
  <c r="J40" i="2"/>
  <c r="J86" i="2"/>
  <c r="J81" i="2"/>
  <c r="J59" i="2"/>
  <c r="J39" i="2"/>
  <c r="J112" i="2"/>
  <c r="J38" i="2"/>
  <c r="J62" i="2"/>
  <c r="J78" i="2"/>
  <c r="J37" i="2"/>
  <c r="J50" i="2"/>
  <c r="J116" i="2"/>
  <c r="J113" i="2"/>
  <c r="J56" i="2"/>
  <c r="J36" i="2"/>
  <c r="J33" i="2"/>
  <c r="J27" i="2"/>
  <c r="J115" i="2"/>
  <c r="J29" i="2"/>
  <c r="J111" i="2"/>
  <c r="J94" i="2"/>
  <c r="J74" i="2"/>
  <c r="J55" i="2"/>
  <c r="H31" i="2"/>
  <c r="I31" i="2" s="1"/>
  <c r="J31" i="2" s="1"/>
  <c r="J99" i="2"/>
  <c r="J114" i="2"/>
  <c r="J75" i="2"/>
  <c r="J109" i="2"/>
  <c r="J93" i="2"/>
  <c r="J73" i="2"/>
  <c r="H53" i="2"/>
  <c r="I53" i="2" s="1"/>
  <c r="J53" i="2" s="1"/>
  <c r="J30" i="2"/>
  <c r="J2" i="2"/>
  <c r="J76" i="2"/>
  <c r="J97" i="2"/>
  <c r="J108" i="2"/>
  <c r="J91" i="2"/>
  <c r="J71" i="2"/>
  <c r="J52" i="2"/>
  <c r="J28" i="2"/>
  <c r="J118" i="2"/>
  <c r="J98" i="2"/>
  <c r="J57" i="2"/>
  <c r="J67" i="2"/>
  <c r="J121" i="2"/>
  <c r="J90" i="2"/>
  <c r="J70" i="2"/>
  <c r="H49" i="2"/>
  <c r="I49" i="2" s="1"/>
  <c r="J49" i="2" s="1"/>
  <c r="J26" i="2"/>
  <c r="J101" i="2"/>
  <c r="J117" i="2"/>
  <c r="J79" i="2"/>
  <c r="J120" i="2"/>
  <c r="J106" i="2"/>
  <c r="J88" i="2"/>
  <c r="J66" i="2"/>
  <c r="J46" i="2"/>
  <c r="J25" i="2"/>
  <c r="H51" i="2"/>
  <c r="I51" i="2" s="1"/>
  <c r="J51" i="2" s="1"/>
  <c r="H14" i="2"/>
  <c r="I14" i="2" s="1"/>
  <c r="J14" i="2" s="1"/>
  <c r="H95" i="2"/>
  <c r="I95" i="2" s="1"/>
  <c r="J95" i="2" s="1"/>
  <c r="H77" i="2"/>
  <c r="I77" i="2" s="1"/>
  <c r="J77" i="2" s="1"/>
  <c r="H9" i="2"/>
  <c r="I9" i="2" s="1"/>
  <c r="J9" i="2" s="1"/>
  <c r="H72" i="2"/>
  <c r="I72" i="2" s="1"/>
  <c r="J72" i="2" s="1"/>
  <c r="H69" i="2"/>
  <c r="I69" i="2" s="1"/>
  <c r="J69" i="2" s="1"/>
  <c r="H48" i="2"/>
  <c r="I48" i="2" s="1"/>
  <c r="J48" i="2" s="1"/>
  <c r="H13" i="2"/>
  <c r="I13" i="2" s="1"/>
  <c r="J13" i="2" s="1"/>
  <c r="H85" i="2"/>
  <c r="I85" i="2" s="1"/>
  <c r="J85" i="2" s="1"/>
  <c r="H84" i="2"/>
  <c r="I84" i="2" s="1"/>
  <c r="J84" i="2" s="1"/>
  <c r="H60" i="2"/>
  <c r="I60" i="2" s="1"/>
  <c r="J60" i="2" s="1"/>
  <c r="H24" i="2"/>
  <c r="I24" i="2" s="1"/>
  <c r="J24" i="2" s="1"/>
  <c r="H12" i="2"/>
  <c r="I12" i="2" s="1"/>
  <c r="J12" i="2" s="1"/>
  <c r="H83" i="2"/>
  <c r="I83" i="2" s="1"/>
  <c r="J83" i="2" s="1"/>
  <c r="H47" i="2"/>
  <c r="I47" i="2" s="1"/>
  <c r="J47" i="2" s="1"/>
  <c r="H35" i="2"/>
  <c r="I35" i="2" s="1"/>
  <c r="J35" i="2" s="1"/>
  <c r="H23" i="2"/>
  <c r="I23" i="2" s="1"/>
  <c r="J23" i="2" s="1"/>
  <c r="H11" i="2"/>
  <c r="I11" i="2" s="1"/>
  <c r="J11" i="2" s="1"/>
  <c r="H34" i="2"/>
  <c r="I34" i="2" s="1"/>
  <c r="J34" i="2" s="1"/>
  <c r="H104" i="2"/>
  <c r="I104" i="2" s="1"/>
  <c r="J104" i="2" s="1"/>
  <c r="H92" i="2"/>
  <c r="I92" i="2" s="1"/>
  <c r="J92" i="2" s="1"/>
  <c r="H80" i="2"/>
  <c r="I80" i="2" s="1"/>
  <c r="J80" i="2" s="1"/>
  <c r="H68" i="2"/>
  <c r="I68" i="2" s="1"/>
  <c r="J68" i="2" s="1"/>
  <c r="H110" i="2"/>
  <c r="I110" i="2" s="1"/>
  <c r="J110" i="2" s="1"/>
  <c r="H43" i="2"/>
  <c r="I43" i="2" s="1"/>
  <c r="J43" i="2" s="1"/>
  <c r="H7" i="2"/>
  <c r="I7" i="2" s="1"/>
  <c r="J7" i="2" s="1"/>
  <c r="H102" i="2"/>
  <c r="I102" i="2" s="1"/>
  <c r="J102" i="2" s="1"/>
  <c r="H89" i="2"/>
  <c r="I89" i="2" s="1"/>
  <c r="J89" i="2" s="1"/>
  <c r="H65" i="2"/>
  <c r="I65" i="2" s="1"/>
  <c r="J6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3F1638-8576-47A0-8000-AD0F1A407C2C}" keepAlive="1" name="Consulta - todos_clubes_serieA" description="Conexão com a consulta 'todos_clubes_serieA' na pasta de trabalho." type="5" refreshedVersion="8" background="1" saveData="1">
    <dbPr connection="Provider=Microsoft.Mashup.OleDb.1;Data Source=$Workbook$;Location=todos_clubes_serieA;Extended Properties=&quot;&quot;" command="SELECT * FROM [todos_clubes_serieA]"/>
  </connection>
</connections>
</file>

<file path=xl/sharedStrings.xml><?xml version="1.0" encoding="utf-8"?>
<sst xmlns="http://schemas.openxmlformats.org/spreadsheetml/2006/main" count="413" uniqueCount="85">
  <si>
    <t>Clube</t>
  </si>
  <si>
    <t>Plantel</t>
  </si>
  <si>
    <t>ø Idade</t>
  </si>
  <si>
    <t>Estrangeiros</t>
  </si>
  <si>
    <t>ø Valor de Mercado</t>
  </si>
  <si>
    <t>Valor de Mercado Total</t>
  </si>
  <si>
    <t>Temporada</t>
  </si>
  <si>
    <t>SC Corinthians</t>
  </si>
  <si>
    <t>CR Flamengo</t>
  </si>
  <si>
    <t>SE Palmeiras</t>
  </si>
  <si>
    <t>Atlético Mineiro</t>
  </si>
  <si>
    <t>SC Internacional</t>
  </si>
  <si>
    <t>Grêmio FBPA</t>
  </si>
  <si>
    <t>São Paulo FC</t>
  </si>
  <si>
    <t>Santos FC</t>
  </si>
  <si>
    <t>EC Bahia</t>
  </si>
  <si>
    <t>CR Vasco da Gama</t>
  </si>
  <si>
    <t>Coritiba FC</t>
  </si>
  <si>
    <t>Botafogo FR</t>
  </si>
  <si>
    <t>Athletico Paranaense</t>
  </si>
  <si>
    <t>Goiás EC</t>
  </si>
  <si>
    <t>Fluminense FC</t>
  </si>
  <si>
    <t>Sport Recife</t>
  </si>
  <si>
    <t>Ceará SC</t>
  </si>
  <si>
    <t>Atlético Goianiense</t>
  </si>
  <si>
    <t>Fortaleza EC</t>
  </si>
  <si>
    <t>RB Bragantino</t>
  </si>
  <si>
    <t>EC Juventude</t>
  </si>
  <si>
    <t>Cuiabá EC</t>
  </si>
  <si>
    <t>América Mineiro</t>
  </si>
  <si>
    <t>Chapecoense</t>
  </si>
  <si>
    <t>Avaí FC</t>
  </si>
  <si>
    <t>Cruzeiro EC</t>
  </si>
  <si>
    <t>Criciúma EC</t>
  </si>
  <si>
    <t>EC Vitória</t>
  </si>
  <si>
    <t>Mirassol FC</t>
  </si>
  <si>
    <t>Pontos</t>
  </si>
  <si>
    <t>Time</t>
  </si>
  <si>
    <t>V</t>
  </si>
  <si>
    <t>E</t>
  </si>
  <si>
    <t>D</t>
  </si>
  <si>
    <t>Gols</t>
  </si>
  <si>
    <t>SG</t>
  </si>
  <si>
    <t>Pts</t>
  </si>
  <si>
    <t>Atlético-MG</t>
  </si>
  <si>
    <t>Flamengo</t>
  </si>
  <si>
    <t>Palmeiras</t>
  </si>
  <si>
    <t>Fortaleza</t>
  </si>
  <si>
    <t>Corinthians</t>
  </si>
  <si>
    <t>Bragantino</t>
  </si>
  <si>
    <t>Fluminense</t>
  </si>
  <si>
    <t>Atlético-GO</t>
  </si>
  <si>
    <t>Santos</t>
  </si>
  <si>
    <t>Ceará</t>
  </si>
  <si>
    <t>Internacional</t>
  </si>
  <si>
    <t>São Paulo</t>
  </si>
  <si>
    <t>Athletico-PR</t>
  </si>
  <si>
    <t>Grêmio</t>
  </si>
  <si>
    <t>Bahia</t>
  </si>
  <si>
    <t>Sport</t>
  </si>
  <si>
    <t>27:67</t>
  </si>
  <si>
    <t>#</t>
  </si>
  <si>
    <t>Vasco da Gama</t>
  </si>
  <si>
    <t>Goiás</t>
  </si>
  <si>
    <t>41:63</t>
  </si>
  <si>
    <t>Botafogo</t>
  </si>
  <si>
    <t>32:62</t>
  </si>
  <si>
    <t>Juventude</t>
  </si>
  <si>
    <t>Cuiabá</t>
  </si>
  <si>
    <t>América-MG</t>
  </si>
  <si>
    <t>Avaí</t>
  </si>
  <si>
    <t>Cruzeiro</t>
  </si>
  <si>
    <t>Criciúma</t>
  </si>
  <si>
    <t>Vitória</t>
  </si>
  <si>
    <t>Mirassol</t>
  </si>
  <si>
    <t>39:60</t>
  </si>
  <si>
    <t>34:60</t>
  </si>
  <si>
    <t>29:69</t>
  </si>
  <si>
    <t>39:64</t>
  </si>
  <si>
    <t>Coritiba</t>
  </si>
  <si>
    <t>41:73</t>
  </si>
  <si>
    <t>42:81</t>
  </si>
  <si>
    <t>42:61</t>
  </si>
  <si>
    <t>Chave</t>
  </si>
  <si>
    <t>Time_ajustado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</si>
</sst>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6" fontId="0" fillId="0" borderId="0" xfId="0" applyNumberFormat="1"/>
    <xf numFmtId="43" fontId="0" fillId="0" borderId="0" xfId="1" applyFont="1"/>
  </cellXfs>
  <cellStyles count="2">
    <cellStyle name="Normal" xfId="0" builtinId="0"/>
    <cellStyle name="Vírgula" xfId="1" builtinId="3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26E6618-BFB9-48CD-9967-6392A71A5C9E}" autoFormatId="16" applyNumberFormats="0" applyBorderFormats="0" applyFontFormats="0" applyPatternFormats="0" applyAlignmentFormats="0" applyWidthHeightFormats="0">
  <queryTableRefresh nextId="13" unboundColumnsRight="3">
    <queryTableFields count="10">
      <queryTableField id="1" name="Clube" tableColumnId="1"/>
      <queryTableField id="2" name="Plantel" tableColumnId="2"/>
      <queryTableField id="3" name="ø Idade" tableColumnId="3"/>
      <queryTableField id="4" name="Estrangeiros" tableColumnId="4"/>
      <queryTableField id="5" name="ø Valor de Mercado" tableColumnId="5"/>
      <queryTableField id="6" name="Valor de Mercado Total" tableColumnId="6"/>
      <queryTableField id="7" name="Temporada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63CC04-7120-4F70-B828-5FD30BCDE239}" name="todos_clubes_serieA" displayName="todos_clubes_serieA" ref="A1:J121" tableType="queryTable" totalsRowShown="0">
  <autoFilter ref="A1:J121" xr:uid="{C563CC04-7120-4F70-B828-5FD30BCDE239}"/>
  <tableColumns count="10">
    <tableColumn id="1" xr3:uid="{3A38AD06-C0CB-4C02-B72C-B05D5E6476E1}" uniqueName="1" name="Clube" queryTableFieldId="1" dataDxfId="3"/>
    <tableColumn id="2" xr3:uid="{864D0507-300A-4DFB-AA62-021A5C12D24F}" uniqueName="2" name="Plantel" queryTableFieldId="2"/>
    <tableColumn id="3" xr3:uid="{4B0A06DE-FB75-4A50-BD0B-EBE3DC788EAB}" uniqueName="3" name="ø Idade" queryTableFieldId="3"/>
    <tableColumn id="4" xr3:uid="{05554FEF-E730-4468-9547-141F11485C3B}" uniqueName="4" name="Estrangeiros" queryTableFieldId="4"/>
    <tableColumn id="5" xr3:uid="{A2110A41-64C9-4C9A-A5D9-3EF97DEF63E1}" uniqueName="5" name="ø Valor de Mercado" queryTableFieldId="5" dataCellStyle="Vírgula"/>
    <tableColumn id="6" xr3:uid="{3CCD7971-68D2-4C66-80C7-DF8095C33D51}" uniqueName="6" name="Valor de Mercado Total" queryTableFieldId="6" dataCellStyle="Vírgula"/>
    <tableColumn id="7" xr3:uid="{AEB18CBC-32C8-4276-B1B7-A4FB816FB58F}" uniqueName="7" name="Temporada" queryTableFieldId="7"/>
    <tableColumn id="8" xr3:uid="{64AFD645-2FFF-4D4E-8175-6D28895FEBAE}" uniqueName="8" name="Time_ajustado" queryTableFieldId="8" dataDxfId="2">
      <calculatedColumnFormula>_xlfn.XLOOKUP(todos_clubes_serieA[[#This Row],[Clube]],CRUD!$A$1:$A$30,CRUD!$B$1:$B$30)</calculatedColumnFormula>
    </tableColumn>
    <tableColumn id="9" xr3:uid="{3004D451-C997-40F3-9B69-9C51B204E66E}" uniqueName="9" name="Chave" queryTableFieldId="9" dataDxfId="1">
      <calculatedColumnFormula>todos_clubes_serieA[[#This Row],[Time_ajustado]]&amp;todos_clubes_serieA[[#This Row],[Temporada]]</calculatedColumnFormula>
    </tableColumn>
    <tableColumn id="10" xr3:uid="{5C9AA4C0-18E6-4783-9931-7DAF24C4A753}" uniqueName="10" name="Pontos" queryTableFieldId="10" dataDxfId="0">
      <calculatedColumnFormula>IFERROR(_xlfn.XLOOKUP(todos_clubes_serieA[[#This Row],[Chave]],CRUD!R:R,CRUD!P:P),0)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A76D-3D63-423D-AFE6-AA49A84DADF8}">
  <dimension ref="A1:J121"/>
  <sheetViews>
    <sheetView tabSelected="1" workbookViewId="0">
      <selection activeCell="K11" sqref="K11"/>
    </sheetView>
  </sheetViews>
  <sheetFormatPr defaultRowHeight="15" x14ac:dyDescent="0.25"/>
  <cols>
    <col min="1" max="1" width="30.5703125" customWidth="1"/>
    <col min="2" max="2" width="9.5703125" bestFit="1" customWidth="1"/>
    <col min="3" max="3" width="9.85546875" bestFit="1" customWidth="1"/>
    <col min="4" max="4" width="14.5703125" bestFit="1" customWidth="1"/>
    <col min="5" max="5" width="20.5703125" style="2" bestFit="1" customWidth="1"/>
    <col min="6" max="6" width="24" style="2" bestFit="1" customWidth="1"/>
    <col min="7" max="7" width="13.28515625" bestFit="1" customWidth="1"/>
    <col min="8" max="8" width="15.85546875" customWidth="1"/>
    <col min="9" max="9" width="22" customWidth="1"/>
    <col min="10" max="10" width="11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t="s">
        <v>6</v>
      </c>
      <c r="H1" t="s">
        <v>84</v>
      </c>
      <c r="I1" t="s">
        <v>83</v>
      </c>
      <c r="J1" t="s">
        <v>36</v>
      </c>
    </row>
    <row r="2" spans="1:10" x14ac:dyDescent="0.25">
      <c r="A2" t="s">
        <v>7</v>
      </c>
      <c r="B2">
        <v>57</v>
      </c>
      <c r="C2">
        <v>23.7</v>
      </c>
      <c r="D2">
        <v>8</v>
      </c>
      <c r="E2" s="2">
        <v>1990000</v>
      </c>
      <c r="F2" s="2">
        <v>113450000</v>
      </c>
      <c r="G2">
        <v>2020</v>
      </c>
      <c r="H2" t="str">
        <f>_xlfn.XLOOKUP(todos_clubes_serieA[[#This Row],[Clube]],CRUD!$A$1:$A$30,CRUD!$B$1:$B$30)</f>
        <v>Corinthians</v>
      </c>
      <c r="I2" t="str">
        <f>todos_clubes_serieA[[#This Row],[Time_ajustado]]&amp;todos_clubes_serieA[[#This Row],[Temporada]]</f>
        <v>Corinthians2020</v>
      </c>
      <c r="J2">
        <f>IFERROR(_xlfn.XLOOKUP(todos_clubes_serieA[[#This Row],[Chave]],CRUD!R:R,CRUD!P:P),0)</f>
        <v>51</v>
      </c>
    </row>
    <row r="3" spans="1:10" x14ac:dyDescent="0.25">
      <c r="A3" t="s">
        <v>8</v>
      </c>
      <c r="B3">
        <v>64</v>
      </c>
      <c r="C3">
        <v>22</v>
      </c>
      <c r="D3">
        <v>9</v>
      </c>
      <c r="E3" s="2">
        <v>1640000</v>
      </c>
      <c r="F3" s="2">
        <v>105100000</v>
      </c>
      <c r="G3">
        <v>2020</v>
      </c>
      <c r="H3" t="str">
        <f>_xlfn.XLOOKUP(todos_clubes_serieA[[#This Row],[Clube]],CRUD!$A$1:$A$30,CRUD!$B$1:$B$30)</f>
        <v>Flamengo</v>
      </c>
      <c r="I3" t="str">
        <f>todos_clubes_serieA[[#This Row],[Time_ajustado]]&amp;todos_clubes_serieA[[#This Row],[Temporada]]</f>
        <v>Flamengo2020</v>
      </c>
      <c r="J3">
        <f>IFERROR(_xlfn.XLOOKUP(todos_clubes_serieA[[#This Row],[Chave]],CRUD!R:R,CRUD!P:P),0)</f>
        <v>71</v>
      </c>
    </row>
    <row r="4" spans="1:10" x14ac:dyDescent="0.25">
      <c r="A4" t="s">
        <v>9</v>
      </c>
      <c r="B4">
        <v>57</v>
      </c>
      <c r="C4">
        <v>22.5</v>
      </c>
      <c r="D4">
        <v>8</v>
      </c>
      <c r="E4" s="2">
        <v>1540000</v>
      </c>
      <c r="F4" s="2">
        <v>88000000</v>
      </c>
      <c r="G4">
        <v>2020</v>
      </c>
      <c r="H4" t="str">
        <f>_xlfn.XLOOKUP(todos_clubes_serieA[[#This Row],[Clube]],CRUD!$A$1:$A$30,CRUD!$B$1:$B$30)</f>
        <v>Palmeiras</v>
      </c>
      <c r="I4" t="str">
        <f>todos_clubes_serieA[[#This Row],[Time_ajustado]]&amp;todos_clubes_serieA[[#This Row],[Temporada]]</f>
        <v>Palmeiras2020</v>
      </c>
      <c r="J4">
        <f>IFERROR(_xlfn.XLOOKUP(todos_clubes_serieA[[#This Row],[Chave]],CRUD!R:R,CRUD!P:P),0)</f>
        <v>58</v>
      </c>
    </row>
    <row r="5" spans="1:10" x14ac:dyDescent="0.25">
      <c r="A5" t="s">
        <v>10</v>
      </c>
      <c r="B5">
        <v>60</v>
      </c>
      <c r="C5">
        <v>23.3</v>
      </c>
      <c r="D5">
        <v>11</v>
      </c>
      <c r="E5" s="2">
        <v>1170000</v>
      </c>
      <c r="F5" s="2">
        <v>70150000</v>
      </c>
      <c r="G5">
        <v>2020</v>
      </c>
      <c r="H5" t="str">
        <f>_xlfn.XLOOKUP(todos_clubes_serieA[[#This Row],[Clube]],CRUD!$A$1:$A$30,CRUD!$B$1:$B$30)</f>
        <v>Atlético-MG</v>
      </c>
      <c r="I5" t="str">
        <f>todos_clubes_serieA[[#This Row],[Time_ajustado]]&amp;todos_clubes_serieA[[#This Row],[Temporada]]</f>
        <v>Atlético-MG2020</v>
      </c>
      <c r="J5">
        <f>IFERROR(_xlfn.XLOOKUP(todos_clubes_serieA[[#This Row],[Chave]],CRUD!R:R,CRUD!P:P),0)</f>
        <v>68</v>
      </c>
    </row>
    <row r="6" spans="1:10" x14ac:dyDescent="0.25">
      <c r="A6" t="s">
        <v>11</v>
      </c>
      <c r="B6">
        <v>52</v>
      </c>
      <c r="C6">
        <v>23.4</v>
      </c>
      <c r="D6">
        <v>10</v>
      </c>
      <c r="E6" s="2">
        <v>1310000</v>
      </c>
      <c r="F6" s="2">
        <v>68250000</v>
      </c>
      <c r="G6">
        <v>2020</v>
      </c>
      <c r="H6" t="str">
        <f>_xlfn.XLOOKUP(todos_clubes_serieA[[#This Row],[Clube]],CRUD!$A$1:$A$30,CRUD!$B$1:$B$30)</f>
        <v>Internacional</v>
      </c>
      <c r="I6" t="str">
        <f>todos_clubes_serieA[[#This Row],[Time_ajustado]]&amp;todos_clubes_serieA[[#This Row],[Temporada]]</f>
        <v>Internacional2020</v>
      </c>
      <c r="J6">
        <f>IFERROR(_xlfn.XLOOKUP(todos_clubes_serieA[[#This Row],[Chave]],CRUD!R:R,CRUD!P:P),0)</f>
        <v>70</v>
      </c>
    </row>
    <row r="7" spans="1:10" x14ac:dyDescent="0.25">
      <c r="A7" t="s">
        <v>12</v>
      </c>
      <c r="B7">
        <v>51</v>
      </c>
      <c r="C7">
        <v>24.8</v>
      </c>
      <c r="D7">
        <v>4</v>
      </c>
      <c r="E7" s="2">
        <v>1280000</v>
      </c>
      <c r="F7" s="2">
        <v>65300000</v>
      </c>
      <c r="G7">
        <v>2020</v>
      </c>
      <c r="H7" t="str">
        <f>_xlfn.XLOOKUP(todos_clubes_serieA[[#This Row],[Clube]],CRUD!$A$1:$A$30,CRUD!$B$1:$B$30)</f>
        <v>Grêmio</v>
      </c>
      <c r="I7" t="str">
        <f>todos_clubes_serieA[[#This Row],[Time_ajustado]]&amp;todos_clubes_serieA[[#This Row],[Temporada]]</f>
        <v>Grêmio2020</v>
      </c>
      <c r="J7">
        <f>IFERROR(_xlfn.XLOOKUP(todos_clubes_serieA[[#This Row],[Chave]],CRUD!R:R,CRUD!P:P),0)</f>
        <v>59</v>
      </c>
    </row>
    <row r="8" spans="1:10" x14ac:dyDescent="0.25">
      <c r="A8" t="s">
        <v>13</v>
      </c>
      <c r="B8">
        <v>47</v>
      </c>
      <c r="C8">
        <v>22.9</v>
      </c>
      <c r="D8">
        <v>6</v>
      </c>
      <c r="E8" s="2">
        <v>1070000</v>
      </c>
      <c r="F8" s="2">
        <v>50200000</v>
      </c>
      <c r="G8">
        <v>2020</v>
      </c>
      <c r="H8" t="str">
        <f>_xlfn.XLOOKUP(todos_clubes_serieA[[#This Row],[Clube]],CRUD!$A$1:$A$30,CRUD!$B$1:$B$30)</f>
        <v>São Paulo</v>
      </c>
      <c r="I8" t="str">
        <f>todos_clubes_serieA[[#This Row],[Time_ajustado]]&amp;todos_clubes_serieA[[#This Row],[Temporada]]</f>
        <v>São Paulo2020</v>
      </c>
      <c r="J8">
        <f>IFERROR(_xlfn.XLOOKUP(todos_clubes_serieA[[#This Row],[Chave]],CRUD!R:R,CRUD!P:P),0)</f>
        <v>66</v>
      </c>
    </row>
    <row r="9" spans="1:10" x14ac:dyDescent="0.25">
      <c r="A9" t="s">
        <v>14</v>
      </c>
      <c r="B9">
        <v>55</v>
      </c>
      <c r="C9">
        <v>22.5</v>
      </c>
      <c r="D9">
        <v>6</v>
      </c>
      <c r="E9" s="2">
        <v>738000</v>
      </c>
      <c r="F9" s="2">
        <v>40580000</v>
      </c>
      <c r="G9">
        <v>2020</v>
      </c>
      <c r="H9" t="str">
        <f>_xlfn.XLOOKUP(todos_clubes_serieA[[#This Row],[Clube]],CRUD!$A$1:$A$30,CRUD!$B$1:$B$30)</f>
        <v>Santos</v>
      </c>
      <c r="I9" t="str">
        <f>todos_clubes_serieA[[#This Row],[Time_ajustado]]&amp;todos_clubes_serieA[[#This Row],[Temporada]]</f>
        <v>Santos2020</v>
      </c>
      <c r="J9">
        <f>IFERROR(_xlfn.XLOOKUP(todos_clubes_serieA[[#This Row],[Chave]],CRUD!R:R,CRUD!P:P),0)</f>
        <v>54</v>
      </c>
    </row>
    <row r="10" spans="1:10" x14ac:dyDescent="0.25">
      <c r="A10" t="s">
        <v>15</v>
      </c>
      <c r="B10">
        <v>68</v>
      </c>
      <c r="C10">
        <v>23.1</v>
      </c>
      <c r="D10">
        <v>1</v>
      </c>
      <c r="E10" s="2">
        <v>583000</v>
      </c>
      <c r="F10" s="2">
        <v>39680000</v>
      </c>
      <c r="G10">
        <v>2020</v>
      </c>
      <c r="H10" t="str">
        <f>_xlfn.XLOOKUP(todos_clubes_serieA[[#This Row],[Clube]],CRUD!$A$1:$A$30,CRUD!$B$1:$B$30)</f>
        <v>Bahia</v>
      </c>
      <c r="I10" t="str">
        <f>todos_clubes_serieA[[#This Row],[Time_ajustado]]&amp;todos_clubes_serieA[[#This Row],[Temporada]]</f>
        <v>Bahia2020</v>
      </c>
      <c r="J10">
        <f>IFERROR(_xlfn.XLOOKUP(todos_clubes_serieA[[#This Row],[Chave]],CRUD!R:R,CRUD!P:P),0)</f>
        <v>44</v>
      </c>
    </row>
    <row r="11" spans="1:10" x14ac:dyDescent="0.25">
      <c r="A11" t="s">
        <v>16</v>
      </c>
      <c r="B11">
        <v>50</v>
      </c>
      <c r="C11">
        <v>23</v>
      </c>
      <c r="D11">
        <v>5</v>
      </c>
      <c r="E11" s="2">
        <v>778000</v>
      </c>
      <c r="F11" s="2">
        <v>38900000</v>
      </c>
      <c r="G11">
        <v>2020</v>
      </c>
      <c r="H11" t="str">
        <f>_xlfn.XLOOKUP(todos_clubes_serieA[[#This Row],[Clube]],CRUD!$A$1:$A$30,CRUD!$B$1:$B$30)</f>
        <v>Vasco da Gama</v>
      </c>
      <c r="I11" t="str">
        <f>todos_clubes_serieA[[#This Row],[Time_ajustado]]&amp;todos_clubes_serieA[[#This Row],[Temporada]]</f>
        <v>Vasco da Gama2020</v>
      </c>
      <c r="J11">
        <f>IFERROR(_xlfn.XLOOKUP(todos_clubes_serieA[[#This Row],[Chave]],CRUD!R:R,CRUD!P:P),0)</f>
        <v>41</v>
      </c>
    </row>
    <row r="12" spans="1:10" x14ac:dyDescent="0.25">
      <c r="A12" t="s">
        <v>17</v>
      </c>
      <c r="B12">
        <v>61</v>
      </c>
      <c r="C12">
        <v>24</v>
      </c>
      <c r="D12">
        <v>4</v>
      </c>
      <c r="E12" s="2">
        <v>581000</v>
      </c>
      <c r="F12" s="2">
        <v>35450000</v>
      </c>
      <c r="G12">
        <v>2020</v>
      </c>
      <c r="H12" t="str">
        <f>_xlfn.XLOOKUP(todos_clubes_serieA[[#This Row],[Clube]],CRUD!$A$1:$A$30,CRUD!$B$1:$B$30)</f>
        <v>Coritiba</v>
      </c>
      <c r="I12" t="str">
        <f>todos_clubes_serieA[[#This Row],[Time_ajustado]]&amp;todos_clubes_serieA[[#This Row],[Temporada]]</f>
        <v>Coritiba2020</v>
      </c>
      <c r="J12">
        <f>IFERROR(_xlfn.XLOOKUP(todos_clubes_serieA[[#This Row],[Chave]],CRUD!R:R,CRUD!P:P),0)</f>
        <v>31</v>
      </c>
    </row>
    <row r="13" spans="1:10" x14ac:dyDescent="0.25">
      <c r="A13" t="s">
        <v>18</v>
      </c>
      <c r="B13">
        <v>64</v>
      </c>
      <c r="C13">
        <v>22.3</v>
      </c>
      <c r="D13">
        <v>9</v>
      </c>
      <c r="E13" s="2">
        <v>488000</v>
      </c>
      <c r="F13" s="2">
        <v>31250000</v>
      </c>
      <c r="G13">
        <v>2020</v>
      </c>
      <c r="H13" t="str">
        <f>_xlfn.XLOOKUP(todos_clubes_serieA[[#This Row],[Clube]],CRUD!$A$1:$A$30,CRUD!$B$1:$B$30)</f>
        <v>Botafogo</v>
      </c>
      <c r="I13" t="str">
        <f>todos_clubes_serieA[[#This Row],[Time_ajustado]]&amp;todos_clubes_serieA[[#This Row],[Temporada]]</f>
        <v>Botafogo2020</v>
      </c>
      <c r="J13">
        <f>IFERROR(_xlfn.XLOOKUP(todos_clubes_serieA[[#This Row],[Chave]],CRUD!R:R,CRUD!P:P),0)</f>
        <v>27</v>
      </c>
    </row>
    <row r="14" spans="1:10" x14ac:dyDescent="0.25">
      <c r="A14" t="s">
        <v>19</v>
      </c>
      <c r="B14">
        <v>71</v>
      </c>
      <c r="C14">
        <v>22.1</v>
      </c>
      <c r="D14">
        <v>5</v>
      </c>
      <c r="E14" s="2">
        <v>435000</v>
      </c>
      <c r="F14" s="2">
        <v>30850000</v>
      </c>
      <c r="G14">
        <v>2020</v>
      </c>
      <c r="H14" t="str">
        <f>_xlfn.XLOOKUP(todos_clubes_serieA[[#This Row],[Clube]],CRUD!$A$1:$A$30,CRUD!$B$1:$B$30)</f>
        <v>Athletico-PR</v>
      </c>
      <c r="I14" t="str">
        <f>todos_clubes_serieA[[#This Row],[Time_ajustado]]&amp;todos_clubes_serieA[[#This Row],[Temporada]]</f>
        <v>Athletico-PR2020</v>
      </c>
      <c r="J14">
        <f>IFERROR(_xlfn.XLOOKUP(todos_clubes_serieA[[#This Row],[Chave]],CRUD!R:R,CRUD!P:P),0)</f>
        <v>53</v>
      </c>
    </row>
    <row r="15" spans="1:10" x14ac:dyDescent="0.25">
      <c r="A15" t="s">
        <v>20</v>
      </c>
      <c r="B15">
        <v>71</v>
      </c>
      <c r="C15">
        <v>22.8</v>
      </c>
      <c r="D15">
        <v>7</v>
      </c>
      <c r="E15" s="2">
        <v>411000</v>
      </c>
      <c r="F15" s="2">
        <v>29200000</v>
      </c>
      <c r="G15">
        <v>2020</v>
      </c>
      <c r="H15" t="str">
        <f>_xlfn.XLOOKUP(todos_clubes_serieA[[#This Row],[Clube]],CRUD!$A$1:$A$30,CRUD!$B$1:$B$30)</f>
        <v>Goiás</v>
      </c>
      <c r="I15" t="str">
        <f>todos_clubes_serieA[[#This Row],[Time_ajustado]]&amp;todos_clubes_serieA[[#This Row],[Temporada]]</f>
        <v>Goiás2020</v>
      </c>
      <c r="J15">
        <f>IFERROR(_xlfn.XLOOKUP(todos_clubes_serieA[[#This Row],[Chave]],CRUD!R:R,CRUD!P:P),0)</f>
        <v>37</v>
      </c>
    </row>
    <row r="16" spans="1:10" x14ac:dyDescent="0.25">
      <c r="A16" t="s">
        <v>21</v>
      </c>
      <c r="B16">
        <v>57</v>
      </c>
      <c r="C16">
        <v>23</v>
      </c>
      <c r="D16">
        <v>3</v>
      </c>
      <c r="E16" s="2">
        <v>483000</v>
      </c>
      <c r="F16" s="2">
        <v>27530000</v>
      </c>
      <c r="G16">
        <v>2020</v>
      </c>
      <c r="H16" t="str">
        <f>_xlfn.XLOOKUP(todos_clubes_serieA[[#This Row],[Clube]],CRUD!$A$1:$A$30,CRUD!$B$1:$B$30)</f>
        <v>Fluminense</v>
      </c>
      <c r="I16" t="str">
        <f>todos_clubes_serieA[[#This Row],[Time_ajustado]]&amp;todos_clubes_serieA[[#This Row],[Temporada]]</f>
        <v>Fluminense2020</v>
      </c>
      <c r="J16">
        <f>IFERROR(_xlfn.XLOOKUP(todos_clubes_serieA[[#This Row],[Chave]],CRUD!R:R,CRUD!P:P),0)</f>
        <v>64</v>
      </c>
    </row>
    <row r="17" spans="1:10" x14ac:dyDescent="0.25">
      <c r="A17" t="s">
        <v>22</v>
      </c>
      <c r="B17">
        <v>59</v>
      </c>
      <c r="C17">
        <v>23.5</v>
      </c>
      <c r="D17">
        <v>3</v>
      </c>
      <c r="E17" s="2">
        <v>464000</v>
      </c>
      <c r="F17" s="2">
        <v>27380000</v>
      </c>
      <c r="G17">
        <v>2020</v>
      </c>
      <c r="H17" t="str">
        <f>_xlfn.XLOOKUP(todos_clubes_serieA[[#This Row],[Clube]],CRUD!$A$1:$A$30,CRUD!$B$1:$B$30)</f>
        <v>Sport</v>
      </c>
      <c r="I17" t="str">
        <f>todos_clubes_serieA[[#This Row],[Time_ajustado]]&amp;todos_clubes_serieA[[#This Row],[Temporada]]</f>
        <v>Sport2020</v>
      </c>
      <c r="J17">
        <f>IFERROR(_xlfn.XLOOKUP(todos_clubes_serieA[[#This Row],[Chave]],CRUD!R:R,CRUD!P:P),0)</f>
        <v>42</v>
      </c>
    </row>
    <row r="18" spans="1:10" x14ac:dyDescent="0.25">
      <c r="A18" t="s">
        <v>23</v>
      </c>
      <c r="B18">
        <v>48</v>
      </c>
      <c r="C18">
        <v>24.8</v>
      </c>
      <c r="D18">
        <v>0</v>
      </c>
      <c r="E18" s="2">
        <v>484000</v>
      </c>
      <c r="F18" s="2">
        <v>23250000</v>
      </c>
      <c r="G18">
        <v>2020</v>
      </c>
      <c r="H18" t="str">
        <f>_xlfn.XLOOKUP(todos_clubes_serieA[[#This Row],[Clube]],CRUD!$A$1:$A$30,CRUD!$B$1:$B$30)</f>
        <v>Ceará</v>
      </c>
      <c r="I18" t="str">
        <f>todos_clubes_serieA[[#This Row],[Time_ajustado]]&amp;todos_clubes_serieA[[#This Row],[Temporada]]</f>
        <v>Ceará2020</v>
      </c>
      <c r="J18">
        <f>IFERROR(_xlfn.XLOOKUP(todos_clubes_serieA[[#This Row],[Chave]],CRUD!R:R,CRUD!P:P),0)</f>
        <v>52</v>
      </c>
    </row>
    <row r="19" spans="1:10" x14ac:dyDescent="0.25">
      <c r="A19" t="s">
        <v>24</v>
      </c>
      <c r="B19">
        <v>67</v>
      </c>
      <c r="C19">
        <v>21.6</v>
      </c>
      <c r="D19">
        <v>2</v>
      </c>
      <c r="E19" s="2">
        <v>317000</v>
      </c>
      <c r="F19" s="2">
        <v>21250000</v>
      </c>
      <c r="G19">
        <v>2020</v>
      </c>
      <c r="H19" t="str">
        <f>_xlfn.XLOOKUP(todos_clubes_serieA[[#This Row],[Clube]],CRUD!$A$1:$A$30,CRUD!$B$1:$B$30)</f>
        <v>Atlético-GO</v>
      </c>
      <c r="I19" t="str">
        <f>todos_clubes_serieA[[#This Row],[Time_ajustado]]&amp;todos_clubes_serieA[[#This Row],[Temporada]]</f>
        <v>Atlético-GO2020</v>
      </c>
      <c r="J19">
        <f>IFERROR(_xlfn.XLOOKUP(todos_clubes_serieA[[#This Row],[Chave]],CRUD!R:R,CRUD!P:P),0)</f>
        <v>50</v>
      </c>
    </row>
    <row r="20" spans="1:10" x14ac:dyDescent="0.25">
      <c r="A20" t="s">
        <v>25</v>
      </c>
      <c r="B20">
        <v>44</v>
      </c>
      <c r="C20">
        <v>25.4</v>
      </c>
      <c r="D20">
        <v>4</v>
      </c>
      <c r="E20" s="2">
        <v>447000</v>
      </c>
      <c r="F20" s="2">
        <v>19650000</v>
      </c>
      <c r="G20">
        <v>2020</v>
      </c>
      <c r="H20" t="str">
        <f>_xlfn.XLOOKUP(todos_clubes_serieA[[#This Row],[Clube]],CRUD!$A$1:$A$30,CRUD!$B$1:$B$30)</f>
        <v>Fortaleza</v>
      </c>
      <c r="I20" t="str">
        <f>todos_clubes_serieA[[#This Row],[Time_ajustado]]&amp;todos_clubes_serieA[[#This Row],[Temporada]]</f>
        <v>Fortaleza2020</v>
      </c>
      <c r="J20">
        <f>IFERROR(_xlfn.XLOOKUP(todos_clubes_serieA[[#This Row],[Chave]],CRUD!R:R,CRUD!P:P),0)</f>
        <v>41</v>
      </c>
    </row>
    <row r="21" spans="1:10" x14ac:dyDescent="0.25">
      <c r="A21" t="s">
        <v>26</v>
      </c>
      <c r="B21">
        <v>42</v>
      </c>
      <c r="C21">
        <v>22.4</v>
      </c>
      <c r="D21">
        <v>5</v>
      </c>
      <c r="E21" s="2">
        <v>368000</v>
      </c>
      <c r="F21" s="2">
        <v>15480000</v>
      </c>
      <c r="G21">
        <v>2020</v>
      </c>
      <c r="H21" t="str">
        <f>_xlfn.XLOOKUP(todos_clubes_serieA[[#This Row],[Clube]],CRUD!$A$1:$A$30,CRUD!$B$1:$B$30)</f>
        <v>Bragantino</v>
      </c>
      <c r="I21" t="str">
        <f>todos_clubes_serieA[[#This Row],[Time_ajustado]]&amp;todos_clubes_serieA[[#This Row],[Temporada]]</f>
        <v>Bragantino2020</v>
      </c>
      <c r="J21">
        <f>IFERROR(_xlfn.XLOOKUP(todos_clubes_serieA[[#This Row],[Chave]],CRUD!R:R,CRUD!P:P),0)</f>
        <v>53</v>
      </c>
    </row>
    <row r="22" spans="1:10" x14ac:dyDescent="0.25">
      <c r="A22" t="s">
        <v>8</v>
      </c>
      <c r="B22">
        <v>62</v>
      </c>
      <c r="C22">
        <v>22</v>
      </c>
      <c r="D22">
        <v>5</v>
      </c>
      <c r="E22" s="2">
        <v>2990000</v>
      </c>
      <c r="F22" s="2">
        <v>185600000</v>
      </c>
      <c r="G22">
        <v>2021</v>
      </c>
      <c r="H22" t="str">
        <f>_xlfn.XLOOKUP(todos_clubes_serieA[[#This Row],[Clube]],CRUD!$A$1:$A$30,CRUD!$B$1:$B$30)</f>
        <v>Flamengo</v>
      </c>
      <c r="I22" t="str">
        <f>todos_clubes_serieA[[#This Row],[Time_ajustado]]&amp;todos_clubes_serieA[[#This Row],[Temporada]]</f>
        <v>Flamengo2021</v>
      </c>
      <c r="J22">
        <f>IFERROR(_xlfn.XLOOKUP(todos_clubes_serieA[[#This Row],[Chave]],CRUD!R:R,CRUD!P:P),0)</f>
        <v>71</v>
      </c>
    </row>
    <row r="23" spans="1:10" x14ac:dyDescent="0.25">
      <c r="A23" t="s">
        <v>7</v>
      </c>
      <c r="B23">
        <v>50</v>
      </c>
      <c r="C23">
        <v>23</v>
      </c>
      <c r="D23">
        <v>6</v>
      </c>
      <c r="E23" s="2">
        <v>2650000</v>
      </c>
      <c r="F23" s="2">
        <v>132350000</v>
      </c>
      <c r="G23">
        <v>2021</v>
      </c>
      <c r="H23" t="str">
        <f>_xlfn.XLOOKUP(todos_clubes_serieA[[#This Row],[Clube]],CRUD!$A$1:$A$30,CRUD!$B$1:$B$30)</f>
        <v>Corinthians</v>
      </c>
      <c r="I23" t="str">
        <f>todos_clubes_serieA[[#This Row],[Time_ajustado]]&amp;todos_clubes_serieA[[#This Row],[Temporada]]</f>
        <v>Corinthians2021</v>
      </c>
      <c r="J23">
        <f>IFERROR(_xlfn.XLOOKUP(todos_clubes_serieA[[#This Row],[Chave]],CRUD!R:R,CRUD!P:P),0)</f>
        <v>57</v>
      </c>
    </row>
    <row r="24" spans="1:10" x14ac:dyDescent="0.25">
      <c r="A24" t="s">
        <v>12</v>
      </c>
      <c r="B24">
        <v>59</v>
      </c>
      <c r="C24">
        <v>24</v>
      </c>
      <c r="D24">
        <v>6</v>
      </c>
      <c r="E24" s="2">
        <v>2040000</v>
      </c>
      <c r="F24" s="2">
        <v>120280000</v>
      </c>
      <c r="G24">
        <v>2021</v>
      </c>
      <c r="H24" t="str">
        <f>_xlfn.XLOOKUP(todos_clubes_serieA[[#This Row],[Clube]],CRUD!$A$1:$A$30,CRUD!$B$1:$B$30)</f>
        <v>Grêmio</v>
      </c>
      <c r="I24" t="str">
        <f>todos_clubes_serieA[[#This Row],[Time_ajustado]]&amp;todos_clubes_serieA[[#This Row],[Temporada]]</f>
        <v>Grêmio2021</v>
      </c>
      <c r="J24">
        <f>IFERROR(_xlfn.XLOOKUP(todos_clubes_serieA[[#This Row],[Chave]],CRUD!R:R,CRUD!P:P),0)</f>
        <v>43</v>
      </c>
    </row>
    <row r="25" spans="1:10" x14ac:dyDescent="0.25">
      <c r="A25" t="s">
        <v>10</v>
      </c>
      <c r="B25">
        <v>48</v>
      </c>
      <c r="C25">
        <v>23.9</v>
      </c>
      <c r="D25">
        <v>8</v>
      </c>
      <c r="E25" s="2">
        <v>2220000</v>
      </c>
      <c r="F25" s="2">
        <v>106450000</v>
      </c>
      <c r="G25">
        <v>2021</v>
      </c>
      <c r="H25" t="str">
        <f>_xlfn.XLOOKUP(todos_clubes_serieA[[#This Row],[Clube]],CRUD!$A$1:$A$30,CRUD!$B$1:$B$30)</f>
        <v>Atlético-MG</v>
      </c>
      <c r="I25" t="str">
        <f>todos_clubes_serieA[[#This Row],[Time_ajustado]]&amp;todos_clubes_serieA[[#This Row],[Temporada]]</f>
        <v>Atlético-MG2021</v>
      </c>
      <c r="J25">
        <f>IFERROR(_xlfn.XLOOKUP(todos_clubes_serieA[[#This Row],[Chave]],CRUD!R:R,CRUD!P:P),0)</f>
        <v>84</v>
      </c>
    </row>
    <row r="26" spans="1:10" x14ac:dyDescent="0.25">
      <c r="A26" t="s">
        <v>9</v>
      </c>
      <c r="B26">
        <v>58</v>
      </c>
      <c r="C26">
        <v>22.3</v>
      </c>
      <c r="D26">
        <v>5</v>
      </c>
      <c r="E26" s="2">
        <v>1610000</v>
      </c>
      <c r="F26" s="2">
        <v>93250000</v>
      </c>
      <c r="G26">
        <v>2021</v>
      </c>
      <c r="H26" t="str">
        <f>_xlfn.XLOOKUP(todos_clubes_serieA[[#This Row],[Clube]],CRUD!$A$1:$A$30,CRUD!$B$1:$B$30)</f>
        <v>Palmeiras</v>
      </c>
      <c r="I26" t="str">
        <f>todos_clubes_serieA[[#This Row],[Time_ajustado]]&amp;todos_clubes_serieA[[#This Row],[Temporada]]</f>
        <v>Palmeiras2021</v>
      </c>
      <c r="J26">
        <f>IFERROR(_xlfn.XLOOKUP(todos_clubes_serieA[[#This Row],[Chave]],CRUD!R:R,CRUD!P:P),0)</f>
        <v>66</v>
      </c>
    </row>
    <row r="27" spans="1:10" x14ac:dyDescent="0.25">
      <c r="A27" t="s">
        <v>13</v>
      </c>
      <c r="B27">
        <v>51</v>
      </c>
      <c r="C27">
        <v>23.2</v>
      </c>
      <c r="D27">
        <v>9</v>
      </c>
      <c r="E27" s="2">
        <v>1410000</v>
      </c>
      <c r="F27" s="2">
        <v>71900000</v>
      </c>
      <c r="G27">
        <v>2021</v>
      </c>
      <c r="H27" t="str">
        <f>_xlfn.XLOOKUP(todos_clubes_serieA[[#This Row],[Clube]],CRUD!$A$1:$A$30,CRUD!$B$1:$B$30)</f>
        <v>São Paulo</v>
      </c>
      <c r="I27" t="str">
        <f>todos_clubes_serieA[[#This Row],[Time_ajustado]]&amp;todos_clubes_serieA[[#This Row],[Temporada]]</f>
        <v>São Paulo2021</v>
      </c>
      <c r="J27">
        <f>IFERROR(_xlfn.XLOOKUP(todos_clubes_serieA[[#This Row],[Chave]],CRUD!R:R,CRUD!P:P),0)</f>
        <v>48</v>
      </c>
    </row>
    <row r="28" spans="1:10" x14ac:dyDescent="0.25">
      <c r="A28" t="s">
        <v>11</v>
      </c>
      <c r="B28">
        <v>57</v>
      </c>
      <c r="C28">
        <v>21.9</v>
      </c>
      <c r="D28">
        <v>10</v>
      </c>
      <c r="E28" s="2">
        <v>1260000</v>
      </c>
      <c r="F28" s="2">
        <v>71850000</v>
      </c>
      <c r="G28">
        <v>2021</v>
      </c>
      <c r="H28" t="str">
        <f>_xlfn.XLOOKUP(todos_clubes_serieA[[#This Row],[Clube]],CRUD!$A$1:$A$30,CRUD!$B$1:$B$30)</f>
        <v>Internacional</v>
      </c>
      <c r="I28" t="str">
        <f>todos_clubes_serieA[[#This Row],[Time_ajustado]]&amp;todos_clubes_serieA[[#This Row],[Temporada]]</f>
        <v>Internacional2021</v>
      </c>
      <c r="J28">
        <f>IFERROR(_xlfn.XLOOKUP(todos_clubes_serieA[[#This Row],[Chave]],CRUD!R:R,CRUD!P:P),0)</f>
        <v>48</v>
      </c>
    </row>
    <row r="29" spans="1:10" x14ac:dyDescent="0.25">
      <c r="A29" t="s">
        <v>14</v>
      </c>
      <c r="B29">
        <v>63</v>
      </c>
      <c r="C29">
        <v>22.2</v>
      </c>
      <c r="D29">
        <v>5</v>
      </c>
      <c r="E29" s="2">
        <v>852000</v>
      </c>
      <c r="F29" s="2">
        <v>53700000</v>
      </c>
      <c r="G29">
        <v>2021</v>
      </c>
      <c r="H29" t="str">
        <f>_xlfn.XLOOKUP(todos_clubes_serieA[[#This Row],[Clube]],CRUD!$A$1:$A$30,CRUD!$B$1:$B$30)</f>
        <v>Santos</v>
      </c>
      <c r="I29" t="str">
        <f>todos_clubes_serieA[[#This Row],[Time_ajustado]]&amp;todos_clubes_serieA[[#This Row],[Temporada]]</f>
        <v>Santos2021</v>
      </c>
      <c r="J29">
        <f>IFERROR(_xlfn.XLOOKUP(todos_clubes_serieA[[#This Row],[Chave]],CRUD!R:R,CRUD!P:P),0)</f>
        <v>50</v>
      </c>
    </row>
    <row r="30" spans="1:10" x14ac:dyDescent="0.25">
      <c r="A30" t="s">
        <v>21</v>
      </c>
      <c r="B30">
        <v>63</v>
      </c>
      <c r="C30">
        <v>23.2</v>
      </c>
      <c r="D30">
        <v>6</v>
      </c>
      <c r="E30" s="2">
        <v>621000</v>
      </c>
      <c r="F30" s="2">
        <v>39130000</v>
      </c>
      <c r="G30">
        <v>2021</v>
      </c>
      <c r="H30" t="str">
        <f>_xlfn.XLOOKUP(todos_clubes_serieA[[#This Row],[Clube]],CRUD!$A$1:$A$30,CRUD!$B$1:$B$30)</f>
        <v>Fluminense</v>
      </c>
      <c r="I30" t="str">
        <f>todos_clubes_serieA[[#This Row],[Time_ajustado]]&amp;todos_clubes_serieA[[#This Row],[Temporada]]</f>
        <v>Fluminense2021</v>
      </c>
      <c r="J30">
        <f>IFERROR(_xlfn.XLOOKUP(todos_clubes_serieA[[#This Row],[Chave]],CRUD!R:R,CRUD!P:P),0)</f>
        <v>54</v>
      </c>
    </row>
    <row r="31" spans="1:10" x14ac:dyDescent="0.25">
      <c r="A31" t="s">
        <v>26</v>
      </c>
      <c r="B31">
        <v>44</v>
      </c>
      <c r="C31">
        <v>21.7</v>
      </c>
      <c r="D31">
        <v>5</v>
      </c>
      <c r="E31" s="2">
        <v>768000</v>
      </c>
      <c r="F31" s="2">
        <v>33800000</v>
      </c>
      <c r="G31">
        <v>2021</v>
      </c>
      <c r="H31" t="str">
        <f>_xlfn.XLOOKUP(todos_clubes_serieA[[#This Row],[Clube]],CRUD!$A$1:$A$30,CRUD!$B$1:$B$30)</f>
        <v>Bragantino</v>
      </c>
      <c r="I31" t="str">
        <f>todos_clubes_serieA[[#This Row],[Time_ajustado]]&amp;todos_clubes_serieA[[#This Row],[Temporada]]</f>
        <v>Bragantino2021</v>
      </c>
      <c r="J31">
        <f>IFERROR(_xlfn.XLOOKUP(todos_clubes_serieA[[#This Row],[Chave]],CRUD!R:R,CRUD!P:P),0)</f>
        <v>56</v>
      </c>
    </row>
    <row r="32" spans="1:10" x14ac:dyDescent="0.25">
      <c r="A32" t="s">
        <v>19</v>
      </c>
      <c r="B32">
        <v>63</v>
      </c>
      <c r="C32">
        <v>21.5</v>
      </c>
      <c r="D32">
        <v>5</v>
      </c>
      <c r="E32" s="2">
        <v>498000</v>
      </c>
      <c r="F32" s="2">
        <v>31350000</v>
      </c>
      <c r="G32">
        <v>2021</v>
      </c>
      <c r="H32" t="str">
        <f>_xlfn.XLOOKUP(todos_clubes_serieA[[#This Row],[Clube]],CRUD!$A$1:$A$30,CRUD!$B$1:$B$30)</f>
        <v>Athletico-PR</v>
      </c>
      <c r="I32" t="str">
        <f>todos_clubes_serieA[[#This Row],[Time_ajustado]]&amp;todos_clubes_serieA[[#This Row],[Temporada]]</f>
        <v>Athletico-PR2021</v>
      </c>
      <c r="J32">
        <f>IFERROR(_xlfn.XLOOKUP(todos_clubes_serieA[[#This Row],[Chave]],CRUD!R:R,CRUD!P:P),0)</f>
        <v>47</v>
      </c>
    </row>
    <row r="33" spans="1:10" x14ac:dyDescent="0.25">
      <c r="A33" t="s">
        <v>25</v>
      </c>
      <c r="B33">
        <v>46</v>
      </c>
      <c r="C33">
        <v>25.7</v>
      </c>
      <c r="D33">
        <v>4</v>
      </c>
      <c r="E33" s="2">
        <v>678000</v>
      </c>
      <c r="F33" s="2">
        <v>31200000</v>
      </c>
      <c r="G33">
        <v>2021</v>
      </c>
      <c r="H33" t="str">
        <f>_xlfn.XLOOKUP(todos_clubes_serieA[[#This Row],[Clube]],CRUD!$A$1:$A$30,CRUD!$B$1:$B$30)</f>
        <v>Fortaleza</v>
      </c>
      <c r="I33" t="str">
        <f>todos_clubes_serieA[[#This Row],[Time_ajustado]]&amp;todos_clubes_serieA[[#This Row],[Temporada]]</f>
        <v>Fortaleza2021</v>
      </c>
      <c r="J33">
        <f>IFERROR(_xlfn.XLOOKUP(todos_clubes_serieA[[#This Row],[Chave]],CRUD!R:R,CRUD!P:P),0)</f>
        <v>58</v>
      </c>
    </row>
    <row r="34" spans="1:10" x14ac:dyDescent="0.25">
      <c r="A34" t="s">
        <v>15</v>
      </c>
      <c r="B34">
        <v>74</v>
      </c>
      <c r="C34">
        <v>23</v>
      </c>
      <c r="D34">
        <v>6</v>
      </c>
      <c r="E34" s="2">
        <v>410000</v>
      </c>
      <c r="F34" s="2">
        <v>30350000</v>
      </c>
      <c r="G34">
        <v>2021</v>
      </c>
      <c r="H34" t="str">
        <f>_xlfn.XLOOKUP(todos_clubes_serieA[[#This Row],[Clube]],CRUD!$A$1:$A$30,CRUD!$B$1:$B$30)</f>
        <v>Bahia</v>
      </c>
      <c r="I34" t="str">
        <f>todos_clubes_serieA[[#This Row],[Time_ajustado]]&amp;todos_clubes_serieA[[#This Row],[Temporada]]</f>
        <v>Bahia2021</v>
      </c>
      <c r="J34">
        <f>IFERROR(_xlfn.XLOOKUP(todos_clubes_serieA[[#This Row],[Chave]],CRUD!R:R,CRUD!P:P),0)</f>
        <v>43</v>
      </c>
    </row>
    <row r="35" spans="1:10" x14ac:dyDescent="0.25">
      <c r="A35" t="s">
        <v>22</v>
      </c>
      <c r="B35">
        <v>71</v>
      </c>
      <c r="C35">
        <v>22.4</v>
      </c>
      <c r="D35">
        <v>2</v>
      </c>
      <c r="E35" s="2">
        <v>394000</v>
      </c>
      <c r="F35" s="2">
        <v>27950000</v>
      </c>
      <c r="G35">
        <v>2021</v>
      </c>
      <c r="H35" t="str">
        <f>_xlfn.XLOOKUP(todos_clubes_serieA[[#This Row],[Clube]],CRUD!$A$1:$A$30,CRUD!$B$1:$B$30)</f>
        <v>Sport</v>
      </c>
      <c r="I35" t="str">
        <f>todos_clubes_serieA[[#This Row],[Time_ajustado]]&amp;todos_clubes_serieA[[#This Row],[Temporada]]</f>
        <v>Sport2021</v>
      </c>
      <c r="J35">
        <f>IFERROR(_xlfn.XLOOKUP(todos_clubes_serieA[[#This Row],[Chave]],CRUD!R:R,CRUD!P:P),0)</f>
        <v>38</v>
      </c>
    </row>
    <row r="36" spans="1:10" x14ac:dyDescent="0.25">
      <c r="A36" t="s">
        <v>27</v>
      </c>
      <c r="B36">
        <v>49</v>
      </c>
      <c r="C36">
        <v>26.2</v>
      </c>
      <c r="D36">
        <v>6</v>
      </c>
      <c r="E36" s="2">
        <v>547000</v>
      </c>
      <c r="F36" s="2">
        <v>26830000</v>
      </c>
      <c r="G36">
        <v>2021</v>
      </c>
      <c r="H36" t="str">
        <f>_xlfn.XLOOKUP(todos_clubes_serieA[[#This Row],[Clube]],CRUD!$A$1:$A$30,CRUD!$B$1:$B$30)</f>
        <v>Juventude</v>
      </c>
      <c r="I36" t="str">
        <f>todos_clubes_serieA[[#This Row],[Time_ajustado]]&amp;todos_clubes_serieA[[#This Row],[Temporada]]</f>
        <v>Juventude2021</v>
      </c>
      <c r="J36">
        <f>IFERROR(_xlfn.XLOOKUP(todos_clubes_serieA[[#This Row],[Chave]],CRUD!R:R,CRUD!P:P),0)</f>
        <v>46</v>
      </c>
    </row>
    <row r="37" spans="1:10" x14ac:dyDescent="0.25">
      <c r="A37" t="s">
        <v>24</v>
      </c>
      <c r="B37">
        <v>63</v>
      </c>
      <c r="C37">
        <v>22.1</v>
      </c>
      <c r="D37">
        <v>2</v>
      </c>
      <c r="E37" s="2">
        <v>392000</v>
      </c>
      <c r="F37" s="2">
        <v>24700000</v>
      </c>
      <c r="G37">
        <v>2021</v>
      </c>
      <c r="H37" t="str">
        <f>_xlfn.XLOOKUP(todos_clubes_serieA[[#This Row],[Clube]],CRUD!$A$1:$A$30,CRUD!$B$1:$B$30)</f>
        <v>Atlético-GO</v>
      </c>
      <c r="I37" t="str">
        <f>todos_clubes_serieA[[#This Row],[Time_ajustado]]&amp;todos_clubes_serieA[[#This Row],[Temporada]]</f>
        <v>Atlético-GO2021</v>
      </c>
      <c r="J37">
        <f>IFERROR(_xlfn.XLOOKUP(todos_clubes_serieA[[#This Row],[Chave]],CRUD!R:R,CRUD!P:P),0)</f>
        <v>53</v>
      </c>
    </row>
    <row r="38" spans="1:10" x14ac:dyDescent="0.25">
      <c r="A38" t="s">
        <v>23</v>
      </c>
      <c r="B38">
        <v>69</v>
      </c>
      <c r="C38">
        <v>22.6</v>
      </c>
      <c r="D38">
        <v>2</v>
      </c>
      <c r="E38" s="2">
        <v>318000</v>
      </c>
      <c r="F38" s="2">
        <v>21930000</v>
      </c>
      <c r="G38">
        <v>2021</v>
      </c>
      <c r="H38" t="str">
        <f>_xlfn.XLOOKUP(todos_clubes_serieA[[#This Row],[Clube]],CRUD!$A$1:$A$30,CRUD!$B$1:$B$30)</f>
        <v>Ceará</v>
      </c>
      <c r="I38" t="str">
        <f>todos_clubes_serieA[[#This Row],[Time_ajustado]]&amp;todos_clubes_serieA[[#This Row],[Temporada]]</f>
        <v>Ceará2021</v>
      </c>
      <c r="J38">
        <f>IFERROR(_xlfn.XLOOKUP(todos_clubes_serieA[[#This Row],[Chave]],CRUD!R:R,CRUD!P:P),0)</f>
        <v>50</v>
      </c>
    </row>
    <row r="39" spans="1:10" x14ac:dyDescent="0.25">
      <c r="A39" t="s">
        <v>28</v>
      </c>
      <c r="B39">
        <v>62</v>
      </c>
      <c r="C39">
        <v>22.7</v>
      </c>
      <c r="D39">
        <v>3</v>
      </c>
      <c r="E39" s="2">
        <v>339000</v>
      </c>
      <c r="F39" s="2">
        <v>21000000</v>
      </c>
      <c r="G39">
        <v>2021</v>
      </c>
      <c r="H39" t="str">
        <f>_xlfn.XLOOKUP(todos_clubes_serieA[[#This Row],[Clube]],CRUD!$A$1:$A$30,CRUD!$B$1:$B$30)</f>
        <v>Cuiabá</v>
      </c>
      <c r="I39" t="str">
        <f>todos_clubes_serieA[[#This Row],[Time_ajustado]]&amp;todos_clubes_serieA[[#This Row],[Temporada]]</f>
        <v>Cuiabá2021</v>
      </c>
      <c r="J39">
        <f>IFERROR(_xlfn.XLOOKUP(todos_clubes_serieA[[#This Row],[Chave]],CRUD!R:R,CRUD!P:P),0)</f>
        <v>47</v>
      </c>
    </row>
    <row r="40" spans="1:10" x14ac:dyDescent="0.25">
      <c r="A40" t="s">
        <v>29</v>
      </c>
      <c r="B40">
        <v>57</v>
      </c>
      <c r="C40">
        <v>23.9</v>
      </c>
      <c r="D40">
        <v>2</v>
      </c>
      <c r="E40" s="2">
        <v>297000</v>
      </c>
      <c r="F40" s="2">
        <v>16950000</v>
      </c>
      <c r="G40">
        <v>2021</v>
      </c>
      <c r="H40" t="str">
        <f>_xlfn.XLOOKUP(todos_clubes_serieA[[#This Row],[Clube]],CRUD!$A$1:$A$30,CRUD!$B$1:$B$30)</f>
        <v>América-MG</v>
      </c>
      <c r="I40" t="str">
        <f>todos_clubes_serieA[[#This Row],[Time_ajustado]]&amp;todos_clubes_serieA[[#This Row],[Temporada]]</f>
        <v>América-MG2021</v>
      </c>
      <c r="J40">
        <f>IFERROR(_xlfn.XLOOKUP(todos_clubes_serieA[[#This Row],[Chave]],CRUD!R:R,CRUD!P:P),0)</f>
        <v>53</v>
      </c>
    </row>
    <row r="41" spans="1:10" x14ac:dyDescent="0.25">
      <c r="A41" t="s">
        <v>30</v>
      </c>
      <c r="B41">
        <v>53</v>
      </c>
      <c r="C41">
        <v>23.1</v>
      </c>
      <c r="D41">
        <v>0</v>
      </c>
      <c r="E41" s="2">
        <v>259000</v>
      </c>
      <c r="F41" s="2">
        <v>13750000</v>
      </c>
      <c r="G41">
        <v>2021</v>
      </c>
      <c r="H41" t="str">
        <f>_xlfn.XLOOKUP(todos_clubes_serieA[[#This Row],[Clube]],CRUD!$A$1:$A$30,CRUD!$B$1:$B$30)</f>
        <v>Chapecoense</v>
      </c>
      <c r="I41" t="str">
        <f>todos_clubes_serieA[[#This Row],[Time_ajustado]]&amp;todos_clubes_serieA[[#This Row],[Temporada]]</f>
        <v>Chapecoense2021</v>
      </c>
      <c r="J41">
        <f>IFERROR(_xlfn.XLOOKUP(todos_clubes_serieA[[#This Row],[Chave]],CRUD!R:R,CRUD!P:P),0)</f>
        <v>15</v>
      </c>
    </row>
    <row r="42" spans="1:10" x14ac:dyDescent="0.25">
      <c r="A42" t="s">
        <v>8</v>
      </c>
      <c r="B42">
        <v>61</v>
      </c>
      <c r="C42">
        <v>23.1</v>
      </c>
      <c r="D42">
        <v>5</v>
      </c>
      <c r="E42" s="2">
        <v>2980000</v>
      </c>
      <c r="F42" s="2">
        <v>181950000</v>
      </c>
      <c r="G42">
        <v>2022</v>
      </c>
      <c r="H42" t="str">
        <f>_xlfn.XLOOKUP(todos_clubes_serieA[[#This Row],[Clube]],CRUD!$A$1:$A$30,CRUD!$B$1:$B$30)</f>
        <v>Flamengo</v>
      </c>
      <c r="I42" t="str">
        <f>todos_clubes_serieA[[#This Row],[Time_ajustado]]&amp;todos_clubes_serieA[[#This Row],[Temporada]]</f>
        <v>Flamengo2022</v>
      </c>
      <c r="J42">
        <f>IFERROR(_xlfn.XLOOKUP(todos_clubes_serieA[[#This Row],[Chave]],CRUD!R:R,CRUD!P:P),0)</f>
        <v>62</v>
      </c>
    </row>
    <row r="43" spans="1:10" x14ac:dyDescent="0.25">
      <c r="A43" t="s">
        <v>7</v>
      </c>
      <c r="B43">
        <v>52</v>
      </c>
      <c r="C43">
        <v>24.2</v>
      </c>
      <c r="D43">
        <v>7</v>
      </c>
      <c r="E43" s="2">
        <v>2540000</v>
      </c>
      <c r="F43" s="2">
        <v>131900000</v>
      </c>
      <c r="G43">
        <v>2022</v>
      </c>
      <c r="H43" t="str">
        <f>_xlfn.XLOOKUP(todos_clubes_serieA[[#This Row],[Clube]],CRUD!$A$1:$A$30,CRUD!$B$1:$B$30)</f>
        <v>Corinthians</v>
      </c>
      <c r="I43" t="str">
        <f>todos_clubes_serieA[[#This Row],[Time_ajustado]]&amp;todos_clubes_serieA[[#This Row],[Temporada]]</f>
        <v>Corinthians2022</v>
      </c>
      <c r="J43">
        <f>IFERROR(_xlfn.XLOOKUP(todos_clubes_serieA[[#This Row],[Chave]],CRUD!R:R,CRUD!P:P),0)</f>
        <v>65</v>
      </c>
    </row>
    <row r="44" spans="1:10" x14ac:dyDescent="0.25">
      <c r="A44" t="s">
        <v>10</v>
      </c>
      <c r="B44">
        <v>44</v>
      </c>
      <c r="C44">
        <v>25</v>
      </c>
      <c r="D44">
        <v>8</v>
      </c>
      <c r="E44" s="2">
        <v>2610000</v>
      </c>
      <c r="F44" s="2">
        <v>115000000</v>
      </c>
      <c r="G44">
        <v>2022</v>
      </c>
      <c r="H44" t="str">
        <f>_xlfn.XLOOKUP(todos_clubes_serieA[[#This Row],[Clube]],CRUD!$A$1:$A$30,CRUD!$B$1:$B$30)</f>
        <v>Atlético-MG</v>
      </c>
      <c r="I44" t="str">
        <f>todos_clubes_serieA[[#This Row],[Time_ajustado]]&amp;todos_clubes_serieA[[#This Row],[Temporada]]</f>
        <v>Atlético-MG2022</v>
      </c>
      <c r="J44">
        <f>IFERROR(_xlfn.XLOOKUP(todos_clubes_serieA[[#This Row],[Chave]],CRUD!R:R,CRUD!P:P),0)</f>
        <v>58</v>
      </c>
    </row>
    <row r="45" spans="1:10" x14ac:dyDescent="0.25">
      <c r="A45" t="s">
        <v>9</v>
      </c>
      <c r="B45">
        <v>42</v>
      </c>
      <c r="C45">
        <v>23.1</v>
      </c>
      <c r="D45">
        <v>6</v>
      </c>
      <c r="E45" s="2">
        <v>2660000</v>
      </c>
      <c r="F45" s="2">
        <v>111600000</v>
      </c>
      <c r="G45">
        <v>2022</v>
      </c>
      <c r="H45" t="str">
        <f>_xlfn.XLOOKUP(todos_clubes_serieA[[#This Row],[Clube]],CRUD!$A$1:$A$30,CRUD!$B$1:$B$30)</f>
        <v>Palmeiras</v>
      </c>
      <c r="I45" t="str">
        <f>todos_clubes_serieA[[#This Row],[Time_ajustado]]&amp;todos_clubes_serieA[[#This Row],[Temporada]]</f>
        <v>Palmeiras2022</v>
      </c>
      <c r="J45">
        <f>IFERROR(_xlfn.XLOOKUP(todos_clubes_serieA[[#This Row],[Chave]],CRUD!R:R,CRUD!P:P),0)</f>
        <v>81</v>
      </c>
    </row>
    <row r="46" spans="1:10" x14ac:dyDescent="0.25">
      <c r="A46" t="s">
        <v>11</v>
      </c>
      <c r="B46">
        <v>51</v>
      </c>
      <c r="C46">
        <v>24</v>
      </c>
      <c r="D46">
        <v>9</v>
      </c>
      <c r="E46" s="2">
        <v>2049999.9999999998</v>
      </c>
      <c r="F46" s="2">
        <v>104430000</v>
      </c>
      <c r="G46">
        <v>2022</v>
      </c>
      <c r="H46" t="str">
        <f>_xlfn.XLOOKUP(todos_clubes_serieA[[#This Row],[Clube]],CRUD!$A$1:$A$30,CRUD!$B$1:$B$30)</f>
        <v>Internacional</v>
      </c>
      <c r="I46" t="str">
        <f>todos_clubes_serieA[[#This Row],[Time_ajustado]]&amp;todos_clubes_serieA[[#This Row],[Temporada]]</f>
        <v>Internacional2022</v>
      </c>
      <c r="J46">
        <f>IFERROR(_xlfn.XLOOKUP(todos_clubes_serieA[[#This Row],[Chave]],CRUD!R:R,CRUD!P:P),0)</f>
        <v>73</v>
      </c>
    </row>
    <row r="47" spans="1:10" x14ac:dyDescent="0.25">
      <c r="A47" t="s">
        <v>18</v>
      </c>
      <c r="B47">
        <v>62</v>
      </c>
      <c r="C47">
        <v>24</v>
      </c>
      <c r="D47">
        <v>6</v>
      </c>
      <c r="E47" s="2">
        <v>1350000</v>
      </c>
      <c r="F47" s="2">
        <v>83450000</v>
      </c>
      <c r="G47">
        <v>2022</v>
      </c>
      <c r="H47" t="str">
        <f>_xlfn.XLOOKUP(todos_clubes_serieA[[#This Row],[Clube]],CRUD!$A$1:$A$30,CRUD!$B$1:$B$30)</f>
        <v>Botafogo</v>
      </c>
      <c r="I47" t="str">
        <f>todos_clubes_serieA[[#This Row],[Time_ajustado]]&amp;todos_clubes_serieA[[#This Row],[Temporada]]</f>
        <v>Botafogo2022</v>
      </c>
      <c r="J47">
        <f>IFERROR(_xlfn.XLOOKUP(todos_clubes_serieA[[#This Row],[Chave]],CRUD!R:R,CRUD!P:P),0)</f>
        <v>53</v>
      </c>
    </row>
    <row r="48" spans="1:10" x14ac:dyDescent="0.25">
      <c r="A48" t="s">
        <v>19</v>
      </c>
      <c r="B48">
        <v>67</v>
      </c>
      <c r="C48">
        <v>21.9</v>
      </c>
      <c r="D48">
        <v>9</v>
      </c>
      <c r="E48" s="2">
        <v>1060000</v>
      </c>
      <c r="F48" s="2">
        <v>70930000</v>
      </c>
      <c r="G48">
        <v>2022</v>
      </c>
      <c r="H48" t="str">
        <f>_xlfn.XLOOKUP(todos_clubes_serieA[[#This Row],[Clube]],CRUD!$A$1:$A$30,CRUD!$B$1:$B$30)</f>
        <v>Athletico-PR</v>
      </c>
      <c r="I48" t="str">
        <f>todos_clubes_serieA[[#This Row],[Time_ajustado]]&amp;todos_clubes_serieA[[#This Row],[Temporada]]</f>
        <v>Athletico-PR2022</v>
      </c>
      <c r="J48">
        <f>IFERROR(_xlfn.XLOOKUP(todos_clubes_serieA[[#This Row],[Chave]],CRUD!R:R,CRUD!P:P),0)</f>
        <v>58</v>
      </c>
    </row>
    <row r="49" spans="1:10" x14ac:dyDescent="0.25">
      <c r="A49" t="s">
        <v>13</v>
      </c>
      <c r="B49">
        <v>48</v>
      </c>
      <c r="C49">
        <v>23</v>
      </c>
      <c r="D49">
        <v>10</v>
      </c>
      <c r="E49" s="2">
        <v>1410000</v>
      </c>
      <c r="F49" s="2">
        <v>67880000</v>
      </c>
      <c r="G49">
        <v>2022</v>
      </c>
      <c r="H49" t="str">
        <f>_xlfn.XLOOKUP(todos_clubes_serieA[[#This Row],[Clube]],CRUD!$A$1:$A$30,CRUD!$B$1:$B$30)</f>
        <v>São Paulo</v>
      </c>
      <c r="I49" t="str">
        <f>todos_clubes_serieA[[#This Row],[Time_ajustado]]&amp;todos_clubes_serieA[[#This Row],[Temporada]]</f>
        <v>São Paulo2022</v>
      </c>
      <c r="J49">
        <f>IFERROR(_xlfn.XLOOKUP(todos_clubes_serieA[[#This Row],[Chave]],CRUD!R:R,CRUD!P:P),0)</f>
        <v>54</v>
      </c>
    </row>
    <row r="50" spans="1:10" x14ac:dyDescent="0.25">
      <c r="A50" t="s">
        <v>14</v>
      </c>
      <c r="B50">
        <v>52</v>
      </c>
      <c r="C50">
        <v>22.6</v>
      </c>
      <c r="D50">
        <v>9</v>
      </c>
      <c r="E50" s="2">
        <v>1000000</v>
      </c>
      <c r="F50" s="2">
        <v>52180000</v>
      </c>
      <c r="G50">
        <v>2022</v>
      </c>
      <c r="H50" t="str">
        <f>_xlfn.XLOOKUP(todos_clubes_serieA[[#This Row],[Clube]],CRUD!$A$1:$A$30,CRUD!$B$1:$B$30)</f>
        <v>Santos</v>
      </c>
      <c r="I50" t="str">
        <f>todos_clubes_serieA[[#This Row],[Time_ajustado]]&amp;todos_clubes_serieA[[#This Row],[Temporada]]</f>
        <v>Santos2022</v>
      </c>
      <c r="J50">
        <f>IFERROR(_xlfn.XLOOKUP(todos_clubes_serieA[[#This Row],[Chave]],CRUD!R:R,CRUD!P:P),0)</f>
        <v>47</v>
      </c>
    </row>
    <row r="51" spans="1:10" x14ac:dyDescent="0.25">
      <c r="A51" t="s">
        <v>26</v>
      </c>
      <c r="B51">
        <v>47</v>
      </c>
      <c r="C51">
        <v>21.4</v>
      </c>
      <c r="D51">
        <v>6</v>
      </c>
      <c r="E51" s="2">
        <v>1050000</v>
      </c>
      <c r="F51" s="2">
        <v>49280000</v>
      </c>
      <c r="G51">
        <v>2022</v>
      </c>
      <c r="H51" t="str">
        <f>_xlfn.XLOOKUP(todos_clubes_serieA[[#This Row],[Clube]],CRUD!$A$1:$A$30,CRUD!$B$1:$B$30)</f>
        <v>Bragantino</v>
      </c>
      <c r="I51" t="str">
        <f>todos_clubes_serieA[[#This Row],[Time_ajustado]]&amp;todos_clubes_serieA[[#This Row],[Temporada]]</f>
        <v>Bragantino2022</v>
      </c>
      <c r="J51">
        <f>IFERROR(_xlfn.XLOOKUP(todos_clubes_serieA[[#This Row],[Chave]],CRUD!R:R,CRUD!P:P),0)</f>
        <v>44</v>
      </c>
    </row>
    <row r="52" spans="1:10" x14ac:dyDescent="0.25">
      <c r="A52" t="s">
        <v>21</v>
      </c>
      <c r="B52">
        <v>46</v>
      </c>
      <c r="C52">
        <v>25.3</v>
      </c>
      <c r="D52">
        <v>5</v>
      </c>
      <c r="E52" s="2">
        <v>897000</v>
      </c>
      <c r="F52" s="2">
        <v>41280000</v>
      </c>
      <c r="G52">
        <v>2022</v>
      </c>
      <c r="H52" t="str">
        <f>_xlfn.XLOOKUP(todos_clubes_serieA[[#This Row],[Clube]],CRUD!$A$1:$A$30,CRUD!$B$1:$B$30)</f>
        <v>Fluminense</v>
      </c>
      <c r="I52" t="str">
        <f>todos_clubes_serieA[[#This Row],[Time_ajustado]]&amp;todos_clubes_serieA[[#This Row],[Temporada]]</f>
        <v>Fluminense2022</v>
      </c>
      <c r="J52">
        <f>IFERROR(_xlfn.XLOOKUP(todos_clubes_serieA[[#This Row],[Chave]],CRUD!R:R,CRUD!P:P),0)</f>
        <v>70</v>
      </c>
    </row>
    <row r="53" spans="1:10" x14ac:dyDescent="0.25">
      <c r="A53" t="s">
        <v>25</v>
      </c>
      <c r="B53">
        <v>43</v>
      </c>
      <c r="C53">
        <v>25.7</v>
      </c>
      <c r="D53">
        <v>7</v>
      </c>
      <c r="E53" s="2">
        <v>759000</v>
      </c>
      <c r="F53" s="2">
        <v>32650000</v>
      </c>
      <c r="G53">
        <v>2022</v>
      </c>
      <c r="H53" t="str">
        <f>_xlfn.XLOOKUP(todos_clubes_serieA[[#This Row],[Clube]],CRUD!$A$1:$A$30,CRUD!$B$1:$B$30)</f>
        <v>Fortaleza</v>
      </c>
      <c r="I53" t="str">
        <f>todos_clubes_serieA[[#This Row],[Time_ajustado]]&amp;todos_clubes_serieA[[#This Row],[Temporada]]</f>
        <v>Fortaleza2022</v>
      </c>
      <c r="J53">
        <f>IFERROR(_xlfn.XLOOKUP(todos_clubes_serieA[[#This Row],[Chave]],CRUD!R:R,CRUD!P:P),0)</f>
        <v>55</v>
      </c>
    </row>
    <row r="54" spans="1:10" x14ac:dyDescent="0.25">
      <c r="A54" t="s">
        <v>31</v>
      </c>
      <c r="B54">
        <v>64</v>
      </c>
      <c r="C54">
        <v>25.2</v>
      </c>
      <c r="D54">
        <v>3</v>
      </c>
      <c r="E54" s="2">
        <v>505000</v>
      </c>
      <c r="F54" s="2">
        <v>32299999.999999996</v>
      </c>
      <c r="G54">
        <v>2022</v>
      </c>
      <c r="H54" t="str">
        <f>_xlfn.XLOOKUP(todos_clubes_serieA[[#This Row],[Clube]],CRUD!$A$1:$A$30,CRUD!$B$1:$B$30)</f>
        <v>Avaí</v>
      </c>
      <c r="I54" t="str">
        <f>todos_clubes_serieA[[#This Row],[Time_ajustado]]&amp;todos_clubes_serieA[[#This Row],[Temporada]]</f>
        <v>Avaí2022</v>
      </c>
      <c r="J54">
        <f>IFERROR(_xlfn.XLOOKUP(todos_clubes_serieA[[#This Row],[Chave]],CRUD!R:R,CRUD!P:P),0)</f>
        <v>35</v>
      </c>
    </row>
    <row r="55" spans="1:10" x14ac:dyDescent="0.25">
      <c r="A55" t="s">
        <v>23</v>
      </c>
      <c r="B55">
        <v>52</v>
      </c>
      <c r="C55">
        <v>24.5</v>
      </c>
      <c r="D55">
        <v>2</v>
      </c>
      <c r="E55" s="2">
        <v>532000</v>
      </c>
      <c r="F55" s="2">
        <v>27650000</v>
      </c>
      <c r="G55">
        <v>2022</v>
      </c>
      <c r="H55" t="str">
        <f>_xlfn.XLOOKUP(todos_clubes_serieA[[#This Row],[Clube]],CRUD!$A$1:$A$30,CRUD!$B$1:$B$30)</f>
        <v>Ceará</v>
      </c>
      <c r="I55" t="str">
        <f>todos_clubes_serieA[[#This Row],[Time_ajustado]]&amp;todos_clubes_serieA[[#This Row],[Temporada]]</f>
        <v>Ceará2022</v>
      </c>
      <c r="J55">
        <f>IFERROR(_xlfn.XLOOKUP(todos_clubes_serieA[[#This Row],[Chave]],CRUD!R:R,CRUD!P:P),0)</f>
        <v>37</v>
      </c>
    </row>
    <row r="56" spans="1:10" x14ac:dyDescent="0.25">
      <c r="A56" t="s">
        <v>28</v>
      </c>
      <c r="B56">
        <v>63</v>
      </c>
      <c r="C56">
        <v>22.8</v>
      </c>
      <c r="D56">
        <v>3</v>
      </c>
      <c r="E56" s="2">
        <v>425000</v>
      </c>
      <c r="F56" s="2">
        <v>26750000</v>
      </c>
      <c r="G56">
        <v>2022</v>
      </c>
      <c r="H56" t="str">
        <f>_xlfn.XLOOKUP(todos_clubes_serieA[[#This Row],[Clube]],CRUD!$A$1:$A$30,CRUD!$B$1:$B$30)</f>
        <v>Cuiabá</v>
      </c>
      <c r="I56" t="str">
        <f>todos_clubes_serieA[[#This Row],[Time_ajustado]]&amp;todos_clubes_serieA[[#This Row],[Temporada]]</f>
        <v>Cuiabá2022</v>
      </c>
      <c r="J56">
        <f>IFERROR(_xlfn.XLOOKUP(todos_clubes_serieA[[#This Row],[Chave]],CRUD!R:R,CRUD!P:P),0)</f>
        <v>41</v>
      </c>
    </row>
    <row r="57" spans="1:10" x14ac:dyDescent="0.25">
      <c r="A57" t="s">
        <v>17</v>
      </c>
      <c r="B57">
        <v>54</v>
      </c>
      <c r="C57">
        <v>23.6</v>
      </c>
      <c r="D57">
        <v>8</v>
      </c>
      <c r="E57" s="2">
        <v>475000</v>
      </c>
      <c r="F57" s="2">
        <v>25630000</v>
      </c>
      <c r="G57">
        <v>2022</v>
      </c>
      <c r="H57" t="str">
        <f>_xlfn.XLOOKUP(todos_clubes_serieA[[#This Row],[Clube]],CRUD!$A$1:$A$30,CRUD!$B$1:$B$30)</f>
        <v>Coritiba</v>
      </c>
      <c r="I57" t="str">
        <f>todos_clubes_serieA[[#This Row],[Time_ajustado]]&amp;todos_clubes_serieA[[#This Row],[Temporada]]</f>
        <v>Coritiba2022</v>
      </c>
      <c r="J57">
        <f>IFERROR(_xlfn.XLOOKUP(todos_clubes_serieA[[#This Row],[Chave]],CRUD!R:R,CRUD!P:P),0)</f>
        <v>42</v>
      </c>
    </row>
    <row r="58" spans="1:10" x14ac:dyDescent="0.25">
      <c r="A58" t="s">
        <v>29</v>
      </c>
      <c r="B58">
        <v>56</v>
      </c>
      <c r="C58">
        <v>24.4</v>
      </c>
      <c r="D58">
        <v>7</v>
      </c>
      <c r="E58" s="2">
        <v>439000</v>
      </c>
      <c r="F58" s="2">
        <v>24580000</v>
      </c>
      <c r="G58">
        <v>2022</v>
      </c>
      <c r="H58" t="str">
        <f>_xlfn.XLOOKUP(todos_clubes_serieA[[#This Row],[Clube]],CRUD!$A$1:$A$30,CRUD!$B$1:$B$30)</f>
        <v>América-MG</v>
      </c>
      <c r="I58" t="str">
        <f>todos_clubes_serieA[[#This Row],[Time_ajustado]]&amp;todos_clubes_serieA[[#This Row],[Temporada]]</f>
        <v>América-MG2022</v>
      </c>
      <c r="J58">
        <f>IFERROR(_xlfn.XLOOKUP(todos_clubes_serieA[[#This Row],[Chave]],CRUD!R:R,CRUD!P:P),0)</f>
        <v>53</v>
      </c>
    </row>
    <row r="59" spans="1:10" x14ac:dyDescent="0.25">
      <c r="A59" t="s">
        <v>27</v>
      </c>
      <c r="B59">
        <v>55</v>
      </c>
      <c r="C59">
        <v>24.2</v>
      </c>
      <c r="D59">
        <v>4</v>
      </c>
      <c r="E59" s="2">
        <v>403000</v>
      </c>
      <c r="F59" s="2">
        <v>22180000</v>
      </c>
      <c r="G59">
        <v>2022</v>
      </c>
      <c r="H59" t="str">
        <f>_xlfn.XLOOKUP(todos_clubes_serieA[[#This Row],[Clube]],CRUD!$A$1:$A$30,CRUD!$B$1:$B$30)</f>
        <v>Juventude</v>
      </c>
      <c r="I59" t="str">
        <f>todos_clubes_serieA[[#This Row],[Time_ajustado]]&amp;todos_clubes_serieA[[#This Row],[Temporada]]</f>
        <v>Juventude2022</v>
      </c>
      <c r="J59">
        <f>IFERROR(_xlfn.XLOOKUP(todos_clubes_serieA[[#This Row],[Chave]],CRUD!R:R,CRUD!P:P),0)</f>
        <v>22</v>
      </c>
    </row>
    <row r="60" spans="1:10" x14ac:dyDescent="0.25">
      <c r="A60" t="s">
        <v>20</v>
      </c>
      <c r="B60">
        <v>70</v>
      </c>
      <c r="C60">
        <v>22.2</v>
      </c>
      <c r="D60">
        <v>0</v>
      </c>
      <c r="E60" s="2">
        <v>303000</v>
      </c>
      <c r="F60" s="2">
        <v>21200000</v>
      </c>
      <c r="G60">
        <v>2022</v>
      </c>
      <c r="H60" t="str">
        <f>_xlfn.XLOOKUP(todos_clubes_serieA[[#This Row],[Clube]],CRUD!$A$1:$A$30,CRUD!$B$1:$B$30)</f>
        <v>Goiás</v>
      </c>
      <c r="I60" t="str">
        <f>todos_clubes_serieA[[#This Row],[Time_ajustado]]&amp;todos_clubes_serieA[[#This Row],[Temporada]]</f>
        <v>Goiás2022</v>
      </c>
      <c r="J60">
        <f>IFERROR(_xlfn.XLOOKUP(todos_clubes_serieA[[#This Row],[Chave]],CRUD!R:R,CRUD!P:P),0)</f>
        <v>46</v>
      </c>
    </row>
    <row r="61" spans="1:10" x14ac:dyDescent="0.25">
      <c r="A61" t="s">
        <v>24</v>
      </c>
      <c r="B61">
        <v>52</v>
      </c>
      <c r="C61">
        <v>22.9</v>
      </c>
      <c r="D61">
        <v>3</v>
      </c>
      <c r="E61" s="2">
        <v>319000</v>
      </c>
      <c r="F61" s="2">
        <v>16579999.999999998</v>
      </c>
      <c r="G61">
        <v>2022</v>
      </c>
      <c r="H61" t="str">
        <f>_xlfn.XLOOKUP(todos_clubes_serieA[[#This Row],[Clube]],CRUD!$A$1:$A$30,CRUD!$B$1:$B$30)</f>
        <v>Atlético-GO</v>
      </c>
      <c r="I61" t="str">
        <f>todos_clubes_serieA[[#This Row],[Time_ajustado]]&amp;todos_clubes_serieA[[#This Row],[Temporada]]</f>
        <v>Atlético-GO2022</v>
      </c>
      <c r="J61">
        <f>IFERROR(_xlfn.XLOOKUP(todos_clubes_serieA[[#This Row],[Chave]],CRUD!R:R,CRUD!P:P),0)</f>
        <v>36</v>
      </c>
    </row>
    <row r="62" spans="1:10" x14ac:dyDescent="0.25">
      <c r="A62" t="s">
        <v>8</v>
      </c>
      <c r="B62">
        <v>58</v>
      </c>
      <c r="C62">
        <v>22.4</v>
      </c>
      <c r="D62">
        <v>5</v>
      </c>
      <c r="E62" s="2">
        <v>3330000</v>
      </c>
      <c r="F62" s="2">
        <v>193100000</v>
      </c>
      <c r="G62">
        <v>2023</v>
      </c>
      <c r="H62" t="str">
        <f>_xlfn.XLOOKUP(todos_clubes_serieA[[#This Row],[Clube]],CRUD!$A$1:$A$30,CRUD!$B$1:$B$30)</f>
        <v>Flamengo</v>
      </c>
      <c r="I62" t="str">
        <f>todos_clubes_serieA[[#This Row],[Time_ajustado]]&amp;todos_clubes_serieA[[#This Row],[Temporada]]</f>
        <v>Flamengo2023</v>
      </c>
      <c r="J62">
        <f>IFERROR(_xlfn.XLOOKUP(todos_clubes_serieA[[#This Row],[Chave]],CRUD!R:R,CRUD!P:P),0)</f>
        <v>66</v>
      </c>
    </row>
    <row r="63" spans="1:10" x14ac:dyDescent="0.25">
      <c r="A63" t="s">
        <v>10</v>
      </c>
      <c r="B63">
        <v>40</v>
      </c>
      <c r="C63">
        <v>25.7</v>
      </c>
      <c r="D63">
        <v>7</v>
      </c>
      <c r="E63" s="2">
        <v>3460000</v>
      </c>
      <c r="F63" s="2">
        <v>138400000</v>
      </c>
      <c r="G63">
        <v>2023</v>
      </c>
      <c r="H63" t="str">
        <f>_xlfn.XLOOKUP(todos_clubes_serieA[[#This Row],[Clube]],CRUD!$A$1:$A$30,CRUD!$B$1:$B$30)</f>
        <v>Atlético-MG</v>
      </c>
      <c r="I63" t="str">
        <f>todos_clubes_serieA[[#This Row],[Time_ajustado]]&amp;todos_clubes_serieA[[#This Row],[Temporada]]</f>
        <v>Atlético-MG2023</v>
      </c>
      <c r="J63">
        <f>IFERROR(_xlfn.XLOOKUP(todos_clubes_serieA[[#This Row],[Chave]],CRUD!R:R,CRUD!P:P),0)</f>
        <v>66</v>
      </c>
    </row>
    <row r="64" spans="1:10" x14ac:dyDescent="0.25">
      <c r="A64" t="s">
        <v>18</v>
      </c>
      <c r="B64">
        <v>64</v>
      </c>
      <c r="C64">
        <v>24.1</v>
      </c>
      <c r="D64">
        <v>14</v>
      </c>
      <c r="E64" s="2">
        <v>1980000</v>
      </c>
      <c r="F64" s="2">
        <v>126430000</v>
      </c>
      <c r="G64">
        <v>2023</v>
      </c>
      <c r="H64" t="str">
        <f>_xlfn.XLOOKUP(todos_clubes_serieA[[#This Row],[Clube]],CRUD!$A$1:$A$30,CRUD!$B$1:$B$30)</f>
        <v>Botafogo</v>
      </c>
      <c r="I64" t="str">
        <f>todos_clubes_serieA[[#This Row],[Time_ajustado]]&amp;todos_clubes_serieA[[#This Row],[Temporada]]</f>
        <v>Botafogo2023</v>
      </c>
      <c r="J64">
        <f>IFERROR(_xlfn.XLOOKUP(todos_clubes_serieA[[#This Row],[Chave]],CRUD!R:R,CRUD!P:P),0)</f>
        <v>64</v>
      </c>
    </row>
    <row r="65" spans="1:10" x14ac:dyDescent="0.25">
      <c r="A65" t="s">
        <v>9</v>
      </c>
      <c r="B65">
        <v>42</v>
      </c>
      <c r="C65">
        <v>23</v>
      </c>
      <c r="D65">
        <v>7</v>
      </c>
      <c r="E65" s="2">
        <v>2870000</v>
      </c>
      <c r="F65" s="2">
        <v>120500000</v>
      </c>
      <c r="G65">
        <v>2023</v>
      </c>
      <c r="H65" t="str">
        <f>_xlfn.XLOOKUP(todos_clubes_serieA[[#This Row],[Clube]],CRUD!$A$1:$A$30,CRUD!$B$1:$B$30)</f>
        <v>Palmeiras</v>
      </c>
      <c r="I65" t="str">
        <f>todos_clubes_serieA[[#This Row],[Time_ajustado]]&amp;todos_clubes_serieA[[#This Row],[Temporada]]</f>
        <v>Palmeiras2023</v>
      </c>
      <c r="J65">
        <f>IFERROR(_xlfn.XLOOKUP(todos_clubes_serieA[[#This Row],[Chave]],CRUD!R:R,CRUD!P:P),0)</f>
        <v>70</v>
      </c>
    </row>
    <row r="66" spans="1:10" x14ac:dyDescent="0.25">
      <c r="A66" t="s">
        <v>13</v>
      </c>
      <c r="B66">
        <v>50</v>
      </c>
      <c r="C66">
        <v>23.5</v>
      </c>
      <c r="D66">
        <v>11</v>
      </c>
      <c r="E66" s="2">
        <v>2240000</v>
      </c>
      <c r="F66" s="2">
        <v>112180000</v>
      </c>
      <c r="G66">
        <v>2023</v>
      </c>
      <c r="H66" t="str">
        <f>_xlfn.XLOOKUP(todos_clubes_serieA[[#This Row],[Clube]],CRUD!$A$1:$A$30,CRUD!$B$1:$B$30)</f>
        <v>São Paulo</v>
      </c>
      <c r="I66" t="str">
        <f>todos_clubes_serieA[[#This Row],[Time_ajustado]]&amp;todos_clubes_serieA[[#This Row],[Temporada]]</f>
        <v>São Paulo2023</v>
      </c>
      <c r="J66">
        <f>IFERROR(_xlfn.XLOOKUP(todos_clubes_serieA[[#This Row],[Chave]],CRUD!R:R,CRUD!P:P),0)</f>
        <v>53</v>
      </c>
    </row>
    <row r="67" spans="1:10" x14ac:dyDescent="0.25">
      <c r="A67" t="s">
        <v>12</v>
      </c>
      <c r="B67">
        <v>62</v>
      </c>
      <c r="C67">
        <v>23.5</v>
      </c>
      <c r="D67">
        <v>10</v>
      </c>
      <c r="E67" s="2">
        <v>1610000</v>
      </c>
      <c r="F67" s="2">
        <v>99980000</v>
      </c>
      <c r="G67">
        <v>2023</v>
      </c>
      <c r="H67" t="str">
        <f>_xlfn.XLOOKUP(todos_clubes_serieA[[#This Row],[Clube]],CRUD!$A$1:$A$30,CRUD!$B$1:$B$30)</f>
        <v>Grêmio</v>
      </c>
      <c r="I67" t="str">
        <f>todos_clubes_serieA[[#This Row],[Time_ajustado]]&amp;todos_clubes_serieA[[#This Row],[Temporada]]</f>
        <v>Grêmio2023</v>
      </c>
      <c r="J67">
        <f>IFERROR(_xlfn.XLOOKUP(todos_clubes_serieA[[#This Row],[Chave]],CRUD!R:R,CRUD!P:P),0)</f>
        <v>68</v>
      </c>
    </row>
    <row r="68" spans="1:10" x14ac:dyDescent="0.25">
      <c r="A68" t="s">
        <v>7</v>
      </c>
      <c r="B68">
        <v>48</v>
      </c>
      <c r="C68">
        <v>23.2</v>
      </c>
      <c r="D68">
        <v>8</v>
      </c>
      <c r="E68" s="2">
        <v>2080000</v>
      </c>
      <c r="F68" s="2">
        <v>99950000</v>
      </c>
      <c r="G68">
        <v>2023</v>
      </c>
      <c r="H68" t="str">
        <f>_xlfn.XLOOKUP(todos_clubes_serieA[[#This Row],[Clube]],CRUD!$A$1:$A$30,CRUD!$B$1:$B$30)</f>
        <v>Corinthians</v>
      </c>
      <c r="I68" t="str">
        <f>todos_clubes_serieA[[#This Row],[Time_ajustado]]&amp;todos_clubes_serieA[[#This Row],[Temporada]]</f>
        <v>Corinthians2023</v>
      </c>
      <c r="J68">
        <f>IFERROR(_xlfn.XLOOKUP(todos_clubes_serieA[[#This Row],[Chave]],CRUD!R:R,CRUD!P:P),0)</f>
        <v>50</v>
      </c>
    </row>
    <row r="69" spans="1:10" x14ac:dyDescent="0.25">
      <c r="A69" t="s">
        <v>14</v>
      </c>
      <c r="B69">
        <v>56</v>
      </c>
      <c r="C69">
        <v>24.2</v>
      </c>
      <c r="D69">
        <v>11</v>
      </c>
      <c r="E69" s="2">
        <v>1680000</v>
      </c>
      <c r="F69" s="2">
        <v>94200000</v>
      </c>
      <c r="G69">
        <v>2023</v>
      </c>
      <c r="H69" t="str">
        <f>_xlfn.XLOOKUP(todos_clubes_serieA[[#This Row],[Clube]],CRUD!$A$1:$A$30,CRUD!$B$1:$B$30)</f>
        <v>Santos</v>
      </c>
      <c r="I69" t="str">
        <f>todos_clubes_serieA[[#This Row],[Time_ajustado]]&amp;todos_clubes_serieA[[#This Row],[Temporada]]</f>
        <v>Santos2023</v>
      </c>
      <c r="J69">
        <f>IFERROR(_xlfn.XLOOKUP(todos_clubes_serieA[[#This Row],[Chave]],CRUD!R:R,CRUD!P:P),0)</f>
        <v>43</v>
      </c>
    </row>
    <row r="70" spans="1:10" x14ac:dyDescent="0.25">
      <c r="A70" t="s">
        <v>21</v>
      </c>
      <c r="B70">
        <v>59</v>
      </c>
      <c r="C70">
        <v>23.5</v>
      </c>
      <c r="D70">
        <v>7</v>
      </c>
      <c r="E70" s="2">
        <v>1320000</v>
      </c>
      <c r="F70" s="2">
        <v>77700000</v>
      </c>
      <c r="G70">
        <v>2023</v>
      </c>
      <c r="H70" t="str">
        <f>_xlfn.XLOOKUP(todos_clubes_serieA[[#This Row],[Clube]],CRUD!$A$1:$A$30,CRUD!$B$1:$B$30)</f>
        <v>Fluminense</v>
      </c>
      <c r="I70" t="str">
        <f>todos_clubes_serieA[[#This Row],[Time_ajustado]]&amp;todos_clubes_serieA[[#This Row],[Temporada]]</f>
        <v>Fluminense2023</v>
      </c>
      <c r="J70">
        <f>IFERROR(_xlfn.XLOOKUP(todos_clubes_serieA[[#This Row],[Chave]],CRUD!R:R,CRUD!P:P),0)</f>
        <v>56</v>
      </c>
    </row>
    <row r="71" spans="1:10" x14ac:dyDescent="0.25">
      <c r="A71" t="s">
        <v>11</v>
      </c>
      <c r="B71">
        <v>41</v>
      </c>
      <c r="C71">
        <v>25.4</v>
      </c>
      <c r="D71">
        <v>10</v>
      </c>
      <c r="E71" s="2">
        <v>1880000</v>
      </c>
      <c r="F71" s="2">
        <v>77150000</v>
      </c>
      <c r="G71">
        <v>2023</v>
      </c>
      <c r="H71" t="str">
        <f>_xlfn.XLOOKUP(todos_clubes_serieA[[#This Row],[Clube]],CRUD!$A$1:$A$30,CRUD!$B$1:$B$30)</f>
        <v>Internacional</v>
      </c>
      <c r="I71" t="str">
        <f>todos_clubes_serieA[[#This Row],[Time_ajustado]]&amp;todos_clubes_serieA[[#This Row],[Temporada]]</f>
        <v>Internacional2023</v>
      </c>
      <c r="J71">
        <f>IFERROR(_xlfn.XLOOKUP(todos_clubes_serieA[[#This Row],[Chave]],CRUD!R:R,CRUD!P:P),0)</f>
        <v>55</v>
      </c>
    </row>
    <row r="72" spans="1:10" x14ac:dyDescent="0.25">
      <c r="A72" t="s">
        <v>26</v>
      </c>
      <c r="B72">
        <v>49</v>
      </c>
      <c r="C72">
        <v>21.4</v>
      </c>
      <c r="D72">
        <v>7</v>
      </c>
      <c r="E72" s="2">
        <v>1550000</v>
      </c>
      <c r="F72" s="2">
        <v>75850000</v>
      </c>
      <c r="G72">
        <v>2023</v>
      </c>
      <c r="H72" t="str">
        <f>_xlfn.XLOOKUP(todos_clubes_serieA[[#This Row],[Clube]],CRUD!$A$1:$A$30,CRUD!$B$1:$B$30)</f>
        <v>Bragantino</v>
      </c>
      <c r="I72" t="str">
        <f>todos_clubes_serieA[[#This Row],[Time_ajustado]]&amp;todos_clubes_serieA[[#This Row],[Temporada]]</f>
        <v>Bragantino2023</v>
      </c>
      <c r="J72">
        <f>IFERROR(_xlfn.XLOOKUP(todos_clubes_serieA[[#This Row],[Chave]],CRUD!R:R,CRUD!P:P),0)</f>
        <v>62</v>
      </c>
    </row>
    <row r="73" spans="1:10" x14ac:dyDescent="0.25">
      <c r="A73" t="s">
        <v>16</v>
      </c>
      <c r="B73">
        <v>70</v>
      </c>
      <c r="C73">
        <v>22.7</v>
      </c>
      <c r="D73">
        <v>10</v>
      </c>
      <c r="E73" s="2">
        <v>1040000</v>
      </c>
      <c r="F73" s="2">
        <v>72850000</v>
      </c>
      <c r="G73">
        <v>2023</v>
      </c>
      <c r="H73" t="str">
        <f>_xlfn.XLOOKUP(todos_clubes_serieA[[#This Row],[Clube]],CRUD!$A$1:$A$30,CRUD!$B$1:$B$30)</f>
        <v>Vasco da Gama</v>
      </c>
      <c r="I73" t="str">
        <f>todos_clubes_serieA[[#This Row],[Time_ajustado]]&amp;todos_clubes_serieA[[#This Row],[Temporada]]</f>
        <v>Vasco da Gama2023</v>
      </c>
      <c r="J73">
        <f>IFERROR(_xlfn.XLOOKUP(todos_clubes_serieA[[#This Row],[Chave]],CRUD!R:R,CRUD!P:P),0)</f>
        <v>45</v>
      </c>
    </row>
    <row r="74" spans="1:10" x14ac:dyDescent="0.25">
      <c r="A74" t="s">
        <v>15</v>
      </c>
      <c r="B74">
        <v>72</v>
      </c>
      <c r="C74">
        <v>21.4</v>
      </c>
      <c r="D74">
        <v>5</v>
      </c>
      <c r="E74" s="2">
        <v>979000</v>
      </c>
      <c r="F74" s="2">
        <v>70500000</v>
      </c>
      <c r="G74">
        <v>2023</v>
      </c>
      <c r="H74" t="str">
        <f>_xlfn.XLOOKUP(todos_clubes_serieA[[#This Row],[Clube]],CRUD!$A$1:$A$30,CRUD!$B$1:$B$30)</f>
        <v>Bahia</v>
      </c>
      <c r="I74" t="str">
        <f>todos_clubes_serieA[[#This Row],[Time_ajustado]]&amp;todos_clubes_serieA[[#This Row],[Temporada]]</f>
        <v>Bahia2023</v>
      </c>
      <c r="J74">
        <f>IFERROR(_xlfn.XLOOKUP(todos_clubes_serieA[[#This Row],[Chave]],CRUD!R:R,CRUD!P:P),0)</f>
        <v>44</v>
      </c>
    </row>
    <row r="75" spans="1:10" x14ac:dyDescent="0.25">
      <c r="A75" t="s">
        <v>32</v>
      </c>
      <c r="B75">
        <v>51</v>
      </c>
      <c r="C75">
        <v>23.5</v>
      </c>
      <c r="D75">
        <v>1</v>
      </c>
      <c r="E75" s="2">
        <v>1230000</v>
      </c>
      <c r="F75" s="2">
        <v>62750000</v>
      </c>
      <c r="G75">
        <v>2023</v>
      </c>
      <c r="H75" t="str">
        <f>_xlfn.XLOOKUP(todos_clubes_serieA[[#This Row],[Clube]],CRUD!$A$1:$A$30,CRUD!$B$1:$B$30)</f>
        <v>Cruzeiro</v>
      </c>
      <c r="I75" t="str">
        <f>todos_clubes_serieA[[#This Row],[Time_ajustado]]&amp;todos_clubes_serieA[[#This Row],[Temporada]]</f>
        <v>Cruzeiro2023</v>
      </c>
      <c r="J75">
        <f>IFERROR(_xlfn.XLOOKUP(todos_clubes_serieA[[#This Row],[Chave]],CRUD!R:R,CRUD!P:P),0)</f>
        <v>47</v>
      </c>
    </row>
    <row r="76" spans="1:10" x14ac:dyDescent="0.25">
      <c r="A76" t="s">
        <v>17</v>
      </c>
      <c r="B76">
        <v>61</v>
      </c>
      <c r="C76">
        <v>24.6</v>
      </c>
      <c r="D76">
        <v>8</v>
      </c>
      <c r="E76" s="2">
        <v>956000</v>
      </c>
      <c r="F76" s="2">
        <v>58330000</v>
      </c>
      <c r="G76">
        <v>2023</v>
      </c>
      <c r="H76" t="str">
        <f>_xlfn.XLOOKUP(todos_clubes_serieA[[#This Row],[Clube]],CRUD!$A$1:$A$30,CRUD!$B$1:$B$30)</f>
        <v>Coritiba</v>
      </c>
      <c r="I76" t="str">
        <f>todos_clubes_serieA[[#This Row],[Time_ajustado]]&amp;todos_clubes_serieA[[#This Row],[Temporada]]</f>
        <v>Coritiba2023</v>
      </c>
      <c r="J76">
        <f>IFERROR(_xlfn.XLOOKUP(todos_clubes_serieA[[#This Row],[Chave]],CRUD!R:R,CRUD!P:P),0)</f>
        <v>30</v>
      </c>
    </row>
    <row r="77" spans="1:10" x14ac:dyDescent="0.25">
      <c r="A77" t="s">
        <v>19</v>
      </c>
      <c r="B77">
        <v>53</v>
      </c>
      <c r="C77">
        <v>22.5</v>
      </c>
      <c r="D77">
        <v>8</v>
      </c>
      <c r="E77" s="2">
        <v>1090000</v>
      </c>
      <c r="F77" s="2">
        <v>57730000</v>
      </c>
      <c r="G77">
        <v>2023</v>
      </c>
      <c r="H77" t="str">
        <f>_xlfn.XLOOKUP(todos_clubes_serieA[[#This Row],[Clube]],CRUD!$A$1:$A$30,CRUD!$B$1:$B$30)</f>
        <v>Athletico-PR</v>
      </c>
      <c r="I77" t="str">
        <f>todos_clubes_serieA[[#This Row],[Time_ajustado]]&amp;todos_clubes_serieA[[#This Row],[Temporada]]</f>
        <v>Athletico-PR2023</v>
      </c>
      <c r="J77">
        <f>IFERROR(_xlfn.XLOOKUP(todos_clubes_serieA[[#This Row],[Chave]],CRUD!R:R,CRUD!P:P),0)</f>
        <v>56</v>
      </c>
    </row>
    <row r="78" spans="1:10" x14ac:dyDescent="0.25">
      <c r="A78" t="s">
        <v>25</v>
      </c>
      <c r="B78">
        <v>44</v>
      </c>
      <c r="C78">
        <v>26</v>
      </c>
      <c r="D78">
        <v>8</v>
      </c>
      <c r="E78" s="2">
        <v>1030000</v>
      </c>
      <c r="F78" s="2">
        <v>45330000</v>
      </c>
      <c r="G78">
        <v>2023</v>
      </c>
      <c r="H78" t="str">
        <f>_xlfn.XLOOKUP(todos_clubes_serieA[[#This Row],[Clube]],CRUD!$A$1:$A$30,CRUD!$B$1:$B$30)</f>
        <v>Fortaleza</v>
      </c>
      <c r="I78" t="str">
        <f>todos_clubes_serieA[[#This Row],[Time_ajustado]]&amp;todos_clubes_serieA[[#This Row],[Temporada]]</f>
        <v>Fortaleza2023</v>
      </c>
      <c r="J78">
        <f>IFERROR(_xlfn.XLOOKUP(todos_clubes_serieA[[#This Row],[Chave]],CRUD!R:R,CRUD!P:P),0)</f>
        <v>54</v>
      </c>
    </row>
    <row r="79" spans="1:10" x14ac:dyDescent="0.25">
      <c r="A79" t="s">
        <v>29</v>
      </c>
      <c r="B79">
        <v>54</v>
      </c>
      <c r="C79">
        <v>25.1</v>
      </c>
      <c r="D79">
        <v>8</v>
      </c>
      <c r="E79" s="2">
        <v>633000</v>
      </c>
      <c r="F79" s="2">
        <v>34180000</v>
      </c>
      <c r="G79">
        <v>2023</v>
      </c>
      <c r="H79" t="str">
        <f>_xlfn.XLOOKUP(todos_clubes_serieA[[#This Row],[Clube]],CRUD!$A$1:$A$30,CRUD!$B$1:$B$30)</f>
        <v>América-MG</v>
      </c>
      <c r="I79" t="str">
        <f>todos_clubes_serieA[[#This Row],[Time_ajustado]]&amp;todos_clubes_serieA[[#This Row],[Temporada]]</f>
        <v>América-MG2023</v>
      </c>
      <c r="J79">
        <f>IFERROR(_xlfn.XLOOKUP(todos_clubes_serieA[[#This Row],[Chave]],CRUD!R:R,CRUD!P:P),0)</f>
        <v>24</v>
      </c>
    </row>
    <row r="80" spans="1:10" x14ac:dyDescent="0.25">
      <c r="A80" t="s">
        <v>20</v>
      </c>
      <c r="B80">
        <v>64</v>
      </c>
      <c r="C80">
        <v>23.9</v>
      </c>
      <c r="D80">
        <v>2</v>
      </c>
      <c r="E80" s="2">
        <v>435000</v>
      </c>
      <c r="F80" s="2">
        <v>27830000</v>
      </c>
      <c r="G80">
        <v>2023</v>
      </c>
      <c r="H80" t="str">
        <f>_xlfn.XLOOKUP(todos_clubes_serieA[[#This Row],[Clube]],CRUD!$A$1:$A$30,CRUD!$B$1:$B$30)</f>
        <v>Goiás</v>
      </c>
      <c r="I80" t="str">
        <f>todos_clubes_serieA[[#This Row],[Time_ajustado]]&amp;todos_clubes_serieA[[#This Row],[Temporada]]</f>
        <v>Goiás2023</v>
      </c>
      <c r="J80">
        <f>IFERROR(_xlfn.XLOOKUP(todos_clubes_serieA[[#This Row],[Chave]],CRUD!R:R,CRUD!P:P),0)</f>
        <v>38</v>
      </c>
    </row>
    <row r="81" spans="1:10" x14ac:dyDescent="0.25">
      <c r="A81" t="s">
        <v>28</v>
      </c>
      <c r="B81">
        <v>46</v>
      </c>
      <c r="C81">
        <v>24.2</v>
      </c>
      <c r="D81">
        <v>3</v>
      </c>
      <c r="E81" s="2">
        <v>465000</v>
      </c>
      <c r="F81" s="2">
        <v>21380000</v>
      </c>
      <c r="G81">
        <v>2023</v>
      </c>
      <c r="H81" t="str">
        <f>_xlfn.XLOOKUP(todos_clubes_serieA[[#This Row],[Clube]],CRUD!$A$1:$A$30,CRUD!$B$1:$B$30)</f>
        <v>Cuiabá</v>
      </c>
      <c r="I81" t="str">
        <f>todos_clubes_serieA[[#This Row],[Time_ajustado]]&amp;todos_clubes_serieA[[#This Row],[Temporada]]</f>
        <v>Cuiabá2023</v>
      </c>
      <c r="J81">
        <f>IFERROR(_xlfn.XLOOKUP(todos_clubes_serieA[[#This Row],[Chave]],CRUD!R:R,CRUD!P:P),0)</f>
        <v>51</v>
      </c>
    </row>
    <row r="82" spans="1:10" x14ac:dyDescent="0.25">
      <c r="A82" t="s">
        <v>8</v>
      </c>
      <c r="B82">
        <v>69</v>
      </c>
      <c r="C82">
        <v>21.5</v>
      </c>
      <c r="D82">
        <v>10</v>
      </c>
      <c r="E82" s="2">
        <v>3100000</v>
      </c>
      <c r="F82" s="2">
        <v>214150000</v>
      </c>
      <c r="G82">
        <v>2024</v>
      </c>
      <c r="H82" t="str">
        <f>_xlfn.XLOOKUP(todos_clubes_serieA[[#This Row],[Clube]],CRUD!$A$1:$A$30,CRUD!$B$1:$B$30)</f>
        <v>Flamengo</v>
      </c>
      <c r="I82" t="str">
        <f>todos_clubes_serieA[[#This Row],[Time_ajustado]]&amp;todos_clubes_serieA[[#This Row],[Temporada]]</f>
        <v>Flamengo2024</v>
      </c>
      <c r="J82">
        <f>IFERROR(_xlfn.XLOOKUP(todos_clubes_serieA[[#This Row],[Chave]],CRUD!R:R,CRUD!P:P),0)</f>
        <v>70</v>
      </c>
    </row>
    <row r="83" spans="1:10" x14ac:dyDescent="0.25">
      <c r="A83" t="s">
        <v>9</v>
      </c>
      <c r="B83">
        <v>43</v>
      </c>
      <c r="C83">
        <v>23.2</v>
      </c>
      <c r="D83">
        <v>7</v>
      </c>
      <c r="E83" s="2">
        <v>3560000</v>
      </c>
      <c r="F83" s="2">
        <v>153100000</v>
      </c>
      <c r="G83">
        <v>2024</v>
      </c>
      <c r="H83" t="str">
        <f>_xlfn.XLOOKUP(todos_clubes_serieA[[#This Row],[Clube]],CRUD!$A$1:$A$30,CRUD!$B$1:$B$30)</f>
        <v>Palmeiras</v>
      </c>
      <c r="I83" t="str">
        <f>todos_clubes_serieA[[#This Row],[Time_ajustado]]&amp;todos_clubes_serieA[[#This Row],[Temporada]]</f>
        <v>Palmeiras2024</v>
      </c>
      <c r="J83">
        <f>IFERROR(_xlfn.XLOOKUP(todos_clubes_serieA[[#This Row],[Chave]],CRUD!R:R,CRUD!P:P),0)</f>
        <v>73</v>
      </c>
    </row>
    <row r="84" spans="1:10" x14ac:dyDescent="0.25">
      <c r="A84" t="s">
        <v>7</v>
      </c>
      <c r="B84">
        <v>57</v>
      </c>
      <c r="C84">
        <v>23.2</v>
      </c>
      <c r="D84">
        <v>11</v>
      </c>
      <c r="E84" s="2">
        <v>2550000</v>
      </c>
      <c r="F84" s="2">
        <v>145500000</v>
      </c>
      <c r="G84">
        <v>2024</v>
      </c>
      <c r="H84" t="str">
        <f>_xlfn.XLOOKUP(todos_clubes_serieA[[#This Row],[Clube]],CRUD!$A$1:$A$30,CRUD!$B$1:$B$30)</f>
        <v>Corinthians</v>
      </c>
      <c r="I84" t="str">
        <f>todos_clubes_serieA[[#This Row],[Time_ajustado]]&amp;todos_clubes_serieA[[#This Row],[Temporada]]</f>
        <v>Corinthians2024</v>
      </c>
      <c r="J84">
        <f>IFERROR(_xlfn.XLOOKUP(todos_clubes_serieA[[#This Row],[Chave]],CRUD!R:R,CRUD!P:P),0)</f>
        <v>56</v>
      </c>
    </row>
    <row r="85" spans="1:10" x14ac:dyDescent="0.25">
      <c r="A85" t="s">
        <v>18</v>
      </c>
      <c r="B85">
        <v>59</v>
      </c>
      <c r="C85">
        <v>24.2</v>
      </c>
      <c r="D85">
        <v>12</v>
      </c>
      <c r="E85" s="2">
        <v>2230000</v>
      </c>
      <c r="F85" s="2">
        <v>131430000</v>
      </c>
      <c r="G85">
        <v>2024</v>
      </c>
      <c r="H85" t="str">
        <f>_xlfn.XLOOKUP(todos_clubes_serieA[[#This Row],[Clube]],CRUD!$A$1:$A$30,CRUD!$B$1:$B$30)</f>
        <v>Botafogo</v>
      </c>
      <c r="I85" t="str">
        <f>todos_clubes_serieA[[#This Row],[Time_ajustado]]&amp;todos_clubes_serieA[[#This Row],[Temporada]]</f>
        <v>Botafogo2024</v>
      </c>
      <c r="J85">
        <f>IFERROR(_xlfn.XLOOKUP(todos_clubes_serieA[[#This Row],[Chave]],CRUD!R:R,CRUD!P:P),0)</f>
        <v>79</v>
      </c>
    </row>
    <row r="86" spans="1:10" x14ac:dyDescent="0.25">
      <c r="A86" t="s">
        <v>10</v>
      </c>
      <c r="B86">
        <v>44</v>
      </c>
      <c r="C86">
        <v>25.1</v>
      </c>
      <c r="D86">
        <v>10</v>
      </c>
      <c r="E86" s="2">
        <v>2990000</v>
      </c>
      <c r="F86" s="2">
        <v>131350000</v>
      </c>
      <c r="G86">
        <v>2024</v>
      </c>
      <c r="H86" t="str">
        <f>_xlfn.XLOOKUP(todos_clubes_serieA[[#This Row],[Clube]],CRUD!$A$1:$A$30,CRUD!$B$1:$B$30)</f>
        <v>Atlético-MG</v>
      </c>
      <c r="I86" t="str">
        <f>todos_clubes_serieA[[#This Row],[Time_ajustado]]&amp;todos_clubes_serieA[[#This Row],[Temporada]]</f>
        <v>Atlético-MG2024</v>
      </c>
      <c r="J86">
        <f>IFERROR(_xlfn.XLOOKUP(todos_clubes_serieA[[#This Row],[Chave]],CRUD!R:R,CRUD!P:P),0)</f>
        <v>47</v>
      </c>
    </row>
    <row r="87" spans="1:10" x14ac:dyDescent="0.25">
      <c r="A87" t="s">
        <v>11</v>
      </c>
      <c r="B87">
        <v>51</v>
      </c>
      <c r="C87">
        <v>25.1</v>
      </c>
      <c r="D87">
        <v>12</v>
      </c>
      <c r="E87" s="2">
        <v>2420000</v>
      </c>
      <c r="F87" s="2">
        <v>123230000</v>
      </c>
      <c r="G87">
        <v>2024</v>
      </c>
      <c r="H87" t="str">
        <f>_xlfn.XLOOKUP(todos_clubes_serieA[[#This Row],[Clube]],CRUD!$A$1:$A$30,CRUD!$B$1:$B$30)</f>
        <v>Internacional</v>
      </c>
      <c r="I87" t="str">
        <f>todos_clubes_serieA[[#This Row],[Time_ajustado]]&amp;todos_clubes_serieA[[#This Row],[Temporada]]</f>
        <v>Internacional2024</v>
      </c>
      <c r="J87">
        <f>IFERROR(_xlfn.XLOOKUP(todos_clubes_serieA[[#This Row],[Chave]],CRUD!R:R,CRUD!P:P),0)</f>
        <v>65</v>
      </c>
    </row>
    <row r="88" spans="1:10" x14ac:dyDescent="0.25">
      <c r="A88" t="s">
        <v>13</v>
      </c>
      <c r="B88">
        <v>49</v>
      </c>
      <c r="C88">
        <v>24.1</v>
      </c>
      <c r="D88">
        <v>13</v>
      </c>
      <c r="E88" s="2">
        <v>2320000</v>
      </c>
      <c r="F88" s="2">
        <v>113750000</v>
      </c>
      <c r="G88">
        <v>2024</v>
      </c>
      <c r="H88" t="str">
        <f>_xlfn.XLOOKUP(todos_clubes_serieA[[#This Row],[Clube]],CRUD!$A$1:$A$30,CRUD!$B$1:$B$30)</f>
        <v>São Paulo</v>
      </c>
      <c r="I88" t="str">
        <f>todos_clubes_serieA[[#This Row],[Time_ajustado]]&amp;todos_clubes_serieA[[#This Row],[Temporada]]</f>
        <v>São Paulo2024</v>
      </c>
      <c r="J88">
        <f>IFERROR(_xlfn.XLOOKUP(todos_clubes_serieA[[#This Row],[Chave]],CRUD!R:R,CRUD!P:P),0)</f>
        <v>59</v>
      </c>
    </row>
    <row r="89" spans="1:10" x14ac:dyDescent="0.25">
      <c r="A89" t="s">
        <v>16</v>
      </c>
      <c r="B89">
        <v>64</v>
      </c>
      <c r="C89">
        <v>23.2</v>
      </c>
      <c r="D89">
        <v>13</v>
      </c>
      <c r="E89" s="2">
        <v>1670000</v>
      </c>
      <c r="F89" s="2">
        <v>106950000</v>
      </c>
      <c r="G89">
        <v>2024</v>
      </c>
      <c r="H89" t="str">
        <f>_xlfn.XLOOKUP(todos_clubes_serieA[[#This Row],[Clube]],CRUD!$A$1:$A$30,CRUD!$B$1:$B$30)</f>
        <v>Vasco da Gama</v>
      </c>
      <c r="I89" t="str">
        <f>todos_clubes_serieA[[#This Row],[Time_ajustado]]&amp;todos_clubes_serieA[[#This Row],[Temporada]]</f>
        <v>Vasco da Gama2024</v>
      </c>
      <c r="J89">
        <f>IFERROR(_xlfn.XLOOKUP(todos_clubes_serieA[[#This Row],[Chave]],CRUD!R:R,CRUD!P:P),0)</f>
        <v>50</v>
      </c>
    </row>
    <row r="90" spans="1:10" x14ac:dyDescent="0.25">
      <c r="A90" t="s">
        <v>32</v>
      </c>
      <c r="B90">
        <v>51</v>
      </c>
      <c r="C90">
        <v>23.6</v>
      </c>
      <c r="D90">
        <v>8</v>
      </c>
      <c r="E90" s="2">
        <v>1990000</v>
      </c>
      <c r="F90" s="2">
        <v>101680000</v>
      </c>
      <c r="G90">
        <v>2024</v>
      </c>
      <c r="H90" t="str">
        <f>_xlfn.XLOOKUP(todos_clubes_serieA[[#This Row],[Clube]],CRUD!$A$1:$A$30,CRUD!$B$1:$B$30)</f>
        <v>Cruzeiro</v>
      </c>
      <c r="I90" t="str">
        <f>todos_clubes_serieA[[#This Row],[Time_ajustado]]&amp;todos_clubes_serieA[[#This Row],[Temporada]]</f>
        <v>Cruzeiro2024</v>
      </c>
      <c r="J90">
        <f>IFERROR(_xlfn.XLOOKUP(todos_clubes_serieA[[#This Row],[Chave]],CRUD!R:R,CRUD!P:P),0)</f>
        <v>52</v>
      </c>
    </row>
    <row r="91" spans="1:10" x14ac:dyDescent="0.25">
      <c r="A91" t="s">
        <v>21</v>
      </c>
      <c r="B91">
        <v>67</v>
      </c>
      <c r="C91">
        <v>24.7</v>
      </c>
      <c r="D91">
        <v>9</v>
      </c>
      <c r="E91" s="2">
        <v>1480000</v>
      </c>
      <c r="F91" s="2">
        <v>98950000</v>
      </c>
      <c r="G91">
        <v>2024</v>
      </c>
      <c r="H91" t="str">
        <f>_xlfn.XLOOKUP(todos_clubes_serieA[[#This Row],[Clube]],CRUD!$A$1:$A$30,CRUD!$B$1:$B$30)</f>
        <v>Fluminense</v>
      </c>
      <c r="I91" t="str">
        <f>todos_clubes_serieA[[#This Row],[Time_ajustado]]&amp;todos_clubes_serieA[[#This Row],[Temporada]]</f>
        <v>Fluminense2024</v>
      </c>
      <c r="J91">
        <f>IFERROR(_xlfn.XLOOKUP(todos_clubes_serieA[[#This Row],[Chave]],CRUD!R:R,CRUD!P:P),0)</f>
        <v>46</v>
      </c>
    </row>
    <row r="92" spans="1:10" x14ac:dyDescent="0.25">
      <c r="A92" t="s">
        <v>12</v>
      </c>
      <c r="B92">
        <v>60</v>
      </c>
      <c r="C92">
        <v>23.7</v>
      </c>
      <c r="D92">
        <v>14</v>
      </c>
      <c r="E92" s="2">
        <v>1450000</v>
      </c>
      <c r="F92" s="2">
        <v>87000000</v>
      </c>
      <c r="G92">
        <v>2024</v>
      </c>
      <c r="H92" t="str">
        <f>_xlfn.XLOOKUP(todos_clubes_serieA[[#This Row],[Clube]],CRUD!$A$1:$A$30,CRUD!$B$1:$B$30)</f>
        <v>Grêmio</v>
      </c>
      <c r="I92" t="str">
        <f>todos_clubes_serieA[[#This Row],[Time_ajustado]]&amp;todos_clubes_serieA[[#This Row],[Temporada]]</f>
        <v>Grêmio2024</v>
      </c>
      <c r="J92">
        <f>IFERROR(_xlfn.XLOOKUP(todos_clubes_serieA[[#This Row],[Chave]],CRUD!R:R,CRUD!P:P),0)</f>
        <v>45</v>
      </c>
    </row>
    <row r="93" spans="1:10" x14ac:dyDescent="0.25">
      <c r="A93" t="s">
        <v>15</v>
      </c>
      <c r="B93">
        <v>63</v>
      </c>
      <c r="C93">
        <v>22.3</v>
      </c>
      <c r="D93">
        <v>7</v>
      </c>
      <c r="E93" s="2">
        <v>1220000</v>
      </c>
      <c r="F93" s="2">
        <v>76950000</v>
      </c>
      <c r="G93">
        <v>2024</v>
      </c>
      <c r="H93" t="str">
        <f>_xlfn.XLOOKUP(todos_clubes_serieA[[#This Row],[Clube]],CRUD!$A$1:$A$30,CRUD!$B$1:$B$30)</f>
        <v>Bahia</v>
      </c>
      <c r="I93" t="str">
        <f>todos_clubes_serieA[[#This Row],[Time_ajustado]]&amp;todos_clubes_serieA[[#This Row],[Temporada]]</f>
        <v>Bahia2024</v>
      </c>
      <c r="J93">
        <f>IFERROR(_xlfn.XLOOKUP(todos_clubes_serieA[[#This Row],[Chave]],CRUD!R:R,CRUD!P:P),0)</f>
        <v>53</v>
      </c>
    </row>
    <row r="94" spans="1:10" x14ac:dyDescent="0.25">
      <c r="A94" t="s">
        <v>26</v>
      </c>
      <c r="B94">
        <v>61</v>
      </c>
      <c r="C94">
        <v>21</v>
      </c>
      <c r="D94">
        <v>9</v>
      </c>
      <c r="E94" s="2">
        <v>1220000</v>
      </c>
      <c r="F94" s="2">
        <v>74250000</v>
      </c>
      <c r="G94">
        <v>2024</v>
      </c>
      <c r="H94" t="str">
        <f>_xlfn.XLOOKUP(todos_clubes_serieA[[#This Row],[Clube]],CRUD!$A$1:$A$30,CRUD!$B$1:$B$30)</f>
        <v>Bragantino</v>
      </c>
      <c r="I94" t="str">
        <f>todos_clubes_serieA[[#This Row],[Time_ajustado]]&amp;todos_clubes_serieA[[#This Row],[Temporada]]</f>
        <v>Bragantino2024</v>
      </c>
      <c r="J94">
        <f>IFERROR(_xlfn.XLOOKUP(todos_clubes_serieA[[#This Row],[Chave]],CRUD!R:R,CRUD!P:P),0)</f>
        <v>44</v>
      </c>
    </row>
    <row r="95" spans="1:10" x14ac:dyDescent="0.25">
      <c r="A95" t="s">
        <v>19</v>
      </c>
      <c r="B95">
        <v>54</v>
      </c>
      <c r="C95">
        <v>22.4</v>
      </c>
      <c r="D95">
        <v>9</v>
      </c>
      <c r="E95" s="2">
        <v>1200000</v>
      </c>
      <c r="F95" s="2">
        <v>64599999.999999993</v>
      </c>
      <c r="G95">
        <v>2024</v>
      </c>
      <c r="H95" t="str">
        <f>_xlfn.XLOOKUP(todos_clubes_serieA[[#This Row],[Clube]],CRUD!$A$1:$A$30,CRUD!$B$1:$B$30)</f>
        <v>Athletico-PR</v>
      </c>
      <c r="I95" t="str">
        <f>todos_clubes_serieA[[#This Row],[Time_ajustado]]&amp;todos_clubes_serieA[[#This Row],[Temporada]]</f>
        <v>Athletico-PR2024</v>
      </c>
      <c r="J95">
        <f>IFERROR(_xlfn.XLOOKUP(todos_clubes_serieA[[#This Row],[Chave]],CRUD!R:R,CRUD!P:P),0)</f>
        <v>42</v>
      </c>
    </row>
    <row r="96" spans="1:10" x14ac:dyDescent="0.25">
      <c r="A96" t="s">
        <v>25</v>
      </c>
      <c r="B96">
        <v>43</v>
      </c>
      <c r="C96">
        <v>26.3</v>
      </c>
      <c r="D96">
        <v>10</v>
      </c>
      <c r="E96" s="2">
        <v>1050000</v>
      </c>
      <c r="F96" s="2">
        <v>45050000</v>
      </c>
      <c r="G96">
        <v>2024</v>
      </c>
      <c r="H96" t="str">
        <f>_xlfn.XLOOKUP(todos_clubes_serieA[[#This Row],[Clube]],CRUD!$A$1:$A$30,CRUD!$B$1:$B$30)</f>
        <v>Fortaleza</v>
      </c>
      <c r="I96" t="str">
        <f>todos_clubes_serieA[[#This Row],[Time_ajustado]]&amp;todos_clubes_serieA[[#This Row],[Temporada]]</f>
        <v>Fortaleza2024</v>
      </c>
      <c r="J96">
        <f>IFERROR(_xlfn.XLOOKUP(todos_clubes_serieA[[#This Row],[Chave]],CRUD!R:R,CRUD!P:P),0)</f>
        <v>68</v>
      </c>
    </row>
    <row r="97" spans="1:10" x14ac:dyDescent="0.25">
      <c r="A97" t="s">
        <v>24</v>
      </c>
      <c r="B97">
        <v>55</v>
      </c>
      <c r="C97">
        <v>24.1</v>
      </c>
      <c r="D97">
        <v>11</v>
      </c>
      <c r="E97" s="2">
        <v>593000</v>
      </c>
      <c r="F97" s="2">
        <v>32600000</v>
      </c>
      <c r="G97">
        <v>2024</v>
      </c>
      <c r="H97" t="str">
        <f>_xlfn.XLOOKUP(todos_clubes_serieA[[#This Row],[Clube]],CRUD!$A$1:$A$30,CRUD!$B$1:$B$30)</f>
        <v>Atlético-GO</v>
      </c>
      <c r="I97" t="str">
        <f>todos_clubes_serieA[[#This Row],[Time_ajustado]]&amp;todos_clubes_serieA[[#This Row],[Temporada]]</f>
        <v>Atlético-GO2024</v>
      </c>
      <c r="J97">
        <f>IFERROR(_xlfn.XLOOKUP(todos_clubes_serieA[[#This Row],[Chave]],CRUD!R:R,CRUD!P:P),0)</f>
        <v>30</v>
      </c>
    </row>
    <row r="98" spans="1:10" x14ac:dyDescent="0.25">
      <c r="A98" t="s">
        <v>33</v>
      </c>
      <c r="B98">
        <v>48</v>
      </c>
      <c r="C98">
        <v>25</v>
      </c>
      <c r="D98">
        <v>7</v>
      </c>
      <c r="E98" s="2">
        <v>646000</v>
      </c>
      <c r="F98" s="2">
        <v>31000000</v>
      </c>
      <c r="G98">
        <v>2024</v>
      </c>
      <c r="H98" t="str">
        <f>_xlfn.XLOOKUP(todos_clubes_serieA[[#This Row],[Clube]],CRUD!$A$1:$A$30,CRUD!$B$1:$B$30)</f>
        <v>Criciúma</v>
      </c>
      <c r="I98" t="str">
        <f>todos_clubes_serieA[[#This Row],[Time_ajustado]]&amp;todos_clubes_serieA[[#This Row],[Temporada]]</f>
        <v>Criciúma2024</v>
      </c>
      <c r="J98">
        <f>IFERROR(_xlfn.XLOOKUP(todos_clubes_serieA[[#This Row],[Chave]],CRUD!R:R,CRUD!P:P),0)</f>
        <v>38</v>
      </c>
    </row>
    <row r="99" spans="1:10" x14ac:dyDescent="0.25">
      <c r="A99" t="s">
        <v>34</v>
      </c>
      <c r="B99">
        <v>60</v>
      </c>
      <c r="C99">
        <v>25.2</v>
      </c>
      <c r="D99">
        <v>3</v>
      </c>
      <c r="E99" s="2">
        <v>517000</v>
      </c>
      <c r="F99" s="2">
        <v>31000000</v>
      </c>
      <c r="G99">
        <v>2024</v>
      </c>
      <c r="H99" t="str">
        <f>_xlfn.XLOOKUP(todos_clubes_serieA[[#This Row],[Clube]],CRUD!$A$1:$A$30,CRUD!$B$1:$B$30)</f>
        <v>Vitória</v>
      </c>
      <c r="I99" t="str">
        <f>todos_clubes_serieA[[#This Row],[Time_ajustado]]&amp;todos_clubes_serieA[[#This Row],[Temporada]]</f>
        <v>Vitória2024</v>
      </c>
      <c r="J99">
        <f>IFERROR(_xlfn.XLOOKUP(todos_clubes_serieA[[#This Row],[Chave]],CRUD!R:R,CRUD!P:P),0)</f>
        <v>47</v>
      </c>
    </row>
    <row r="100" spans="1:10" x14ac:dyDescent="0.25">
      <c r="A100" t="s">
        <v>28</v>
      </c>
      <c r="B100">
        <v>45</v>
      </c>
      <c r="C100">
        <v>23.1</v>
      </c>
      <c r="D100">
        <v>2</v>
      </c>
      <c r="E100" s="2">
        <v>522000</v>
      </c>
      <c r="F100" s="2">
        <v>23480000</v>
      </c>
      <c r="G100">
        <v>2024</v>
      </c>
      <c r="H100" t="str">
        <f>_xlfn.XLOOKUP(todos_clubes_serieA[[#This Row],[Clube]],CRUD!$A$1:$A$30,CRUD!$B$1:$B$30)</f>
        <v>Cuiabá</v>
      </c>
      <c r="I100" t="str">
        <f>todos_clubes_serieA[[#This Row],[Time_ajustado]]&amp;todos_clubes_serieA[[#This Row],[Temporada]]</f>
        <v>Cuiabá2024</v>
      </c>
      <c r="J100">
        <f>IFERROR(_xlfn.XLOOKUP(todos_clubes_serieA[[#This Row],[Chave]],CRUD!R:R,CRUD!P:P),0)</f>
        <v>30</v>
      </c>
    </row>
    <row r="101" spans="1:10" x14ac:dyDescent="0.25">
      <c r="A101" t="s">
        <v>27</v>
      </c>
      <c r="B101">
        <v>53</v>
      </c>
      <c r="C101">
        <v>24.2</v>
      </c>
      <c r="D101">
        <v>2</v>
      </c>
      <c r="E101" s="2">
        <v>408000</v>
      </c>
      <c r="F101" s="2">
        <v>21600000</v>
      </c>
      <c r="G101">
        <v>2024</v>
      </c>
      <c r="H101" t="str">
        <f>_xlfn.XLOOKUP(todos_clubes_serieA[[#This Row],[Clube]],CRUD!$A$1:$A$30,CRUD!$B$1:$B$30)</f>
        <v>Juventude</v>
      </c>
      <c r="I101" t="str">
        <f>todos_clubes_serieA[[#This Row],[Time_ajustado]]&amp;todos_clubes_serieA[[#This Row],[Temporada]]</f>
        <v>Juventude2024</v>
      </c>
      <c r="J101">
        <f>IFERROR(_xlfn.XLOOKUP(todos_clubes_serieA[[#This Row],[Chave]],CRUD!R:R,CRUD!P:P),0)</f>
        <v>45</v>
      </c>
    </row>
    <row r="102" spans="1:10" x14ac:dyDescent="0.25">
      <c r="A102" t="s">
        <v>9</v>
      </c>
      <c r="B102">
        <v>31</v>
      </c>
      <c r="C102">
        <v>25.9</v>
      </c>
      <c r="D102">
        <v>8</v>
      </c>
      <c r="E102" s="2">
        <v>7700000</v>
      </c>
      <c r="F102" s="2">
        <v>238750000</v>
      </c>
      <c r="G102">
        <v>2025</v>
      </c>
      <c r="H102" t="str">
        <f>_xlfn.XLOOKUP(todos_clubes_serieA[[#This Row],[Clube]],CRUD!$A$1:$A$30,CRUD!$B$1:$B$30)</f>
        <v>Palmeiras</v>
      </c>
      <c r="I102" t="str">
        <f>todos_clubes_serieA[[#This Row],[Time_ajustado]]&amp;todos_clubes_serieA[[#This Row],[Temporada]]</f>
        <v>Palmeiras2025</v>
      </c>
      <c r="J102">
        <f>IFERROR(_xlfn.XLOOKUP(todos_clubes_serieA[[#This Row],[Chave]],CRUD!R:R,CRUD!P:P),0)</f>
        <v>0</v>
      </c>
    </row>
    <row r="103" spans="1:10" x14ac:dyDescent="0.25">
      <c r="A103" t="s">
        <v>8</v>
      </c>
      <c r="B103">
        <v>31</v>
      </c>
      <c r="C103">
        <v>27</v>
      </c>
      <c r="D103">
        <v>7</v>
      </c>
      <c r="E103" s="2">
        <v>7070000</v>
      </c>
      <c r="F103" s="2">
        <v>219150000</v>
      </c>
      <c r="G103">
        <v>2025</v>
      </c>
      <c r="H103" t="str">
        <f>_xlfn.XLOOKUP(todos_clubes_serieA[[#This Row],[Clube]],CRUD!$A$1:$A$30,CRUD!$B$1:$B$30)</f>
        <v>Flamengo</v>
      </c>
      <c r="I103" t="str">
        <f>todos_clubes_serieA[[#This Row],[Time_ajustado]]&amp;todos_clubes_serieA[[#This Row],[Temporada]]</f>
        <v>Flamengo2025</v>
      </c>
      <c r="J103">
        <f>IFERROR(_xlfn.XLOOKUP(todos_clubes_serieA[[#This Row],[Chave]],CRUD!R:R,CRUD!P:P),0)</f>
        <v>0</v>
      </c>
    </row>
    <row r="104" spans="1:10" x14ac:dyDescent="0.25">
      <c r="A104" t="s">
        <v>18</v>
      </c>
      <c r="B104">
        <v>34</v>
      </c>
      <c r="C104">
        <v>25.9</v>
      </c>
      <c r="D104">
        <v>6</v>
      </c>
      <c r="E104" s="2">
        <v>4000000</v>
      </c>
      <c r="F104" s="2">
        <v>135950000</v>
      </c>
      <c r="G104">
        <v>2025</v>
      </c>
      <c r="H104" t="str">
        <f>_xlfn.XLOOKUP(todos_clubes_serieA[[#This Row],[Clube]],CRUD!$A$1:$A$30,CRUD!$B$1:$B$30)</f>
        <v>Botafogo</v>
      </c>
      <c r="I104" t="str">
        <f>todos_clubes_serieA[[#This Row],[Time_ajustado]]&amp;todos_clubes_serieA[[#This Row],[Temporada]]</f>
        <v>Botafogo2025</v>
      </c>
      <c r="J104">
        <f>IFERROR(_xlfn.XLOOKUP(todos_clubes_serieA[[#This Row],[Chave]],CRUD!R:R,CRUD!P:P),0)</f>
        <v>0</v>
      </c>
    </row>
    <row r="105" spans="1:10" x14ac:dyDescent="0.25">
      <c r="A105" t="s">
        <v>7</v>
      </c>
      <c r="B105">
        <v>34</v>
      </c>
      <c r="C105">
        <v>26.2</v>
      </c>
      <c r="D105">
        <v>10</v>
      </c>
      <c r="E105" s="2">
        <v>3630000</v>
      </c>
      <c r="F105" s="2">
        <v>123250000</v>
      </c>
      <c r="G105">
        <v>2025</v>
      </c>
      <c r="H105" t="str">
        <f>_xlfn.XLOOKUP(todos_clubes_serieA[[#This Row],[Clube]],CRUD!$A$1:$A$30,CRUD!$B$1:$B$30)</f>
        <v>Corinthians</v>
      </c>
      <c r="I105" t="str">
        <f>todos_clubes_serieA[[#This Row],[Time_ajustado]]&amp;todos_clubes_serieA[[#This Row],[Temporada]]</f>
        <v>Corinthians2025</v>
      </c>
      <c r="J105">
        <f>IFERROR(_xlfn.XLOOKUP(todos_clubes_serieA[[#This Row],[Chave]],CRUD!R:R,CRUD!P:P),0)</f>
        <v>0</v>
      </c>
    </row>
    <row r="106" spans="1:10" x14ac:dyDescent="0.25">
      <c r="A106" t="s">
        <v>11</v>
      </c>
      <c r="B106">
        <v>42</v>
      </c>
      <c r="C106">
        <v>25.3</v>
      </c>
      <c r="D106">
        <v>9</v>
      </c>
      <c r="E106" s="2">
        <v>2540000</v>
      </c>
      <c r="F106" s="2">
        <v>106650000</v>
      </c>
      <c r="G106">
        <v>2025</v>
      </c>
      <c r="H106" t="str">
        <f>_xlfn.XLOOKUP(todos_clubes_serieA[[#This Row],[Clube]],CRUD!$A$1:$A$30,CRUD!$B$1:$B$30)</f>
        <v>Internacional</v>
      </c>
      <c r="I106" t="str">
        <f>todos_clubes_serieA[[#This Row],[Time_ajustado]]&amp;todos_clubes_serieA[[#This Row],[Temporada]]</f>
        <v>Internacional2025</v>
      </c>
      <c r="J106">
        <f>IFERROR(_xlfn.XLOOKUP(todos_clubes_serieA[[#This Row],[Chave]],CRUD!R:R,CRUD!P:P),0)</f>
        <v>0</v>
      </c>
    </row>
    <row r="107" spans="1:10" x14ac:dyDescent="0.25">
      <c r="A107" t="s">
        <v>14</v>
      </c>
      <c r="B107">
        <v>33</v>
      </c>
      <c r="C107">
        <v>26.9</v>
      </c>
      <c r="D107">
        <v>7</v>
      </c>
      <c r="E107" s="2">
        <v>2900000</v>
      </c>
      <c r="F107" s="2">
        <v>95600000</v>
      </c>
      <c r="G107">
        <v>2025</v>
      </c>
      <c r="H107" t="str">
        <f>_xlfn.XLOOKUP(todos_clubes_serieA[[#This Row],[Clube]],CRUD!$A$1:$A$30,CRUD!$B$1:$B$30)</f>
        <v>Santos</v>
      </c>
      <c r="I107" t="str">
        <f>todos_clubes_serieA[[#This Row],[Time_ajustado]]&amp;todos_clubes_serieA[[#This Row],[Temporada]]</f>
        <v>Santos2025</v>
      </c>
      <c r="J107">
        <f>IFERROR(_xlfn.XLOOKUP(todos_clubes_serieA[[#This Row],[Chave]],CRUD!R:R,CRUD!P:P),0)</f>
        <v>0</v>
      </c>
    </row>
    <row r="108" spans="1:10" x14ac:dyDescent="0.25">
      <c r="A108" t="s">
        <v>32</v>
      </c>
      <c r="B108">
        <v>29</v>
      </c>
      <c r="C108">
        <v>27.9</v>
      </c>
      <c r="D108">
        <v>6</v>
      </c>
      <c r="E108" s="2">
        <v>3280000</v>
      </c>
      <c r="F108" s="2">
        <v>95050000</v>
      </c>
      <c r="G108">
        <v>2025</v>
      </c>
      <c r="H108" t="str">
        <f>_xlfn.XLOOKUP(todos_clubes_serieA[[#This Row],[Clube]],CRUD!$A$1:$A$30,CRUD!$B$1:$B$30)</f>
        <v>Cruzeiro</v>
      </c>
      <c r="I108" t="str">
        <f>todos_clubes_serieA[[#This Row],[Time_ajustado]]&amp;todos_clubes_serieA[[#This Row],[Temporada]]</f>
        <v>Cruzeiro2025</v>
      </c>
      <c r="J108">
        <f>IFERROR(_xlfn.XLOOKUP(todos_clubes_serieA[[#This Row],[Chave]],CRUD!R:R,CRUD!P:P),0)</f>
        <v>0</v>
      </c>
    </row>
    <row r="109" spans="1:10" x14ac:dyDescent="0.25">
      <c r="A109" t="s">
        <v>10</v>
      </c>
      <c r="B109">
        <v>28</v>
      </c>
      <c r="C109">
        <v>26.9</v>
      </c>
      <c r="D109">
        <v>7</v>
      </c>
      <c r="E109" s="2">
        <v>3350000</v>
      </c>
      <c r="F109" s="2">
        <v>93700000</v>
      </c>
      <c r="G109">
        <v>2025</v>
      </c>
      <c r="H109" t="str">
        <f>_xlfn.XLOOKUP(todos_clubes_serieA[[#This Row],[Clube]],CRUD!$A$1:$A$30,CRUD!$B$1:$B$30)</f>
        <v>Atlético-MG</v>
      </c>
      <c r="I109" t="str">
        <f>todos_clubes_serieA[[#This Row],[Time_ajustado]]&amp;todos_clubes_serieA[[#This Row],[Temporada]]</f>
        <v>Atlético-MG2025</v>
      </c>
      <c r="J109">
        <f>IFERROR(_xlfn.XLOOKUP(todos_clubes_serieA[[#This Row],[Chave]],CRUD!R:R,CRUD!P:P),0)</f>
        <v>0</v>
      </c>
    </row>
    <row r="110" spans="1:10" x14ac:dyDescent="0.25">
      <c r="A110" t="s">
        <v>12</v>
      </c>
      <c r="B110">
        <v>33</v>
      </c>
      <c r="C110">
        <v>26.4</v>
      </c>
      <c r="D110">
        <v>11</v>
      </c>
      <c r="E110" s="2">
        <v>2820000</v>
      </c>
      <c r="F110" s="2">
        <v>93000000</v>
      </c>
      <c r="G110">
        <v>2025</v>
      </c>
      <c r="H110" t="str">
        <f>_xlfn.XLOOKUP(todos_clubes_serieA[[#This Row],[Clube]],CRUD!$A$1:$A$30,CRUD!$B$1:$B$30)</f>
        <v>Grêmio</v>
      </c>
      <c r="I110" t="str">
        <f>todos_clubes_serieA[[#This Row],[Time_ajustado]]&amp;todos_clubes_serieA[[#This Row],[Temporada]]</f>
        <v>Grêmio2025</v>
      </c>
      <c r="J110">
        <f>IFERROR(_xlfn.XLOOKUP(todos_clubes_serieA[[#This Row],[Chave]],CRUD!R:R,CRUD!P:P),0)</f>
        <v>0</v>
      </c>
    </row>
    <row r="111" spans="1:10" x14ac:dyDescent="0.25">
      <c r="A111" t="s">
        <v>15</v>
      </c>
      <c r="B111">
        <v>29</v>
      </c>
      <c r="C111">
        <v>27.6</v>
      </c>
      <c r="D111">
        <v>5</v>
      </c>
      <c r="E111" s="2">
        <v>3170000</v>
      </c>
      <c r="F111" s="2">
        <v>92000000</v>
      </c>
      <c r="G111">
        <v>2025</v>
      </c>
      <c r="H111" t="str">
        <f>_xlfn.XLOOKUP(todos_clubes_serieA[[#This Row],[Clube]],CRUD!$A$1:$A$30,CRUD!$B$1:$B$30)</f>
        <v>Bahia</v>
      </c>
      <c r="I111" t="str">
        <f>todos_clubes_serieA[[#This Row],[Time_ajustado]]&amp;todos_clubes_serieA[[#This Row],[Temporada]]</f>
        <v>Bahia2025</v>
      </c>
      <c r="J111">
        <f>IFERROR(_xlfn.XLOOKUP(todos_clubes_serieA[[#This Row],[Chave]],CRUD!R:R,CRUD!P:P),0)</f>
        <v>0</v>
      </c>
    </row>
    <row r="112" spans="1:10" x14ac:dyDescent="0.25">
      <c r="A112" t="s">
        <v>16</v>
      </c>
      <c r="B112">
        <v>34</v>
      </c>
      <c r="C112">
        <v>27.9</v>
      </c>
      <c r="D112">
        <v>11</v>
      </c>
      <c r="E112" s="2">
        <v>2570000</v>
      </c>
      <c r="F112" s="2">
        <v>87500000</v>
      </c>
      <c r="G112">
        <v>2025</v>
      </c>
      <c r="H112" t="str">
        <f>_xlfn.XLOOKUP(todos_clubes_serieA[[#This Row],[Clube]],CRUD!$A$1:$A$30,CRUD!$B$1:$B$30)</f>
        <v>Vasco da Gama</v>
      </c>
      <c r="I112" t="str">
        <f>todos_clubes_serieA[[#This Row],[Time_ajustado]]&amp;todos_clubes_serieA[[#This Row],[Temporada]]</f>
        <v>Vasco da Gama2025</v>
      </c>
      <c r="J112">
        <f>IFERROR(_xlfn.XLOOKUP(todos_clubes_serieA[[#This Row],[Chave]],CRUD!R:R,CRUD!P:P),0)</f>
        <v>0</v>
      </c>
    </row>
    <row r="113" spans="1:10" x14ac:dyDescent="0.25">
      <c r="A113" t="s">
        <v>13</v>
      </c>
      <c r="B113">
        <v>35</v>
      </c>
      <c r="C113">
        <v>26.8</v>
      </c>
      <c r="D113">
        <v>7</v>
      </c>
      <c r="E113" s="2">
        <v>2280000</v>
      </c>
      <c r="F113" s="2">
        <v>79850000</v>
      </c>
      <c r="G113">
        <v>2025</v>
      </c>
      <c r="H113" t="str">
        <f>_xlfn.XLOOKUP(todos_clubes_serieA[[#This Row],[Clube]],CRUD!$A$1:$A$30,CRUD!$B$1:$B$30)</f>
        <v>São Paulo</v>
      </c>
      <c r="I113" t="str">
        <f>todos_clubes_serieA[[#This Row],[Time_ajustado]]&amp;todos_clubes_serieA[[#This Row],[Temporada]]</f>
        <v>São Paulo2025</v>
      </c>
      <c r="J113">
        <f>IFERROR(_xlfn.XLOOKUP(todos_clubes_serieA[[#This Row],[Chave]],CRUD!R:R,CRUD!P:P),0)</f>
        <v>0</v>
      </c>
    </row>
    <row r="114" spans="1:10" x14ac:dyDescent="0.25">
      <c r="A114" t="s">
        <v>21</v>
      </c>
      <c r="B114">
        <v>35</v>
      </c>
      <c r="C114">
        <v>28.2</v>
      </c>
      <c r="D114">
        <v>9</v>
      </c>
      <c r="E114" s="2">
        <v>2100000</v>
      </c>
      <c r="F114" s="2">
        <v>73600000</v>
      </c>
      <c r="G114">
        <v>2025</v>
      </c>
      <c r="H114" t="str">
        <f>_xlfn.XLOOKUP(todos_clubes_serieA[[#This Row],[Clube]],CRUD!$A$1:$A$30,CRUD!$B$1:$B$30)</f>
        <v>Fluminense</v>
      </c>
      <c r="I114" t="str">
        <f>todos_clubes_serieA[[#This Row],[Time_ajustado]]&amp;todos_clubes_serieA[[#This Row],[Temporada]]</f>
        <v>Fluminense2025</v>
      </c>
      <c r="J114">
        <f>IFERROR(_xlfn.XLOOKUP(todos_clubes_serieA[[#This Row],[Chave]],CRUD!R:R,CRUD!P:P),0)</f>
        <v>0</v>
      </c>
    </row>
    <row r="115" spans="1:10" x14ac:dyDescent="0.25">
      <c r="A115" t="s">
        <v>26</v>
      </c>
      <c r="B115">
        <v>30</v>
      </c>
      <c r="C115">
        <v>25.1</v>
      </c>
      <c r="D115">
        <v>7</v>
      </c>
      <c r="E115" s="2">
        <v>2340000</v>
      </c>
      <c r="F115" s="2">
        <v>70100000</v>
      </c>
      <c r="G115">
        <v>2025</v>
      </c>
      <c r="H115" t="str">
        <f>_xlfn.XLOOKUP(todos_clubes_serieA[[#This Row],[Clube]],CRUD!$A$1:$A$30,CRUD!$B$1:$B$30)</f>
        <v>Bragantino</v>
      </c>
      <c r="I115" t="str">
        <f>todos_clubes_serieA[[#This Row],[Time_ajustado]]&amp;todos_clubes_serieA[[#This Row],[Temporada]]</f>
        <v>Bragantino2025</v>
      </c>
      <c r="J115">
        <f>IFERROR(_xlfn.XLOOKUP(todos_clubes_serieA[[#This Row],[Chave]],CRUD!R:R,CRUD!P:P),0)</f>
        <v>0</v>
      </c>
    </row>
    <row r="116" spans="1:10" x14ac:dyDescent="0.25">
      <c r="A116" t="s">
        <v>25</v>
      </c>
      <c r="B116">
        <v>30</v>
      </c>
      <c r="C116">
        <v>30</v>
      </c>
      <c r="D116">
        <v>10</v>
      </c>
      <c r="E116" s="2">
        <v>1600000</v>
      </c>
      <c r="F116" s="2">
        <v>47850000</v>
      </c>
      <c r="G116">
        <v>2025</v>
      </c>
      <c r="H116" t="str">
        <f>_xlfn.XLOOKUP(todos_clubes_serieA[[#This Row],[Clube]],CRUD!$A$1:$A$30,CRUD!$B$1:$B$30)</f>
        <v>Fortaleza</v>
      </c>
      <c r="I116" t="str">
        <f>todos_clubes_serieA[[#This Row],[Time_ajustado]]&amp;todos_clubes_serieA[[#This Row],[Temporada]]</f>
        <v>Fortaleza2025</v>
      </c>
      <c r="J116">
        <f>IFERROR(_xlfn.XLOOKUP(todos_clubes_serieA[[#This Row],[Chave]],CRUD!R:R,CRUD!P:P),0)</f>
        <v>0</v>
      </c>
    </row>
    <row r="117" spans="1:10" x14ac:dyDescent="0.25">
      <c r="A117" t="s">
        <v>34</v>
      </c>
      <c r="B117">
        <v>39</v>
      </c>
      <c r="C117">
        <v>27.5</v>
      </c>
      <c r="D117">
        <v>1</v>
      </c>
      <c r="E117" s="2">
        <v>1040000</v>
      </c>
      <c r="F117" s="2">
        <v>40400000</v>
      </c>
      <c r="G117">
        <v>2025</v>
      </c>
      <c r="H117" t="str">
        <f>_xlfn.XLOOKUP(todos_clubes_serieA[[#This Row],[Clube]],CRUD!$A$1:$A$30,CRUD!$B$1:$B$30)</f>
        <v>Vitória</v>
      </c>
      <c r="I117" t="str">
        <f>todos_clubes_serieA[[#This Row],[Time_ajustado]]&amp;todos_clubes_serieA[[#This Row],[Temporada]]</f>
        <v>Vitória2025</v>
      </c>
      <c r="J117">
        <f>IFERROR(_xlfn.XLOOKUP(todos_clubes_serieA[[#This Row],[Chave]],CRUD!R:R,CRUD!P:P),0)</f>
        <v>0</v>
      </c>
    </row>
    <row r="118" spans="1:10" x14ac:dyDescent="0.25">
      <c r="A118" t="s">
        <v>22</v>
      </c>
      <c r="B118">
        <v>32</v>
      </c>
      <c r="C118">
        <v>28.3</v>
      </c>
      <c r="D118">
        <v>8</v>
      </c>
      <c r="E118" s="2">
        <v>1150000</v>
      </c>
      <c r="F118" s="2">
        <v>36700000</v>
      </c>
      <c r="G118">
        <v>2025</v>
      </c>
      <c r="H118" t="str">
        <f>_xlfn.XLOOKUP(todos_clubes_serieA[[#This Row],[Clube]],CRUD!$A$1:$A$30,CRUD!$B$1:$B$30)</f>
        <v>Sport</v>
      </c>
      <c r="I118" t="str">
        <f>todos_clubes_serieA[[#This Row],[Time_ajustado]]&amp;todos_clubes_serieA[[#This Row],[Temporada]]</f>
        <v>Sport2025</v>
      </c>
      <c r="J118">
        <f>IFERROR(_xlfn.XLOOKUP(todos_clubes_serieA[[#This Row],[Chave]],CRUD!R:R,CRUD!P:P),0)</f>
        <v>0</v>
      </c>
    </row>
    <row r="119" spans="1:10" x14ac:dyDescent="0.25">
      <c r="A119" t="s">
        <v>23</v>
      </c>
      <c r="B119">
        <v>36</v>
      </c>
      <c r="C119">
        <v>28.6</v>
      </c>
      <c r="D119">
        <v>5</v>
      </c>
      <c r="E119" s="2">
        <v>833000</v>
      </c>
      <c r="F119" s="2">
        <v>30000000</v>
      </c>
      <c r="G119">
        <v>2025</v>
      </c>
      <c r="H119" t="str">
        <f>_xlfn.XLOOKUP(todos_clubes_serieA[[#This Row],[Clube]],CRUD!$A$1:$A$30,CRUD!$B$1:$B$30)</f>
        <v>Ceará</v>
      </c>
      <c r="I119" t="str">
        <f>todos_clubes_serieA[[#This Row],[Time_ajustado]]&amp;todos_clubes_serieA[[#This Row],[Temporada]]</f>
        <v>Ceará2025</v>
      </c>
      <c r="J119">
        <f>IFERROR(_xlfn.XLOOKUP(todos_clubes_serieA[[#This Row],[Chave]],CRUD!R:R,CRUD!P:P),0)</f>
        <v>0</v>
      </c>
    </row>
    <row r="120" spans="1:10" x14ac:dyDescent="0.25">
      <c r="A120" t="s">
        <v>27</v>
      </c>
      <c r="B120">
        <v>39</v>
      </c>
      <c r="C120">
        <v>27.8</v>
      </c>
      <c r="D120">
        <v>4</v>
      </c>
      <c r="E120" s="2">
        <v>470000</v>
      </c>
      <c r="F120" s="2">
        <v>18330000</v>
      </c>
      <c r="G120">
        <v>2025</v>
      </c>
      <c r="H120" t="str">
        <f>_xlfn.XLOOKUP(todos_clubes_serieA[[#This Row],[Clube]],CRUD!$A$1:$A$30,CRUD!$B$1:$B$30)</f>
        <v>Juventude</v>
      </c>
      <c r="I120" t="str">
        <f>todos_clubes_serieA[[#This Row],[Time_ajustado]]&amp;todos_clubes_serieA[[#This Row],[Temporada]]</f>
        <v>Juventude2025</v>
      </c>
      <c r="J120">
        <f>IFERROR(_xlfn.XLOOKUP(todos_clubes_serieA[[#This Row],[Chave]],CRUD!R:R,CRUD!P:P),0)</f>
        <v>0</v>
      </c>
    </row>
    <row r="121" spans="1:10" x14ac:dyDescent="0.25">
      <c r="A121" t="s">
        <v>35</v>
      </c>
      <c r="B121">
        <v>35</v>
      </c>
      <c r="C121">
        <v>29.2</v>
      </c>
      <c r="D121">
        <v>1</v>
      </c>
      <c r="E121" s="2">
        <v>521000</v>
      </c>
      <c r="F121" s="2">
        <v>18230000</v>
      </c>
      <c r="G121">
        <v>2025</v>
      </c>
      <c r="H121" t="str">
        <f>_xlfn.XLOOKUP(todos_clubes_serieA[[#This Row],[Clube]],CRUD!$A$1:$A$30,CRUD!$B$1:$B$30)</f>
        <v>Mirassol</v>
      </c>
      <c r="I121" t="str">
        <f>todos_clubes_serieA[[#This Row],[Time_ajustado]]&amp;todos_clubes_serieA[[#This Row],[Temporada]]</f>
        <v>Mirassol2025</v>
      </c>
      <c r="J121">
        <f>IFERROR(_xlfn.XLOOKUP(todos_clubes_serieA[[#This Row],[Chave]],CRUD!R:R,CRUD!P:P),0)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30FEE-FA93-4268-B27F-017D77F1D48E}">
  <dimension ref="A1:R108"/>
  <sheetViews>
    <sheetView workbookViewId="0">
      <selection activeCell="K111" sqref="K111"/>
    </sheetView>
  </sheetViews>
  <sheetFormatPr defaultRowHeight="15" x14ac:dyDescent="0.25"/>
  <cols>
    <col min="1" max="1" width="19.5703125" customWidth="1"/>
    <col min="2" max="2" width="15.7109375" customWidth="1"/>
    <col min="7" max="7" width="18.85546875" customWidth="1"/>
    <col min="8" max="8" width="22.7109375" customWidth="1"/>
    <col min="9" max="9" width="16" customWidth="1"/>
  </cols>
  <sheetData>
    <row r="1" spans="1:18" x14ac:dyDescent="0.25">
      <c r="A1" t="s">
        <v>0</v>
      </c>
      <c r="B1" t="s">
        <v>37</v>
      </c>
      <c r="G1" t="s">
        <v>61</v>
      </c>
      <c r="H1" t="s">
        <v>0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R1" t="s">
        <v>83</v>
      </c>
    </row>
    <row r="2" spans="1:18" x14ac:dyDescent="0.25">
      <c r="A2" t="s">
        <v>7</v>
      </c>
      <c r="B2" t="str">
        <f>_xlfn.XLOOKUP(A2,H:H,I:I)</f>
        <v>Corinthians</v>
      </c>
      <c r="G2">
        <v>1</v>
      </c>
      <c r="H2" t="s">
        <v>8</v>
      </c>
      <c r="I2" t="s">
        <v>45</v>
      </c>
      <c r="J2">
        <v>38</v>
      </c>
      <c r="K2">
        <v>21</v>
      </c>
      <c r="L2">
        <v>8</v>
      </c>
      <c r="M2" s="1">
        <v>9</v>
      </c>
      <c r="N2" s="1">
        <v>2.8666666666666667</v>
      </c>
      <c r="O2">
        <v>20</v>
      </c>
      <c r="P2">
        <v>71</v>
      </c>
      <c r="Q2">
        <v>2020</v>
      </c>
      <c r="R2" t="str">
        <f>I2&amp;Q2</f>
        <v>Flamengo2020</v>
      </c>
    </row>
    <row r="3" spans="1:18" x14ac:dyDescent="0.25">
      <c r="A3" t="s">
        <v>8</v>
      </c>
      <c r="B3" t="str">
        <f t="shared" ref="B3:B29" si="0">_xlfn.XLOOKUP(A3,H:H,I:I)</f>
        <v>Flamengo</v>
      </c>
      <c r="G3">
        <v>2</v>
      </c>
      <c r="H3" t="s">
        <v>11</v>
      </c>
      <c r="I3" t="s">
        <v>54</v>
      </c>
      <c r="J3">
        <v>38</v>
      </c>
      <c r="K3">
        <v>20</v>
      </c>
      <c r="L3">
        <v>10</v>
      </c>
      <c r="M3" s="1">
        <v>8</v>
      </c>
      <c r="N3" s="1">
        <v>2.5659722222222223</v>
      </c>
      <c r="O3">
        <v>26</v>
      </c>
      <c r="P3">
        <v>70</v>
      </c>
      <c r="Q3">
        <v>2020</v>
      </c>
      <c r="R3" t="str">
        <f t="shared" ref="R3:R66" si="1">I3&amp;Q3</f>
        <v>Internacional2020</v>
      </c>
    </row>
    <row r="4" spans="1:18" x14ac:dyDescent="0.25">
      <c r="A4" t="s">
        <v>9</v>
      </c>
      <c r="B4" t="str">
        <f t="shared" si="0"/>
        <v>Palmeiras</v>
      </c>
      <c r="G4">
        <v>3</v>
      </c>
      <c r="H4" t="s">
        <v>10</v>
      </c>
      <c r="I4" t="s">
        <v>44</v>
      </c>
      <c r="J4">
        <v>38</v>
      </c>
      <c r="K4">
        <v>20</v>
      </c>
      <c r="L4">
        <v>8</v>
      </c>
      <c r="M4" s="1">
        <v>10</v>
      </c>
      <c r="N4" s="1">
        <v>2.6979166666666665</v>
      </c>
      <c r="O4">
        <v>19</v>
      </c>
      <c r="P4">
        <v>68</v>
      </c>
      <c r="Q4">
        <v>2020</v>
      </c>
      <c r="R4" t="str">
        <f t="shared" si="1"/>
        <v>Atlético-MG2020</v>
      </c>
    </row>
    <row r="5" spans="1:18" x14ac:dyDescent="0.25">
      <c r="A5" t="s">
        <v>10</v>
      </c>
      <c r="B5" t="str">
        <f t="shared" si="0"/>
        <v>Atlético-MG</v>
      </c>
      <c r="G5">
        <v>4</v>
      </c>
      <c r="H5" t="s">
        <v>13</v>
      </c>
      <c r="I5" t="s">
        <v>55</v>
      </c>
      <c r="J5">
        <v>38</v>
      </c>
      <c r="K5">
        <v>18</v>
      </c>
      <c r="L5">
        <v>12</v>
      </c>
      <c r="M5" s="1">
        <v>8</v>
      </c>
      <c r="N5" s="1">
        <v>2.4868055555555557</v>
      </c>
      <c r="O5">
        <v>18</v>
      </c>
      <c r="P5">
        <v>66</v>
      </c>
      <c r="Q5">
        <v>2020</v>
      </c>
      <c r="R5" t="str">
        <f t="shared" si="1"/>
        <v>São Paulo2020</v>
      </c>
    </row>
    <row r="6" spans="1:18" x14ac:dyDescent="0.25">
      <c r="A6" t="s">
        <v>11</v>
      </c>
      <c r="B6" t="str">
        <f t="shared" si="0"/>
        <v>Internacional</v>
      </c>
      <c r="G6">
        <v>5</v>
      </c>
      <c r="H6" t="s">
        <v>21</v>
      </c>
      <c r="I6" t="s">
        <v>50</v>
      </c>
      <c r="J6">
        <v>38</v>
      </c>
      <c r="K6">
        <v>18</v>
      </c>
      <c r="L6">
        <v>10</v>
      </c>
      <c r="M6" s="1">
        <v>10</v>
      </c>
      <c r="N6" s="1">
        <v>2.3208333333333333</v>
      </c>
      <c r="O6">
        <v>13</v>
      </c>
      <c r="P6">
        <v>64</v>
      </c>
      <c r="Q6">
        <v>2020</v>
      </c>
      <c r="R6" t="str">
        <f t="shared" si="1"/>
        <v>Fluminense2020</v>
      </c>
    </row>
    <row r="7" spans="1:18" x14ac:dyDescent="0.25">
      <c r="A7" t="s">
        <v>12</v>
      </c>
      <c r="B7" t="str">
        <f t="shared" si="0"/>
        <v>Grêmio</v>
      </c>
      <c r="G7">
        <v>6</v>
      </c>
      <c r="H7" t="s">
        <v>12</v>
      </c>
      <c r="I7" t="s">
        <v>57</v>
      </c>
      <c r="J7">
        <v>38</v>
      </c>
      <c r="K7">
        <v>14</v>
      </c>
      <c r="L7">
        <v>17</v>
      </c>
      <c r="M7" s="1">
        <v>7</v>
      </c>
      <c r="N7" s="1">
        <v>2.2361111111111112</v>
      </c>
      <c r="O7">
        <v>13</v>
      </c>
      <c r="P7">
        <v>59</v>
      </c>
      <c r="Q7">
        <v>2020</v>
      </c>
      <c r="R7" t="str">
        <f t="shared" si="1"/>
        <v>Grêmio2020</v>
      </c>
    </row>
    <row r="8" spans="1:18" x14ac:dyDescent="0.25">
      <c r="A8" t="s">
        <v>13</v>
      </c>
      <c r="B8" t="str">
        <f t="shared" si="0"/>
        <v>São Paulo</v>
      </c>
      <c r="G8">
        <v>7</v>
      </c>
      <c r="H8" t="s">
        <v>9</v>
      </c>
      <c r="I8" t="s">
        <v>46</v>
      </c>
      <c r="J8">
        <v>38</v>
      </c>
      <c r="K8">
        <v>15</v>
      </c>
      <c r="L8">
        <v>13</v>
      </c>
      <c r="M8" s="1">
        <v>10</v>
      </c>
      <c r="N8" s="1">
        <v>2.1506944444444445</v>
      </c>
      <c r="O8">
        <v>14</v>
      </c>
      <c r="P8">
        <v>58</v>
      </c>
      <c r="Q8">
        <v>2020</v>
      </c>
      <c r="R8" t="str">
        <f t="shared" si="1"/>
        <v>Palmeiras2020</v>
      </c>
    </row>
    <row r="9" spans="1:18" x14ac:dyDescent="0.25">
      <c r="A9" t="s">
        <v>14</v>
      </c>
      <c r="B9" t="str">
        <f t="shared" si="0"/>
        <v>Santos</v>
      </c>
      <c r="G9">
        <v>8</v>
      </c>
      <c r="H9" t="s">
        <v>14</v>
      </c>
      <c r="I9" t="s">
        <v>52</v>
      </c>
      <c r="J9">
        <v>38</v>
      </c>
      <c r="K9">
        <v>14</v>
      </c>
      <c r="L9">
        <v>12</v>
      </c>
      <c r="M9" s="1">
        <v>12</v>
      </c>
      <c r="N9" s="1">
        <v>2.2020833333333334</v>
      </c>
      <c r="O9">
        <v>1</v>
      </c>
      <c r="P9">
        <v>54</v>
      </c>
      <c r="Q9">
        <v>2020</v>
      </c>
      <c r="R9" t="str">
        <f t="shared" si="1"/>
        <v>Santos2020</v>
      </c>
    </row>
    <row r="10" spans="1:18" x14ac:dyDescent="0.25">
      <c r="A10" t="s">
        <v>15</v>
      </c>
      <c r="B10" t="str">
        <f t="shared" si="0"/>
        <v>Bahia</v>
      </c>
      <c r="G10">
        <v>9</v>
      </c>
      <c r="H10" t="s">
        <v>19</v>
      </c>
      <c r="I10" t="s">
        <v>56</v>
      </c>
      <c r="J10">
        <v>38</v>
      </c>
      <c r="K10">
        <v>15</v>
      </c>
      <c r="L10">
        <v>8</v>
      </c>
      <c r="M10" s="1">
        <v>15</v>
      </c>
      <c r="N10" s="1">
        <v>1.6083333333333334</v>
      </c>
      <c r="O10">
        <v>2</v>
      </c>
      <c r="P10">
        <v>53</v>
      </c>
      <c r="Q10">
        <v>2020</v>
      </c>
      <c r="R10" t="str">
        <f t="shared" si="1"/>
        <v>Athletico-PR2020</v>
      </c>
    </row>
    <row r="11" spans="1:18" x14ac:dyDescent="0.25">
      <c r="A11" t="s">
        <v>16</v>
      </c>
      <c r="B11" t="str">
        <f t="shared" si="0"/>
        <v>Vasco da Gama</v>
      </c>
      <c r="G11">
        <v>10</v>
      </c>
      <c r="H11" t="s">
        <v>26</v>
      </c>
      <c r="I11" t="s">
        <v>49</v>
      </c>
      <c r="J11">
        <v>38</v>
      </c>
      <c r="K11">
        <v>13</v>
      </c>
      <c r="L11">
        <v>14</v>
      </c>
      <c r="M11" s="1">
        <v>11</v>
      </c>
      <c r="N11" s="1">
        <v>2.1111111111111112</v>
      </c>
      <c r="O11">
        <v>10</v>
      </c>
      <c r="P11">
        <v>53</v>
      </c>
      <c r="Q11">
        <v>2020</v>
      </c>
      <c r="R11" t="str">
        <f t="shared" si="1"/>
        <v>Bragantino2020</v>
      </c>
    </row>
    <row r="12" spans="1:18" x14ac:dyDescent="0.25">
      <c r="A12" t="s">
        <v>17</v>
      </c>
      <c r="B12" t="str">
        <f t="shared" si="0"/>
        <v>Coritiba</v>
      </c>
      <c r="G12">
        <v>11</v>
      </c>
      <c r="H12" t="s">
        <v>23</v>
      </c>
      <c r="I12" t="s">
        <v>53</v>
      </c>
      <c r="J12">
        <v>38</v>
      </c>
      <c r="K12">
        <v>14</v>
      </c>
      <c r="L12">
        <v>10</v>
      </c>
      <c r="M12" s="1">
        <v>14</v>
      </c>
      <c r="N12" s="1">
        <v>2.2854166666666669</v>
      </c>
      <c r="O12">
        <v>3</v>
      </c>
      <c r="P12">
        <v>52</v>
      </c>
      <c r="Q12">
        <v>2020</v>
      </c>
      <c r="R12" t="str">
        <f t="shared" si="1"/>
        <v>Ceará2020</v>
      </c>
    </row>
    <row r="13" spans="1:18" x14ac:dyDescent="0.25">
      <c r="A13" t="s">
        <v>18</v>
      </c>
      <c r="B13" t="str">
        <f t="shared" si="0"/>
        <v>Botafogo</v>
      </c>
      <c r="G13">
        <v>12</v>
      </c>
      <c r="H13" t="s">
        <v>7</v>
      </c>
      <c r="I13" t="s">
        <v>48</v>
      </c>
      <c r="J13">
        <v>38</v>
      </c>
      <c r="K13">
        <v>13</v>
      </c>
      <c r="L13">
        <v>12</v>
      </c>
      <c r="M13" s="1">
        <v>13</v>
      </c>
      <c r="N13" s="1">
        <v>1.90625</v>
      </c>
      <c r="O13">
        <v>0</v>
      </c>
      <c r="P13">
        <v>51</v>
      </c>
      <c r="Q13">
        <v>2020</v>
      </c>
      <c r="R13" t="str">
        <f t="shared" si="1"/>
        <v>Corinthians2020</v>
      </c>
    </row>
    <row r="14" spans="1:18" x14ac:dyDescent="0.25">
      <c r="A14" t="s">
        <v>19</v>
      </c>
      <c r="B14" t="str">
        <f t="shared" si="0"/>
        <v>Athletico-PR</v>
      </c>
      <c r="G14">
        <v>13</v>
      </c>
      <c r="H14" t="s">
        <v>24</v>
      </c>
      <c r="I14" t="s">
        <v>51</v>
      </c>
      <c r="J14">
        <v>38</v>
      </c>
      <c r="K14">
        <v>12</v>
      </c>
      <c r="L14">
        <v>14</v>
      </c>
      <c r="M14" s="1">
        <v>12</v>
      </c>
      <c r="N14" s="1">
        <v>1.6979166666666667</v>
      </c>
      <c r="O14">
        <v>-5</v>
      </c>
      <c r="P14">
        <v>50</v>
      </c>
      <c r="Q14">
        <v>2020</v>
      </c>
      <c r="R14" t="str">
        <f t="shared" si="1"/>
        <v>Atlético-GO2020</v>
      </c>
    </row>
    <row r="15" spans="1:18" x14ac:dyDescent="0.25">
      <c r="A15" t="s">
        <v>20</v>
      </c>
      <c r="B15" t="str">
        <f t="shared" si="0"/>
        <v>Goiás</v>
      </c>
      <c r="G15">
        <v>14</v>
      </c>
      <c r="H15" t="s">
        <v>15</v>
      </c>
      <c r="I15" t="s">
        <v>58</v>
      </c>
      <c r="J15">
        <v>38</v>
      </c>
      <c r="K15">
        <v>12</v>
      </c>
      <c r="L15">
        <v>8</v>
      </c>
      <c r="M15" s="1">
        <v>18</v>
      </c>
      <c r="N15" s="1">
        <v>2.0409722222222224</v>
      </c>
      <c r="O15">
        <v>-11</v>
      </c>
      <c r="P15">
        <v>44</v>
      </c>
      <c r="Q15">
        <v>2020</v>
      </c>
      <c r="R15" t="str">
        <f t="shared" si="1"/>
        <v>Bahia2020</v>
      </c>
    </row>
    <row r="16" spans="1:18" x14ac:dyDescent="0.25">
      <c r="A16" t="s">
        <v>21</v>
      </c>
      <c r="B16" t="str">
        <f t="shared" si="0"/>
        <v>Fluminense</v>
      </c>
      <c r="G16">
        <v>15</v>
      </c>
      <c r="H16" t="s">
        <v>22</v>
      </c>
      <c r="I16" t="s">
        <v>59</v>
      </c>
      <c r="J16">
        <v>38</v>
      </c>
      <c r="K16">
        <v>12</v>
      </c>
      <c r="L16">
        <v>6</v>
      </c>
      <c r="M16" s="1">
        <v>20</v>
      </c>
      <c r="N16" s="1">
        <v>1.3263888888888888</v>
      </c>
      <c r="O16">
        <v>-19</v>
      </c>
      <c r="P16">
        <v>42</v>
      </c>
      <c r="Q16">
        <v>2020</v>
      </c>
      <c r="R16" t="str">
        <f t="shared" si="1"/>
        <v>Sport2020</v>
      </c>
    </row>
    <row r="17" spans="1:18" x14ac:dyDescent="0.25">
      <c r="A17" t="s">
        <v>22</v>
      </c>
      <c r="B17" t="str">
        <f t="shared" si="0"/>
        <v>Sport</v>
      </c>
      <c r="G17">
        <v>16</v>
      </c>
      <c r="H17" t="s">
        <v>25</v>
      </c>
      <c r="I17" t="s">
        <v>47</v>
      </c>
      <c r="J17">
        <v>38</v>
      </c>
      <c r="K17">
        <v>10</v>
      </c>
      <c r="L17">
        <v>11</v>
      </c>
      <c r="M17" s="1">
        <v>17</v>
      </c>
      <c r="N17" s="1">
        <v>1.4472222222222222</v>
      </c>
      <c r="O17">
        <v>-10</v>
      </c>
      <c r="P17">
        <v>41</v>
      </c>
      <c r="Q17">
        <v>2020</v>
      </c>
      <c r="R17" t="str">
        <f t="shared" si="1"/>
        <v>Fortaleza2020</v>
      </c>
    </row>
    <row r="18" spans="1:18" x14ac:dyDescent="0.25">
      <c r="A18" t="s">
        <v>23</v>
      </c>
      <c r="B18" t="str">
        <f t="shared" si="0"/>
        <v>Ceará</v>
      </c>
      <c r="G18">
        <v>17</v>
      </c>
      <c r="H18" t="s">
        <v>16</v>
      </c>
      <c r="I18" t="s">
        <v>62</v>
      </c>
      <c r="J18">
        <v>38</v>
      </c>
      <c r="K18">
        <v>10</v>
      </c>
      <c r="L18">
        <v>11</v>
      </c>
      <c r="M18" s="1">
        <v>17</v>
      </c>
      <c r="N18" s="1">
        <v>1.5805555555555555</v>
      </c>
      <c r="O18">
        <v>-19</v>
      </c>
      <c r="P18">
        <v>41</v>
      </c>
      <c r="Q18">
        <v>2020</v>
      </c>
      <c r="R18" t="str">
        <f t="shared" si="1"/>
        <v>Vasco da Gama2020</v>
      </c>
    </row>
    <row r="19" spans="1:18" x14ac:dyDescent="0.25">
      <c r="A19" t="s">
        <v>24</v>
      </c>
      <c r="B19" t="str">
        <f t="shared" si="0"/>
        <v>Atlético-GO</v>
      </c>
      <c r="G19">
        <v>18</v>
      </c>
      <c r="H19" t="s">
        <v>20</v>
      </c>
      <c r="I19" t="s">
        <v>63</v>
      </c>
      <c r="J19">
        <v>38</v>
      </c>
      <c r="K19">
        <v>9</v>
      </c>
      <c r="L19">
        <v>10</v>
      </c>
      <c r="M19" s="1">
        <v>19</v>
      </c>
      <c r="N19" t="s">
        <v>64</v>
      </c>
      <c r="O19">
        <v>-22</v>
      </c>
      <c r="P19">
        <v>37</v>
      </c>
      <c r="Q19">
        <v>2020</v>
      </c>
      <c r="R19" t="str">
        <f t="shared" si="1"/>
        <v>Goiás2020</v>
      </c>
    </row>
    <row r="20" spans="1:18" x14ac:dyDescent="0.25">
      <c r="A20" t="s">
        <v>25</v>
      </c>
      <c r="B20" t="str">
        <f t="shared" si="0"/>
        <v>Fortaleza</v>
      </c>
      <c r="G20">
        <v>19</v>
      </c>
      <c r="H20" t="s">
        <v>17</v>
      </c>
      <c r="I20" t="s">
        <v>79</v>
      </c>
      <c r="J20">
        <v>38</v>
      </c>
      <c r="K20">
        <v>7</v>
      </c>
      <c r="L20">
        <v>10</v>
      </c>
      <c r="M20" s="1">
        <v>21</v>
      </c>
      <c r="N20" s="1">
        <v>1.3291666666666666</v>
      </c>
      <c r="O20">
        <v>-23</v>
      </c>
      <c r="P20">
        <v>31</v>
      </c>
      <c r="Q20">
        <v>2020</v>
      </c>
      <c r="R20" t="str">
        <f t="shared" si="1"/>
        <v>Coritiba2020</v>
      </c>
    </row>
    <row r="21" spans="1:18" x14ac:dyDescent="0.25">
      <c r="A21" t="s">
        <v>26</v>
      </c>
      <c r="B21" t="str">
        <f t="shared" si="0"/>
        <v>Bragantino</v>
      </c>
      <c r="G21">
        <v>20</v>
      </c>
      <c r="H21" t="s">
        <v>18</v>
      </c>
      <c r="I21" t="s">
        <v>65</v>
      </c>
      <c r="J21">
        <v>38</v>
      </c>
      <c r="K21">
        <v>5</v>
      </c>
      <c r="L21">
        <v>12</v>
      </c>
      <c r="M21">
        <v>21</v>
      </c>
      <c r="N21" t="s">
        <v>66</v>
      </c>
      <c r="O21">
        <v>-30</v>
      </c>
      <c r="P21">
        <v>27</v>
      </c>
      <c r="Q21">
        <v>2020</v>
      </c>
      <c r="R21" t="str">
        <f t="shared" si="1"/>
        <v>Botafogo2020</v>
      </c>
    </row>
    <row r="22" spans="1:18" x14ac:dyDescent="0.25">
      <c r="A22" t="s">
        <v>27</v>
      </c>
      <c r="B22" t="str">
        <f t="shared" si="0"/>
        <v>Juventude</v>
      </c>
      <c r="G22" t="s">
        <v>61</v>
      </c>
      <c r="H22" t="s">
        <v>0</v>
      </c>
      <c r="J22" t="s">
        <v>38</v>
      </c>
      <c r="K22" t="s">
        <v>39</v>
      </c>
      <c r="L22" t="s">
        <v>40</v>
      </c>
      <c r="M22" t="s">
        <v>41</v>
      </c>
      <c r="N22" t="s">
        <v>42</v>
      </c>
      <c r="O22" t="s">
        <v>43</v>
      </c>
      <c r="R22" t="str">
        <f t="shared" si="1"/>
        <v/>
      </c>
    </row>
    <row r="23" spans="1:18" x14ac:dyDescent="0.25">
      <c r="A23" t="s">
        <v>28</v>
      </c>
      <c r="B23" t="str">
        <f t="shared" si="0"/>
        <v>Cuiabá</v>
      </c>
      <c r="G23">
        <v>1</v>
      </c>
      <c r="H23" t="s">
        <v>10</v>
      </c>
      <c r="I23" t="s">
        <v>44</v>
      </c>
      <c r="J23">
        <v>38</v>
      </c>
      <c r="K23">
        <v>26</v>
      </c>
      <c r="L23">
        <v>6</v>
      </c>
      <c r="M23">
        <v>6</v>
      </c>
      <c r="N23" s="1">
        <v>2.8152777777777778</v>
      </c>
      <c r="O23">
        <v>33</v>
      </c>
      <c r="P23">
        <v>84</v>
      </c>
      <c r="Q23">
        <v>2021</v>
      </c>
      <c r="R23" t="str">
        <f t="shared" si="1"/>
        <v>Atlético-MG2021</v>
      </c>
    </row>
    <row r="24" spans="1:18" x14ac:dyDescent="0.25">
      <c r="A24" t="s">
        <v>29</v>
      </c>
      <c r="B24" t="str">
        <f t="shared" si="0"/>
        <v>América-MG</v>
      </c>
      <c r="G24">
        <v>2</v>
      </c>
      <c r="H24" t="s">
        <v>8</v>
      </c>
      <c r="I24" t="s">
        <v>45</v>
      </c>
      <c r="J24">
        <v>38</v>
      </c>
      <c r="K24">
        <v>21</v>
      </c>
      <c r="L24">
        <v>8</v>
      </c>
      <c r="M24">
        <v>9</v>
      </c>
      <c r="N24" s="1">
        <v>2.9</v>
      </c>
      <c r="O24">
        <v>33</v>
      </c>
      <c r="P24">
        <v>71</v>
      </c>
      <c r="Q24">
        <v>2021</v>
      </c>
      <c r="R24" t="str">
        <f t="shared" si="1"/>
        <v>Flamengo2021</v>
      </c>
    </row>
    <row r="25" spans="1:18" x14ac:dyDescent="0.25">
      <c r="A25" t="s">
        <v>30</v>
      </c>
      <c r="B25" t="str">
        <f t="shared" si="0"/>
        <v>Chapecoense</v>
      </c>
      <c r="G25">
        <v>3</v>
      </c>
      <c r="H25" t="s">
        <v>9</v>
      </c>
      <c r="I25" t="s">
        <v>46</v>
      </c>
      <c r="J25">
        <v>38</v>
      </c>
      <c r="K25">
        <v>20</v>
      </c>
      <c r="L25">
        <v>6</v>
      </c>
      <c r="M25">
        <v>12</v>
      </c>
      <c r="N25" s="1">
        <v>2.4465277777777779</v>
      </c>
      <c r="O25">
        <v>15</v>
      </c>
      <c r="P25">
        <v>66</v>
      </c>
      <c r="Q25">
        <v>2021</v>
      </c>
      <c r="R25" t="str">
        <f t="shared" si="1"/>
        <v>Palmeiras2021</v>
      </c>
    </row>
    <row r="26" spans="1:18" x14ac:dyDescent="0.25">
      <c r="A26" t="s">
        <v>31</v>
      </c>
      <c r="B26" t="str">
        <f t="shared" si="0"/>
        <v>Avaí</v>
      </c>
      <c r="G26">
        <v>4</v>
      </c>
      <c r="H26" t="s">
        <v>25</v>
      </c>
      <c r="I26" t="s">
        <v>47</v>
      </c>
      <c r="J26">
        <v>38</v>
      </c>
      <c r="K26">
        <v>17</v>
      </c>
      <c r="L26">
        <v>7</v>
      </c>
      <c r="M26">
        <v>14</v>
      </c>
      <c r="N26" s="1">
        <v>1.8645833333333333</v>
      </c>
      <c r="O26">
        <v>-1</v>
      </c>
      <c r="P26">
        <v>58</v>
      </c>
      <c r="Q26">
        <v>2021</v>
      </c>
      <c r="R26" t="str">
        <f t="shared" si="1"/>
        <v>Fortaleza2021</v>
      </c>
    </row>
    <row r="27" spans="1:18" x14ac:dyDescent="0.25">
      <c r="A27" t="s">
        <v>32</v>
      </c>
      <c r="B27" t="str">
        <f t="shared" si="0"/>
        <v>Cruzeiro</v>
      </c>
      <c r="G27">
        <v>5</v>
      </c>
      <c r="H27" t="s">
        <v>7</v>
      </c>
      <c r="I27" t="s">
        <v>48</v>
      </c>
      <c r="J27">
        <v>38</v>
      </c>
      <c r="K27">
        <v>15</v>
      </c>
      <c r="L27">
        <v>12</v>
      </c>
      <c r="M27">
        <v>11</v>
      </c>
      <c r="N27" s="1">
        <v>1.6916666666666667</v>
      </c>
      <c r="O27">
        <v>4</v>
      </c>
      <c r="P27">
        <v>57</v>
      </c>
      <c r="Q27">
        <v>2021</v>
      </c>
      <c r="R27" t="str">
        <f t="shared" si="1"/>
        <v>Corinthians2021</v>
      </c>
    </row>
    <row r="28" spans="1:18" x14ac:dyDescent="0.25">
      <c r="A28" t="s">
        <v>33</v>
      </c>
      <c r="B28" t="str">
        <f t="shared" si="0"/>
        <v>Criciúma</v>
      </c>
      <c r="G28">
        <v>6</v>
      </c>
      <c r="H28" t="s">
        <v>26</v>
      </c>
      <c r="I28" t="s">
        <v>49</v>
      </c>
      <c r="J28">
        <v>38</v>
      </c>
      <c r="K28">
        <v>14</v>
      </c>
      <c r="L28">
        <v>14</v>
      </c>
      <c r="M28">
        <v>10</v>
      </c>
      <c r="N28" s="1">
        <v>2.3236111111111111</v>
      </c>
      <c r="O28">
        <v>9</v>
      </c>
      <c r="P28">
        <v>56</v>
      </c>
      <c r="Q28">
        <v>2021</v>
      </c>
      <c r="R28" t="str">
        <f t="shared" si="1"/>
        <v>Bragantino2021</v>
      </c>
    </row>
    <row r="29" spans="1:18" x14ac:dyDescent="0.25">
      <c r="A29" t="s">
        <v>34</v>
      </c>
      <c r="B29" t="str">
        <f t="shared" si="0"/>
        <v>Vitória</v>
      </c>
      <c r="G29">
        <v>7</v>
      </c>
      <c r="H29" t="s">
        <v>21</v>
      </c>
      <c r="I29" t="s">
        <v>50</v>
      </c>
      <c r="J29">
        <v>38</v>
      </c>
      <c r="K29">
        <v>15</v>
      </c>
      <c r="L29">
        <v>9</v>
      </c>
      <c r="M29">
        <v>14</v>
      </c>
      <c r="N29" s="1">
        <v>1.6097222222222223</v>
      </c>
      <c r="O29">
        <v>0</v>
      </c>
      <c r="P29">
        <v>54</v>
      </c>
      <c r="Q29">
        <v>2021</v>
      </c>
      <c r="R29" t="str">
        <f t="shared" si="1"/>
        <v>Fluminense2021</v>
      </c>
    </row>
    <row r="30" spans="1:18" x14ac:dyDescent="0.25">
      <c r="A30" t="s">
        <v>35</v>
      </c>
      <c r="B30" t="s">
        <v>74</v>
      </c>
      <c r="G30">
        <v>8</v>
      </c>
      <c r="H30" t="s">
        <v>29</v>
      </c>
      <c r="I30" t="s">
        <v>69</v>
      </c>
      <c r="J30">
        <v>38</v>
      </c>
      <c r="K30">
        <v>13</v>
      </c>
      <c r="L30">
        <v>14</v>
      </c>
      <c r="M30">
        <v>11</v>
      </c>
      <c r="N30" s="1">
        <v>1.7340277777777777</v>
      </c>
      <c r="O30">
        <v>4</v>
      </c>
      <c r="P30">
        <v>53</v>
      </c>
      <c r="Q30">
        <v>2021</v>
      </c>
      <c r="R30" t="str">
        <f t="shared" si="1"/>
        <v>América-MG2021</v>
      </c>
    </row>
    <row r="31" spans="1:18" x14ac:dyDescent="0.25">
      <c r="G31">
        <v>9</v>
      </c>
      <c r="H31" t="s">
        <v>24</v>
      </c>
      <c r="I31" t="s">
        <v>51</v>
      </c>
      <c r="J31">
        <v>38</v>
      </c>
      <c r="K31">
        <v>13</v>
      </c>
      <c r="L31">
        <v>14</v>
      </c>
      <c r="M31">
        <v>11</v>
      </c>
      <c r="N31" s="1">
        <v>1.4</v>
      </c>
      <c r="O31">
        <v>-3</v>
      </c>
      <c r="P31">
        <v>53</v>
      </c>
      <c r="Q31">
        <v>2021</v>
      </c>
      <c r="R31" t="str">
        <f t="shared" si="1"/>
        <v>Atlético-GO2021</v>
      </c>
    </row>
    <row r="32" spans="1:18" x14ac:dyDescent="0.25">
      <c r="G32">
        <v>10</v>
      </c>
      <c r="H32" t="s">
        <v>14</v>
      </c>
      <c r="I32" t="s">
        <v>52</v>
      </c>
      <c r="J32">
        <v>38</v>
      </c>
      <c r="K32">
        <v>12</v>
      </c>
      <c r="L32">
        <v>14</v>
      </c>
      <c r="M32">
        <v>12</v>
      </c>
      <c r="N32" s="1">
        <v>1.4861111111111112</v>
      </c>
      <c r="O32">
        <v>-5</v>
      </c>
      <c r="P32">
        <v>50</v>
      </c>
      <c r="Q32">
        <v>2021</v>
      </c>
      <c r="R32" t="str">
        <f t="shared" si="1"/>
        <v>Santos2021</v>
      </c>
    </row>
    <row r="33" spans="7:18" x14ac:dyDescent="0.25">
      <c r="G33">
        <v>11</v>
      </c>
      <c r="H33" t="s">
        <v>23</v>
      </c>
      <c r="I33" t="s">
        <v>53</v>
      </c>
      <c r="J33">
        <v>38</v>
      </c>
      <c r="K33">
        <v>11</v>
      </c>
      <c r="L33">
        <v>17</v>
      </c>
      <c r="M33">
        <v>10</v>
      </c>
      <c r="N33" s="1">
        <v>1.6513888888888888</v>
      </c>
      <c r="O33">
        <v>1</v>
      </c>
      <c r="P33">
        <v>50</v>
      </c>
      <c r="Q33">
        <v>2021</v>
      </c>
      <c r="R33" t="str">
        <f t="shared" si="1"/>
        <v>Ceará2021</v>
      </c>
    </row>
    <row r="34" spans="7:18" x14ac:dyDescent="0.25">
      <c r="G34">
        <v>12</v>
      </c>
      <c r="H34" t="s">
        <v>11</v>
      </c>
      <c r="I34" t="s">
        <v>54</v>
      </c>
      <c r="J34">
        <v>38</v>
      </c>
      <c r="K34">
        <v>12</v>
      </c>
      <c r="L34">
        <v>12</v>
      </c>
      <c r="M34">
        <v>14</v>
      </c>
      <c r="N34" s="1">
        <v>1.8625</v>
      </c>
      <c r="O34">
        <v>2</v>
      </c>
      <c r="P34">
        <v>48</v>
      </c>
      <c r="Q34">
        <v>2021</v>
      </c>
      <c r="R34" t="str">
        <f t="shared" si="1"/>
        <v>Internacional2021</v>
      </c>
    </row>
    <row r="35" spans="7:18" x14ac:dyDescent="0.25">
      <c r="G35">
        <v>13</v>
      </c>
      <c r="H35" t="s">
        <v>13</v>
      </c>
      <c r="I35" t="s">
        <v>55</v>
      </c>
      <c r="J35">
        <v>38</v>
      </c>
      <c r="K35">
        <v>11</v>
      </c>
      <c r="L35">
        <v>15</v>
      </c>
      <c r="M35">
        <v>12</v>
      </c>
      <c r="N35" s="1">
        <v>1.3187500000000001</v>
      </c>
      <c r="O35">
        <v>-8</v>
      </c>
      <c r="P35">
        <v>48</v>
      </c>
      <c r="Q35">
        <v>2021</v>
      </c>
      <c r="R35" t="str">
        <f t="shared" si="1"/>
        <v>São Paulo2021</v>
      </c>
    </row>
    <row r="36" spans="7:18" x14ac:dyDescent="0.25">
      <c r="G36">
        <v>14</v>
      </c>
      <c r="H36" t="s">
        <v>19</v>
      </c>
      <c r="I36" t="s">
        <v>56</v>
      </c>
      <c r="J36">
        <v>38</v>
      </c>
      <c r="K36">
        <v>13</v>
      </c>
      <c r="L36">
        <v>8</v>
      </c>
      <c r="M36">
        <v>17</v>
      </c>
      <c r="N36" s="1">
        <v>1.7395833333333333</v>
      </c>
      <c r="O36">
        <v>-4</v>
      </c>
      <c r="P36">
        <v>47</v>
      </c>
      <c r="Q36">
        <v>2021</v>
      </c>
      <c r="R36" t="str">
        <f t="shared" si="1"/>
        <v>Athletico-PR2021</v>
      </c>
    </row>
    <row r="37" spans="7:18" x14ac:dyDescent="0.25">
      <c r="G37">
        <v>15</v>
      </c>
      <c r="H37" t="s">
        <v>28</v>
      </c>
      <c r="I37" t="s">
        <v>68</v>
      </c>
      <c r="J37">
        <v>38</v>
      </c>
      <c r="K37">
        <v>10</v>
      </c>
      <c r="L37">
        <v>17</v>
      </c>
      <c r="M37">
        <v>11</v>
      </c>
      <c r="N37" s="1">
        <v>1.4423611111111112</v>
      </c>
      <c r="O37">
        <v>-3</v>
      </c>
      <c r="P37">
        <v>47</v>
      </c>
      <c r="Q37">
        <v>2021</v>
      </c>
      <c r="R37" t="str">
        <f t="shared" si="1"/>
        <v>Cuiabá2021</v>
      </c>
    </row>
    <row r="38" spans="7:18" x14ac:dyDescent="0.25">
      <c r="G38">
        <v>16</v>
      </c>
      <c r="H38" t="s">
        <v>27</v>
      </c>
      <c r="I38" t="s">
        <v>67</v>
      </c>
      <c r="J38">
        <v>38</v>
      </c>
      <c r="K38">
        <v>11</v>
      </c>
      <c r="L38">
        <v>13</v>
      </c>
      <c r="M38">
        <v>14</v>
      </c>
      <c r="N38" s="1">
        <v>1.5305555555555554</v>
      </c>
      <c r="O38">
        <v>-8</v>
      </c>
      <c r="P38">
        <v>46</v>
      </c>
      <c r="Q38">
        <v>2021</v>
      </c>
      <c r="R38" t="str">
        <f t="shared" si="1"/>
        <v>Juventude2021</v>
      </c>
    </row>
    <row r="39" spans="7:18" x14ac:dyDescent="0.25">
      <c r="G39">
        <v>17</v>
      </c>
      <c r="H39" t="s">
        <v>12</v>
      </c>
      <c r="I39" t="s">
        <v>57</v>
      </c>
      <c r="J39">
        <v>38</v>
      </c>
      <c r="K39">
        <v>12</v>
      </c>
      <c r="L39">
        <v>7</v>
      </c>
      <c r="M39">
        <v>19</v>
      </c>
      <c r="N39" s="1">
        <v>1.8687499999999999</v>
      </c>
      <c r="O39">
        <v>-7</v>
      </c>
      <c r="P39">
        <v>43</v>
      </c>
      <c r="Q39">
        <v>2021</v>
      </c>
      <c r="R39" t="str">
        <f t="shared" si="1"/>
        <v>Grêmio2021</v>
      </c>
    </row>
    <row r="40" spans="7:18" x14ac:dyDescent="0.25">
      <c r="G40">
        <v>18</v>
      </c>
      <c r="H40" t="s">
        <v>15</v>
      </c>
      <c r="I40" t="s">
        <v>58</v>
      </c>
      <c r="J40">
        <v>38</v>
      </c>
      <c r="K40">
        <v>11</v>
      </c>
      <c r="L40">
        <v>10</v>
      </c>
      <c r="M40">
        <v>17</v>
      </c>
      <c r="N40" s="1">
        <v>1.7854166666666667</v>
      </c>
      <c r="O40">
        <v>-9</v>
      </c>
      <c r="P40">
        <v>43</v>
      </c>
      <c r="Q40">
        <v>2021</v>
      </c>
      <c r="R40" t="str">
        <f t="shared" si="1"/>
        <v>Bahia2021</v>
      </c>
    </row>
    <row r="41" spans="7:18" x14ac:dyDescent="0.25">
      <c r="G41">
        <v>19</v>
      </c>
      <c r="H41" t="s">
        <v>22</v>
      </c>
      <c r="I41" t="s">
        <v>59</v>
      </c>
      <c r="J41">
        <v>38</v>
      </c>
      <c r="K41">
        <v>9</v>
      </c>
      <c r="L41">
        <v>11</v>
      </c>
      <c r="M41">
        <v>18</v>
      </c>
      <c r="N41" s="1">
        <v>1.0256944444444445</v>
      </c>
      <c r="O41">
        <v>-13</v>
      </c>
      <c r="P41">
        <v>38</v>
      </c>
      <c r="Q41">
        <v>2021</v>
      </c>
      <c r="R41" t="str">
        <f t="shared" si="1"/>
        <v>Sport2021</v>
      </c>
    </row>
    <row r="42" spans="7:18" x14ac:dyDescent="0.25">
      <c r="G42">
        <v>20</v>
      </c>
      <c r="H42" t="s">
        <v>30</v>
      </c>
      <c r="I42" t="s">
        <v>30</v>
      </c>
      <c r="J42">
        <v>38</v>
      </c>
      <c r="K42">
        <v>1</v>
      </c>
      <c r="L42">
        <v>12</v>
      </c>
      <c r="M42">
        <v>25</v>
      </c>
      <c r="N42" t="s">
        <v>60</v>
      </c>
      <c r="O42">
        <v>-40</v>
      </c>
      <c r="P42">
        <v>15</v>
      </c>
      <c r="Q42">
        <v>2021</v>
      </c>
      <c r="R42" t="str">
        <f t="shared" si="1"/>
        <v>Chapecoense2021</v>
      </c>
    </row>
    <row r="43" spans="7:18" x14ac:dyDescent="0.25">
      <c r="R43" t="str">
        <f t="shared" si="1"/>
        <v/>
      </c>
    </row>
    <row r="44" spans="7:18" x14ac:dyDescent="0.25">
      <c r="G44" t="s">
        <v>61</v>
      </c>
      <c r="H44" t="s">
        <v>0</v>
      </c>
      <c r="J44" t="s">
        <v>38</v>
      </c>
      <c r="K44" t="s">
        <v>39</v>
      </c>
      <c r="L44" t="s">
        <v>40</v>
      </c>
      <c r="M44" t="s">
        <v>41</v>
      </c>
      <c r="N44" t="s">
        <v>42</v>
      </c>
      <c r="O44" t="s">
        <v>43</v>
      </c>
      <c r="R44" t="str">
        <f t="shared" si="1"/>
        <v/>
      </c>
    </row>
    <row r="45" spans="7:18" x14ac:dyDescent="0.25">
      <c r="G45">
        <v>1</v>
      </c>
      <c r="H45" t="s">
        <v>9</v>
      </c>
      <c r="I45" t="s">
        <v>46</v>
      </c>
      <c r="J45">
        <v>38</v>
      </c>
      <c r="K45">
        <v>23</v>
      </c>
      <c r="L45">
        <v>12</v>
      </c>
      <c r="M45">
        <v>3</v>
      </c>
      <c r="N45" s="1">
        <v>2.7687499999999998</v>
      </c>
      <c r="O45">
        <v>39</v>
      </c>
      <c r="P45">
        <v>81</v>
      </c>
      <c r="Q45">
        <v>2022</v>
      </c>
      <c r="R45" t="str">
        <f t="shared" si="1"/>
        <v>Palmeiras2022</v>
      </c>
    </row>
    <row r="46" spans="7:18" x14ac:dyDescent="0.25">
      <c r="G46">
        <v>2</v>
      </c>
      <c r="H46" t="s">
        <v>11</v>
      </c>
      <c r="I46" t="s">
        <v>54</v>
      </c>
      <c r="J46">
        <v>38</v>
      </c>
      <c r="K46">
        <v>20</v>
      </c>
      <c r="L46">
        <v>13</v>
      </c>
      <c r="M46">
        <v>5</v>
      </c>
      <c r="N46" s="1">
        <v>2.4381944444444446</v>
      </c>
      <c r="O46">
        <v>27</v>
      </c>
      <c r="P46">
        <v>73</v>
      </c>
      <c r="Q46">
        <v>2022</v>
      </c>
      <c r="R46" t="str">
        <f t="shared" si="1"/>
        <v>Internacional2022</v>
      </c>
    </row>
    <row r="47" spans="7:18" x14ac:dyDescent="0.25">
      <c r="G47">
        <v>3</v>
      </c>
      <c r="H47" t="s">
        <v>21</v>
      </c>
      <c r="I47" t="s">
        <v>50</v>
      </c>
      <c r="J47">
        <v>38</v>
      </c>
      <c r="K47">
        <v>21</v>
      </c>
      <c r="L47">
        <v>7</v>
      </c>
      <c r="M47">
        <v>10</v>
      </c>
      <c r="N47" s="1">
        <v>2.6534722222222222</v>
      </c>
      <c r="O47">
        <v>22</v>
      </c>
      <c r="P47">
        <v>70</v>
      </c>
      <c r="Q47">
        <v>2022</v>
      </c>
      <c r="R47" t="str">
        <f t="shared" si="1"/>
        <v>Fluminense2022</v>
      </c>
    </row>
    <row r="48" spans="7:18" x14ac:dyDescent="0.25">
      <c r="G48">
        <v>4</v>
      </c>
      <c r="H48" t="s">
        <v>7</v>
      </c>
      <c r="I48" t="s">
        <v>48</v>
      </c>
      <c r="J48">
        <v>38</v>
      </c>
      <c r="K48">
        <v>18</v>
      </c>
      <c r="L48">
        <v>11</v>
      </c>
      <c r="M48">
        <v>9</v>
      </c>
      <c r="N48" s="1">
        <v>1.8583333333333334</v>
      </c>
      <c r="O48">
        <v>8</v>
      </c>
      <c r="P48">
        <v>65</v>
      </c>
      <c r="Q48">
        <v>2022</v>
      </c>
      <c r="R48" t="str">
        <f t="shared" si="1"/>
        <v>Corinthians2022</v>
      </c>
    </row>
    <row r="49" spans="7:18" x14ac:dyDescent="0.25">
      <c r="G49">
        <v>5</v>
      </c>
      <c r="H49" t="s">
        <v>8</v>
      </c>
      <c r="I49" t="s">
        <v>45</v>
      </c>
      <c r="J49">
        <v>38</v>
      </c>
      <c r="K49">
        <v>18</v>
      </c>
      <c r="L49">
        <v>8</v>
      </c>
      <c r="M49">
        <v>12</v>
      </c>
      <c r="N49" s="1">
        <v>2.5270833333333331</v>
      </c>
      <c r="O49">
        <v>21</v>
      </c>
      <c r="P49">
        <v>62</v>
      </c>
      <c r="Q49">
        <v>2022</v>
      </c>
      <c r="R49" t="str">
        <f t="shared" si="1"/>
        <v>Flamengo2022</v>
      </c>
    </row>
    <row r="50" spans="7:18" x14ac:dyDescent="0.25">
      <c r="G50">
        <v>6</v>
      </c>
      <c r="H50" t="s">
        <v>19</v>
      </c>
      <c r="I50" t="s">
        <v>56</v>
      </c>
      <c r="J50">
        <v>38</v>
      </c>
      <c r="K50">
        <v>16</v>
      </c>
      <c r="L50">
        <v>10</v>
      </c>
      <c r="M50">
        <v>12</v>
      </c>
      <c r="N50" s="1">
        <v>2.0333333333333332</v>
      </c>
      <c r="O50">
        <v>0</v>
      </c>
      <c r="P50">
        <v>58</v>
      </c>
      <c r="Q50">
        <v>2022</v>
      </c>
      <c r="R50" t="str">
        <f t="shared" si="1"/>
        <v>Athletico-PR2022</v>
      </c>
    </row>
    <row r="51" spans="7:18" x14ac:dyDescent="0.25">
      <c r="G51">
        <v>7</v>
      </c>
      <c r="H51" t="s">
        <v>10</v>
      </c>
      <c r="I51" t="s">
        <v>44</v>
      </c>
      <c r="J51">
        <v>38</v>
      </c>
      <c r="K51">
        <v>15</v>
      </c>
      <c r="L51">
        <v>13</v>
      </c>
      <c r="M51">
        <v>10</v>
      </c>
      <c r="N51" s="1">
        <v>1.9006944444444445</v>
      </c>
      <c r="O51">
        <v>8</v>
      </c>
      <c r="P51">
        <v>58</v>
      </c>
      <c r="Q51">
        <v>2022</v>
      </c>
      <c r="R51" t="str">
        <f t="shared" si="1"/>
        <v>Atlético-MG2022</v>
      </c>
    </row>
    <row r="52" spans="7:18" x14ac:dyDescent="0.25">
      <c r="G52">
        <v>8</v>
      </c>
      <c r="H52" t="s">
        <v>25</v>
      </c>
      <c r="I52" t="s">
        <v>47</v>
      </c>
      <c r="J52">
        <v>38</v>
      </c>
      <c r="K52">
        <v>15</v>
      </c>
      <c r="L52">
        <v>10</v>
      </c>
      <c r="M52">
        <v>13</v>
      </c>
      <c r="N52" s="1">
        <v>1.9437500000000001</v>
      </c>
      <c r="O52">
        <v>7</v>
      </c>
      <c r="P52">
        <v>55</v>
      </c>
      <c r="Q52">
        <v>2022</v>
      </c>
      <c r="R52" t="str">
        <f t="shared" si="1"/>
        <v>Fortaleza2022</v>
      </c>
    </row>
    <row r="53" spans="7:18" x14ac:dyDescent="0.25">
      <c r="G53">
        <v>9</v>
      </c>
      <c r="H53" t="s">
        <v>13</v>
      </c>
      <c r="I53" t="s">
        <v>55</v>
      </c>
      <c r="J53">
        <v>38</v>
      </c>
      <c r="K53">
        <v>13</v>
      </c>
      <c r="L53">
        <v>15</v>
      </c>
      <c r="M53">
        <v>10</v>
      </c>
      <c r="N53" s="1">
        <v>2.3208333333333333</v>
      </c>
      <c r="O53">
        <v>13</v>
      </c>
      <c r="P53">
        <v>54</v>
      </c>
      <c r="Q53">
        <v>2022</v>
      </c>
      <c r="R53" t="str">
        <f t="shared" si="1"/>
        <v>São Paulo2022</v>
      </c>
    </row>
    <row r="54" spans="7:18" x14ac:dyDescent="0.25">
      <c r="G54">
        <v>10</v>
      </c>
      <c r="H54" t="s">
        <v>29</v>
      </c>
      <c r="I54" t="s">
        <v>69</v>
      </c>
      <c r="J54">
        <v>38</v>
      </c>
      <c r="K54">
        <v>15</v>
      </c>
      <c r="L54">
        <v>8</v>
      </c>
      <c r="M54">
        <v>15</v>
      </c>
      <c r="N54" s="1">
        <v>1.6944444444444444</v>
      </c>
      <c r="O54">
        <v>0</v>
      </c>
      <c r="P54">
        <v>53</v>
      </c>
      <c r="Q54">
        <v>2022</v>
      </c>
      <c r="R54" t="str">
        <f t="shared" si="1"/>
        <v>América-MG2022</v>
      </c>
    </row>
    <row r="55" spans="7:18" x14ac:dyDescent="0.25">
      <c r="G55">
        <v>11</v>
      </c>
      <c r="H55" t="s">
        <v>18</v>
      </c>
      <c r="I55" t="s">
        <v>65</v>
      </c>
      <c r="J55">
        <v>38</v>
      </c>
      <c r="K55">
        <v>15</v>
      </c>
      <c r="L55">
        <v>8</v>
      </c>
      <c r="M55">
        <v>15</v>
      </c>
      <c r="N55" s="1">
        <v>1.7381944444444444</v>
      </c>
      <c r="O55">
        <v>-2</v>
      </c>
      <c r="P55">
        <v>53</v>
      </c>
      <c r="Q55">
        <v>2022</v>
      </c>
      <c r="R55" t="str">
        <f t="shared" si="1"/>
        <v>Botafogo2022</v>
      </c>
    </row>
    <row r="56" spans="7:18" x14ac:dyDescent="0.25">
      <c r="G56">
        <v>12</v>
      </c>
      <c r="H56" t="s">
        <v>14</v>
      </c>
      <c r="I56" t="s">
        <v>52</v>
      </c>
      <c r="J56">
        <v>38</v>
      </c>
      <c r="K56">
        <v>12</v>
      </c>
      <c r="L56">
        <v>11</v>
      </c>
      <c r="M56">
        <v>15</v>
      </c>
      <c r="N56" s="1">
        <v>1.8618055555555555</v>
      </c>
      <c r="O56">
        <v>3</v>
      </c>
      <c r="P56">
        <v>47</v>
      </c>
      <c r="Q56">
        <v>2022</v>
      </c>
      <c r="R56" t="str">
        <f t="shared" si="1"/>
        <v>Santos2022</v>
      </c>
    </row>
    <row r="57" spans="7:18" x14ac:dyDescent="0.25">
      <c r="G57">
        <v>13</v>
      </c>
      <c r="H57" t="s">
        <v>20</v>
      </c>
      <c r="I57" t="s">
        <v>63</v>
      </c>
      <c r="J57">
        <v>38</v>
      </c>
      <c r="K57">
        <v>11</v>
      </c>
      <c r="L57">
        <v>13</v>
      </c>
      <c r="M57">
        <v>14</v>
      </c>
      <c r="N57" s="1">
        <v>1.7034722222222223</v>
      </c>
      <c r="O57">
        <v>-13</v>
      </c>
      <c r="P57">
        <v>46</v>
      </c>
      <c r="Q57">
        <v>2022</v>
      </c>
      <c r="R57" t="str">
        <f t="shared" si="1"/>
        <v>Goiás2022</v>
      </c>
    </row>
    <row r="58" spans="7:18" x14ac:dyDescent="0.25">
      <c r="G58">
        <v>14</v>
      </c>
      <c r="H58" t="s">
        <v>26</v>
      </c>
      <c r="I58" t="s">
        <v>49</v>
      </c>
      <c r="J58">
        <v>38</v>
      </c>
      <c r="K58">
        <v>11</v>
      </c>
      <c r="L58">
        <v>11</v>
      </c>
      <c r="M58">
        <v>16</v>
      </c>
      <c r="N58" s="1">
        <v>2.0826388888888889</v>
      </c>
      <c r="O58">
        <v>-10</v>
      </c>
      <c r="P58">
        <v>44</v>
      </c>
      <c r="Q58">
        <v>2022</v>
      </c>
      <c r="R58" t="str">
        <f t="shared" si="1"/>
        <v>Bragantino2022</v>
      </c>
    </row>
    <row r="59" spans="7:18" x14ac:dyDescent="0.25">
      <c r="G59">
        <v>15</v>
      </c>
      <c r="H59" t="s">
        <v>17</v>
      </c>
      <c r="I59" t="s">
        <v>79</v>
      </c>
      <c r="J59">
        <v>38</v>
      </c>
      <c r="K59">
        <v>12</v>
      </c>
      <c r="L59">
        <v>6</v>
      </c>
      <c r="M59">
        <v>20</v>
      </c>
      <c r="N59" t="s">
        <v>75</v>
      </c>
      <c r="O59">
        <v>-21</v>
      </c>
      <c r="P59">
        <v>42</v>
      </c>
      <c r="Q59">
        <v>2022</v>
      </c>
      <c r="R59" t="str">
        <f t="shared" si="1"/>
        <v>Coritiba2022</v>
      </c>
    </row>
    <row r="60" spans="7:18" x14ac:dyDescent="0.25">
      <c r="G60">
        <v>16</v>
      </c>
      <c r="H60" t="s">
        <v>28</v>
      </c>
      <c r="I60" t="s">
        <v>68</v>
      </c>
      <c r="J60">
        <v>38</v>
      </c>
      <c r="K60">
        <v>10</v>
      </c>
      <c r="L60">
        <v>11</v>
      </c>
      <c r="M60">
        <v>17</v>
      </c>
      <c r="N60" s="1">
        <v>1.3208333333333333</v>
      </c>
      <c r="O60">
        <v>-11</v>
      </c>
      <c r="P60">
        <v>41</v>
      </c>
      <c r="Q60">
        <v>2022</v>
      </c>
      <c r="R60" t="str">
        <f t="shared" si="1"/>
        <v>Cuiabá2022</v>
      </c>
    </row>
    <row r="61" spans="7:18" x14ac:dyDescent="0.25">
      <c r="G61">
        <v>17</v>
      </c>
      <c r="H61" t="s">
        <v>23</v>
      </c>
      <c r="I61" t="s">
        <v>53</v>
      </c>
      <c r="J61">
        <v>38</v>
      </c>
      <c r="K61">
        <v>7</v>
      </c>
      <c r="L61">
        <v>16</v>
      </c>
      <c r="M61">
        <v>15</v>
      </c>
      <c r="N61" s="1">
        <v>1.445138888888889</v>
      </c>
      <c r="O61">
        <v>-7</v>
      </c>
      <c r="P61">
        <v>37</v>
      </c>
      <c r="Q61">
        <v>2022</v>
      </c>
      <c r="R61" t="str">
        <f t="shared" si="1"/>
        <v>Ceará2022</v>
      </c>
    </row>
    <row r="62" spans="7:18" x14ac:dyDescent="0.25">
      <c r="G62">
        <v>18</v>
      </c>
      <c r="H62" t="s">
        <v>24</v>
      </c>
      <c r="I62" t="s">
        <v>51</v>
      </c>
      <c r="J62">
        <v>38</v>
      </c>
      <c r="K62">
        <v>8</v>
      </c>
      <c r="L62">
        <v>12</v>
      </c>
      <c r="M62">
        <v>18</v>
      </c>
      <c r="N62" s="1">
        <v>1.6645833333333333</v>
      </c>
      <c r="O62">
        <v>-18</v>
      </c>
      <c r="P62">
        <v>36</v>
      </c>
      <c r="Q62">
        <v>2022</v>
      </c>
      <c r="R62" t="str">
        <f t="shared" si="1"/>
        <v>Atlético-GO2022</v>
      </c>
    </row>
    <row r="63" spans="7:18" x14ac:dyDescent="0.25">
      <c r="G63">
        <v>19</v>
      </c>
      <c r="H63" t="s">
        <v>31</v>
      </c>
      <c r="I63" t="s">
        <v>70</v>
      </c>
      <c r="J63">
        <v>38</v>
      </c>
      <c r="K63">
        <v>9</v>
      </c>
      <c r="L63">
        <v>8</v>
      </c>
      <c r="M63">
        <v>21</v>
      </c>
      <c r="N63" t="s">
        <v>76</v>
      </c>
      <c r="O63">
        <v>-26</v>
      </c>
      <c r="P63">
        <v>35</v>
      </c>
      <c r="Q63">
        <v>2022</v>
      </c>
      <c r="R63" t="str">
        <f t="shared" si="1"/>
        <v>Avaí2022</v>
      </c>
    </row>
    <row r="64" spans="7:18" x14ac:dyDescent="0.25">
      <c r="G64">
        <v>20</v>
      </c>
      <c r="H64" t="s">
        <v>27</v>
      </c>
      <c r="I64" t="s">
        <v>67</v>
      </c>
      <c r="J64">
        <v>38</v>
      </c>
      <c r="K64">
        <v>3</v>
      </c>
      <c r="L64">
        <v>13</v>
      </c>
      <c r="M64">
        <v>22</v>
      </c>
      <c r="N64" t="s">
        <v>77</v>
      </c>
      <c r="O64">
        <v>-40</v>
      </c>
      <c r="P64">
        <v>22</v>
      </c>
      <c r="Q64">
        <v>2022</v>
      </c>
      <c r="R64" t="str">
        <f t="shared" si="1"/>
        <v>Juventude2022</v>
      </c>
    </row>
    <row r="65" spans="7:18" x14ac:dyDescent="0.25">
      <c r="R65" t="str">
        <f t="shared" si="1"/>
        <v/>
      </c>
    </row>
    <row r="66" spans="7:18" x14ac:dyDescent="0.25">
      <c r="G66" t="s">
        <v>61</v>
      </c>
      <c r="H66" t="s">
        <v>0</v>
      </c>
      <c r="J66" t="s">
        <v>38</v>
      </c>
      <c r="K66" t="s">
        <v>39</v>
      </c>
      <c r="L66" t="s">
        <v>40</v>
      </c>
      <c r="M66" t="s">
        <v>41</v>
      </c>
      <c r="N66" t="s">
        <v>42</v>
      </c>
      <c r="O66" t="s">
        <v>43</v>
      </c>
      <c r="R66" t="str">
        <f t="shared" si="1"/>
        <v/>
      </c>
    </row>
    <row r="67" spans="7:18" x14ac:dyDescent="0.25">
      <c r="G67">
        <v>1</v>
      </c>
      <c r="H67" t="s">
        <v>9</v>
      </c>
      <c r="I67" t="s">
        <v>46</v>
      </c>
      <c r="J67">
        <v>38</v>
      </c>
      <c r="K67">
        <v>20</v>
      </c>
      <c r="L67">
        <v>10</v>
      </c>
      <c r="M67">
        <v>8</v>
      </c>
      <c r="N67" s="1">
        <v>2.6895833333333332</v>
      </c>
      <c r="O67">
        <v>31</v>
      </c>
      <c r="P67">
        <v>70</v>
      </c>
      <c r="Q67">
        <v>2023</v>
      </c>
      <c r="R67" t="str">
        <f t="shared" ref="R67:R108" si="2">I67&amp;Q67</f>
        <v>Palmeiras2023</v>
      </c>
    </row>
    <row r="68" spans="7:18" x14ac:dyDescent="0.25">
      <c r="G68">
        <v>2</v>
      </c>
      <c r="H68" t="s">
        <v>12</v>
      </c>
      <c r="I68" t="s">
        <v>57</v>
      </c>
      <c r="J68">
        <v>38</v>
      </c>
      <c r="K68">
        <v>21</v>
      </c>
      <c r="L68">
        <v>5</v>
      </c>
      <c r="M68">
        <v>12</v>
      </c>
      <c r="N68" s="1">
        <v>2.6638888888888888</v>
      </c>
      <c r="O68">
        <v>7</v>
      </c>
      <c r="P68">
        <v>68</v>
      </c>
      <c r="Q68">
        <v>2023</v>
      </c>
      <c r="R68" t="str">
        <f t="shared" si="2"/>
        <v>Grêmio2023</v>
      </c>
    </row>
    <row r="69" spans="7:18" x14ac:dyDescent="0.25">
      <c r="G69">
        <v>3</v>
      </c>
      <c r="H69" t="s">
        <v>10</v>
      </c>
      <c r="I69" t="s">
        <v>44</v>
      </c>
      <c r="J69">
        <v>38</v>
      </c>
      <c r="K69">
        <v>19</v>
      </c>
      <c r="L69">
        <v>9</v>
      </c>
      <c r="M69">
        <v>10</v>
      </c>
      <c r="N69" s="1">
        <v>2.1888888888888891</v>
      </c>
      <c r="O69">
        <v>20</v>
      </c>
      <c r="P69">
        <v>66</v>
      </c>
      <c r="Q69">
        <v>2023</v>
      </c>
      <c r="R69" t="str">
        <f t="shared" si="2"/>
        <v>Atlético-MG2023</v>
      </c>
    </row>
    <row r="70" spans="7:18" x14ac:dyDescent="0.25">
      <c r="G70">
        <v>4</v>
      </c>
      <c r="H70" t="s">
        <v>8</v>
      </c>
      <c r="I70" t="s">
        <v>45</v>
      </c>
      <c r="J70">
        <v>38</v>
      </c>
      <c r="K70">
        <v>19</v>
      </c>
      <c r="L70">
        <v>9</v>
      </c>
      <c r="M70">
        <v>10</v>
      </c>
      <c r="N70" s="1">
        <v>2.3624999999999998</v>
      </c>
      <c r="O70">
        <v>14</v>
      </c>
      <c r="P70">
        <v>66</v>
      </c>
      <c r="Q70">
        <v>2023</v>
      </c>
      <c r="R70" t="str">
        <f t="shared" si="2"/>
        <v>Flamengo2023</v>
      </c>
    </row>
    <row r="71" spans="7:18" x14ac:dyDescent="0.25">
      <c r="G71">
        <v>5</v>
      </c>
      <c r="H71" t="s">
        <v>18</v>
      </c>
      <c r="I71" t="s">
        <v>65</v>
      </c>
      <c r="J71">
        <v>38</v>
      </c>
      <c r="K71">
        <v>18</v>
      </c>
      <c r="L71">
        <v>10</v>
      </c>
      <c r="M71">
        <v>10</v>
      </c>
      <c r="N71" s="1">
        <v>2.442361111111111</v>
      </c>
      <c r="O71">
        <v>21</v>
      </c>
      <c r="P71">
        <v>64</v>
      </c>
      <c r="Q71">
        <v>2023</v>
      </c>
      <c r="R71" t="str">
        <f t="shared" si="2"/>
        <v>Botafogo2023</v>
      </c>
    </row>
    <row r="72" spans="7:18" x14ac:dyDescent="0.25">
      <c r="G72">
        <v>6</v>
      </c>
      <c r="H72" t="s">
        <v>26</v>
      </c>
      <c r="I72" t="s">
        <v>49</v>
      </c>
      <c r="J72">
        <v>38</v>
      </c>
      <c r="K72">
        <v>17</v>
      </c>
      <c r="L72">
        <v>11</v>
      </c>
      <c r="M72">
        <v>10</v>
      </c>
      <c r="N72" s="1">
        <v>2.0659722222222223</v>
      </c>
      <c r="O72">
        <v>14</v>
      </c>
      <c r="P72">
        <v>62</v>
      </c>
      <c r="Q72">
        <v>2023</v>
      </c>
      <c r="R72" t="str">
        <f t="shared" si="2"/>
        <v>Bragantino2023</v>
      </c>
    </row>
    <row r="73" spans="7:18" x14ac:dyDescent="0.25">
      <c r="G73">
        <v>7</v>
      </c>
      <c r="H73" t="s">
        <v>21</v>
      </c>
      <c r="I73" t="s">
        <v>50</v>
      </c>
      <c r="J73">
        <v>38</v>
      </c>
      <c r="K73">
        <v>16</v>
      </c>
      <c r="L73">
        <v>8</v>
      </c>
      <c r="M73">
        <v>14</v>
      </c>
      <c r="N73" s="1">
        <v>2.1576388888888891</v>
      </c>
      <c r="O73">
        <v>4</v>
      </c>
      <c r="P73">
        <v>56</v>
      </c>
      <c r="Q73">
        <v>2023</v>
      </c>
      <c r="R73" t="str">
        <f t="shared" si="2"/>
        <v>Fluminense2023</v>
      </c>
    </row>
    <row r="74" spans="7:18" x14ac:dyDescent="0.25">
      <c r="G74">
        <v>8</v>
      </c>
      <c r="H74" t="s">
        <v>19</v>
      </c>
      <c r="I74" t="s">
        <v>56</v>
      </c>
      <c r="J74">
        <v>38</v>
      </c>
      <c r="K74">
        <v>14</v>
      </c>
      <c r="L74">
        <v>14</v>
      </c>
      <c r="M74">
        <v>10</v>
      </c>
      <c r="N74" s="1">
        <v>2.1548611111111109</v>
      </c>
      <c r="O74">
        <v>8</v>
      </c>
      <c r="P74">
        <v>56</v>
      </c>
      <c r="Q74">
        <v>2023</v>
      </c>
      <c r="R74" t="str">
        <f t="shared" si="2"/>
        <v>Athletico-PR2023</v>
      </c>
    </row>
    <row r="75" spans="7:18" x14ac:dyDescent="0.25">
      <c r="G75">
        <v>9</v>
      </c>
      <c r="H75" t="s">
        <v>11</v>
      </c>
      <c r="I75" t="s">
        <v>54</v>
      </c>
      <c r="J75">
        <v>38</v>
      </c>
      <c r="K75">
        <v>15</v>
      </c>
      <c r="L75">
        <v>10</v>
      </c>
      <c r="M75">
        <v>13</v>
      </c>
      <c r="N75" s="1">
        <v>1.9479166666666667</v>
      </c>
      <c r="O75">
        <v>1</v>
      </c>
      <c r="P75">
        <v>55</v>
      </c>
      <c r="Q75">
        <v>2023</v>
      </c>
      <c r="R75" t="str">
        <f t="shared" si="2"/>
        <v>Internacional2023</v>
      </c>
    </row>
    <row r="76" spans="7:18" x14ac:dyDescent="0.25">
      <c r="G76">
        <v>10</v>
      </c>
      <c r="H76" t="s">
        <v>25</v>
      </c>
      <c r="I76" t="s">
        <v>47</v>
      </c>
      <c r="J76">
        <v>38</v>
      </c>
      <c r="K76">
        <v>15</v>
      </c>
      <c r="L76">
        <v>9</v>
      </c>
      <c r="M76">
        <v>14</v>
      </c>
      <c r="N76" s="1">
        <v>1.9055555555555554</v>
      </c>
      <c r="O76">
        <v>1</v>
      </c>
      <c r="P76">
        <v>54</v>
      </c>
      <c r="Q76">
        <v>2023</v>
      </c>
      <c r="R76" t="str">
        <f t="shared" si="2"/>
        <v>Fortaleza2023</v>
      </c>
    </row>
    <row r="77" spans="7:18" x14ac:dyDescent="0.25">
      <c r="G77">
        <v>11</v>
      </c>
      <c r="H77" t="s">
        <v>13</v>
      </c>
      <c r="I77" t="s">
        <v>55</v>
      </c>
      <c r="J77">
        <v>38</v>
      </c>
      <c r="K77">
        <v>14</v>
      </c>
      <c r="L77">
        <v>11</v>
      </c>
      <c r="M77">
        <v>13</v>
      </c>
      <c r="N77" s="1">
        <v>1.6930555555555555</v>
      </c>
      <c r="O77">
        <v>2</v>
      </c>
      <c r="P77">
        <v>53</v>
      </c>
      <c r="Q77">
        <v>2023</v>
      </c>
      <c r="R77" t="str">
        <f t="shared" si="2"/>
        <v>São Paulo2023</v>
      </c>
    </row>
    <row r="78" spans="7:18" x14ac:dyDescent="0.25">
      <c r="G78">
        <v>12</v>
      </c>
      <c r="H78" t="s">
        <v>28</v>
      </c>
      <c r="I78" t="s">
        <v>68</v>
      </c>
      <c r="J78">
        <v>38</v>
      </c>
      <c r="K78">
        <v>14</v>
      </c>
      <c r="L78">
        <v>9</v>
      </c>
      <c r="M78">
        <v>15</v>
      </c>
      <c r="N78" s="1">
        <v>1.6937500000000001</v>
      </c>
      <c r="O78">
        <v>1</v>
      </c>
      <c r="P78">
        <v>51</v>
      </c>
      <c r="Q78">
        <v>2023</v>
      </c>
      <c r="R78" t="str">
        <f t="shared" si="2"/>
        <v>Cuiabá2023</v>
      </c>
    </row>
    <row r="79" spans="7:18" x14ac:dyDescent="0.25">
      <c r="G79">
        <v>13</v>
      </c>
      <c r="H79" t="s">
        <v>7</v>
      </c>
      <c r="I79" t="s">
        <v>48</v>
      </c>
      <c r="J79">
        <v>38</v>
      </c>
      <c r="K79">
        <v>12</v>
      </c>
      <c r="L79">
        <v>14</v>
      </c>
      <c r="M79">
        <v>12</v>
      </c>
      <c r="N79" s="1">
        <v>1.9916666666666667</v>
      </c>
      <c r="O79">
        <v>-1</v>
      </c>
      <c r="P79">
        <v>50</v>
      </c>
      <c r="Q79">
        <v>2023</v>
      </c>
      <c r="R79" t="str">
        <f t="shared" si="2"/>
        <v>Corinthians2023</v>
      </c>
    </row>
    <row r="80" spans="7:18" x14ac:dyDescent="0.25">
      <c r="G80">
        <v>14</v>
      </c>
      <c r="H80" t="s">
        <v>32</v>
      </c>
      <c r="I80" t="s">
        <v>71</v>
      </c>
      <c r="J80">
        <v>38</v>
      </c>
      <c r="K80">
        <v>11</v>
      </c>
      <c r="L80">
        <v>14</v>
      </c>
      <c r="M80">
        <v>13</v>
      </c>
      <c r="N80" s="1">
        <v>1.4805555555555556</v>
      </c>
      <c r="O80">
        <v>3</v>
      </c>
      <c r="P80">
        <v>47</v>
      </c>
      <c r="Q80">
        <v>2023</v>
      </c>
      <c r="R80" t="str">
        <f t="shared" si="2"/>
        <v>Cruzeiro2023</v>
      </c>
    </row>
    <row r="81" spans="7:18" x14ac:dyDescent="0.25">
      <c r="G81">
        <v>15</v>
      </c>
      <c r="H81" t="s">
        <v>16</v>
      </c>
      <c r="I81" t="s">
        <v>62</v>
      </c>
      <c r="J81">
        <v>38</v>
      </c>
      <c r="K81">
        <v>12</v>
      </c>
      <c r="L81">
        <v>9</v>
      </c>
      <c r="M81">
        <v>17</v>
      </c>
      <c r="N81" s="1">
        <v>1.7437499999999999</v>
      </c>
      <c r="O81">
        <v>-10</v>
      </c>
      <c r="P81">
        <v>45</v>
      </c>
      <c r="Q81">
        <v>2023</v>
      </c>
      <c r="R81" t="str">
        <f t="shared" si="2"/>
        <v>Vasco da Gama2023</v>
      </c>
    </row>
    <row r="82" spans="7:18" x14ac:dyDescent="0.25">
      <c r="G82">
        <v>16</v>
      </c>
      <c r="H82" t="s">
        <v>15</v>
      </c>
      <c r="I82" t="s">
        <v>58</v>
      </c>
      <c r="J82">
        <v>38</v>
      </c>
      <c r="K82">
        <v>12</v>
      </c>
      <c r="L82">
        <v>8</v>
      </c>
      <c r="M82">
        <v>18</v>
      </c>
      <c r="N82" s="1">
        <v>2.120138888888889</v>
      </c>
      <c r="O82">
        <v>-3</v>
      </c>
      <c r="P82">
        <v>44</v>
      </c>
      <c r="Q82">
        <v>2023</v>
      </c>
      <c r="R82" t="str">
        <f t="shared" si="2"/>
        <v>Bahia2023</v>
      </c>
    </row>
    <row r="83" spans="7:18" x14ac:dyDescent="0.25">
      <c r="G83">
        <v>17</v>
      </c>
      <c r="H83" t="s">
        <v>14</v>
      </c>
      <c r="I83" t="s">
        <v>52</v>
      </c>
      <c r="J83">
        <v>38</v>
      </c>
      <c r="K83">
        <v>11</v>
      </c>
      <c r="L83">
        <v>10</v>
      </c>
      <c r="M83">
        <v>17</v>
      </c>
      <c r="N83" t="s">
        <v>78</v>
      </c>
      <c r="O83">
        <v>-25</v>
      </c>
      <c r="P83">
        <v>43</v>
      </c>
      <c r="Q83">
        <v>2023</v>
      </c>
      <c r="R83" t="str">
        <f t="shared" si="2"/>
        <v>Santos2023</v>
      </c>
    </row>
    <row r="84" spans="7:18" x14ac:dyDescent="0.25">
      <c r="G84">
        <v>18</v>
      </c>
      <c r="H84" t="s">
        <v>20</v>
      </c>
      <c r="I84" t="s">
        <v>63</v>
      </c>
      <c r="J84">
        <v>38</v>
      </c>
      <c r="K84">
        <v>9</v>
      </c>
      <c r="L84">
        <v>11</v>
      </c>
      <c r="M84">
        <v>18</v>
      </c>
      <c r="N84" s="1">
        <v>1.5368055555555555</v>
      </c>
      <c r="O84">
        <v>-17</v>
      </c>
      <c r="P84">
        <v>38</v>
      </c>
      <c r="Q84">
        <v>2023</v>
      </c>
      <c r="R84" t="str">
        <f t="shared" si="2"/>
        <v>Goiás2023</v>
      </c>
    </row>
    <row r="85" spans="7:18" x14ac:dyDescent="0.25">
      <c r="G85">
        <v>19</v>
      </c>
      <c r="H85" t="s">
        <v>17</v>
      </c>
      <c r="I85" t="s">
        <v>79</v>
      </c>
      <c r="J85">
        <v>38</v>
      </c>
      <c r="K85">
        <v>8</v>
      </c>
      <c r="L85">
        <v>6</v>
      </c>
      <c r="M85">
        <v>24</v>
      </c>
      <c r="N85" t="s">
        <v>80</v>
      </c>
      <c r="O85">
        <v>-32</v>
      </c>
      <c r="P85">
        <v>30</v>
      </c>
      <c r="Q85">
        <v>2023</v>
      </c>
      <c r="R85" t="str">
        <f t="shared" si="2"/>
        <v>Coritiba2023</v>
      </c>
    </row>
    <row r="86" spans="7:18" x14ac:dyDescent="0.25">
      <c r="G86">
        <v>20</v>
      </c>
      <c r="H86" t="s">
        <v>29</v>
      </c>
      <c r="I86" t="s">
        <v>69</v>
      </c>
      <c r="J86">
        <v>38</v>
      </c>
      <c r="K86">
        <v>5</v>
      </c>
      <c r="L86">
        <v>9</v>
      </c>
      <c r="M86">
        <v>24</v>
      </c>
      <c r="N86" t="s">
        <v>81</v>
      </c>
      <c r="O86">
        <v>-39</v>
      </c>
      <c r="P86">
        <v>24</v>
      </c>
      <c r="Q86">
        <v>2023</v>
      </c>
      <c r="R86" t="str">
        <f t="shared" si="2"/>
        <v>América-MG2023</v>
      </c>
    </row>
    <row r="87" spans="7:18" x14ac:dyDescent="0.25">
      <c r="R87" t="str">
        <f t="shared" si="2"/>
        <v/>
      </c>
    </row>
    <row r="88" spans="7:18" x14ac:dyDescent="0.25">
      <c r="G88" t="s">
        <v>61</v>
      </c>
      <c r="H88" t="s">
        <v>0</v>
      </c>
      <c r="J88" t="s">
        <v>38</v>
      </c>
      <c r="K88" t="s">
        <v>39</v>
      </c>
      <c r="L88" t="s">
        <v>40</v>
      </c>
      <c r="M88" t="s">
        <v>41</v>
      </c>
      <c r="N88" t="s">
        <v>42</v>
      </c>
      <c r="O88" t="s">
        <v>43</v>
      </c>
      <c r="R88" t="str">
        <f t="shared" si="2"/>
        <v/>
      </c>
    </row>
    <row r="89" spans="7:18" x14ac:dyDescent="0.25">
      <c r="G89">
        <v>1</v>
      </c>
      <c r="H89" t="s">
        <v>18</v>
      </c>
      <c r="I89" t="s">
        <v>65</v>
      </c>
      <c r="J89">
        <v>38</v>
      </c>
      <c r="K89">
        <v>23</v>
      </c>
      <c r="L89">
        <v>10</v>
      </c>
      <c r="M89">
        <v>5</v>
      </c>
      <c r="N89" s="1">
        <v>2.4784722222222224</v>
      </c>
      <c r="O89">
        <v>30</v>
      </c>
      <c r="P89">
        <v>79</v>
      </c>
      <c r="Q89">
        <v>2024</v>
      </c>
      <c r="R89" t="str">
        <f t="shared" si="2"/>
        <v>Botafogo2024</v>
      </c>
    </row>
    <row r="90" spans="7:18" x14ac:dyDescent="0.25">
      <c r="G90">
        <v>2</v>
      </c>
      <c r="H90" t="s">
        <v>9</v>
      </c>
      <c r="I90" t="s">
        <v>46</v>
      </c>
      <c r="J90">
        <v>38</v>
      </c>
      <c r="K90">
        <v>22</v>
      </c>
      <c r="L90">
        <v>7</v>
      </c>
      <c r="M90">
        <v>9</v>
      </c>
      <c r="N90" s="1">
        <v>2.5229166666666667</v>
      </c>
      <c r="O90">
        <v>27</v>
      </c>
      <c r="P90">
        <v>73</v>
      </c>
      <c r="Q90">
        <v>2024</v>
      </c>
      <c r="R90" t="str">
        <f t="shared" si="2"/>
        <v>Palmeiras2024</v>
      </c>
    </row>
    <row r="91" spans="7:18" x14ac:dyDescent="0.25">
      <c r="G91">
        <v>3</v>
      </c>
      <c r="H91" t="s">
        <v>8</v>
      </c>
      <c r="I91" t="s">
        <v>45</v>
      </c>
      <c r="J91">
        <v>38</v>
      </c>
      <c r="K91">
        <v>20</v>
      </c>
      <c r="L91">
        <v>10</v>
      </c>
      <c r="M91">
        <v>8</v>
      </c>
      <c r="N91" s="1">
        <v>2.5708333333333333</v>
      </c>
      <c r="O91">
        <v>19</v>
      </c>
      <c r="P91">
        <v>70</v>
      </c>
      <c r="Q91">
        <v>2024</v>
      </c>
      <c r="R91" t="str">
        <f t="shared" si="2"/>
        <v>Flamengo2024</v>
      </c>
    </row>
    <row r="92" spans="7:18" x14ac:dyDescent="0.25">
      <c r="G92">
        <v>4</v>
      </c>
      <c r="H92" t="s">
        <v>25</v>
      </c>
      <c r="I92" t="s">
        <v>47</v>
      </c>
      <c r="J92">
        <v>38</v>
      </c>
      <c r="K92">
        <v>19</v>
      </c>
      <c r="L92">
        <v>11</v>
      </c>
      <c r="M92">
        <v>8</v>
      </c>
      <c r="N92" s="1">
        <v>2.2354166666666666</v>
      </c>
      <c r="O92">
        <v>14</v>
      </c>
      <c r="P92">
        <v>68</v>
      </c>
      <c r="Q92">
        <v>2024</v>
      </c>
      <c r="R92" t="str">
        <f t="shared" si="2"/>
        <v>Fortaleza2024</v>
      </c>
    </row>
    <row r="93" spans="7:18" x14ac:dyDescent="0.25">
      <c r="G93">
        <v>5</v>
      </c>
      <c r="H93" t="s">
        <v>11</v>
      </c>
      <c r="I93" t="s">
        <v>54</v>
      </c>
      <c r="J93">
        <v>38</v>
      </c>
      <c r="K93">
        <v>18</v>
      </c>
      <c r="L93">
        <v>11</v>
      </c>
      <c r="M93">
        <v>9</v>
      </c>
      <c r="N93" s="1">
        <v>2.2333333333333334</v>
      </c>
      <c r="O93">
        <v>17</v>
      </c>
      <c r="P93">
        <v>65</v>
      </c>
      <c r="Q93">
        <v>2024</v>
      </c>
      <c r="R93" t="str">
        <f t="shared" si="2"/>
        <v>Internacional2024</v>
      </c>
    </row>
    <row r="94" spans="7:18" x14ac:dyDescent="0.25">
      <c r="G94">
        <v>6</v>
      </c>
      <c r="H94" t="s">
        <v>13</v>
      </c>
      <c r="I94" t="s">
        <v>55</v>
      </c>
      <c r="J94">
        <v>38</v>
      </c>
      <c r="K94">
        <v>17</v>
      </c>
      <c r="L94">
        <v>8</v>
      </c>
      <c r="M94">
        <v>13</v>
      </c>
      <c r="N94" s="1">
        <v>2.2381944444444444</v>
      </c>
      <c r="O94">
        <v>10</v>
      </c>
      <c r="P94">
        <v>59</v>
      </c>
      <c r="Q94">
        <v>2024</v>
      </c>
      <c r="R94" t="str">
        <f t="shared" si="2"/>
        <v>São Paulo2024</v>
      </c>
    </row>
    <row r="95" spans="7:18" x14ac:dyDescent="0.25">
      <c r="G95">
        <v>7</v>
      </c>
      <c r="H95" t="s">
        <v>7</v>
      </c>
      <c r="I95" t="s">
        <v>48</v>
      </c>
      <c r="J95">
        <v>38</v>
      </c>
      <c r="K95">
        <v>15</v>
      </c>
      <c r="L95">
        <v>11</v>
      </c>
      <c r="M95">
        <v>12</v>
      </c>
      <c r="N95" s="1">
        <v>2.28125</v>
      </c>
      <c r="O95">
        <v>9</v>
      </c>
      <c r="P95">
        <v>56</v>
      </c>
      <c r="Q95">
        <v>2024</v>
      </c>
      <c r="R95" t="str">
        <f t="shared" si="2"/>
        <v>Corinthians2024</v>
      </c>
    </row>
    <row r="96" spans="7:18" x14ac:dyDescent="0.25">
      <c r="G96">
        <v>8</v>
      </c>
      <c r="H96" t="s">
        <v>15</v>
      </c>
      <c r="I96" t="s">
        <v>58</v>
      </c>
      <c r="J96">
        <v>38</v>
      </c>
      <c r="K96">
        <v>15</v>
      </c>
      <c r="L96">
        <v>8</v>
      </c>
      <c r="M96">
        <v>15</v>
      </c>
      <c r="N96" s="1">
        <v>2.0756944444444443</v>
      </c>
      <c r="O96">
        <v>0</v>
      </c>
      <c r="P96">
        <v>53</v>
      </c>
      <c r="Q96">
        <v>2024</v>
      </c>
      <c r="R96" t="str">
        <f t="shared" si="2"/>
        <v>Bahia2024</v>
      </c>
    </row>
    <row r="97" spans="7:18" x14ac:dyDescent="0.25">
      <c r="G97">
        <v>9</v>
      </c>
      <c r="H97" t="s">
        <v>32</v>
      </c>
      <c r="I97" t="s">
        <v>71</v>
      </c>
      <c r="J97">
        <v>38</v>
      </c>
      <c r="K97">
        <v>14</v>
      </c>
      <c r="L97">
        <v>10</v>
      </c>
      <c r="M97">
        <v>14</v>
      </c>
      <c r="N97" s="1">
        <v>1.820138888888889</v>
      </c>
      <c r="O97">
        <v>2</v>
      </c>
      <c r="P97">
        <v>52</v>
      </c>
      <c r="Q97">
        <v>2024</v>
      </c>
      <c r="R97" t="str">
        <f t="shared" si="2"/>
        <v>Cruzeiro2024</v>
      </c>
    </row>
    <row r="98" spans="7:18" x14ac:dyDescent="0.25">
      <c r="G98">
        <v>10</v>
      </c>
      <c r="H98" t="s">
        <v>16</v>
      </c>
      <c r="I98" t="s">
        <v>62</v>
      </c>
      <c r="J98">
        <v>38</v>
      </c>
      <c r="K98">
        <v>14</v>
      </c>
      <c r="L98">
        <v>8</v>
      </c>
      <c r="M98">
        <v>16</v>
      </c>
      <c r="N98" s="1">
        <v>1.8305555555555555</v>
      </c>
      <c r="O98">
        <v>-13</v>
      </c>
      <c r="P98">
        <v>50</v>
      </c>
      <c r="Q98">
        <v>2024</v>
      </c>
      <c r="R98" t="str">
        <f t="shared" si="2"/>
        <v>Vasco da Gama2024</v>
      </c>
    </row>
    <row r="99" spans="7:18" x14ac:dyDescent="0.25">
      <c r="G99">
        <v>11</v>
      </c>
      <c r="H99" t="s">
        <v>34</v>
      </c>
      <c r="I99" t="s">
        <v>73</v>
      </c>
      <c r="J99">
        <v>38</v>
      </c>
      <c r="K99">
        <v>13</v>
      </c>
      <c r="L99">
        <v>8</v>
      </c>
      <c r="M99">
        <v>17</v>
      </c>
      <c r="N99" s="1">
        <v>1.9111111111111112</v>
      </c>
      <c r="O99">
        <v>-7</v>
      </c>
      <c r="P99">
        <v>47</v>
      </c>
      <c r="Q99">
        <v>2024</v>
      </c>
      <c r="R99" t="str">
        <f t="shared" si="2"/>
        <v>Vitória2024</v>
      </c>
    </row>
    <row r="100" spans="7:18" x14ac:dyDescent="0.25">
      <c r="G100">
        <v>12</v>
      </c>
      <c r="H100" t="s">
        <v>10</v>
      </c>
      <c r="I100" t="s">
        <v>44</v>
      </c>
      <c r="J100">
        <v>38</v>
      </c>
      <c r="K100">
        <v>11</v>
      </c>
      <c r="L100">
        <v>14</v>
      </c>
      <c r="M100">
        <v>13</v>
      </c>
      <c r="N100" s="1">
        <v>1.9958333333333333</v>
      </c>
      <c r="O100">
        <v>-7</v>
      </c>
      <c r="P100">
        <v>47</v>
      </c>
      <c r="Q100">
        <v>2024</v>
      </c>
      <c r="R100" t="str">
        <f t="shared" si="2"/>
        <v>Atlético-MG2024</v>
      </c>
    </row>
    <row r="101" spans="7:18" x14ac:dyDescent="0.25">
      <c r="G101">
        <v>13</v>
      </c>
      <c r="H101" t="s">
        <v>21</v>
      </c>
      <c r="I101" t="s">
        <v>50</v>
      </c>
      <c r="J101">
        <v>38</v>
      </c>
      <c r="K101">
        <v>12</v>
      </c>
      <c r="L101">
        <v>10</v>
      </c>
      <c r="M101">
        <v>16</v>
      </c>
      <c r="N101" s="1">
        <v>1.4020833333333333</v>
      </c>
      <c r="O101">
        <v>-6</v>
      </c>
      <c r="P101">
        <v>46</v>
      </c>
      <c r="Q101">
        <v>2024</v>
      </c>
      <c r="R101" t="str">
        <f t="shared" si="2"/>
        <v>Fluminense2024</v>
      </c>
    </row>
    <row r="102" spans="7:18" x14ac:dyDescent="0.25">
      <c r="G102">
        <v>14</v>
      </c>
      <c r="H102" t="s">
        <v>12</v>
      </c>
      <c r="I102" t="s">
        <v>57</v>
      </c>
      <c r="J102">
        <v>38</v>
      </c>
      <c r="K102">
        <v>12</v>
      </c>
      <c r="L102">
        <v>9</v>
      </c>
      <c r="M102">
        <v>17</v>
      </c>
      <c r="N102" s="1">
        <v>1.8680555555555556</v>
      </c>
      <c r="O102">
        <v>-6</v>
      </c>
      <c r="P102">
        <v>45</v>
      </c>
      <c r="Q102">
        <v>2024</v>
      </c>
      <c r="R102" t="str">
        <f t="shared" si="2"/>
        <v>Grêmio2024</v>
      </c>
    </row>
    <row r="103" spans="7:18" x14ac:dyDescent="0.25">
      <c r="G103">
        <v>15</v>
      </c>
      <c r="H103" t="s">
        <v>27</v>
      </c>
      <c r="I103" t="s">
        <v>67</v>
      </c>
      <c r="J103">
        <v>38</v>
      </c>
      <c r="K103">
        <v>11</v>
      </c>
      <c r="L103">
        <v>12</v>
      </c>
      <c r="M103">
        <v>15</v>
      </c>
      <c r="N103" s="1">
        <v>2.0409722222222224</v>
      </c>
      <c r="O103">
        <v>-11</v>
      </c>
      <c r="P103">
        <v>45</v>
      </c>
      <c r="Q103">
        <v>2024</v>
      </c>
      <c r="R103" t="str">
        <f t="shared" si="2"/>
        <v>Juventude2024</v>
      </c>
    </row>
    <row r="104" spans="7:18" x14ac:dyDescent="0.25">
      <c r="G104">
        <v>16</v>
      </c>
      <c r="H104" t="s">
        <v>26</v>
      </c>
      <c r="I104" t="s">
        <v>49</v>
      </c>
      <c r="J104">
        <v>38</v>
      </c>
      <c r="K104">
        <v>10</v>
      </c>
      <c r="L104">
        <v>14</v>
      </c>
      <c r="M104">
        <v>14</v>
      </c>
      <c r="N104" s="1">
        <v>1.8666666666666667</v>
      </c>
      <c r="O104">
        <v>-4</v>
      </c>
      <c r="P104">
        <v>44</v>
      </c>
      <c r="Q104">
        <v>2024</v>
      </c>
      <c r="R104" t="str">
        <f t="shared" si="2"/>
        <v>Bragantino2024</v>
      </c>
    </row>
    <row r="105" spans="7:18" x14ac:dyDescent="0.25">
      <c r="G105">
        <v>17</v>
      </c>
      <c r="H105" t="s">
        <v>19</v>
      </c>
      <c r="I105" t="s">
        <v>56</v>
      </c>
      <c r="J105">
        <v>38</v>
      </c>
      <c r="K105">
        <v>11</v>
      </c>
      <c r="L105">
        <v>9</v>
      </c>
      <c r="M105">
        <v>18</v>
      </c>
      <c r="N105" s="1">
        <v>1.6986111111111111</v>
      </c>
      <c r="O105">
        <v>-6</v>
      </c>
      <c r="P105">
        <v>42</v>
      </c>
      <c r="Q105">
        <v>2024</v>
      </c>
      <c r="R105" t="str">
        <f t="shared" si="2"/>
        <v>Athletico-PR2024</v>
      </c>
    </row>
    <row r="106" spans="7:18" x14ac:dyDescent="0.25">
      <c r="G106">
        <v>18</v>
      </c>
      <c r="H106" t="s">
        <v>33</v>
      </c>
      <c r="I106" t="s">
        <v>72</v>
      </c>
      <c r="J106">
        <v>38</v>
      </c>
      <c r="K106">
        <v>9</v>
      </c>
      <c r="L106">
        <v>11</v>
      </c>
      <c r="M106">
        <v>18</v>
      </c>
      <c r="N106" t="s">
        <v>82</v>
      </c>
      <c r="O106">
        <v>-19</v>
      </c>
      <c r="P106">
        <v>38</v>
      </c>
      <c r="Q106">
        <v>2024</v>
      </c>
      <c r="R106" t="str">
        <f t="shared" si="2"/>
        <v>Criciúma2024</v>
      </c>
    </row>
    <row r="107" spans="7:18" x14ac:dyDescent="0.25">
      <c r="G107">
        <v>19</v>
      </c>
      <c r="H107" t="s">
        <v>24</v>
      </c>
      <c r="I107" t="s">
        <v>51</v>
      </c>
      <c r="J107">
        <v>38</v>
      </c>
      <c r="K107">
        <v>7</v>
      </c>
      <c r="L107">
        <v>9</v>
      </c>
      <c r="M107">
        <v>22</v>
      </c>
      <c r="N107" s="1">
        <v>1.2486111111111111</v>
      </c>
      <c r="O107">
        <v>-29</v>
      </c>
      <c r="P107">
        <v>30</v>
      </c>
      <c r="Q107">
        <v>2024</v>
      </c>
      <c r="R107" t="str">
        <f t="shared" si="2"/>
        <v>Atlético-GO2024</v>
      </c>
    </row>
    <row r="108" spans="7:18" x14ac:dyDescent="0.25">
      <c r="G108">
        <v>20</v>
      </c>
      <c r="H108" t="s">
        <v>28</v>
      </c>
      <c r="I108" t="s">
        <v>68</v>
      </c>
      <c r="J108">
        <v>38</v>
      </c>
      <c r="K108">
        <v>6</v>
      </c>
      <c r="L108">
        <v>12</v>
      </c>
      <c r="M108">
        <v>20</v>
      </c>
      <c r="N108" s="1">
        <v>1.242361111111111</v>
      </c>
      <c r="O108">
        <v>-20</v>
      </c>
      <c r="P108">
        <v>30</v>
      </c>
      <c r="Q108">
        <v>2024</v>
      </c>
      <c r="R108" t="str">
        <f t="shared" si="2"/>
        <v>Cuiabá2024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O a O J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D m j i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o 4 l a U O 3 / 0 Y w B A A C t A g A A E w A c A E Z v c m 1 1 b G F z L 1 N l Y 3 R p b 2 4 x L m 0 g o h g A K K A U A A A A A A A A A A A A A A A A A A A A A A A A A A A A d Z D B a t t A E I b v B r / D o l 5 s W E Q C b Q o N O h g 5 p o G 0 T b H a S 7 a Y 9 W q a b F n t m J 1 Z 0 2 D y P H 2 F 3 v N i H c k J S V N X l x U z / 8 z / / U P g 2 G N U y / 1 7 f D o e j U d 0 Y x O 0 i r F F W r m Q 1 0 A r g u R h p i o V g M c j J d 8 C I 4 M U a t q W c 3 S 5 g 8 i T h Q 9 Q 1 n 0 n M k 2 K + p 3 5 I p N k w k V 2 1 n y K M E 9 + C + Z R j 2 Q u A F d A n M X L L K z L o b U t G B u A y K O 5 T P g D G I 0 U p d 8 M R H s U c w C v d L Q t p v p q D s F 3 n i F V h S 6 0 q j H k L l L 1 V q u z 6 L D 1 8 b o 6 e X N 0 d K z V 5 4 w M S 7 4 N U D 3 9 l h 8 x w r e p 3 u d 8 V d R 2 D f e / b L h B U g L U 4 d a L d S H Z G 7 s W + V B j e A 9 C n m g y H E a r q 4 f y L I S l s 8 E m q j j l 5 3 s b v 0 E 1 C 8 I p 6 Z 7 W N c l G + o 6 p 2 3 M 3 t x u g y X 8 p 9 G 5 X 1 P 0 R J C i L V D H 8 5 D u t d s V l s A I S p H 4 e + e R 1 2 S 8 a G v e / 1 X l / 5 c e J m L s 1 p K F 1 R i z u 1 + B T v / r A 4 F c b M K k W 1 A d I r s d + 6 f p S o B p k G / 6 R N d B t U H L b v 1 3 u p u O R j 4 c P d P o H U E s B A i 0 A F A A C A A g A O a O J W q x p D 4 W l A A A A 9 g A A A B I A A A A A A A A A A A A A A A A A A A A A A E N v b m Z p Z y 9 Q Y W N r Y W d l L n h t b F B L A Q I t A B Q A A g A I A D m j i V o P y u m r p A A A A O k A A A A T A A A A A A A A A A A A A A A A A P E A A A B b Q 2 9 u d G V u d F 9 U e X B l c 1 0 u e G 1 s U E s B A i 0 A F A A C A A g A O a O J W l D t / 9 G M A Q A A r Q I A A B M A A A A A A A A A A A A A A A A A 4 g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g 0 A A A A A A A B U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9 k b 3 N f Y 2 x 1 Y m V z X 3 N l c m l l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5 N T V h N G N i L T Y 2 N G U t N D E y Z i 1 i Y j M 4 L W U 2 N 2 Y 5 M j A 1 M T l i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2 R v c 1 9 j b H V i Z X N f c 2 V y a W V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O V Q y M z o w N T o z O S 4 z O T g 3 M T c w W i I g L z 4 8 R W 5 0 c n k g V H l w Z T 0 i R m l s b E N v b H V t b l R 5 c G V z I i B W Y W x 1 Z T 0 i c 0 J n T U Z B d 1 l H Q X c 9 P S I g L z 4 8 R W 5 0 c n k g V H l w Z T 0 i R m l s b E N v b H V t b k 5 h b W V z I i B W Y W x 1 Z T 0 i c 1 s m c X V v d D t D b H V i Z S Z x d W 9 0 O y w m c X V v d D t Q b G F u d G V s J n F 1 b 3 Q 7 L C Z x d W 9 0 O 8 O 4 I E l k Y W R l J n F 1 b 3 Q 7 L C Z x d W 9 0 O 0 V z d H J h b m d l a X J v c y Z x d W 9 0 O y w m c X V v d D v D u C B W Y W x v c i B k Z S B N Z X J j Y W R v J n F 1 b 3 Q 7 L C Z x d W 9 0 O 1 Z h b G 9 y I G R l I E 1 l c m N h Z G 8 g V G 9 0 Y W w m c X V v d D s s J n F 1 b 3 Q 7 V G V t c G 9 y Y W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k b 3 N f Y 2 x 1 Y m V z X 3 N l c m l l Q S 9 B d X R v U m V t b 3 Z l Z E N v b H V t b n M x L n t D b H V i Z S w w f S Z x d W 9 0 O y w m c X V v d D t T Z W N 0 a W 9 u M S 9 0 b 2 R v c 1 9 j b H V i Z X N f c 2 V y a W V B L 0 F 1 d G 9 S Z W 1 v d m V k Q 2 9 s d W 1 u c z E u e 1 B s Y W 5 0 Z W w s M X 0 m c X V v d D s s J n F 1 b 3 Q 7 U 2 V j d G l v b j E v d G 9 k b 3 N f Y 2 x 1 Y m V z X 3 N l c m l l Q S 9 B d X R v U m V t b 3 Z l Z E N v b H V t b n M x L n v D u C B J Z G F k Z S w y f S Z x d W 9 0 O y w m c X V v d D t T Z W N 0 a W 9 u M S 9 0 b 2 R v c 1 9 j b H V i Z X N f c 2 V y a W V B L 0 F 1 d G 9 S Z W 1 v d m V k Q 2 9 s d W 1 u c z E u e 0 V z d H J h b m d l a X J v c y w z f S Z x d W 9 0 O y w m c X V v d D t T Z W N 0 a W 9 u M S 9 0 b 2 R v c 1 9 j b H V i Z X N f c 2 V y a W V B L 0 F 1 d G 9 S Z W 1 v d m V k Q 2 9 s d W 1 u c z E u e 8 O 4 I F Z h b G 9 y I G R l I E 1 l c m N h Z G 8 s N H 0 m c X V v d D s s J n F 1 b 3 Q 7 U 2 V j d G l v b j E v d G 9 k b 3 N f Y 2 x 1 Y m V z X 3 N l c m l l Q S 9 B d X R v U m V t b 3 Z l Z E N v b H V t b n M x L n t W Y W x v c i B k Z S B N Z X J j Y W R v I F R v d G F s L D V 9 J n F 1 b 3 Q 7 L C Z x d W 9 0 O 1 N l Y 3 R p b 2 4 x L 3 R v Z G 9 z X 2 N s d W J l c 1 9 z Z X J p Z U E v Q X V 0 b 1 J l b W 9 2 Z W R D b 2 x 1 b W 5 z M S 5 7 V G V t c G 9 y Y W R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v Z G 9 z X 2 N s d W J l c 1 9 z Z X J p Z U E v Q X V 0 b 1 J l b W 9 2 Z W R D b 2 x 1 b W 5 z M S 5 7 Q 2 x 1 Y m U s M H 0 m c X V v d D s s J n F 1 b 3 Q 7 U 2 V j d G l v b j E v d G 9 k b 3 N f Y 2 x 1 Y m V z X 3 N l c m l l Q S 9 B d X R v U m V t b 3 Z l Z E N v b H V t b n M x L n t Q b G F u d G V s L D F 9 J n F 1 b 3 Q 7 L C Z x d W 9 0 O 1 N l Y 3 R p b 2 4 x L 3 R v Z G 9 z X 2 N s d W J l c 1 9 z Z X J p Z U E v Q X V 0 b 1 J l b W 9 2 Z W R D b 2 x 1 b W 5 z M S 5 7 w 7 g g S W R h Z G U s M n 0 m c X V v d D s s J n F 1 b 3 Q 7 U 2 V j d G l v b j E v d G 9 k b 3 N f Y 2 x 1 Y m V z X 3 N l c m l l Q S 9 B d X R v U m V t b 3 Z l Z E N v b H V t b n M x L n t F c 3 R y Y W 5 n Z W l y b 3 M s M 3 0 m c X V v d D s s J n F 1 b 3 Q 7 U 2 V j d G l v b j E v d G 9 k b 3 N f Y 2 x 1 Y m V z X 3 N l c m l l Q S 9 B d X R v U m V t b 3 Z l Z E N v b H V t b n M x L n v D u C B W Y W x v c i B k Z S B N Z X J j Y W R v L D R 9 J n F 1 b 3 Q 7 L C Z x d W 9 0 O 1 N l Y 3 R p b 2 4 x L 3 R v Z G 9 z X 2 N s d W J l c 1 9 z Z X J p Z U E v Q X V 0 b 1 J l b W 9 2 Z W R D b 2 x 1 b W 5 z M S 5 7 V m F s b 3 I g Z G U g T W V y Y 2 F k b y B U b 3 R h b C w 1 f S Z x d W 9 0 O y w m c X V v d D t T Z W N 0 a W 9 u M S 9 0 b 2 R v c 1 9 j b H V i Z X N f c 2 V y a W V B L 0 F 1 d G 9 S Z W 1 v d m V k Q 2 9 s d W 1 u c z E u e 1 R l b X B v c m F k Y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k b 3 N f Y 2 x 1 Y m V z X 3 N l c m l l Q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Z G 9 z X 2 N s d W J l c 1 9 z Z X J p Z U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Z G 9 z X 2 N s d W J l c 1 9 z Z X J p Z U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B B F 1 N 0 b Q F K k y B M G 8 7 + 4 C 0 A A A A A A g A A A A A A E G Y A A A A B A A A g A A A A n j W G 7 V V c y b 2 l m 8 k 2 E p e w W A / l E P 3 g 2 e 0 1 g B d O I t G h 2 T Y A A A A A D o A A A A A C A A A g A A A A m d X o Z Y j i f X w 3 i c k r e Y T A 0 7 3 T d 7 1 z t f / J 7 X 9 k 2 k Q 4 5 m Z Q A A A A o d 8 3 c 3 b 2 s x b q r M 7 q k a 5 5 c S a A i O 5 d N k B 8 j z o v I G Y s m H c S l G z F p S S b 3 6 P 5 g E W k U l Q f 3 H 3 n + s j 2 q k 8 A 8 5 5 l p v 8 T w t t a P h + Q F f 4 Q P f O 6 y v S 1 x 3 h A A A A A a g v T i W I G U Z H V i 6 E 9 d I k l / T 5 i V / s 8 N y r o l v D O 0 c G c T 1 c P k 5 M k T H g i O D 9 R y b E z 2 x r w s H 7 v D 2 V d 9 V Y T 3 N 0 9 p R n 1 q w = = < / D a t a M a s h u p > 
</file>

<file path=customXml/itemProps1.xml><?xml version="1.0" encoding="utf-8"?>
<ds:datastoreItem xmlns:ds="http://schemas.openxmlformats.org/officeDocument/2006/customXml" ds:itemID="{BD6832A3-0B7D-4012-9AC8-8FD64F4313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todos_clubes_serieA</vt:lpstr>
      <vt:lpstr>CRUD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Feitosa</dc:creator>
  <cp:lastModifiedBy>Lucas Feitosa</cp:lastModifiedBy>
  <dcterms:created xsi:type="dcterms:W3CDTF">2025-04-09T23:05:26Z</dcterms:created>
  <dcterms:modified xsi:type="dcterms:W3CDTF">2025-04-10T00:32:10Z</dcterms:modified>
</cp:coreProperties>
</file>