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leo/Downloads/"/>
    </mc:Choice>
  </mc:AlternateContent>
  <xr:revisionPtr revIDLastSave="0" documentId="13_ncr:1_{FAB7BF95-4488-D648-B5F4-6197CC6DFF12}" xr6:coauthVersionLast="47" xr6:coauthVersionMax="47" xr10:uidLastSave="{00000000-0000-0000-0000-000000000000}"/>
  <bookViews>
    <workbookView xWindow="0" yWindow="740" windowWidth="29400" windowHeight="16780" activeTab="3" xr2:uid="{722F14CC-7C67-485B-8F02-0367523FB685}"/>
  </bookViews>
  <sheets>
    <sheet name="Hoja1" sheetId="6" r:id="rId1"/>
    <sheet name="Datos" sheetId="1" r:id="rId2"/>
    <sheet name="Densidad" sheetId="2" r:id="rId3"/>
    <sheet name="Analisis General" sheetId="3" r:id="rId4"/>
    <sheet name="Semanal" sheetId="4" r:id="rId5"/>
    <sheet name="Resultado" sheetId="5" r:id="rId6"/>
  </sheets>
  <definedNames>
    <definedName name="_xlnm._FilterDatabase" localSheetId="1" hidden="1">Datos!$A$1:$J$2002</definedName>
  </definedNames>
  <calcPr calcId="191029"/>
  <pivotCaches>
    <pivotCache cacheId="44" r:id="rId7"/>
    <pivotCache cacheId="5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5" i="1" l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E33" i="3"/>
  <c r="E34" i="3"/>
  <c r="E28" i="3"/>
  <c r="E29" i="3"/>
  <c r="E30" i="3"/>
  <c r="E31" i="3"/>
  <c r="E32" i="3"/>
  <c r="D23" i="3"/>
  <c r="E23" i="3" s="1"/>
  <c r="H3" i="4" l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" i="1"/>
  <c r="D24" i="3" l="1"/>
  <c r="E24" i="3" s="1"/>
  <c r="D25" i="3"/>
  <c r="E25" i="3" s="1"/>
  <c r="D26" i="3"/>
  <c r="E26" i="3" s="1"/>
  <c r="D27" i="3"/>
  <c r="E27" i="3" s="1"/>
  <c r="D28" i="3"/>
  <c r="D29" i="3"/>
  <c r="D30" i="3"/>
  <c r="D31" i="3"/>
  <c r="D32" i="3"/>
  <c r="D33" i="3"/>
  <c r="D34" i="3"/>
  <c r="M6" i="3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A9" i="2"/>
  <c r="A14" i="2"/>
  <c r="A6" i="2"/>
  <c r="A8" i="2"/>
  <c r="A13" i="2"/>
  <c r="A30" i="2"/>
  <c r="A32" i="2"/>
  <c r="A21" i="2"/>
  <c r="A11" i="2"/>
  <c r="A24" i="2"/>
  <c r="A16" i="2"/>
  <c r="A28" i="2"/>
  <c r="A7" i="2"/>
  <c r="B5" i="5"/>
  <c r="A23" i="2"/>
  <c r="B5" i="2"/>
  <c r="A17" i="2"/>
  <c r="A18" i="2"/>
  <c r="A15" i="2"/>
  <c r="A20" i="2"/>
  <c r="A25" i="2"/>
  <c r="A19" i="2"/>
  <c r="A22" i="2"/>
  <c r="A12" i="2"/>
  <c r="A26" i="2"/>
  <c r="A29" i="2"/>
  <c r="A5" i="2"/>
  <c r="A31" i="2"/>
  <c r="A27" i="2"/>
  <c r="A10" i="2"/>
  <c r="C5" i="2" l="1"/>
  <c r="B6" i="2"/>
  <c r="C6" i="2" l="1"/>
  <c r="B7" i="2"/>
  <c r="C7" i="2" l="1"/>
  <c r="B8" i="2"/>
  <c r="C8" i="2" l="1"/>
  <c r="B9" i="2"/>
  <c r="C9" i="2" l="1"/>
  <c r="M5" i="3"/>
  <c r="B10" i="2"/>
  <c r="C10" i="2" l="1"/>
  <c r="H4" i="4"/>
  <c r="B11" i="2"/>
  <c r="C11" i="2" l="1"/>
  <c r="B12" i="2"/>
  <c r="E5" i="3" l="1"/>
  <c r="E6" i="3"/>
  <c r="E8" i="3"/>
  <c r="E9" i="3"/>
  <c r="E10" i="3"/>
  <c r="E11" i="3"/>
  <c r="E52" i="3"/>
  <c r="E12" i="3" s="1"/>
  <c r="E53" i="3"/>
  <c r="E13" i="3" s="1"/>
  <c r="E54" i="3"/>
  <c r="E14" i="3" s="1"/>
  <c r="E55" i="3"/>
  <c r="E15" i="3" s="1"/>
  <c r="E7" i="3"/>
  <c r="B13" i="2"/>
  <c r="F5" i="2" l="1"/>
  <c r="B2" i="5" s="1"/>
  <c r="B14" i="2"/>
  <c r="E4" i="3" l="1"/>
  <c r="D5" i="5"/>
  <c r="H5" i="4"/>
  <c r="B15" i="2"/>
  <c r="B4" i="5" l="1"/>
  <c r="D4" i="5" s="1"/>
  <c r="D2" i="5"/>
  <c r="Q4" i="3"/>
  <c r="Q3" i="3"/>
  <c r="B16" i="2"/>
  <c r="Q5" i="3" l="1"/>
  <c r="M4" i="3" s="1"/>
  <c r="M8" i="3" s="1"/>
  <c r="B1" i="5" s="1"/>
  <c r="B17" i="2"/>
  <c r="C12" i="2" l="1"/>
  <c r="B18" i="2"/>
  <c r="C13" i="2" l="1"/>
  <c r="B19" i="2"/>
  <c r="C14" i="2" l="1"/>
  <c r="B20" i="2"/>
  <c r="C15" i="2" l="1"/>
  <c r="B21" i="2"/>
  <c r="C16" i="2" l="1"/>
  <c r="B22" i="2"/>
  <c r="C17" i="2" l="1"/>
  <c r="B23" i="2"/>
  <c r="C18" i="2" l="1"/>
  <c r="B24" i="2"/>
  <c r="C19" i="2" l="1"/>
  <c r="B25" i="2"/>
  <c r="C20" i="2" l="1"/>
  <c r="B26" i="2"/>
  <c r="C21" i="2" l="1"/>
  <c r="B27" i="2"/>
  <c r="C22" i="2" l="1"/>
  <c r="B28" i="2"/>
  <c r="C23" i="2" l="1"/>
  <c r="B29" i="2"/>
  <c r="C24" i="2" l="1"/>
  <c r="B30" i="2"/>
  <c r="C25" i="2" l="1"/>
  <c r="B31" i="2"/>
  <c r="C26" i="2" l="1"/>
  <c r="B32" i="2"/>
  <c r="C27" i="2" l="1"/>
  <c r="C28" i="2" l="1"/>
  <c r="C29" i="2" l="1"/>
  <c r="C30" i="2" l="1"/>
  <c r="C31" i="2" l="1"/>
  <c r="C32" i="2" l="1"/>
  <c r="F6" i="2"/>
  <c r="B3" i="5" l="1"/>
  <c r="D3" i="5" s="1"/>
  <c r="G1" i="5" s="1"/>
  <c r="B10" i="5" l="1"/>
  <c r="B11" i="5"/>
  <c r="D6" i="5"/>
  <c r="D10" i="5" s="1"/>
  <c r="D7" i="5"/>
  <c r="D11" i="5" s="1"/>
  <c r="H1" i="5"/>
  <c r="B12" i="5" l="1"/>
  <c r="D12" i="5"/>
</calcChain>
</file>

<file path=xl/sharedStrings.xml><?xml version="1.0" encoding="utf-8"?>
<sst xmlns="http://schemas.openxmlformats.org/spreadsheetml/2006/main" count="1864" uniqueCount="578">
  <si>
    <t>FECHA</t>
  </si>
  <si>
    <t>CONCEPTO</t>
  </si>
  <si>
    <t>CARGOS</t>
  </si>
  <si>
    <t>ABONOS</t>
  </si>
  <si>
    <t>SALDO</t>
  </si>
  <si>
    <t>TIPO</t>
  </si>
  <si>
    <t>CLASIFICACION</t>
  </si>
  <si>
    <t>CLIENTE/PROVEEDOR</t>
  </si>
  <si>
    <t>RFC</t>
  </si>
  <si>
    <t>SEMANA</t>
  </si>
  <si>
    <t>DEPOSITO</t>
  </si>
  <si>
    <t>MATERIALES</t>
  </si>
  <si>
    <t>Etiquetas de fila</t>
  </si>
  <si>
    <t>Total general</t>
  </si>
  <si>
    <t>Etiquetas de columna</t>
  </si>
  <si>
    <t>jul</t>
  </si>
  <si>
    <t>Suma de ABONOS</t>
  </si>
  <si>
    <t>FACTOR HHI</t>
  </si>
  <si>
    <t>FACTOR DENSIDAD</t>
  </si>
  <si>
    <t>Suma de CARGOS</t>
  </si>
  <si>
    <t>Suma de Campo1</t>
  </si>
  <si>
    <t>(Varios elementos)</t>
  </si>
  <si>
    <t>Migración base</t>
  </si>
  <si>
    <t>Base Mangxo</t>
  </si>
  <si>
    <t>Migración</t>
  </si>
  <si>
    <t>CER</t>
  </si>
  <si>
    <t>Promedio</t>
  </si>
  <si>
    <t>Suma</t>
  </si>
  <si>
    <t>P. Ponderado</t>
  </si>
  <si>
    <t>Base de cálculo</t>
  </si>
  <si>
    <t>Suma de Campo3</t>
  </si>
  <si>
    <t>Densidad</t>
  </si>
  <si>
    <t>Factor HHI</t>
  </si>
  <si>
    <t>Factor de densidad</t>
  </si>
  <si>
    <t>Factor de balance</t>
  </si>
  <si>
    <t>PIO (Porcentaje de ingreso operativo)</t>
  </si>
  <si>
    <t>Peso relativo</t>
  </si>
  <si>
    <t>Factor de ajuste para scoring</t>
  </si>
  <si>
    <t>Opción 1</t>
  </si>
  <si>
    <t xml:space="preserve">Opción 2 </t>
  </si>
  <si>
    <t>Opción 3</t>
  </si>
  <si>
    <t>Scoring</t>
  </si>
  <si>
    <t>CLIENTE</t>
  </si>
  <si>
    <t>ago</t>
  </si>
  <si>
    <t>RETIRO</t>
  </si>
  <si>
    <t>SERVICIOS</t>
  </si>
  <si>
    <t>HOME DEPOT</t>
  </si>
  <si>
    <t>NOMINA</t>
  </si>
  <si>
    <t>TRASPASO</t>
  </si>
  <si>
    <t>Total Suma de ABONOS</t>
  </si>
  <si>
    <t>Total Suma de CARGOS</t>
  </si>
  <si>
    <t>Total Suma de Campo4</t>
  </si>
  <si>
    <t>Suma de Campo4</t>
  </si>
  <si>
    <t>OPERATIVO</t>
  </si>
  <si>
    <t>RECURRENTE</t>
  </si>
  <si>
    <t>DEVOLUCION</t>
  </si>
  <si>
    <t>SIN CLASIFICAR</t>
  </si>
  <si>
    <t>MAYOREO ELECTRICO DE MONTERREY</t>
  </si>
  <si>
    <t>GEYCO PROYECTOS</t>
  </si>
  <si>
    <t>balance de abanos-cargos</t>
  </si>
  <si>
    <t>Suma de materiales</t>
  </si>
  <si>
    <t>Suma de proveedores mangxo</t>
  </si>
  <si>
    <t>% Materiales vs Mango</t>
  </si>
  <si>
    <t>% de materiales mensuales</t>
  </si>
  <si>
    <t>Calculo ingreso clienetes VS materiales</t>
  </si>
  <si>
    <t>Analisis de abonos</t>
  </si>
  <si>
    <t>DOC 0013450-Cobro de cheque:0000000013450</t>
  </si>
  <si>
    <t>DOC 0013419-Cobro de cheque:0000000013419</t>
  </si>
  <si>
    <t>DOC 0013470-Cobro de cheque:0000000013470</t>
  </si>
  <si>
    <t>TRA 015005570015-(BE) Traspaso a cuenta: 015005570015, DELECTRIC S.A DE C.V., OC20 PA</t>
  </si>
  <si>
    <t>DELECTRIC</t>
  </si>
  <si>
    <t>TRA 002035860013-(BE) Traspaso a cuenta: 002035860013, VARGAS VELASQUEZ Y ASOCIADOS S.C., F53423</t>
  </si>
  <si>
    <t>VARGAS VELASQUEZ Y ASOCIADOS</t>
  </si>
  <si>
    <t>TRA SPEI-JKCG821 SPEI, BANORTE, 072580004022103688, DIONISIO GAYTAN HERNEDEZ, 058-25/07/2024/25-001JKCG821, 206818, AFAD3780 JUL24 ORINOCO</t>
  </si>
  <si>
    <t>TRA 015005570015-(BE) Traspaso a cuenta: 015005570015, DELECTRIC S.A DE C.V., COT1074406 OC156 DD</t>
  </si>
  <si>
    <t>TRA SPEI-KICX402 SPEI, BANAMEX, 002580008778068124, ANDAMIOS Y EQUIPOS AMARILLOS SA DE CV, 058-06/09/2024/06-001KICX402, 684546, OC7 ORINOCO</t>
  </si>
  <si>
    <t>ANDAMIOS Y EQUIPOS AMARILLOS</t>
  </si>
  <si>
    <t>TRA SPEI-KACE323 SPEI, BANAMEX, 002580466200027712, PC ONLINE SA DE CV, 058-23/08/2024/23-001KACE323, 579492, 823162071</t>
  </si>
  <si>
    <t>PC ONLINE</t>
  </si>
  <si>
    <t>TRA SPEI-JQXX557 SPEI, BBVA MEXICO, 012180001817902693, POLIFORMAS PLASTICAS, SA DE CV, 058-07/08/2024/07-001JQXX557, 51599, OC116 COT17556 DD</t>
  </si>
  <si>
    <t>POLIFORMAS PLASTICAS</t>
  </si>
  <si>
    <t>TRA 04244JRY500042990448-(BE) Pago servicio: PAGO REFERENCIADO SA</t>
  </si>
  <si>
    <t>TRA SPEI-KTKS771 SPEI, BANAMEX, 002580700915433603, ANTINIO IRIZAR MORALES, 058-30/09/2024/30-001KTKS771, 514546, MTTO DRONE</t>
  </si>
  <si>
    <t>DOC 0013453-Cobro de cheque:0000000013453</t>
  </si>
  <si>
    <t>TRA SPEI-JQXX570 SPEI, BBVA MEXICO, 012180001817902693, POLIFORMAS PLASTICAS, SA DE CV, 058-07/08/2024/07-001JQXX570, 91381, OC117 COT17618 DD</t>
  </si>
  <si>
    <t>TRA 045010380018-(BE) Traspaso a cuenta: 045010380018, FRANCISCO JAVIER MARTINEZ BECERRA, P18 F229</t>
  </si>
  <si>
    <t>TRA SPEI-KOBL311 SPEI, AFIRME, 062580001121237413, GABRIEL GALINDO GARCIA - NP70 HONORARIOS, 058-18/09/2024/18-001KOBL311, 520591, F1857</t>
  </si>
  <si>
    <t>TRA SPEI-KPPQ054 SPEI, BANORTE, 072580008296697418, ERNESTINA GARCIA CERAEO, 058-20/09/2024/20-001KPPQ054, 250398, F701</t>
  </si>
  <si>
    <t>TRA SPEI-JIOD419 SPEI, BANAMEX, 002580008778068124, ANDAMIOS Y EQUIPOS AMARILLOS SA DE CV, 058-22/07/2024/22-001JIOD419, 190270, OC5</t>
  </si>
  <si>
    <t>TRA SPEI-JIOD460 SPEI, BANAMEX, 002580008778068124, ANDAMIOS Y EQUIPOS AMARILLOS SA DE CV, 058-22/07/2024/22-001JIOD460, 455723, OC6</t>
  </si>
  <si>
    <t>DOC 0013452-Cobro de cheque:0000000013452</t>
  </si>
  <si>
    <t>TRA 045010380018-(BE) Traspaso a cuenta: 045010380018, FRANCISCO JAVIER MARTINEZ BECERRA, F29488 DD</t>
  </si>
  <si>
    <t>TRA SPEI-KJWX563 SPEI, BBVA MEXICO, 012580004486428189, IMPULSORA INDUSTRIAL MONTERREY SA, 058-10/09/2024/10-001KJWX563, 169030, BALSAS AFEMC 651217</t>
  </si>
  <si>
    <t>IMPULSORA INDUSTRIAL MONTERREY</t>
  </si>
  <si>
    <t>TRA SPEI-JJUW553 SPEI, BANORTE, 072580001611019584, TUBERIAS DE MEXICO SA DE CV, 058-25/07/2024/25-001JJUW553, 551886, FOLIO 89203</t>
  </si>
  <si>
    <t>TUBERIAS DE MEXICO</t>
  </si>
  <si>
    <t>TRA SPEI-KKHJ084 SPEI, BANORTE, 072580011099448848, REGIO MECASA SA DE CV, 058-11/09/2024/11-001KKHJ084, 318620, PAGO ESLINGA OC141</t>
  </si>
  <si>
    <t>REGIO MECASA</t>
  </si>
  <si>
    <t>TRA 0013472-RFC NO DISP-Cobro de cheque:0000000013472</t>
  </si>
  <si>
    <t>TRA 051948060012-(BE) Traspaso a cuenta: 051948060012, EDUARDO ALEJANDRO AVENDAÄO ACUÄA, F998 OT818 DD</t>
  </si>
  <si>
    <t>|TRA 04245BAO000043297406-(BE) Pago servicio: PAGO REFERENCIADO SA</t>
  </si>
  <si>
    <t>TRA 022025790018-(BE) Traspaso a cuenta: 022025790018, PINTURAS COVER S.A. DE C.V., OC147 DD</t>
  </si>
  <si>
    <t>PINTURAS COVER</t>
  </si>
  <si>
    <t>TRA SPEI-IZAZ675 SPEI, BANORTE, 072580001591272302, MAYOREO ELECTRICO DE MONTERREY SA DE CV, 058-04/07/2024/04-001IZAZ675, 652271, OC81</t>
  </si>
  <si>
    <t>TRA SPEI-KOYS270 SPEI, SANTANDER, 014180655062847313, Comercializadora SDMHC S.A. DE C.V., 058-20/09/2024/20-001KOYS270, 692122, JAME COT281347016</t>
  </si>
  <si>
    <t>COMERCIALIZADORA SDMHC</t>
  </si>
  <si>
    <t>TRA 059966930017-(BE) Traspaso a cuenta: 059966930017, ASL 75 S.C., F9482</t>
  </si>
  <si>
    <t>TRA SPEI-KTER424 SPEI, BANORTE, 072580001591272302, MAYOREO ELECTRICO DE MONTERREY SA DE CV, 058-27/09/2024/27-001KTER424, 241078, OC149 DD</t>
  </si>
  <si>
    <t>TRA SPEI-JWPZ527 SPEI, HSBC, 021180550300084609, SECRETARIA DE FINANZAS Y TESORERIA GENER, 058-19/08/2024/19-001JWPZ527, 974680, 010000000000254272460843274258</t>
  </si>
  <si>
    <t>IMPUESTOS</t>
  </si>
  <si>
    <t>TRA SPEI-JXWQ950 SPEI, HSBC, 021180550300084609, SECRETARIA DE FINANZAS Y TESORERIA GENER, 058-19/08/2024/19-001JXWQ950, 792677, 010000000000254272460843274258</t>
  </si>
  <si>
    <t>TRA SPEI-KNUH319 SPEI, HSBC, 021180550300084609, SECRETARIA DE FINANZAS Y TESORERIA GENER, 058-17/09/2024/17-001KNUH319, 419799, 010000000000256167810943564274</t>
  </si>
  <si>
    <t>TRA SPEI-JKUV323 SPEI, BANORTE, 072580004722910980, SANIRENT DE MEXICO SA DE CV, 058-26/07/2024/26-001JKUV323, 458397, MTY12049562 OC38 HL</t>
  </si>
  <si>
    <t>SANIRENT DE MEXICO</t>
  </si>
  <si>
    <t>TRA SPEI-JGAG129 SPEI, HSBC, 021180550300084609, SECRETARIA DE FINANZAS Y TESORERIA GENER, 058-17/07/2024/17-001JGAG129, 773, 010000000000252039910742944277</t>
  </si>
  <si>
    <t>TRA SPEI-JGEH454 SPEI, HSBC, 021180550300084609, SECRETARIA DE FINANZAS Y TESORERIA GENER, 058-17/07/2024/17-001JGEH454, 308495, 010000000000252039910742944277</t>
  </si>
  <si>
    <t>DOC 0013486-Cobro de cheque:0000000013486</t>
  </si>
  <si>
    <t>TRA SPEI-KTHB323 SPEI, STP, 646010349326710192, MERCADO LIBRE, 058-27/09/2024/27-001KTHB323, 7266663, 7266663</t>
  </si>
  <si>
    <t>TRA SPEI-KTHB346 SPEI, STP, 646010349326710192, MERCADO LIBRE, 058-27/09/2024/27-001KTHB346, 7266663, 7266663</t>
  </si>
  <si>
    <t>TRA 059966930017-(BE) Traspaso a cuenta: 059966930017, ASL 75 S.C., HONORARIOS F9421</t>
  </si>
  <si>
    <t>TRA SPEI-JWNJ947 SPEI, BBVA MEXICO, 012580001182310361, INDUSTRIAS PERSISTA LABORO, SA DE CV, 058-16/08/2024/16-001JWNJ947, 409774, C7053 OC127 DD</t>
  </si>
  <si>
    <t>INDUSTRIAS PERSISTA LABORO</t>
  </si>
  <si>
    <t>TRA SPEI-JDHV681 SPEI, BBVA MEXICO, 012580001182310361, INDUSTRIAS PERSISTA LABORO, SA DE CV, 058-12/07/2024/12-001JDHV681, 209385, C6658 DD</t>
  </si>
  <si>
    <t>TRA SPEI-KOCJ658 SPEI, BBVA MEXICO, 012580001182310361, INDUSTRIAS PERSISTA LABORO, SA DE CV, 058-18/09/2024/18-001KOCJ658, 579983, C7582 OC144 DD</t>
  </si>
  <si>
    <t>TRA SPEI-KTES623 SPEI, BBVA MEXICO, 012580001182310361, INDUSTRIAS PERSISTA LABORO, SA DE CV, 058-27/09/2024/27-001KTES623, 761496, C7662 DD</t>
  </si>
  <si>
    <t>TRA SPEI-JCLW353 SPEI, BBVA MEXICO, 012580001442103360, CONCRETOS TECNICOS DE MEXICO SA DE CV, 058-11/07/2024/11-001JCLW353, 995296, HL CONCRETO</t>
  </si>
  <si>
    <t>CONCRETOS TECNICOS DE MEXICO</t>
  </si>
  <si>
    <t>TRA SPEI-JSHN890 SPEI, BBVA MEXICO, 012580001538581032, CONDOMINIO VILLA PLATINUM AC, 058-09/08/2024/09-001JSHN890, 644286, F4250 MTTO AGO2024 L13</t>
  </si>
  <si>
    <t>TRA SPEI-IZEG410 SPEI, BBVA MEXICO, 012580001538581032, CONDOMINIO VILLA PLATINUM AC, 058-05/07/2024/05-001IZEG410, 24173, VILLA PLATINUM F4219 JUL24</t>
  </si>
  <si>
    <t>TRA SPEI-IZNT411 SPEI, BBVA MEXICO, 012580001538581032, CONDOMINIO VILLA PLATINUM AC, 058-05/07/2024/05-001IZNT411, 852725, VILLA PLATINUM F4219 JUL24</t>
  </si>
  <si>
    <t>TRA SPEI-KTIG462 SPEI, BBVA MEXICO, 012580001538581032, CONDOMINIO VILLA PLATINUM AC, 058-27/09/2024/27-001KTIG462, 851872, F4282 SEPT24 L13</t>
  </si>
  <si>
    <t>DOC 0013494-Cobro de cheque:0000000013494</t>
  </si>
  <si>
    <t>TRA SPEI-IZEO743 SPEI, BANORTE, 072580005360285898, SCRUBS TOO, 058-05/07/2024/05-001IZEO743, 213985, PEDIDO 5065</t>
  </si>
  <si>
    <t>TRA SPEI-JJDC737 SPEI, BANORTE, 072580001201481412, GENERAL AMBIENTAL, SA DE CV, 058-23/07/2024/23-001JJDC737, 801313, A84242 OC107 DD</t>
  </si>
  <si>
    <t>GENERAL AMBIENTAL</t>
  </si>
  <si>
    <t>TRA SPEI-KPOQ477 SPEI, BANORTE, 072580001201481412, GENERAL AMBIENTAL, SA DE CV, 058-20/09/2024/20-001KPOQ477, 196190, OC145 DD</t>
  </si>
  <si>
    <t>TRA SPEI-KTER358 SPEI, BANORTE, 072580001201481412, GENERAL AMBIENTAL, SA DE CV, 058-27/09/2024/27-001KTER358, 912861, OC148 DD</t>
  </si>
  <si>
    <t>TRA 0013447-TPT890516 JP5-Cobro de cheque:0000000013447</t>
  </si>
  <si>
    <t>TRA 0013412-TPT890516 JP5-Cobro de cheque:0000000013412</t>
  </si>
  <si>
    <t>TRA 0013473-RFC NO DISP-Cobro de cheque:0000000013473</t>
  </si>
  <si>
    <t>TRA SPEI-JGSF233 SPEI, BANORTE, 072580001591272302, MAYOREO ELECTRICO DE MONTERREY SA DE CV, 058-18/07/2024/18-001JGSF233, 416883, COT 6844889 OC5</t>
  </si>
  <si>
    <t>DOC 0013413-Cobro de cheque:0000000013413</t>
  </si>
  <si>
    <t>TRA 513464-(BE) Pago servicio: PAGO SUA/SIPARE</t>
  </si>
  <si>
    <t>TRA SPEI-KOCJ645 SPEI, BBVA MEXICO, 012580004486428189, IMPULSORA INDUSTRIAL MONTERREY SA, 058-18/09/2024/18-001KOCJ645, 454187, AFEMC647004 OC95</t>
  </si>
  <si>
    <t>TRA SPEI-JQWV604 SPEI, BBVA MEXICO, 012580004486428189, IMPULSORA INDUSTRIAL MONTERREY SA, 058-06/08/2024/06-001JQWV604, 646134, OC1</t>
  </si>
  <si>
    <t>TRA 001115950017-(BE) Traspaso a cuenta: 001115950017, ASOCIACION DE CONDOMINOS DE VILLA PLATA A.C., INV 2024 00189</t>
  </si>
  <si>
    <t>ASOCIACION DE CONDOMINIOS DE VILLA PLATA</t>
  </si>
  <si>
    <t>TRA 001115950017-(BE) Traspaso a cuenta: 001115950017, ASOCIACION DE CONDOMINOS DE VILLA PLATA A.C., INV 2024 00111 L30 MAY24</t>
  </si>
  <si>
    <t>TRA 001115950017-(BE) Traspaso a cuenta: 001115950017, ASOCIACION DE CONDOMINOS DE VILLA PLATA A.C., INV 2024 00163 L30 JUL24</t>
  </si>
  <si>
    <t>TRA 001115950017-(BE) Traspaso a cuenta: 001115950017, ASOCIACION DE CONDOMINOS DE VILLA PLATA A.C., INV 2024 00217</t>
  </si>
  <si>
    <t>TRA 0013446-RDI841003QJ4-Cobro de cheque:0000000013446</t>
  </si>
  <si>
    <t>TRA 0013490-RDI841003QJ4-Cobro de cheque:0000000013490</t>
  </si>
  <si>
    <t>TRA SPEI-KKHJ081 SPEI, BBVA MEXICO, 012580001013203194, GRAINGER SA DE CV, 058-11/09/2024/11-001KKHJ081, 615401, PAGO ESLINGAS</t>
  </si>
  <si>
    <t>GRAINGER</t>
  </si>
  <si>
    <t>TRA 022025790018-(BE) Traspaso a cuenta: 022025790018, PINTURAS COVER S.A. DE C.V., MAT JAME</t>
  </si>
  <si>
    <t>TRA SPEI-KACF920 SPEI, BANORTE, 072580001611019584, TUBERIAS DE MEXICO SA DE CV, 058-23/08/2024/23-001KACF920, 831626, OC134 DD</t>
  </si>
  <si>
    <t>TRA SPEI-KUKK460 SPEI, SANTANDER, 014180655089201314, GASNGO MEXICO SA DE CV, 058-30/09/2024/30-001KUKK460, 303564, FC00838558</t>
  </si>
  <si>
    <t>GASNGO MEXICO</t>
  </si>
  <si>
    <t>FC00838558</t>
  </si>
  <si>
    <t>TRA 022025790018-(BE) Traspaso a cuenta: 022025790018, PINTURAS COVER S.A. DE C.V., DIF TINACO JAME</t>
  </si>
  <si>
    <t>TRA 0013426-RDI841003QJ4-Cobro de cheque:0000000013426</t>
  </si>
  <si>
    <t>TRA 04245P3A390043485412-(BE) Pago servicio: PAGO REFERENCIADO SA</t>
  </si>
  <si>
    <t>TRA SPEI-JSHO828 SPEI, MIFEL, 042580016001779899, AMERANA INMOBILIARIA S DE RL DE CV, 058-09/08/2024/09-001JSHO828, 800991, DEVOLUCION DEP ERRONEO</t>
  </si>
  <si>
    <t>TRA SPEI-KLXA762 SPEI, BANAMEX, 002580096901199160, SALAZAR TAMEZ Y ASOCIADOS SC, 058-13/09/2024/13-001KLXA762, 7662, SANTA CATARINA F64309</t>
  </si>
  <si>
    <t>SALAZAR TAMEZ Y ASOCIADOS</t>
  </si>
  <si>
    <t>TRA 04245DD5660043299497-(BE) Pago servicio: PAGO REFERENCIADO SA</t>
  </si>
  <si>
    <t>TRA SPEI-JHDR494 SPEI, SANTANDER, 014580655081251755, MATERIALES INDUSTRIALES JEREZ CONTADO, 058-19/07/2024/19-001JHDR494, 833165, V50279</t>
  </si>
  <si>
    <t>MATERIALES INDUSTRIALES JEREZ CONTADO</t>
  </si>
  <si>
    <t>TRA 001137760017-(BE) Traspaso a cuenta: 001137760017, INMOBILIARIA IMAGEN VISION S.A. DE C.V., TRASPASO DE SALDOS</t>
  </si>
  <si>
    <t>TRA 001147730019-(BE) Traspaso a cuenta: 001147730019, DESARROLLADORA OSKO S.A. DE C.V., DEVOLUCION</t>
  </si>
  <si>
    <t>TRA 001147740014-(BE) Traspaso a cuenta: 001147740014, DESARROLLOS INMOBILIARIOS BIGHO S.A. DE C.V., DEVOLUCION</t>
  </si>
  <si>
    <t>DESARROLLOS INMOBILIARIOS BIGHO</t>
  </si>
  <si>
    <t>TRA 059005180010-(BE) Traspaso a cuenta: 059005180010, INMOBILIARIA IMAGEN VISION S.A. DE C.V., TRASPASO DE SALDOS</t>
  </si>
  <si>
    <t>TRA SPEI-JGSN225 SPEI, BANORTE, 072180005594791176, VALES Y MONEDEROS ELECTRONICOS PUNTO CLA, 058-19/07/2024/19-001JGSN225, 8880122, 8880122348532</t>
  </si>
  <si>
    <t>TRA 001140160021-(BE) Traspaso a cuenta: 001140160021, TANARAH CHIPINQUE S.A. DE C.V., DEVOLUCION</t>
  </si>
  <si>
    <t>TRA SPEI-JKVE136 SPEI, BANORTE, 072180005594791176, VALES Y MONEDEROS ELECTRONICOS PUNTO CLA, 058-26/07/2024/26-001JKVE136, 8880122, 8880122348532</t>
  </si>
  <si>
    <t>DOC 0013480-IIV040323GR6-Cobro de cheque:0000000013480</t>
  </si>
  <si>
    <t>TRA SPEI-KPES361 SPEI, BANORTE, 072180005594791176, VALES Y MONEDEROS ELECTRONICOS PUNTO CLA, 058-20/09/2024/20-001KPES361, 222657, 8880122348532</t>
  </si>
  <si>
    <t>TRA 04245DFI040043296402-(BE) Pago servicio: PAGO REFERENCIADO SA</t>
  </si>
  <si>
    <t>TRA 221000560011-(BE) Traspaso a cuenta: 221000560011, DISTRIBUIDORA TAMEX S.A.P.I. DE C.V., oc150 DD</t>
  </si>
  <si>
    <t>DISTRIBUIDORA TAMEX</t>
  </si>
  <si>
    <t>TRA SPEI-KEBH157 SPEI, BANORTE, 072580004722910980, SANIRENT DE MEXICO SA DE CV, 058-30/08/2024/30-001KEBH157, 274437, MTY12050193 Y MTY12050553</t>
  </si>
  <si>
    <t>TRA 022050410017-(BE) Traspaso a cuenta: 022050410017, WIT INGENIERIA Y DISEÄO S.A. DE C.V., A2526 EST1 V1 DD</t>
  </si>
  <si>
    <t>WIT INGENIERIA Y DISEÑOS</t>
  </si>
  <si>
    <t>TRA SPEI-KPEV717 SPEI, SANTANDER, 014580655069894228, ABASTECEDORA DE OFICINAS SA DE CV, 058-20/09/2024/20-001KPEV717, 3238768, 03238768</t>
  </si>
  <si>
    <t>TRA 0013435-SBG971124PL2-Cobro de cheque:0000000013435</t>
  </si>
  <si>
    <t>TRA SPEI-JVBY381 SPEI, BANORTE, 072580001591272302, MAYOREO ELECTRICO DE MONTERREY SA DE CV, 058-15/08/2024/15-001JVBY381, 244416, FT ORDER 6889960</t>
  </si>
  <si>
    <t>DOC 0013491-Cobro de cheque:0000000013491</t>
  </si>
  <si>
    <t>TRA SPEI-JSJR685 SPEI, BANORTE, 072580001611019584, TUBERIAS DE MEXICO SA DE CV, 058-09/08/2024/09-001JSJR685, 979241, OC121 DD</t>
  </si>
  <si>
    <t>TRA 013762403014072409020000057994-(BE) Pago servicio: COMISION FEDERAL DE</t>
  </si>
  <si>
    <t>DIV V0001044344-Venta de Dolares Monto Original: 8,800.00 USD, Tipo de Cambio: 19.62</t>
  </si>
  <si>
    <t>TRA 013761211029862407210000063588-(BE) Pago servicio: COMISION FEDERAL DE</t>
  </si>
  <si>
    <t>TRA 013761211029862409210000068498-(BE) Pago servicio: COMISION FEDERAL DE</t>
  </si>
  <si>
    <t>TRA 001138050013-(BE) Traspaso a cuenta: 001138050013, INMOBILIARIA IMAGEN VISION S.A. DE C.V., TRAPSASO DE SALDOS TV</t>
  </si>
  <si>
    <t>TRA 001165190013-(BE) Traspaso a cuenta: 001165190013, EDIFIT S.A. DE C.V., DOS DUENDES F 34ABD</t>
  </si>
  <si>
    <t xml:space="preserve">EDIFIT </t>
  </si>
  <si>
    <t>TRA SPEI-KPOQ504 SPEI, BBVA MEXICO, 012580004486428189, IMPULSORA INDUSTRIAL MONTERREY SA, 058-20/09/2024/20-001KPOQ504, 232699, AFEMC647597 OC100 DD</t>
  </si>
  <si>
    <t>TRA 022025790018-(BE) Traspaso a cuenta: 022025790018, PINTURAS COVER S.A. DE C.V., OC146 DD</t>
  </si>
  <si>
    <t>TRA 022025790018-(BE) Traspaso a cuenta: 022025790018, PINTURAS COVER S.A. DE C.V., OC119 DD</t>
  </si>
  <si>
    <t>DOC 0013425-Cobro de cheque:0000000013425</t>
  </si>
  <si>
    <t>TRA 003091110015-(BE) Traspaso a cuenta: 003091110015, RAUL RICARDO GANDARA REYES, INYECTORES ENTERCONTINENTAL</t>
  </si>
  <si>
    <t>RAUL RICARDO GANDARA REYES</t>
  </si>
  <si>
    <t>TRA SPEI-KDZE500 SPEI, AFIRME, 062580118710047240, IMAO S DE RL DE CV, 058-30/08/2024/30-001KDZE500, 451884, A162 EST3 OT715</t>
  </si>
  <si>
    <t>TRA 533079-(BE) Pago servicio: PAGO SUA/SIPARE</t>
  </si>
  <si>
    <t>TRA 001106390017-(BE) Traspaso a cuenta: 001106390017, NILDA GENOVEVA VILLARREAL VILLARREAL, F370 AGO2024</t>
  </si>
  <si>
    <t>TRA 001106390017-(BE) Traspaso a cuenta: 001106390017, NILDA GENOVEVA VILLARREAL VILLARREAL, F367</t>
  </si>
  <si>
    <t>TRA 001106390017-(BE) Traspaso a cuenta: 001106390017, NILDA GENOVEVA VILLARREAL VILLARREAL, F374</t>
  </si>
  <si>
    <t>TRA 588314-(BE) Pago servicio: PAGO SUA/SIPARE</t>
  </si>
  <si>
    <t>TRA SPEI-JHDV814 SPEI, BBVA MEXICO, 012580001442103360, CONCRETOS TECNICOS DE MEXICO SA DE CV, 058-19/07/2024/19-001JHDV814, 180179, OC37 HL</t>
  </si>
  <si>
    <t>TRA SPEI-JYJP834 SPEI, BANAMEX, 002580433000057575, AUTOTRANSPORTES DE CARGA TRESGUERRAS, S., 058-20/08/2024/20-001JYJP834, 728009, FLETE BALSA TV</t>
  </si>
  <si>
    <t>FLETE</t>
  </si>
  <si>
    <t>DOC 0013439-Cobro de cheque:0000000013439</t>
  </si>
  <si>
    <t>TRA 009083060015-(BE) Traspaso a cuenta: 009083060015, VELA RUIZ ARQUITECTOS S.A. DE C.V., DOS DUENDES 2086</t>
  </si>
  <si>
    <t>VELA RUIZ ARQUITECTOS</t>
  </si>
  <si>
    <t>TRA 059996760019-(BE) Traspaso a cuenta: 059996760019, JUAN FRANCISCO ESPARZA CRUZ, PARCIAL TERRENO</t>
  </si>
  <si>
    <t>TRA 015013110015-(BE) Traspaso a cuenta: 015013110015, PEDRO ELIZONDO TREVIÄO, DEVOLUCION</t>
  </si>
  <si>
    <t>TRA 738288-(BE) Pago servicio: PAGO SUA/SIPARE</t>
  </si>
  <si>
    <t>TRA 022050410017-(BE) Traspaso a cuenta: 022050410017, WIT INGENIERIA Y DISEÄO S.A. DE C.V., FAC A2556 A2557</t>
  </si>
  <si>
    <t>TRA 022025790018-(BE) Traspaso a cuenta: 022025790018, PINTURAS COVER S.A. DE C.V., OC7 JAME</t>
  </si>
  <si>
    <t>TRA SPEI-KTCP222 SPEI, BBVA MEXICO, 012580001182310361, INDUSTRIAS PERSISTA LABORO, SA DE CV, 058-27/09/2024/27-001KTCP222, 979843, OC33 PA</t>
  </si>
  <si>
    <t>TRA 022025790018-(BE) Traspaso a cuenta: 022025790018, PINTURAS COVER S.A. DE C.V., COT CA1329776 JAME</t>
  </si>
  <si>
    <t>TRA 04245DIJ190043273499-(BE) Pago servicio: PAGO REFERENCIADO SA</t>
  </si>
  <si>
    <t>TRA 04245P3X870043487427-(BE) Pago servicio: PAGO REFERENCIADO SA</t>
  </si>
  <si>
    <t>TRA 04245P3L460043484477-(BE) Pago servicio: PAGO REFERENCIADO SA</t>
  </si>
  <si>
    <t>TRA 04245P3H790043482485-(BE) Pago servicio: PAGO REFERENCIADO SA</t>
  </si>
  <si>
    <t>TRA SPEI-JOXT785 SPEI, AFIRME, 062580118710047240, IMAO S DE RL DE CV, 058-02/08/2024/02-001JOXT785, 491388, PALO ALTO A144</t>
  </si>
  <si>
    <t>TRA 04245P3Q780043488416-(BE) Pago servicio: PAGO REFERENCIADO SA</t>
  </si>
  <si>
    <t>TRA 04244JQ5010042993406-(BE) Pago servicio: PAGO REFERENCIADO SA</t>
  </si>
  <si>
    <t>TRA SPEI-KJXM053 SPEI, SANTANDER, 014580606233987376, LUIS ALBERTO GARCIA VILLANUEVA, 058-10/09/2024/10-001KJXM053, 172818, DD FAC LA245</t>
  </si>
  <si>
    <t>TRA 023708960012-(BE) Traspaso a cuenta: 023708960012, CONSTRUCCIONES COSMENA S.A. DE C.V., PALO ALTO F2379</t>
  </si>
  <si>
    <t>CONSTRUCCIONES COSMENA</t>
  </si>
  <si>
    <t>TRA 026015210019-(BE) Traspaso a cuenta: 026015210019, EQUIPOS DE ALTURA S.A. DE C.V., OC 660</t>
  </si>
  <si>
    <t>TRA SPEI-JKUN198 SPEI, SANTANDER, 014580606233987376, LUIS ALBERTO GARCIA VILLANUEVA, 058-26/07/2024/26-001JKUN198, 799404, LA231 ANT OT819 DD</t>
  </si>
  <si>
    <t>TRA 22466760127531944300000144220035-(BE) Pago servicio: AGUA Y DRENAJE</t>
  </si>
  <si>
    <t>AGUA Y DRENAJE</t>
  </si>
  <si>
    <t>TRA 033016020015-(BE) Traspaso a cuenta: 033016020015, THOLARQ CONSTRUCCIONES SA DE CV, FACTS 7035 Y 7036 EST 1Y2 PILAS</t>
  </si>
  <si>
    <t>THOLARQ CONSTRUCCIONES</t>
  </si>
  <si>
    <t>TRA SPEI-KKWQ154 SPEI, BANAMEX, 002580433000057575, AUTOTRANSPORTES DE CARGA TRESGUERRAS, S., 058-12/09/2024/12-001KKWQ154, 402620, TRES VIENTOS FLETE BALSA OC679</t>
  </si>
  <si>
    <t>TRA SPEI-JZFK216 SPEI, SANTANDER, 014180655089201314, GASNGO MEXICO SA DE CV, 058-22/08/2024/22-001JZFK216, 151415, FC00838558</t>
  </si>
  <si>
    <t>TRA 22466760126893224000000151930093-(BE) Pago servicio: AGUA Y DRENAJE</t>
  </si>
  <si>
    <t>TRA 036846870011-(BE) Traspaso a cuenta: 036846870011, CJC INDUSTRIAL SERVICES S.A. DE C.V., OC159 DD</t>
  </si>
  <si>
    <t>CJC INDUSTRIAL SERVICES</t>
  </si>
  <si>
    <t>TRA 221000560011-(BE) Traspaso a cuenta: 221000560011, DISTRIBUIDORA TAMEX S.A.P.I. DE C.V., DD OC139</t>
  </si>
  <si>
    <t>TRA 039011720017-(BE) Traspaso a cuenta: 039011720017, COMERCIAL COLIBRI DE MONTERREY SA DE CV, Fo 253 24 DD</t>
  </si>
  <si>
    <t>COMERCIAL COLIBRI DE MONTERREY</t>
  </si>
  <si>
    <t>TRA 053016670011-(BE) Traspaso a cuenta: 053016670011, WP MEDIA S. DE R.L. DE C.V., F875 DD 3 DE 3</t>
  </si>
  <si>
    <t>TRA 007734840011-(BE) Traspaso a cuenta: 007734840011, CLAUDIA JAZMIN SALAZAR GRIMALDO, DOS DUENDES</t>
  </si>
  <si>
    <t>CLAUDIA JAZMIN SALAZAR GRIMALDO</t>
  </si>
  <si>
    <t>TRA 059007440019-(BE) Traspaso a cuenta: 059007440019, LAS ALAS DEL NORTE S.A. DE C.V., DEVOLUCION</t>
  </si>
  <si>
    <t>DOC 0013449-Cobro de cheque:0000000013449</t>
  </si>
  <si>
    <t>TRA 001136380016-(BE) Traspaso a cuenta: 001136380016, FRANCISCO JOSE MONTEMAYOR ALDAPE, DEVOLUCION</t>
  </si>
  <si>
    <t>DOC 0013432-Cobro de cheque:0000000013432</t>
  </si>
  <si>
    <t>TRA 001113080015-(BE) Traspaso a cuenta: 001113080015, DESARROLLADORA TRINITY S.A. DE C.V., DEVOLUCION</t>
  </si>
  <si>
    <t>TRA SPEI-KNUL801 SPEI, AFIRME, 062580118710047240, IMAO S DE RL DE CV, 058-17/09/2024/17-001KNUL801, 578838, A178 OT847 HERRADURA</t>
  </si>
  <si>
    <t>TRA 0424576S660043290467-(BE) Pago servicio: PAGO REFERENCIADO SA</t>
  </si>
  <si>
    <t>TRA SPEI-KTCN541 SPEI, SANTANDER, 014580655081251755, MATERIALES INDUSTRIALES JEREZ CONTADO, 058-27/09/2024/27-001KTCN541, 726186, OC28 PA</t>
  </si>
  <si>
    <t>TRA 059955440018-(BE) Traspaso a cuenta: 059955440018, LAS ALAS DEL NORTE S.A. DE C.V., DEVOLUCION</t>
  </si>
  <si>
    <t>TRA 04245DJ4500043305490-(BE) Pago servicio: PAGO REFERENCIADO SA</t>
  </si>
  <si>
    <t>TRA 0013434-SBG971124PL2-Cobro de cheque:0000000013434</t>
  </si>
  <si>
    <t>TRA SPEI-JOLN491 SPEI, SANTANDER, 014180655089201314, GASNGO MEXICO SA DE CV, 058-02/08/2024/02-001JOLN491, 514505, FC00838558</t>
  </si>
  <si>
    <t>TRA SPEI-IZNI496 SPEI, SANTANDER, 014180655089201314, GASNGO MEXICO SA DE CV, 058-05/07/2024/05-001IZNI496, 801027, FC00838558</t>
  </si>
  <si>
    <t>TRA 221000560011-(BE) Traspaso a cuenta: 221000560011, DISTRIBUIDORA TAMEX S.A.P.I. DE C.V., OC98 DD</t>
  </si>
  <si>
    <t>TRA 0013445-MSP8212143G3-Cobro de cheque:0000000013445</t>
  </si>
  <si>
    <t>DOC 0013479-Cobro de cheque:0000000013479</t>
  </si>
  <si>
    <t>TRA SPEI-KSUS491 SPEI, SANTANDER, 014180655062847313, Comercializadora SDMHC S.A. DE C.V., 058-27/09/2024/27-001KSUS491, 539610, OC40 PA</t>
  </si>
  <si>
    <t>TRA SPEI-KFNI188 SPEI, SANTANDER, 014180655089201314, GASNGO MEXICO SA DE CV, 058-02/09/2024/02-001KFNI188, 64859, FC00838558</t>
  </si>
  <si>
    <t>TRA 100002460011-(BE) Traspaso a cuenta: 100002460011, PEDRO ELIZONDO DELGADO, DEVOLUCION</t>
  </si>
  <si>
    <t>TRA SPEI-JOWY517 SPEI, BANORTE, 072580005585304130, JUAN ANTONIO GOMEZ GALLEGOS, 058-02/08/2024/02-001JOWY517, 973904, DD F760</t>
  </si>
  <si>
    <t>TRA SPEI-JWNH078 SPEI, BANORTE, 072580005585304130, JUAN ANTONIO GOMEZ GALLEGOS, 058-16/08/2024/16-001JWNH078, 276952, F761 EST4 DD</t>
  </si>
  <si>
    <t>TRA SPEI-KEBS809 SPEI, BANORTE, 072580005585304130, JUAN ANTONIO GOMEZ GALLEGOS, 058-30/08/2024/30-001KEBS809, 786386, F763 EST5 DD</t>
  </si>
  <si>
    <t>TRA SPEI-IZSZ622 SPEI, BANORTE, 072580005585304130, JUAN ANTONIO GOMEZ GALLEGOS, 058-05/07/2024/05-001IZSZ622, 42992, DOS DUENDES F756</t>
  </si>
  <si>
    <t>TRA SPEI-JDHU857 SPEI, BANORTE, 072580005585304130, JUAN ANTONIO GOMEZ GALLEGOS, 058-12/07/2024/12-001JDHU857, 25333, F758 EST 2 DD</t>
  </si>
  <si>
    <t>TRA SPEI-KPOQ520 SPEI, BANORTE, 072580005585304130, JUAN ANTONIO GOMEZ GALLEGOS, 058-20/09/2024/20-001KPOQ520, 297286, F766 EST6 DD</t>
  </si>
  <si>
    <t>TRA SPEI-KTER413 SPEI, BANORTE, 072580005585304130, JUAN ANTONIO GOMEZ GALLEGOS, 058-27/09/2024/27-001KTER413, 85954, F767 EST7 DD</t>
  </si>
  <si>
    <t>TRA SPEI-KLXD967 SPEI, BANORTE, 072580004410721902, GEYCO PROYECTOS, SA DE CV, 058-13/09/2024/13-001KLXD967, 469379, PALO ALTO GCO2526</t>
  </si>
  <si>
    <t>TRA 022050410017-(BE) Traspaso a cuenta: 022050410017, WIT INGENIERIA Y DISEÄO S.A. DE C.V., A2490 DD</t>
  </si>
  <si>
    <t>TRA SPEI-KEBS870 SPEI, BBVA MEXICO, 012180001817902693, POLIFORMAS PLASTICAS, SA DE CV, 058-30/08/2024/30-001KEBS870, 318699, OC137 DD</t>
  </si>
  <si>
    <t>TRA SPEI-IZBB480 SPEI, BANORTE, 072580008924698242, EQUIPOS Y CONSTRUCCIONES JASAN SA DE CV, 058-04/07/2024/04-001IZBB480, 26237, OC 79</t>
  </si>
  <si>
    <t>EQUIPOS Y CONSTRUCCIONES JASAN</t>
  </si>
  <si>
    <t>TRA SPEI-IZRG689 SPEI, BANORTE, 072580001697677636, GRUPO SAPCON, SA DE CV, 058-05/07/2024/05-001IZRG689, 919848, HL OT782</t>
  </si>
  <si>
    <t>GRUPO SAPCON</t>
  </si>
  <si>
    <t>DOC 0013497-Cobro de cheque:0000000013497</t>
  </si>
  <si>
    <t>DOC 0013488-Cobro de cheque:0000000013488</t>
  </si>
  <si>
    <t>TRA SPEI-JQWP340 SPEI, SANTANDER, 014580655081251755, MATERIALES INDUSTRIALES JEREZ CONTADO, 058-06/08/2024/06-001JQWP340, 11117, OC19 PA</t>
  </si>
  <si>
    <t>TRA 001138050013-(BE) Traspaso a cuenta: 001138050013, INMOBILIARIA IMAGEN VISION S.A. DE C.V., TRASPASO DE SALDOS TV</t>
  </si>
  <si>
    <t>TRA SPEI-IZSZ587 SPEI, BAJIO, 030580900040011380, FOLIANEST STUDIO SA DE CV, 058-05/07/2024/05-001IZSZ587, 827536, DOS DUENDES 38FOF</t>
  </si>
  <si>
    <t>FOLIANEST STUDIO</t>
  </si>
  <si>
    <t>DOC 0013441-IIV040323GR6-Cobro de cheque:0000000013441</t>
  </si>
  <si>
    <t>TRA SPEI-IZSZ595 SPEI, STP, 646180132800000009, PayU, 058-05/07/2024/05-001IZSZ595, 989301, 1204217</t>
  </si>
  <si>
    <t>DOC 0013418-Cobro de cheque:0000000013418</t>
  </si>
  <si>
    <t>DOC 0013502-Cobro de cheque:0000000013502</t>
  </si>
  <si>
    <t>TRA 0013463-RDI841003QJ4-Cobro de cheque:0000000013463</t>
  </si>
  <si>
    <t>TRA 0013407-RDI841003QJ4-Cobro de cheque:0000000013407</t>
  </si>
  <si>
    <t>TRA SPEI-JCRL647 SPEI, BANORTE, 072580006358579094, QUALITY RANCH SA DE CV, 058-11/07/2024/11-001JCRL647, 357447, F 683</t>
  </si>
  <si>
    <t>TRA 773231-(BE) Pago servicio: PAGO SUA/SIPARE</t>
  </si>
  <si>
    <t>TRA 519218-(BE) Pago servicio: PAGO SUA/SIPARE</t>
  </si>
  <si>
    <t>TRA SPEI-JDDO653 SPEI, BANAMEX, 002580900506640061, ELIZABETH FLORES GARZA, 058-12/07/2024/12-001JDDO653, 754170, RETIRO DE OFERTA</t>
  </si>
  <si>
    <t>TRA SPEI-JDHU838 SPEI, BANORTE, 072580000524143425, ELECTRO PERSA, SA DE CV, 058-12/07/2024/12-001JDHU838, 811385, COT 82937 OC84 DD</t>
  </si>
  <si>
    <t>ELECTRO PERSA</t>
  </si>
  <si>
    <t>TRA SPEI-JDHU892 SPEI, SANTANDER, 014580605610287205, ROBERTO WHITTEN RUBIO BRACHO, 058-12/07/2024/12-001JDHU892, 106400, F844 PAGO 5 DE 6</t>
  </si>
  <si>
    <t>TRA 0013495-RDI841003QJ4-Cobro de cheque:0000000013495</t>
  </si>
  <si>
    <t>DOC 0013475-Cobro de cheque:0000000013475</t>
  </si>
  <si>
    <t>DOC 0013471-Cobro de cheque:0000000013471</t>
  </si>
  <si>
    <t>TRA SPEI-JESU441 SPEI, BANCREA, 152580100000157043, PEDRO ELIZONDO DELGADO, 058-15/07/2024/15-001JESU441, 15408, DEVOLUCION</t>
  </si>
  <si>
    <t>TRA SPEI-JEWB738 SPEI, SCOTIABANK, 044580145035828685, ENEDELIA FUENTES TORRES, 058-15/07/2024/15-001JEWB738, 75719, D244D1</t>
  </si>
  <si>
    <t>TRA 0013437-RDI841003QJ4-Cobro de cheque:0000000013437</t>
  </si>
  <si>
    <t>TRA SPEI-JFKY488 SPEI, BBVA MEXICO, 012914002012518646, GNP, 058-16/07/2024/16-001JFKY488, 484408, 617923545</t>
  </si>
  <si>
    <t>TRA SPEI-KEBS835 SPEI, SANTANDER, 014580655081251755, MATERIALES INDUSTRIALES JEREZ CONTADO, 058-30/08/2024/30-001KEBS835, 864149, V51753 EST5 DD</t>
  </si>
  <si>
    <t>TRA SPEI-JFKY495 SPEI, BBVA MEXICO, 012914002012518646, GNP, 058-16/07/2024/16-001JFKY495, 707591, 617923537</t>
  </si>
  <si>
    <t>TRA SPEI-KACE203 SPEI, BBVA MEXICO, 012580001157292621, GEOTECNIA DE MONTERREY, SA DE CV, 058-23/08/2024/23-001KACE203, 251312, FV D 422 EST 2 DD</t>
  </si>
  <si>
    <t>GEOTECNIA DE MONTERREY</t>
  </si>
  <si>
    <t>TRA SPEI-JDHU848 SPEI, BBVA MEXICO, 012580001157292621, GEOTECNIA DE MONTERREY, SA DE CV, 058-12/07/2024/12-001JDHU848, 877329, D385 OT774 DD</t>
  </si>
  <si>
    <t>TRA SPEI-KTER383 SPEI, BBVA MEXICO, 012580001157292621, GEOTECNIA DE MONTERREY, SA DE CV, 058-27/09/2024/27-001KTER383, 953304, FACT FV D 453 EST3 OT774</t>
  </si>
  <si>
    <t>TRA 0013477-MSP8212143G3-Cobro de cheque:0000000013477</t>
  </si>
  <si>
    <t>TRA SPEI-JFZZ172 SPEI, SANTANDER, 014580655086233040, TOPOGRAFIA Y CONSTRUCCION DASOLO, 058-17/07/2024/17-001JFZZ172, 570563, CIMENTACION</t>
  </si>
  <si>
    <t>TOPOGRAFIA Y CONSTRUCCION DASOLO</t>
  </si>
  <si>
    <t>DOC 0013460-Cobro de cheque:0000000013460</t>
  </si>
  <si>
    <t>TRA SPEI-JGDD232 SPEI, BBVA MEXICO, 012914002012518646, GNP, 058-17/07/2024/17-001JGDD232, 733539, 10000007946439236288</t>
  </si>
  <si>
    <t>DOC 0013438-Cobro de cheque:0000000013438</t>
  </si>
  <si>
    <t>DOC 0013428-Cobro de cheque:0000000013428</t>
  </si>
  <si>
    <t>TRA SPEI-JGDD235 SPEI, BBVA MEXICO, 012914002012518646, GNP, 058-17/07/2024/17-001JGDD235, 806522, 10000007947139233227</t>
  </si>
  <si>
    <t>TRA SPEI-JHDM674 SPEI, SANTANDER, 014580655084751650, JULIO JUAN MOLINA RODRIGUEZ, 058-19/07/2024/19-001JHDM674, 48352, F1214 EST 11 E3 PA</t>
  </si>
  <si>
    <t>TRA SPEI-KTES594 SPEI, BANORTE, 072930010835591555, CONSTRUCTORA RASEDI, SA DE CV, 058-27/09/2024/27-001KTES594, 607964, FF402 EST 11 DD</t>
  </si>
  <si>
    <t>CONSTRUCTORA RASEDI</t>
  </si>
  <si>
    <t>TRA SPEI-JKUN197 SPEI, BANORTE, 072930010835591555, CONSTRUCTORA RASEDI, SA DE CV, 058-26/07/2024/26-001JKUN197, 865745, FF371 EST2 PILAS</t>
  </si>
  <si>
    <t>TRA SPEI-JHDR508 SPEI, BANORTE, 072580001591272302, MAYOREO ELECTRICO DE MONTERREY SA DE CV, 058-19/07/2024/19-001JHDR508, 903457, OC87 DD COT6847054</t>
  </si>
  <si>
    <t>TRA SPEI-JHDR466 SPEI, SANTANDER, 014580655056740657, BIG IMPRESSION TECNOLOGIA SA DE CV, 058-19/07/2024/19-001JHDR466, 775418, OC93 DD</t>
  </si>
  <si>
    <t>DOC 0013424-Cobro de cheque:0000000013424</t>
  </si>
  <si>
    <t>DOC 0013466-Cobro de cheque:0000000013466</t>
  </si>
  <si>
    <t>TRA SPEI-IYZY226 SPEI, BANAMEX, 002580701667322375, INMOBILIARIA IMAGEN VISION, 058-04/07/2024/04-001IYZY226, 873680, TRASPASO DE SALDOS FMF</t>
  </si>
  <si>
    <t>TRA SPEI-KEBW602 SPEI, BANORTE, 072580004298113606, PROJECTCOACH SC, 058-30/08/2024/30-001KEBW602, 256743, C822</t>
  </si>
  <si>
    <t>PROJECTCOACH</t>
  </si>
  <si>
    <t>TRA SPEI-JKTX004 SPEI, BANORTE, 072580004298113606, PROJECTCOACH SC, 058-26/07/2024/26-001JKTX004, 596113, C 814</t>
  </si>
  <si>
    <t>TRA SPEI-KICE248 SPEI, BANORTE, 072580004298113606, PROJECTCOACH SC, 058-06/09/2024/06-001KICE248, 92375, C827</t>
  </si>
  <si>
    <t>TRA SPEI-JHDS244 SPEI, BBVA MEXICO, 012580001442103360, CONCRETOS TECNICOS DE MEXICO SA DE CV, 058-19/07/2024/19-001JHDS244, 792707, OC92 DD 70 REV 00</t>
  </si>
  <si>
    <t>TRA SPEI-JWQJ282 SPEI, AFIRME, 062580001121210139, GABRIEL GALINDO GARCIA - NP70 GASTOS, 058-19/08/2024/19-001JWQJ282, 437264, EXP5570 CERRITO</t>
  </si>
  <si>
    <t>TRA SPEI-JWQJ339 SPEI, AFIRME, 062580001121210139, GABRIEL GALINDO GARCIA - NP70 GASTOS, 058-19/08/2024/19-001JWQJ339, 500392, IMP Y DERECHOS CERRITO</t>
  </si>
  <si>
    <t>DOC 0013489-Cobro de cheque:0000000013489</t>
  </si>
  <si>
    <t>TRA SPEI-JKUN199 SPEI, BANORTE, 072580008924698242, EQUIPOS Y CONSTRUCCIONES JASAN SA DE CV, 058-26/07/2024/26-001JKUN199, 744692, OC102 DD</t>
  </si>
  <si>
    <t>DOC 0013448-Cobro de cheque:0000000013448</t>
  </si>
  <si>
    <t>DOC 0013429-Cobro de cheque:0000000013429</t>
  </si>
  <si>
    <t>TRA SPEI-JKUN200 SPEI, HSBC, 021180550300098640, IMPUESTOS Y SERVICIOS NUEVO LEON, 058-26/07/2024/26-001JKUN200, 934900, 119944174920007115250743085205</t>
  </si>
  <si>
    <t>TRA SPEI-KOCJ633 SPEI, BBVA MEXICO, 012580004486428189, IMPULSORA INDUSTRIAL MONTERREY SA, 058-18/09/2024/18-001KOCJ633, 384902, AFEMC646655 OC86</t>
  </si>
  <si>
    <t>TRA SPEI-JKUQ669 SPEI, BBVA MEXICO, 012580001195346872, TINACOS Y CISTERNAS DE MONTERREY, 058-26/07/2024/26-001JKUQ669, 514435, COTS03619 OC13 PA</t>
  </si>
  <si>
    <t>TINACOS Y CISTERNAS DE MONTERREY</t>
  </si>
  <si>
    <t>TRA 0013430-MSP8212143G3-Cobro de cheque:0000000013430</t>
  </si>
  <si>
    <t>TRA SPEI-JWNH157 SPEI, BANORTE, 072930010835591555, CONSTRUCTORA RASEDI, SA DE CV, 058-16/08/2024/16-001JWNH157, 356345, FF385 EST5 PILAS DD</t>
  </si>
  <si>
    <t>TRA 001153220014-(BE) Traspaso a cuenta: 001153220014, DESARROLLADORA MAHLLIO S.A. DE C.V., DEVOLUCION</t>
  </si>
  <si>
    <t>DOC 0013468-Cobro de cheque:0000000013468</t>
  </si>
  <si>
    <t>DOC 0013462-Cobro de cheque:0000000013462</t>
  </si>
  <si>
    <t>TRA SPEI-JKUQ671 SPEI, SANTANDER, 014580655084751650, JULIO JUAN MOLINA RODRIGUEZ, 058-26/07/2024/26-001JKUQ671, 365866, F1217 EST13 E2 PA</t>
  </si>
  <si>
    <t>TRA SPEI-JHDR520 SPEI, BANORTE, 072930010835591555, CONSTRUCTORA RASEDI, SA DE CV, 058-19/07/2024/19-001JHDR520, 980334, FF368 EST 1 PILAS DD</t>
  </si>
  <si>
    <t>TRA SPEI-KEBS884 SPEI, BANORTE, 072930010835591555, CONSTRUCTORA RASEDI, SA DE CV, 058-30/08/2024/30-001KEBS884, 945447, FF392 EST7 DD</t>
  </si>
  <si>
    <t>DOC 0013467-Cobro de cheque:0000000013467</t>
  </si>
  <si>
    <t>DOC 0013500-Cobro de cheque:0000000013500</t>
  </si>
  <si>
    <t>TRA SPEI-JQWP322 SPEI, BANAMEX, 002580008777305574, HOME DEPOT DE MEXICO SA DE CV, 058-06/08/2024/06-001JQWP322, 836439, 0185627</t>
  </si>
  <si>
    <t>DOC 0013440-Cobro de cheque:0000000013440</t>
  </si>
  <si>
    <t>DOC 0013423-Cobro de cheque:0000000013423</t>
  </si>
  <si>
    <t>DOC 0013478-Cobro de cheque:0000000013478</t>
  </si>
  <si>
    <t>TRA SPEI-JKUQ672 SPEI, SANTANDER, 014580655084751650, JULIO JUAN MOLINA RODRIGUEZ, 058-26/07/2024/26-001JKUQ672, 464298, F1219 EST12 E3 PA</t>
  </si>
  <si>
    <t>TRA SPEI-JMQF722 SPEI, BBVA MEXICO, 012580011493856656, AZENETH DE JESUS SEVILLA GONZALEZ, 058-30/07/2024/30-001JMQF722, 773815, AS 1</t>
  </si>
  <si>
    <t>DOC 0013498-Cobro de cheque:0000000013498</t>
  </si>
  <si>
    <t>TRA SPEI-KACF906 SPEI, BANORTE, 072930010835591555, CONSTRUCTORA RASEDI, SA DE CV, 058-23/08/2024/23-001KACF906, 742052, FF388 EST6 DD</t>
  </si>
  <si>
    <t>TRA 015005570015-(BE) Traspaso a cuenta: 015005570015, DELECTRIC S.A DE C.V., OC99 DD</t>
  </si>
  <si>
    <t>TRA SPEI-JOWY551 SPEI, BBVA MEXICO, 012580001156151860, SAFETY WOLVES SAS, 058-02/08/2024/02-001JOWY551, 179103, DD F796F3</t>
  </si>
  <si>
    <t>TRA SPEI-JOXT800 SPEI, SANTANDER, 014580655084751650, JULIO JUAN MOLINA RODRIGUEZ, 058-02/08/2024/02-001JOXT800, 619934, PALO ALTO F1230</t>
  </si>
  <si>
    <t>DOC 0013503-IIV040323GR6-Cobro de cheque:0000000013503</t>
  </si>
  <si>
    <t>TRA SPEI-JOXT854 SPEI, SANTANDER, 014580655073934967, CONRENT SERVICIOS DE ALMACENAJE, SA DE C, 058-02/08/2024/02-001JOXT854, 672374, PALO ALTO OC15</t>
  </si>
  <si>
    <t>CONRENT SERVICIOS DE ALMACENAJE</t>
  </si>
  <si>
    <t>TRA 0013433-SAD560528572-Cobro de cheque:0000000013433</t>
  </si>
  <si>
    <t>TRA SPEI-JQYD999 SPEI, SANTANDER, 014580655073934967, CONRENT SERVICIOS DE ALMACENAJE, SA DE C, 058-07/08/2024/07-001JQYD999, 134434, OC113 DD</t>
  </si>
  <si>
    <t>TRA SPEI-JSJR643 SPEI, BBVA MEXICO, 012180015603891483, MIGUEL ANGEL RUELAS TORRES, 058-09/08/2024/09-001JSJR643, 857758, OC115 DD</t>
  </si>
  <si>
    <t>TRA SPEI-IYZY238 SPEI, BANAMEX, 002580701667322375, INMOBILIARIA IMAGEN VISION, 058-04/07/2024/04-001IYZY238, 155420, TRASPASO DE SALDOS PA</t>
  </si>
  <si>
    <t>TRA SPEI-JSJR671 SPEI, BANORTE, 072930010835591555, CONSTRUCTORA RASEDI, SA DE CV, 058-09/08/2024/09-001JSJR671, 905880, FF384 EST4 PILAS DD</t>
  </si>
  <si>
    <t>TRA SPEI-JSKM554 SPEI, AFIRME, 062580008107568293, OSVALDO ALPACINO PEREZ AGUILAR, 058-09/08/2024/09-001JSKM554, 688205, OC118 DD</t>
  </si>
  <si>
    <t>TRA SPEI-KECM195 SPEI, SCOTIABANK, 044580145097417636, ASOCIACION DE VECINOS LA HERRADURA, 058-30/08/2024/30-001KECM195, 547700, HERRADURA F588 F589</t>
  </si>
  <si>
    <t>TRA SPEI-JXVW678 SPEI, BANAMEX, 002580701667322375, INMOBILIARIA IMAGEN VISION, 058-19/08/2024/19-001JXVW678, 813003, TRASPASO DE SALDOS</t>
  </si>
  <si>
    <t>TRA SPEI-JVPT153 SPEI, BBVA MEXICO, 012914002020684355, ZURICH ASEGURADORA MEXICANA, SA DE CV, 058-15/08/2024/15-001JVPT153, 756921, 300011153603800000020000043230297</t>
  </si>
  <si>
    <t>SEGUROS</t>
  </si>
  <si>
    <t>TRA SPEI-JVSB409 SPEI, BAJIO, 030580900012425988, PATRIMONIO FELIZ SA DE CV, 058-15/08/2024/15-001JVSB409, 785808, PAGO CONTRATO</t>
  </si>
  <si>
    <t>PATRIMONIO FELIZ</t>
  </si>
  <si>
    <t>TRA SPEI-KOCJ656 SPEI, SANTANDER, 014580655081251755, MATERIALES INDUSTRIALES JEREZ CONTADO, 058-18/09/2024/18-001KOCJ656, 526821, V52249 OC20</t>
  </si>
  <si>
    <t>TRA SPEI-KOCJ682 SPEI, BANORTE, 072930010835591555, CONSTRUCTORA RASEDI, SA DE CV, 058-18/09/2024/18-001KOCJ682, 655366, FF398 DD</t>
  </si>
  <si>
    <t>TRA SPEI-KJXM062 SPEI, BANORTE, 072930010835591555, CONSTRUCTORA RASEDI, SA DE CV, 058-10/09/2024/10-001KJXM062, 247680, DDFAC FF394</t>
  </si>
  <si>
    <t>TRA SPEI-KSUS524 SPEI, SANTANDER, 014180655062847313, Comercializadora SDMHC S.A. DE C.V., 058-27/09/2024/27-001KSUS524, 586162, OC39 PA</t>
  </si>
  <si>
    <t>TRA SPEI-JWNG860 SPEI, BBVA MEXICO, 012580001175556365, CKMM SAN JERONIMO, S DE RL DE CV, 058-16/08/2024/16-001JWNG860, 14500, CKMM961 EST2 OT807 DD</t>
  </si>
  <si>
    <t>TRA SPEI-KPOQ559 SPEI, BANORTE, 072930010835591555, CONSTRUCTORA RASEDI, SA DE CV, 058-20/09/2024/20-001KPOQ559, 367171, FF400 EST10 DD</t>
  </si>
  <si>
    <t>TRA SPEI-JWNG956 SPEI, STP, 646180132800000009, PayU, 058-16/08/2024/16-001JWNG956, 172317, 1247726</t>
  </si>
  <si>
    <t>TRA SPEI-JWQR220 SPEI, BBVA MEXICO, 012914002015638581, AXA SEGUROS SA DE CV, 058-19/08/2024/19-001JWQR220, 9644226, 03685438434739644226</t>
  </si>
  <si>
    <t>TRA 059007430013-(BE) Traspaso a cuenta: 059007430013, URBANIZADORA PPK DEL NORTE S.A. DE C.V., DEVOLUCION</t>
  </si>
  <si>
    <t>TRA SPEI-KABW744 SPEI, SANTANDER, 014010655076390777, H.F.C. PROYECTOS, S.C., 058-23/08/2024/23-001KABW744, 367207, HFC505 PA</t>
  </si>
  <si>
    <t>TRA SPEI-KACF845 SPEI, SANTANDER, 014580605342096751, JUAN CARLOS SESEÄAS CHAPA, 058-23/08/2024/23-001KACF845, 630903, A988 EST 2 DD</t>
  </si>
  <si>
    <t>TRA SPEI-KACH460 SPEI, SANTANDER, 014580655075014610, WEB DISTRIBUCION SAFETY MEXICO S DE RL D, 058-23/08/2024/23-001KACH460, 786983, OC128 DD</t>
  </si>
  <si>
    <t>WEB DISTRIBUCION SAFETY MEXICO</t>
  </si>
  <si>
    <t>TRA SPEI-KADE415 SPEI, SANTANDER, 014580605610287205, ROBERTO WHITTEN RUBIO BRACHO, 058-23/08/2024/23-001KADE415, 972612, F863 PAGO 6 DE 6 DD</t>
  </si>
  <si>
    <t>TRA SPEI-KBWN199 SPEI, SANTANDER, 014580655041425770, LOCALES ACTUALES DE MEXICO, SA DE CV, 058-27/08/2024/27-001KBWN199, 871102, RESCISION DE CONTRATO</t>
  </si>
  <si>
    <t>ALQUILER</t>
  </si>
  <si>
    <t>TRA SPEI-KDZE574 SPEI, SANTANDER, 014580605610287205, ROBERTO WHITTEN RUBIO BRACHO, 058-30/08/2024/30-001KDZE574, 971892, f873</t>
  </si>
  <si>
    <t>TRA SPEI-KEBS916 SPEI, BBVA MEXICO, 012580001156151860, SAFETY WOLVES SAS, 058-30/08/2024/30-001KEBS916, 8707, F1134 EST6 DD</t>
  </si>
  <si>
    <t>TRA 059955400016-(BE) Traspaso a cuenta: 059955400016, URBANIZADORA PPK DEL NORTE S.A. DE C.V., DEVOLUCION</t>
  </si>
  <si>
    <t>TRA SPEI-JOWY535 SPEI, BANORTE, 072930010835591555, CONSTRUCTORA RASEDI, SA DE CV, 058-02/08/2024/02-001JOWY535, 117249, DD FF 373</t>
  </si>
  <si>
    <t>TRA SPEI-KECC672 SPEI, AFIRME, 062580111810018707, QCH SAPI DE CV, 058-30/08/2024/30-001KECC672, 644267, F6825</t>
  </si>
  <si>
    <t>QCH SAPI</t>
  </si>
  <si>
    <t>TRA SPEI-JWNK033 SPEI, SANTANDER, 014580655096855764, VEYCO DESARROLLOS, SA DE CV, 058-16/08/2024/16-001JWNK033, 610565, FACT132 EST 6 DD</t>
  </si>
  <si>
    <t>VEYCO DESARROLLOS</t>
  </si>
  <si>
    <t>TRA SPEI-KIBZ714 SPEI, BBVA MEXICO, 012914002015638581, AXA SEGUROS SA DE CV, 058-06/09/2024/06-001KIBZ714, 9747282, 26326669575539747282</t>
  </si>
  <si>
    <t>TRA SPEI-KOCK062 SPEI, SANTANDER, 014580655096855764, VEYCO DESARROLLOS, SA DE CV, 058-18/09/2024/18-001KOCK062, 718301, FACT142 ANT DD12 RED SUB</t>
  </si>
  <si>
    <t>TRA SPEI-KICE236 SPEI, BANORTE, 072580006358579094, QUALITY RANCH SA DE CV, 058-06/09/2024/06-001KICE236, 57864, F696 MALLA ST</t>
  </si>
  <si>
    <t>TRA SPEI-KJXM087 SPEI, SANTANDER, 014580655096855764, VEYCO DESARROLLOS, SA DE CV, 058-10/09/2024/10-001KJXM087, 523779, DD FACT140</t>
  </si>
  <si>
    <t>TRA SPEI-KJXC118 SPEI, SANTANDER, 014580655084751650, JULIO JUAN MOLINA RODRIGUEZ, 058-10/09/2024/10-001KJXC118, 978874, PALO ALTO F1263 1267 1269</t>
  </si>
  <si>
    <t>TRA SPEI-KACF950 SPEI, SANTANDER, 014580655096855764, VEYCO DESARROLLOS, SA DE CV, 058-23/08/2024/23-001KACF950, 891892, FACT133 EST 16 DD</t>
  </si>
  <si>
    <t>TRA SPEI-KOCK075 SPEI, SANTANDER, 014580655096855764, VEYCO DESARROLLOS, SA DE CV, 058-18/09/2024/18-001KOCK075, 793743, F144 EST7 TALUDES</t>
  </si>
  <si>
    <t>TRA 001138050013-(BE) Traspaso a cuenta: 001138050013, INMOBILIARIA IMAGEN VISION S.A. DE C.V., TRASPASO DE SALDOS</t>
  </si>
  <si>
    <t>TRA SPEI-KNTP043 SPEI, BAJIO, 030580900012425988, PATRIMONIO FELIZ SA DE CV, 058-17/09/2024/17-001KNTP043, 496051, SEGUN CONTRATO</t>
  </si>
  <si>
    <t>TRA SPEI-KOBL304 SPEI, STP, 646180132800000009, PayU, 058-18/09/2024/18-001KOBL304, 4407, 1280763</t>
  </si>
  <si>
    <t>TRA SPEI-JDHV698 SPEI, SANTANDER, 014580655096855764, VEYCO DESARROLLOS, SA DE CV, 058-12/07/2024/12-001JDHV698, 314102, FACT123 EST 14 DD</t>
  </si>
  <si>
    <t>TRA SPEI-KPOR473 SPEI, SANTANDER, 014580655096855764, VEYCO DESARROLLOS, SA DE CV, 058-20/09/2024/20-001KPOR473, 636348, FACT146 EST18</t>
  </si>
  <si>
    <t>TRA SPEI-KODL563 SPEI, AFIRME, 062580111810018707, QCH SAPI DE CV, 058-18/09/2024/18-001KODL563, 235613, F6864</t>
  </si>
  <si>
    <t>TRA SPEI-KPQM459 SPEI, BAJIO, 030580900012425988, PATRIMONIO FELIZ SA DE CV, 058-20/09/2024/20-001KPQM459, 228650, CONTRATO</t>
  </si>
  <si>
    <t>TRA SPEI-KPSE331 SPEI, BAJIO, 030580900033482696, JOSE I FELIX SANCHEZ, 058-23/09/2024/23-001KPSE331, 494728, FIDEICOMISO AGS</t>
  </si>
  <si>
    <t>TRA SPEI-JSJR718 SPEI, SANTANDER, 014580655096855764, VEYCO DESARROLLOS, SA DE CV, 058-09/08/2024/09-001JSJR718, 13713, FACT130 EST 15 EXCAV</t>
  </si>
  <si>
    <t>TRA 001113080015-(BE) Traspaso a cuenta: 001113080015, DESARROLLADORA TRINITY S.A. DE C.V., TRASPASO DE SALDOS</t>
  </si>
  <si>
    <t>TRA SPEI-KTES569 SPEI, BBVA MEXICO, 012580001900580768, PERIMETROS DE ACEEO SA DE CV, 058-27/09/2024/27-001KTES569, 517983, M16988 RESTO</t>
  </si>
  <si>
    <t>PERIMETROS DE ACERO</t>
  </si>
  <si>
    <t>TRA SPEI-IZSZ630 SPEI, SANTANDER, 014580655096855764, VEYCO DESARROLLOS, SA DE CV, 058-05/07/2024/05-001IZSZ630, 95040, DOS DUENDES EST13 F119</t>
  </si>
  <si>
    <t>TRA SPEI-KTHF565 SPEI, BBVA MEXICO, 012580001164339797, FASES MOVILES, SA DE CV, 058-27/09/2024/27-001KTHF565, 103508, OC151 DD</t>
  </si>
  <si>
    <t>TRA SPEI-KTHI363 SPEI, BBVA MEXICO, 012580001175556365, CKMM SAN JERONIMO, S DE RL DE CV, 058-27/09/2024/27-001KTHI363, 441792, ckmm997 DD</t>
  </si>
  <si>
    <t>TRA SPEI-KTIF594 SPEI, BANAMEX, 002580701186964159, NEODATA MONTERREY SA DE CV, 058-27/09/2024/27-001KTIF594, 673982, COT21495</t>
  </si>
  <si>
    <t>NEODATA MONTERREY</t>
  </si>
  <si>
    <t>TRA SPEI-KUOZ952 SPEI, BANORTE, 072060010564394579, CONSTRUCTORA TESORO DE MAPIMI SA DE CV, 058-30/09/2024/30-001KUOZ952, 434872, DEV CUOTA RESERVA L2 3 Y 4</t>
  </si>
  <si>
    <t>CONSTRUCTORA TESORO DE MAPIMI</t>
  </si>
  <si>
    <t>TRA SPEI-KUVG391 SPEI, BANCREA, 152580100000157043, PEDRO ELIZONDO DELGADO, 058-30/09/2024/30-001KUVG391, 811183, DEVOLUCION</t>
  </si>
  <si>
    <t>TRA 059005180010-(BE) Traspaso a cuenta: 059005180010, INMOBILIARIA IMAGEN VISION S.A. DE C.V., TRASPASO DE SALDOS TV BR</t>
  </si>
  <si>
    <t>TRA SPEI-KUVQ045 SPEI, AFIRME, 062580001034041505, GEM GERENCIA EJECUTIVA SA DE CV, 058-30/09/2024/30-001KUVQ045, 414443, A1563</t>
  </si>
  <si>
    <t>GEM GERENCIA EJECUTIVA</t>
  </si>
  <si>
    <t>TRA 059005180010-(BE) Traspaso a cuenta: 059005180010, INMOBILIARIA IMAGEN VISION S.A. DE C.V., TRASPASO DE SALDOS TV</t>
  </si>
  <si>
    <t>DOC 0013501-UPN221024R33-Cobro de cheque:0000000013501</t>
  </si>
  <si>
    <t>INT 38432P06202409293410897072-KUFP199 SPEI, BANORTE, 072580012209280604, LILIANN DIAZ GARZA, 38432P06202409293410897072, 0240929, Local 5 plaza selda</t>
  </si>
  <si>
    <t>LILIAN DIAZ GARZA</t>
  </si>
  <si>
    <t>INT SPEI-Cancelacion SPEI: JWPZ527</t>
  </si>
  <si>
    <t>INT SPEI-Cancelacion SPEI: JGAG129</t>
  </si>
  <si>
    <t>INT SPEI-Cancelacion SPEI: IZEG410</t>
  </si>
  <si>
    <t>INT 20240808400420000MIFE000999197-JRKW094 SPEI, MIFEL, 042580016001779899, AMERANA INMOBILIARIA S DE RL DE CV, 20240808400420000MIFE000999197, 1, Selda L3 mtto Ago 2024</t>
  </si>
  <si>
    <t>AMERANA INMOBILIARIA</t>
  </si>
  <si>
    <t>INT 20240703400420000MIFE000460445-IYPD589 SPEI, MIFEL, 042580016001779899, AMERANA INMOBILIARIA S DE RL DE CV, 20240703400420000MIFE000460445, 1, Selda L3 mtto Julio 2024</t>
  </si>
  <si>
    <t>DOC DGUGKTCFCE-Deposito en firme</t>
  </si>
  <si>
    <t>INT 38432P03202407173222736679-JGDR326 SPEI, BANORTE, 072580012209280604, LILIANN DIAZ GARZA, 38432P03202407173222736679, 0240717, Mantenimiento local 5 plaza selda</t>
  </si>
  <si>
    <t>INT BNET01002408010026985143-JOAS214 SPEI, BBVA MEXICO, 012580001009967693, JAIME ISAIAS FLORES GARCIA, BNET01002408010026985143, 0801001, IIV040323GR6 - FAC A2817</t>
  </si>
  <si>
    <t>JAIME ISAIAS FLORES GARCIA</t>
  </si>
  <si>
    <t>INT BNET01002407010045010429-IXKZ022 SPEI, BBVA MEXICO, 012580001009967693, JAIME ISAIAS FLORES GARCIA, BNET01002407010045010429, 0701001, IIV040323GR6 - FAC A2795</t>
  </si>
  <si>
    <t>INT BNET01002409020034298662-KFSR012 SPEI, BBVA MEXICO, 012580001009967693, JAIME ISAIAS FLORES GARCIA, BNET01002409020034298662, 0902001, IIV040323GR6 - FAC A2844</t>
  </si>
  <si>
    <t>INT SPEI-Cancelacion SPEI: JGSN225</t>
  </si>
  <si>
    <t>INT 3843CP05202408263319932905-KBEF557 SPEI, BANORTE, 072580012209280604, LILIANN DIAZ GARZA, 3843CP05202408263319932905, 0240826, Pago renta local 5 plaza selda</t>
  </si>
  <si>
    <t>INT 202409264013300000000028846105-KSKV818 SPEI, ACTINVER, 133580000074905010, OPERADORA FILTRO, S DE RL DE CV, 202409264013300000000028846105, 0000003, PAGO FACTURA 2859</t>
  </si>
  <si>
    <t>OPERADORA FILTRO</t>
  </si>
  <si>
    <t>INT 202407154013300000000027480878-JEXD080 SPEI, ACTINVER, 133580000074905010, OPERADORA FILTRO, S DE RL DE CV, 202407154013300000000027480878, 0000003, PAGO FACTURA 2808</t>
  </si>
  <si>
    <t>INT 202408224013300000000028203761-JZKN222 SPEI, ACTINVER, 133580000074905010, OPERADORA FILTRO, S DE RL DE CV, 202408224013300000000028203761, 0000003, PAGO FACTURA 2832</t>
  </si>
  <si>
    <t>INT 8846APR2202408283324992081-KCHW976 SPEI, BANORTE, 072580004153653434, ENVERO CAPITAL S DE RL DE CV, 8846APR2202408283324992081, 0240828, PAGO DE RENTA L 3 Y 4 AGOSTO FAC A2815</t>
  </si>
  <si>
    <t>ENVERO CAPITAL</t>
  </si>
  <si>
    <t>INT 38432P03202408213308229315-JYQD959 SPEI, BANORTE, 072580012209280604, LILIANN DIAZ GARZA, 38432P03202408213308229315, 0240821, Pago renta local 5 plaza selda</t>
  </si>
  <si>
    <t>INT 085900713744323344-JYDN924 SPEI, BANAMEX, 002580701667322375, INMOBILIARIA IMAGEN VISION SA DE C, 085900713744323344, 200824, TRASPASO</t>
  </si>
  <si>
    <t>INT 8846APR2202407263243769728-JKWG555 SPEI, BANORTE, 072580004153653434, ENVERO CAPITAL S DE RL DE CV, 8846APR2202407263243769728, 0240726, PAGO FACTURA A2802 RENTA JULIO</t>
  </si>
  <si>
    <t>INT 8846APR2202409303412738503-KUQK967 SPEI, BANORTE, 072580004153653434, ENVERO CAPITAL S DE RL DE CV, 8846APR2202409303412738503, 0240930, PAGO FACTURA A RENTA SEPTIEMBRE</t>
  </si>
  <si>
    <t>INT 3843CP06202409073354183560-KIKI732 SPEI, BANORTE, 072580012130520158, MONICA ALEJANDRA DURAZO TORRES, 3843CP06202409073354183560, 0240907, L24villaplataseptiembre</t>
  </si>
  <si>
    <t>MONICA ALEJANDRA DURAZO TORRES</t>
  </si>
  <si>
    <t>INT BNET01002408160030482954-JWOS075 SPEI, BBVA MEXICO, 012580001176962563, HECNOR BUSINESS CENT ERS SA DE CV, BNET01002408160030482954, 1608240, Pago Factura A2813</t>
  </si>
  <si>
    <t>HECNOR BUSINESS CENTERS</t>
  </si>
  <si>
    <t>INT BNET01002407190048808396-JGST623 SPEI, BBVA MEXICO, 012580001176962563, HECNOR BUSINESS CENT ERS SA DE CV, BNET01002407190048808396, 1907240, Pago Factura A2788</t>
  </si>
  <si>
    <t>INT BNET01002409130036975546-KLZX781 SPEI, BBVA MEXICO, 012580001176962563, HECNOR BUSINESS CENT ERS SA DE CV, BNET01002409130036975546, 1309240, Renta Factura A2840</t>
  </si>
  <si>
    <t>INT 085901305254319443-JCYI580 SPEI, BANAMEX, 002580701667322375, INMOBILIARIA IMAGEN VISION SA DE C, 085901305254319443, 120724, TRASPASO</t>
  </si>
  <si>
    <t>INT 085902200564322240-JSGJ246 SPEI, BANAMEX, 002580701667322375, INMOBILIARIA IMAGEN VISION SA DE C, 085902200564322240, 90824, TRASPASO</t>
  </si>
  <si>
    <t>INT 2024083040044B36L0000318447595-KEFY289 SPEI, SCOTIABANK, 044580145021768908, LOPEZ GARCIA HUGO ENRIQUE, 2024083040044B36L0000318447595, 300824, Transferencia a INMOBILIARIA IMAGEN VISI</t>
  </si>
  <si>
    <t>LOPEZ GARCIA HUGO ENRIQUE</t>
  </si>
  <si>
    <t>INT 2024083040044B36L0000318448948-KEGA403 SPEI, SCOTIABANK, 044580145021768908, LOPEZ GARCIA HUGO ENRIQUE, 2024083040044B36L0000318448948, 300824, Transferencia a INMOBILIARIA IMAGEN VISI</t>
  </si>
  <si>
    <t>INT 085902248344325442-KJTV452 SPEI, BANAMEX, 002580701667322375, INMOBILIARIA IMAGEN VISION SA DE C, 085902248344325442, 224834, Citibanamex</t>
  </si>
  <si>
    <t>INT 085902362904324042-KBUV164 SPEI, BANAMEX, 002580701667322375, INMOBILIARIA IMAGEN VISION SA DE C, 085902362904324042, 270824, TRASPASO</t>
  </si>
  <si>
    <t>INT 085902408324325040-KHTY972 SPEI, BANAMEX, 002580701667322375, INMOBILIARIA IMAGEN VISION SA DE C, 085902408324325040, 240832, Citibanamex</t>
  </si>
  <si>
    <t>INT 085902439604318747-IZNR123 SPEI, BANAMEX, 002580701667322375, INMOBILIARIA IMAGEN VISION SA DE C, 085902439604318747, 50724, TRASPASO</t>
  </si>
  <si>
    <t>INT 3843CP01202408013259501745-JNZS174 SPEI, BANORTE, 072580012130520158, MONICA ALEJANDRA DURAZO TORRES, 3843CP01202408013259501745, 0240801, L24villaplataagosto</t>
  </si>
  <si>
    <t>INT 38432P02202407083198669835-JAZQ204 SPEI, BANORTE, 072580012130520158, MONICA ALEJANDRA DURAZO TORRES, 38432P02202407083198669835, 0240708, L24villaplatajulio</t>
  </si>
  <si>
    <t>INT 085902700604320142-JHCD770 SPEI, BANAMEX, 002580701667322375, INMOBILIARIA IMAGEN VISION SA DE C, 085902700604320142, 190724, TRASPASO</t>
  </si>
  <si>
    <t>INT 085902779774323645-JZWN892 SPEI, BANAMEX, 002580701667322375, INMOBILIARIA IMAGEN VISION SA DE C, 085902779774323645, 1, 1</t>
  </si>
  <si>
    <t>INT 3843CP03202407223234549260-JITE060 SPEI, BANORTE, 072580012209280604, LILIANN DIAZ GARZA, 3843CP03202407223234549260, 0240722, Local 5 plaza selda</t>
  </si>
  <si>
    <t>INT 38432P05202409263401464050-KSLK000 SPEI, BANORTE, 072580012209280604, LILIANN DIAZ GARZA, 38432P05202409263401464050, 0240926, Pago renta local 5 plaza zelda</t>
  </si>
  <si>
    <t>INT 085902943304324844-KGSC230 SPEI, BANAMEX, 002580701667322375, INMOBILIARIA IMAGEN VISION SA DE C, 085902943304324844, 40924, TRASPASO</t>
  </si>
  <si>
    <t>INT 2024070540044B36L0000307647449-IZMM727 SPEI, SCOTIABANK, 044580145021768908, LOPEZ GARCIA HUGO ENRIQUE, 2024070540044B36L0000307647449, 50724, Pago Renta Local</t>
  </si>
  <si>
    <t>INT 2024073140044B36L0000312418012-JNEH973 SPEI, SCOTIABANK, 044580145021768908, LOPEZ GARCIA HUGO ENRIQUE, 2024073140044B36L0000312418012, 310724, Transferencia a INMOBILIARIA IMAGEN VISI</t>
  </si>
  <si>
    <t>INT 085903214424322949-JWFT368 SPEI, BANAMEX, 002580701667322375, INMOBILIARIA IMAGEN VISION SA DE C, 085903214424322949, 160824, TRASPASO</t>
  </si>
  <si>
    <t>INT 085903439724321344-JNEX145 SPEI, BANAMEX, 002580701667322375, INMOBILIARIA IMAGEN VISION SA DE C, 085903439724321344, 343972, Citibanamex</t>
  </si>
  <si>
    <t>INT 085903472704326447-KPIX357 SPEI, BANAMEX, 002580701667322375, INMOBILIARIA IMAGEN VISION SA DE C, 085903472704326447, 200924, TRASPASO</t>
  </si>
  <si>
    <t>INT 085903531264319149-JBPL139 SPEI, BANAMEX, 002580701667322375, INMOBILIARIA IMAGEN VISION SA DE C, 085903531264319149, 90724, TRASPASO</t>
  </si>
  <si>
    <t>INT 085903636974320841-JKPL821 SPEI, BANAMEX, 002580701667322375, INMOBILIARIA IMAGEN VISION SA DE C, 085903636974320841, 363697, Citibanamex</t>
  </si>
  <si>
    <t>INT 085903671334321548-JOSA442 SPEI, BANAMEX, 002580701667322375, INMOBILIARIA IMAGEN VISION SA DE C, 085903671334321548, 20824, TRASPASO</t>
  </si>
  <si>
    <t>INT 085903689764327143-KSXX078 SPEI, BANAMEX, 002580700201158809, FRANCISCO JOSE, MONTEMAYOR/ALDAPE, 085903689764327143, 270924, Transferencia interbancaria</t>
  </si>
  <si>
    <t>FRANCISCO JOSE</t>
  </si>
  <si>
    <t>INT 085904011794319841-JFNY185 SPEI, BANAMEX, 002580701667322375, INMOBILIARIA IMAGEN VISION SA DE C, 085904011794319841, 401179, Citibanamex</t>
  </si>
  <si>
    <t>INT 085905187274325742-KLSP587 SPEI, BANAMEX, 002580701667322375, INMOBILIARIA IMAGEN VISION SA DE C, 085905187274325742, 518727, Citibanamex</t>
  </si>
  <si>
    <t>INT 085905526664325540-KKNE554 SPEI, BANAMEX, 002580701667322375, INMOBILIARIA IMAGEN VISION SA DE C, 085905526664325540, 552666, Citibanamex</t>
  </si>
  <si>
    <t>INT 085906222244322841-JVRA183 SPEI, BANAMEX, 002580701667322375, INMOBILIARIA IMAGEN VISION SA DE C, 085906222244322841, 150824, TRASPASO</t>
  </si>
  <si>
    <t>INT 085908676094326148-KNQQ343 SPEI, BANAMEX, 002580700201158809, FRANCISCO JOSE, MONTEMAYOR/ALDAPE, 085908676094326148, 170924, Transferencia interbancaria</t>
  </si>
  <si>
    <t>INT 19234A0F36C48635-KSWJ184 SPEI, BANAMEX, 002580701130218000, COMERC FARMACEUTICA DE CHIS SAPI D, 19234A0F36C48635, 1155013, 55294806EMITIDO POR COFACH</t>
  </si>
  <si>
    <t>COMERCIALIZADORA FARMACEUTICA</t>
  </si>
  <si>
    <t>INT 2024072540044B36K0000060024025-JJVZ350 SPEI, SCOTIABANK, 044580145078617293, LATINOAMERICA DE REFRIGERACION, 2024072540044B36K0000060024025, 1, pago fact. A2785</t>
  </si>
  <si>
    <t>LATINOAMERICA DE REFRIGERACION</t>
  </si>
  <si>
    <t>INT 20240731400140BET0000471997410-JNLO758 SPEI, SANTANDER, 014580655099382962, CONSTRUCCIONES LAVINT SA DE CV, 20240731400140BET0000471997410, 7199741, deposito</t>
  </si>
  <si>
    <t>CONSTRUCCIONES LAVINT</t>
  </si>
  <si>
    <t>INT 2024082140044B36K0000060718276-JYUO361 SPEI, SCOTIABANK, 044580256000129046, BELLEZA ASIATICA MOMIJI SA DE, 2024082140044B36K0000060718276, 2108, Imagen Vision Renta Julio</t>
  </si>
  <si>
    <t>BELLEZA ASIATICA MOMIJI</t>
  </si>
  <si>
    <t>INT 2024082940044B36K0000060910849-KCVD437 SPEI, SCOTIABANK, 044580256000129046, BELLEZA ASIATICA MOMIJI SA DE, 2024082940044B36K0000060910849, 2908, Pago Final orinoco renta</t>
  </si>
  <si>
    <t>INT 20240830400140BET0000483244510-KDYF492 SPEI, SANTANDER, 014580655101769800, SERVICIOS PROFESIONALES MIREMUX SA DE CV, 20240830400140BET0000483244510, 8324451, DEPOSITO</t>
  </si>
  <si>
    <t>SERVICIOS PROFESIONALES MIREMUX</t>
  </si>
  <si>
    <t>INT 202409264013300000000028845911-KSKW446 SPEI, ACTINVER, 133580000074905010, OPERADORA FILTRO, S DE RL DE CV, 202409264013300000000028845911, 0000003, PAGO FACTURA 2858</t>
  </si>
  <si>
    <t>INT 2024091140044B36K0000061266504-KKLK727 SPEI, SCOTIABANK, 044580145078617293, LATINOAMERICA DE REFRIGERACION, 2024091140044B36K0000061266504, 1, pago fact. A2811</t>
  </si>
  <si>
    <t>INT 20240930400140BET0000494129710-KUTO290 SPEI, SANTANDER, 014580655101769800, SERVICIOS PROFESIONALES MIREMUX SA DE CV, 20240930400140BET0000494129710, 9412971, DEPOSITO</t>
  </si>
  <si>
    <t>INT 24186807715700-IYUG920 SPEI, MULTIVA BANCO, 132180000071591530, LIDICE ESTEFANIA LOREDO DIAZ, 24186807715700, 7, julio</t>
  </si>
  <si>
    <t>LIDICE ESTEFANIA LOREDO DIAZ</t>
  </si>
  <si>
    <t>INT 202407154013300000000027480832-JEXD082 SPEI, ACTINVER, 133580000074905010, OPERADORA FILTRO, S DE RL DE CV, 202407154013300000000027480832, 0000003, PAGO FACTURA 2807</t>
  </si>
  <si>
    <t>INT 202408224013300000000028203759-JZKN112 SPEI, ACTINVER, 133580000074905010, OPERADORA FILTRO, S DE RL DE CV, 202408224013300000000028203759, 0000003, PAGO FACTURA 2831</t>
  </si>
  <si>
    <t>INT 24215059547087-JOPT609 SPEI, MULTIVA BANCO, 132180000071591530, LIDICE ESTEFANIA LOREDO DIAZ, 24215059547087, 8, agosto</t>
  </si>
  <si>
    <t>INT 24246973047808-KFHU989 SPEI, MULTIVA BANCO, 132180000071591530, LIDICE ESTEFANIA LOREDO DIAZ, 24246973047808, 1, sep</t>
  </si>
  <si>
    <t>INT 3843CP02202407083198194262-JAWP393 SPEI, BANORTE, 072580012211134078, ARNOLDO IVAN VELA HERNANDEZ, 3843CP02202407083198194262, 0240708, lote 59 palo alto</t>
  </si>
  <si>
    <t>ANOLDO IVAN VELA HERNANDEZ</t>
  </si>
  <si>
    <t>INT 3843CP02202408033266539718-JPNN706 SPEI, BANORTE, 072580012211134078, ARNOLDO IVAN VELA HERNANDEZ, 3843CP02202408033266539718, 0240803, lote 59 palo alto agosto2024</t>
  </si>
  <si>
    <t>INT 3843CP02202408163298697165-JWPT768 SPEI, BANORTE, 072580002572338662, CLAUDIA PATRICIA DE LA GARZA RAMOS, 3843CP02202408163298697165, 0240816, Pago 12 palo alto</t>
  </si>
  <si>
    <t>CLAUDIA PATRICIA DE LA GARZA RAMOS</t>
  </si>
  <si>
    <t>INT 3843CP04202407183223937645-JGKJ361 SPEI, BANORTE, 072580002572338662, CLAUDIA PATRICIA DE LA GARZA RAMOS, 3843CP04202407183223937645, 0240717, Pago 11 palo alto claudia de la garza</t>
  </si>
  <si>
    <t>INT 3843CP05202409193384441608-KOSB092 SPEI, BANORTE, 072580010633357260, CLAUDIA PATRICIA DE LA GARZA RAMOS, 3843CP05202409193384441608, 0240919, Pago 13 Palo alto Claudia de la Garza</t>
  </si>
  <si>
    <t>INT 72792P01202409233393965095-KQTO898 SPEI, BANORTE, 072580001112329977, JOSE CARLOS TORRES GARCIA, 72792P01202409233393965095, 0230924, DEPARTAMENTO 103 DOS DUENDES</t>
  </si>
  <si>
    <t>JOSE CARLOS TORRES GARCIA</t>
  </si>
  <si>
    <t>INT 7279CP02202407163220212947-JFPA137 SPEI, BANORTE, 072580001112329977, JOSE CARLOS TORRES GARCIA, 7279CP02202407163220212947, 0160724, DEPARTAMENTO 103 DOS DUENDES</t>
  </si>
  <si>
    <t>INT 7279CP05202408193304578073-JXUF953 SPEI, BANORTE, 072580001112329977, JOSE CARLOS TORRES GARCIA, 7279CP05202408193304578073, 0190824, DEPARTAMENTO 103 DOS DUENDES</t>
  </si>
  <si>
    <t>INT BNET01002408270032554408-KBVM287 SPEI, BBVA MEXICO, 012580004827033007, GABRIEL FLORES CEDILLO, BNET01002408270032554408, 2708240, Lote 53 Palo Alto Gabriel Flores Cedillo</t>
  </si>
  <si>
    <t>GABRIEL FLORES CEDILLO</t>
  </si>
  <si>
    <t>INT BNET01002409300040302376-KULX763 SPEI, BBVA MEXICO, 012580004827033007, GABRIEL FLORES CEDILLO, BNET01002409300040302376, 3009240, Lote53 PaloAlto Gabriel Flores Cedillo</t>
  </si>
  <si>
    <t>INT HSBC217974-JQPV742 SPEI, HSBC, 021580062219009494, MABEL ESTRADA GARZA, HSBC217974, 0000008, MENS 8 DEPTO 310 DOSDUENDES</t>
  </si>
  <si>
    <t>MABEL ESTRADA GARZA</t>
  </si>
  <si>
    <t>INT HSBC340048-IYYO795 SPEI, HSBC, 021580062219009494, MABEL ESTRADA GARZA, HSBC340048, 0000007, PAGO 7 DEPTO 310 DOSDUENDES</t>
  </si>
  <si>
    <t>INT HSBC366484-JNDW194 SPEI, HSBC, 021822040569859896, GABRIEL FLORES CEDILLO, HSBC366484, 0000001, Lote53 PaloAlto Gabriel Flores C</t>
  </si>
  <si>
    <t>INT HSBC562734-KHKO192 SPEI, HSBC, 021580062219009494, MABEL ESTRADA GARZA, HSBC562734, 0000009, MENSUALIDAD 9 DEPTO 310 DOSDUENDES</t>
  </si>
  <si>
    <t>INT MBAN01002407010086944045-IXGN512 SPEI, BBVA MEXICO, 012700004717424344, JESUS EDUARDO SALVAD SUAREZ PENA, MBAN01002407010086944045, 2506240, plaza selda L2</t>
  </si>
  <si>
    <t>JESUS EDUARDO SALVAD SUAREZ PENA</t>
  </si>
  <si>
    <t>INT MBAN01002407040098004821-IYVQ300 SPEI, BBVA MEXICO, 012580001942999142, ALFREDO GARZA PENA, MBAN01002407040098004821, 2506240, Lote 12 y 13 Palo Alto 7 de 23</t>
  </si>
  <si>
    <t>ALFREDO GARZA PENA</t>
  </si>
  <si>
    <t>INT MBAN01002407040098183545-IYWL397 SPEI, BBVA MEXICO, 012580004420005128, ENRIQUE AVALOS MONARREZ, MBAN01002407040098183545, 2306240, lote48 palo Alto</t>
  </si>
  <si>
    <t>ENRIQUE AVALOS MONARREZ</t>
  </si>
  <si>
    <t>INT MBAN01002407080063094087-JBBX239 SPEI, BBVA MEXICO, 012180015531003783, ANDREA FRAUSTRO VILLARREAL, MBAN01002407080063094087, 1806240, renta</t>
  </si>
  <si>
    <t>ANDREA FRAUSTRO VILLAREAL</t>
  </si>
  <si>
    <t>INT MBAN01002407170096191833-JFZO403 SPEI, BBVA MEXICO, 012180015060812157, MARYSOL ORTEGA CUESTA, MBAN01002407170096191833, 1806240, mant</t>
  </si>
  <si>
    <t>MARYSOL ORTEGA CUESTA</t>
  </si>
  <si>
    <t>INT MBAN01002408050056644121-JPHC329 SPEI, BBVA MEXICO, 012580004420005128, ENRIQUE AVALOS MONARREZ, MBAN01002408050056644121, 2306240, L48PaloAlto EAM</t>
  </si>
  <si>
    <t>INT MBAN01002408060066674597-JQPL128 SPEI, BBVA MEXICO, 012580001942999142, ALFREDO GARZA PENA, MBAN01002408060066674597, 2506240, Lote 12 y 13 Palo Alto 8 de 23</t>
  </si>
  <si>
    <t>INT MBAN01002408120078972364-JSSB529 SPEI, BBVA MEXICO, 012700004717424344, JESUS EDUARDO SALVAD SUAREZ PENA, MBAN01002408120078972364, 2506240, plaza selda 02</t>
  </si>
  <si>
    <t>INT MBAN01002409060080205716-KHMH878 SPEI, BBVA MEXICO, 012580004420005128, ENRIQUE AVALOS MONARREZ, MBAN01002409060080205716, 2306240, L 48 PaloAlto sept2024 EAM</t>
  </si>
  <si>
    <t>INT MBAN01002409060081240335-KHPL158 SPEI, BBVA MEXICO, 012700004717424344, JESUS EDUARDO SALVAD SUAREZ PENA, MBAN01002409060081240335, 2506240, plaza selda L2</t>
  </si>
  <si>
    <t>INT SPEI-Devolucion SPEI: JFKY488</t>
  </si>
  <si>
    <t>INT SPEI-Devolucion SPEI: JFKY495</t>
  </si>
  <si>
    <t>TRA A2863-(NB) Recepcion de cuenta: 059919460029, DESARROLLADORA ZIRAN S.A. DE C.V., A2863</t>
  </si>
  <si>
    <t>DESARROLLADORA ZIRAN</t>
  </si>
  <si>
    <t>TRA A2864-(NB) Recepcion de cuenta: 059919460037, DESARROLLADORA ZIRAN S.A. DE C.V., A2864</t>
  </si>
  <si>
    <t>TRA A2865 A2866 A2867-(NB) Recepcion de cuenta: 059919460045, DESARROLLADORA ZIRAN S.A. DE C.V., A2865 A2866 A2867</t>
  </si>
  <si>
    <t>TRA AGOSTO-(NB) Recepcion de cuenta: 023882860019, DESARROLLO Y FOMENTO DE CONCEPTOS ALIMENTICIOS ESPECIALIZADOS S.A. DE C.V., AGOSTO</t>
  </si>
  <si>
    <t>DESARROLLO Y FOMENTO DE CONCEPTOS ALIMENTICIOS ESPECIALIZADOS</t>
  </si>
  <si>
    <t>TRA DEVOLUCION-(NB) Recepcion de cuenta: 001113080015, DESARROLLADORA TRINITY S.A. DE C.V., DEVOLUCION</t>
  </si>
  <si>
    <t>TRA DEVOLUCION-(NB) Recepcion de cuenta: 001136380016, FRANCISCO JOSE MONTEMAYOR ALDAPE, DEVOLUCION</t>
  </si>
  <si>
    <t>TRA DEVOLUCION-(NB) Recepcion de cuenta: 001140160021, TANARAH CHIPINQUE S.A. DE C.V., DEVOLUCION</t>
  </si>
  <si>
    <t>TRA DEVOLUCION-(NB) Recepcion de cuenta: 001153220014, DESARROLLADORA MAHLLIO S.A. DE C.V., DEVOLUCION</t>
  </si>
  <si>
    <t>TRA DEVOLUCION-(NB) Recepcion de cuenta: 023045150011, ANTALYUS PLAZA COMERCIAL S.A. DE C.V., DEVOLUCION</t>
  </si>
  <si>
    <t>TRA DEVOLUCION-(NB) Recepcion de cuenta: 059955400016, URBANIZADORA PPK DEL NORTE S.A. DE C.V., DEVOLUCION</t>
  </si>
  <si>
    <t>TRA F2837-(NB) Recepcion de cuenta: 059919460011, DESARROLLADORA ZIRAN S.A. DE C.V., F2837</t>
  </si>
  <si>
    <t>TRA FACTS A2861 Y A2862-(NB) Recepcion de cuenta: 059919460053, DESARROLLADORA ZIRAN S.A. DE C.V., FACTS A2861 Y A2862</t>
  </si>
  <si>
    <t>TRA JULIO-(NB) Recepcion de cuenta: 023882860019, DESARROLLO Y FOMENTO DE CONCEPTOS ALIMENTICIOS ESPECIALIZADOS S.A. DE C.V., JULIO</t>
  </si>
  <si>
    <t>TRA PAGO IMAGEN VISION-(NB) Recepcion de cuenta: 023041720018, PROYECTOS COMERCIALES CUADRO S.A. DE C.V., PAGO IMAGEN VISION</t>
  </si>
  <si>
    <t>PROYECTOS COMERCIALES CUADRO</t>
  </si>
  <si>
    <t>TRA SEPTIEMBRE-(NB) Recepcion de cuenta: 023882860019, DESARROLLO Y FOMENTO DE CONCEPTOS ALIMENTICIOS ESPECIALIZADOS S.A. DE C.V., SEPTIEMBRE</t>
  </si>
  <si>
    <t>TRA TRASPASO DE SALDOS-(NB) Recepcion de cuenta: 001138050013, INMOBILIARIA IMAGEN VISION S.A. DE C.V., TRASPASO DE SALDOS</t>
  </si>
  <si>
    <t>(en blanco)</t>
  </si>
  <si>
    <t>CHEQUE/MATERIALES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</si>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</sst>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&quot;$&quot;\ * #,##0.00_-;\-&quot;$&quot;\ * #,##0.00_-;_-&quot;$&quot;\ * &quot;-&quot;??_-;_-@"/>
    <numFmt numFmtId="167" formatCode="0.000"/>
    <numFmt numFmtId="168" formatCode="_-[$$-409]* #,##0.00_ ;_-[$$-409]* \-#,##0.00\ ;_-[$$-409]* &quot;-&quot;??_ ;_-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6">
    <xf numFmtId="0" fontId="0" fillId="0" borderId="0" xfId="0"/>
    <xf numFmtId="14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16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1" xfId="0" applyFont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165" fontId="0" fillId="0" borderId="0" xfId="0" applyNumberFormat="1"/>
    <xf numFmtId="165" fontId="0" fillId="0" borderId="0" xfId="1" applyFont="1"/>
    <xf numFmtId="2" fontId="0" fillId="0" borderId="0" xfId="0" applyNumberFormat="1"/>
    <xf numFmtId="167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168" fontId="1" fillId="0" borderId="0" xfId="0" applyNumberFormat="1" applyFont="1"/>
    <xf numFmtId="168" fontId="0" fillId="0" borderId="0" xfId="0" applyNumberFormat="1"/>
    <xf numFmtId="0" fontId="0" fillId="0" borderId="0" xfId="0" applyNumberFormat="1"/>
    <xf numFmtId="168" fontId="4" fillId="0" borderId="0" xfId="0" applyNumberFormat="1" applyFont="1"/>
  </cellXfs>
  <cellStyles count="2">
    <cellStyle name="Moneda" xfId="1" builtinId="4"/>
    <cellStyle name="Normal" xfId="0" builtinId="0"/>
  </cellStyles>
  <dxfs count="8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5" formatCode="_-&quot;$&quot;\ * #,##0.00_-;\-&quot;$&quot;\ * #,##0.00_-;_-&quot;$&quot;\ * &quot;-&quot;??_-;_-@_-"/>
    </dxf>
    <dxf>
      <numFmt numFmtId="165" formatCode="_-&quot;$&quot;\ * #,##0.00_-;\-&quot;$&quot;\ * #,##0.00_-;_-&quot;$&quot;\ * &quot;-&quot;??_-;_-@_-"/>
    </dxf>
    <dxf>
      <numFmt numFmtId="13" formatCode="0%"/>
    </dxf>
    <dxf>
      <numFmt numFmtId="165" formatCode="_-&quot;$&quot;\ * #,##0.00_-;\-&quot;$&quot;\ * #,##0.00_-;_-&quot;$&quot;\ * &quot;-&quot;??_-;_-@_-"/>
    </dxf>
    <dxf>
      <numFmt numFmtId="165" formatCode="_-&quot;$&quot;\ * #,##0.00_-;\-&quot;$&quot;\ * #,##0.00_-;_-&quot;$&quot;\ * &quot;-&quot;??_-;_-@_-"/>
    </dxf>
    <dxf>
      <numFmt numFmtId="165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575.86949837963" createdVersion="8" refreshedVersion="8" minRefreshableVersion="3" recordCount="2001" xr:uid="{347BAD10-6B0A-644E-86AA-F62A9EF0CADB}">
  <cacheSource type="worksheet">
    <worksheetSource ref="A1:J2002" sheet="Datos"/>
  </cacheSource>
  <cacheFields count="10">
    <cacheField name="FECHA" numFmtId="0">
      <sharedItems containsNonDate="0" containsDate="1" containsString="0" containsBlank="1" minDate="2024-07-01T00:00:00" maxDate="2024-10-01T00:00:00"/>
    </cacheField>
    <cacheField name="CONCEPTO" numFmtId="0">
      <sharedItems containsBlank="1"/>
    </cacheField>
    <cacheField name="CARGOS" numFmtId="168">
      <sharedItems containsString="0" containsBlank="1" containsNumber="1" minValue="1012" maxValue="12600000"/>
    </cacheField>
    <cacheField name="ABONOS" numFmtId="168">
      <sharedItems containsString="0" containsBlank="1" containsNumber="1" minValue="1510.54" maxValue="13550000"/>
    </cacheField>
    <cacheField name="SALDO" numFmtId="168">
      <sharedItems containsString="0" containsBlank="1" containsNumber="1" minValue="5339.32" maxValue="13628048.960000001"/>
    </cacheField>
    <cacheField name="TIPO" numFmtId="0">
      <sharedItems containsBlank="1" count="3">
        <s v="RETIRO"/>
        <s v="DEPOSITO"/>
        <m/>
      </sharedItems>
    </cacheField>
    <cacheField name="CLASIFICACION" numFmtId="0">
      <sharedItems containsBlank="1" count="17">
        <s v="CHEQUE/MATERIALES"/>
        <s v="MATERIALES"/>
        <s v="SERVICIOS"/>
        <s v="SIN CLASIFICAR"/>
        <s v="OPERATIVO"/>
        <s v="IMPUESTOS"/>
        <s v="RECURRENTE"/>
        <s v="DEVOLUCION"/>
        <s v="TRASPASO"/>
        <s v="NOMINA"/>
        <s v="FLETE"/>
        <s v="SEGUROS"/>
        <s v="ALQUILER"/>
        <s v="CLIENTE"/>
        <m/>
        <s v="DEUDA" u="1"/>
        <s v="COMBUSTIBLE" u="1"/>
      </sharedItems>
    </cacheField>
    <cacheField name="CLIENTE/PROVEEDOR" numFmtId="0">
      <sharedItems containsBlank="1"/>
    </cacheField>
    <cacheField name="RFC" numFmtId="0">
      <sharedItems containsBlank="1"/>
    </cacheField>
    <cacheField name="SEMANA" numFmtId="0">
      <sharedItems containsMixedTypes="1" containsNumber="1" containsInteger="1" minValue="27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5575.869498611108" createdVersion="8" refreshedVersion="8" minRefreshableVersion="3" recordCount="2002" xr:uid="{C321F0B8-40E2-4447-A0C4-30885D371DC9}">
  <cacheSource type="worksheet">
    <worksheetSource ref="A1:J1048576" sheet="Datos"/>
  </cacheSource>
  <cacheFields count="16">
    <cacheField name="FECHA" numFmtId="0">
      <sharedItems containsNonDate="0" containsDate="1" containsString="0" containsBlank="1" minDate="2024-04-01T00:00:00" maxDate="2024-10-01T00:00:00" count="126">
        <d v="2024-08-05T00:00:00"/>
        <d v="2024-07-05T00:00:00"/>
        <d v="2024-08-29T00:00:00"/>
        <d v="2024-08-16T00:00:00"/>
        <d v="2024-08-23T00:00:00"/>
        <d v="2024-07-25T00:00:00"/>
        <d v="2024-09-27T00:00:00"/>
        <d v="2024-09-06T00:00:00"/>
        <d v="2024-08-06T00:00:00"/>
        <d v="2024-07-17T00:00:00"/>
        <d v="2024-07-04T00:00:00"/>
        <d v="2024-09-18T00:00:00"/>
        <d v="2024-09-20T00:00:00"/>
        <d v="2024-07-22T00:00:00"/>
        <d v="2024-07-19T00:00:00"/>
        <d v="2024-09-10T00:00:00"/>
        <d v="2024-09-11T00:00:00"/>
        <d v="2024-09-19T00:00:00"/>
        <d v="2024-08-19T00:00:00"/>
        <d v="2024-09-17T00:00:00"/>
        <d v="2024-07-26T00:00:00"/>
        <d v="2024-07-12T00:00:00"/>
        <d v="2024-07-11T00:00:00"/>
        <d v="2024-08-09T00:00:00"/>
        <d v="2024-07-23T00:00:00"/>
        <d v="2024-08-14T00:00:00"/>
        <d v="2024-07-10T00:00:00"/>
        <d v="2024-07-18T00:00:00"/>
        <d v="2024-07-01T00:00:00"/>
        <d v="2024-08-12T00:00:00"/>
        <d v="2024-09-24T00:00:00"/>
        <d v="2024-09-30T00:00:00"/>
        <d v="2024-08-08T00:00:00"/>
        <d v="2024-09-13T00:00:00"/>
        <d v="2024-08-21T00:00:00"/>
        <d v="2024-08-02T00:00:00"/>
        <d v="2024-07-15T00:00:00"/>
        <d v="2024-09-12T00:00:00"/>
        <d v="2024-08-30T00:00:00"/>
        <d v="2024-07-24T00:00:00"/>
        <d v="2024-08-07T00:00:00"/>
        <d v="2024-08-20T00:00:00"/>
        <d v="2024-08-01T00:00:00"/>
        <d v="2024-07-16T00:00:00"/>
        <d v="2024-07-31T00:00:00"/>
        <d v="2024-08-22T00:00:00"/>
        <d v="2024-09-23T00:00:00"/>
        <d v="2024-09-25T00:00:00"/>
        <d v="2024-09-02T00:00:00"/>
        <d v="2024-07-02T00:00:00"/>
        <d v="2024-07-03T00:00:00"/>
        <d v="2024-08-28T00:00:00"/>
        <d v="2024-07-30T00:00:00"/>
        <d v="2024-09-26T00:00:00"/>
        <d v="2024-09-04T00:00:00"/>
        <d v="2024-08-15T00:00:00"/>
        <d v="2024-08-27T00:00:00"/>
        <d v="2024-07-29T00:00:00"/>
        <d v="2024-07-09T00:00:00"/>
        <d v="2024-08-26T00:00:00"/>
        <d v="2024-09-09T00:00:00"/>
        <d v="2024-07-08T00:00:00"/>
        <d v="2024-09-05T00:00:00"/>
        <m/>
        <d v="2024-06-17T00:00:00" u="1"/>
        <d v="2024-06-13T00:00:00" u="1"/>
        <d v="2024-06-19T00:00:00" u="1"/>
        <d v="2024-06-27T00:00:00" u="1"/>
        <d v="2024-06-05T00:00:00" u="1"/>
        <d v="2024-06-14T00:00:00" u="1"/>
        <d v="2024-06-07T00:00:00" u="1"/>
        <d v="2024-06-28T00:00:00" u="1"/>
        <d v="2024-06-21T00:00:00" u="1"/>
        <d v="2024-06-20T00:00:00" u="1"/>
        <d v="2024-06-11T00:00:00" u="1"/>
        <d v="2024-06-24T00:00:00" u="1"/>
        <d v="2024-06-25T00:00:00" u="1"/>
        <d v="2024-06-26T00:00:00" u="1"/>
        <d v="2024-06-06T00:00:00" u="1"/>
        <d v="2024-06-10T00:00:00" u="1"/>
        <d v="2024-06-18T00:00:00" u="1"/>
        <d v="2024-06-04T00:00:00" u="1"/>
        <d v="2024-06-03T00:00:00" u="1"/>
        <d v="2024-06-12T00:00:00" u="1"/>
        <d v="2024-08-13T00:00:00" u="1"/>
        <d v="2024-05-20T00:00:00" u="1"/>
        <d v="2024-05-28T00:00:00" u="1"/>
        <d v="2024-05-29T00:00:00" u="1"/>
        <d v="2024-05-21T00:00:00" u="1"/>
        <d v="2024-04-02T00:00:00" u="1"/>
        <d v="2024-04-05T00:00:00" u="1"/>
        <d v="2024-05-17T00:00:00" u="1"/>
        <d v="2024-05-30T00:00:00" u="1"/>
        <d v="2024-04-11T00:00:00" u="1"/>
        <d v="2024-05-10T00:00:00" u="1"/>
        <d v="2024-04-26T00:00:00" u="1"/>
        <d v="2024-04-30T00:00:00" u="1"/>
        <d v="2024-05-15T00:00:00" u="1"/>
        <d v="2024-05-24T00:00:00" u="1"/>
        <d v="2024-04-25T00:00:00" u="1"/>
        <d v="2024-05-31T00:00:00" u="1"/>
        <d v="2024-04-24T00:00:00" u="1"/>
        <d v="2024-04-09T00:00:00" u="1"/>
        <d v="2024-05-02T00:00:00" u="1"/>
        <d v="2024-04-22T00:00:00" u="1"/>
        <d v="2024-04-19T00:00:00" u="1"/>
        <d v="2024-04-12T00:00:00" u="1"/>
        <d v="2024-04-23T00:00:00" u="1"/>
        <d v="2024-04-15T00:00:00" u="1"/>
        <d v="2024-05-03T00:00:00" u="1"/>
        <d v="2024-04-16T00:00:00" u="1"/>
        <d v="2024-05-09T00:00:00" u="1"/>
        <d v="2024-04-08T00:00:00" u="1"/>
        <d v="2024-04-29T00:00:00" u="1"/>
        <d v="2024-05-14T00:00:00" u="1"/>
        <d v="2024-05-06T00:00:00" u="1"/>
        <d v="2024-05-22T00:00:00" u="1"/>
        <d v="2024-05-16T00:00:00" u="1"/>
        <d v="2024-05-13T00:00:00" u="1"/>
        <d v="2024-04-01T00:00:00" u="1"/>
        <d v="2024-04-17T00:00:00" u="1"/>
        <d v="2024-05-27T00:00:00" u="1"/>
        <d v="2024-05-07T00:00:00" u="1"/>
        <d v="2024-04-03T00:00:00" u="1"/>
        <d v="2024-05-23T00:00:00" u="1"/>
        <d v="2024-05-08T00:00:00" u="1"/>
      </sharedItems>
      <fieldGroup par="14"/>
    </cacheField>
    <cacheField name="CONCEPTO" numFmtId="0">
      <sharedItems containsBlank="1"/>
    </cacheField>
    <cacheField name="CARGOS" numFmtId="168">
      <sharedItems containsString="0" containsBlank="1" containsNumber="1" minValue="1012" maxValue="12600000"/>
    </cacheField>
    <cacheField name="ABONOS" numFmtId="168">
      <sharedItems containsString="0" containsBlank="1" containsNumber="1" minValue="1510.54" maxValue="13550000"/>
    </cacheField>
    <cacheField name="SALDO" numFmtId="168">
      <sharedItems containsString="0" containsBlank="1" containsNumber="1" minValue="5339.32" maxValue="13628048.960000001"/>
    </cacheField>
    <cacheField name="TIPO" numFmtId="0">
      <sharedItems containsBlank="1" count="3">
        <s v="RETIRO"/>
        <s v="DEPOSITO"/>
        <m/>
      </sharedItems>
    </cacheField>
    <cacheField name="CLASIFICACION" numFmtId="0">
      <sharedItems containsBlank="1" count="34">
        <s v="CHEQUE/MATERIALES"/>
        <s v="MATERIALES"/>
        <s v="SERVICIOS"/>
        <s v="SIN CLASIFICAR"/>
        <s v="OPERATIVO"/>
        <s v="IMPUESTOS"/>
        <s v="RECURRENTE"/>
        <s v="DEVOLUCION"/>
        <s v="TRASPASO"/>
        <s v="NOMINA"/>
        <s v="FLETE"/>
        <s v="SEGUROS"/>
        <s v="ALQUILER"/>
        <s v="CLIENTE"/>
        <m/>
        <s v="DEUDA" u="1"/>
        <s v="COMBUSTIBLE" u="1"/>
        <s v="EFECTIVO" u="1"/>
        <s v="IMPUESTO" u="1"/>
        <s v="SEGURO" u="1"/>
        <s v="COBRO DEUDA" u="1"/>
        <s v="SIN CLASIFICACION" u="1"/>
        <s v="PROVEEDOR MANGXO" u="1"/>
        <s v="DESCONOCIDO" u="1"/>
        <s v="FIJOS" u="1"/>
        <s v="prestamo" u="1"/>
        <s v="servicio" u="1"/>
        <s v="FACTORAJE" u="1"/>
        <s v="IMPULSORA REGIO HOGAR S.A.P.I. DE C.V" u="1"/>
        <s v="cliente mangxo" u="1"/>
        <s v="CLIENTES" u="1"/>
        <s v="MAQUINARIA" u="1"/>
        <s v="COMISION " u="1"/>
        <s v="CONSTRUCTORA" u="1"/>
      </sharedItems>
    </cacheField>
    <cacheField name="CLIENTE/PROVEEDOR" numFmtId="0">
      <sharedItems containsBlank="1" count="334">
        <m/>
        <s v="DELECTRIC"/>
        <s v="VARGAS VELASQUEZ Y ASOCIADOS"/>
        <s v="ANDAMIOS Y EQUIPOS AMARILLOS"/>
        <s v="PC ONLINE"/>
        <s v="POLIFORMAS PLASTICAS"/>
        <s v="IMPULSORA INDUSTRIAL MONTERREY"/>
        <s v="TUBERIAS DE MEXICO"/>
        <s v="REGIO MECASA"/>
        <s v="PINTURAS COVER"/>
        <s v="MAYOREO ELECTRICO DE MONTERREY"/>
        <s v="COMERCIALIZADORA SDMHC"/>
        <s v="SANIRENT DE MEXICO"/>
        <s v="INDUSTRIAS PERSISTA LABORO"/>
        <s v="CONCRETOS TECNICOS DE MEXICO"/>
        <s v="GENERAL AMBIENTAL"/>
        <s v="ASOCIACION DE CONDOMINIOS DE VILLA PLATA"/>
        <s v="GRAINGER"/>
        <s v="GASNGO MEXICO"/>
        <s v="SALAZAR TAMEZ Y ASOCIADOS"/>
        <s v="MATERIALES INDUSTRIALES JEREZ CONTADO"/>
        <s v="DESARROLLOS INMOBILIARIOS BIGHO"/>
        <s v="DISTRIBUIDORA TAMEX"/>
        <s v="WIT INGENIERIA Y DISEÑOS"/>
        <s v="EDIFIT "/>
        <s v="RAUL RICARDO GANDARA REYES"/>
        <s v="VELA RUIZ ARQUITECTOS"/>
        <s v="CONSTRUCCIONES COSMENA"/>
        <s v="AGUA Y DRENAJE"/>
        <s v="THOLARQ CONSTRUCCIONES"/>
        <s v="CJC INDUSTRIAL SERVICES"/>
        <s v="COMERCIAL COLIBRI DE MONTERREY"/>
        <s v="CLAUDIA JAZMIN SALAZAR GRIMALDO"/>
        <s v="GEYCO PROYECTOS"/>
        <s v="EQUIPOS Y CONSTRUCCIONES JASAN"/>
        <s v="GRUPO SAPCON"/>
        <s v="FOLIANEST STUDIO"/>
        <s v="ELECTRO PERSA"/>
        <s v="GEOTECNIA DE MONTERREY"/>
        <s v="TOPOGRAFIA Y CONSTRUCCION DASOLO"/>
        <s v="CONSTRUCTORA RASEDI"/>
        <s v="PROJECTCOACH"/>
        <s v="TINACOS Y CISTERNAS DE MONTERREY"/>
        <s v="HOME DEPOT"/>
        <s v="CONRENT SERVICIOS DE ALMACENAJE"/>
        <s v="PATRIMONIO FELIZ"/>
        <s v="WEB DISTRIBUCION SAFETY MEXICO"/>
        <s v="QCH SAPI"/>
        <s v="VEYCO DESARROLLOS"/>
        <s v="PERIMETROS DE ACERO"/>
        <s v="NEODATA MONTERREY"/>
        <s v="CONSTRUCTORA TESORO DE MAPIMI"/>
        <s v="GEM GERENCIA EJECUTIVA"/>
        <s v="LILIAN DIAZ GARZA"/>
        <s v="AMERANA INMOBILIARIA"/>
        <s v="JAIME ISAIAS FLORES GARCIA"/>
        <s v="OPERADORA FILTRO"/>
        <s v="ENVERO CAPITAL"/>
        <s v="MONICA ALEJANDRA DURAZO TORRES"/>
        <s v="HECNOR BUSINESS CENTERS"/>
        <s v="LOPEZ GARCIA HUGO ENRIQUE"/>
        <s v="FRANCISCO JOSE"/>
        <s v="COMERCIALIZADORA FARMACEUTICA"/>
        <s v="LATINOAMERICA DE REFRIGERACION"/>
        <s v="CONSTRUCCIONES LAVINT"/>
        <s v="BELLEZA ASIATICA MOMIJI"/>
        <s v="SERVICIOS PROFESIONALES MIREMUX"/>
        <s v="LIDICE ESTEFANIA LOREDO DIAZ"/>
        <s v="ANOLDO IVAN VELA HERNANDEZ"/>
        <s v="CLAUDIA PATRICIA DE LA GARZA RAMOS"/>
        <s v="JOSE CARLOS TORRES GARCIA"/>
        <s v="GABRIEL FLORES CEDILLO"/>
        <s v="MABEL ESTRADA GARZA"/>
        <s v="JESUS EDUARDO SALVAD SUAREZ PENA"/>
        <s v="ALFREDO GARZA PENA"/>
        <s v="ENRIQUE AVALOS MONARREZ"/>
        <s v="ANDREA FRAUSTRO VILLAREAL"/>
        <s v="MARYSOL ORTEGA CUESTA"/>
        <s v="DESARROLLADORA ZIRAN"/>
        <s v="DESARROLLO Y FOMENTO DE CONCEPTOS ALIMENTICIOS ESPECIALIZADOS"/>
        <s v="PROYECTOS COMERCIALES CUADRO"/>
        <s v="SERVICIOS DE SALUD EL MAYAB" u="1"/>
        <s v="VALLEALTO PRODUCE" u="1"/>
        <s v="SEDENA" u="1"/>
        <s v="ESPACIO CONSTITUIDO ARQUITECTO" u="1"/>
        <s v="CIUDAD MITRAS" u="1"/>
        <s v="ALVARO BARRERA SEGOVIA" u="1"/>
        <s v="CONSTRUCCION ADMINISTRACION Y MANTENIMIENTO" u="1"/>
        <s v="CHRISTUS MUGUERZA SISTEMAS HOSPITALARIOS" u="1"/>
        <s v="INMOBILIARIA MULTIMEDIOS TURISMO" u="1"/>
        <s v="VALI ASESORES" u="1"/>
        <s v="OPERADORA TERRA REGIA" u="1"/>
        <s v="DOMINIO SAN ROQUE" u="1"/>
        <s v="TR CUMBRES SA" u="1"/>
        <s v="OPERADORA MIL CIEN" u="1"/>
        <s v="DOMINIO CUMBRES" u="1"/>
        <s v="INMOBILIARIA MIL" u="1"/>
        <s v="EASTAT SA" u="1"/>
        <s v="VILLA CASAS" u="1"/>
        <s v="CENTRO DE CONSTRUCCIONES MODERNAS" u="1"/>
        <s v="DESARROLLO INMOBILIARIO ROM" u="1"/>
        <s v="PICO CONSTRUCCIONES SA" u="1"/>
        <s v="OFFICE DEPOT" u="1"/>
        <s v="CONCRETOS ESTAMPADOS MEXICANOS" u="1"/>
        <s v="ACEROS TREGONZA" u="1"/>
        <s v="EX MATERIALES SA" u="1"/>
        <s v="ASFALTOS BASICOS" u="1"/>
        <s v="DISEDOS Y CONSTRUCCIONES DCN DEL NORTE" u="1"/>
        <s v="PROYECTOS CIVILES DINARQ" u="1"/>
        <s v="ELECTRICA KAJERO SA" u="1"/>
        <s v="FIGI CONSTRUCCIONES SA" u="1"/>
        <s v="PRODUCTOS DE CALIZA SA" u="1"/>
        <s v="PLANTASFALTO SA" u="1"/>
        <s v="PROYECTOS Y EDIFICACIONES TERAN SA" u="1"/>
        <s v="CENTRIFUGADOS MEXICANOS SA" u="1"/>
        <s v="FARCOM INDUSTRIAL SA" u="1"/>
        <s v="CONSTRUCTORA Y MAQUINARIA" u="1"/>
        <s v="ELECTRICA RIMAR" u="1"/>
        <s v="TREINTA COMERCIALIZADORA" u="1"/>
        <s v="ARTE Y CONSTRUCCION DEL NOROESTE SA" u="1"/>
        <s v="COMERCIALIZADORA Y DISTRIBUIDORA ALIYA" u="1"/>
        <s v="ACEROS Y TRITURADOS DE MONTERREY SA" u="1"/>
        <s v="ESPECIALISTAS EN CONCRETOS PERMEABLES" u="1"/>
        <s v="SEGURIDAD INDUSTRIAL REYNA" u="1"/>
        <s v="EL PATRON EN VALVULAS" u="1"/>
        <s v="MULTIELECTRICO SA" u="1"/>
        <s v="GMM Y DERIVADOS SA" u="1"/>
        <s v="CIMBRAS Y TABLEROS" u="1"/>
        <s v="GARCIA EQUIPMENT SA" u="1"/>
        <s v="BLANQUITA SA" u="1"/>
        <s v="RODAMIENTOS Y MANGUERAS INDUSTRIALES" u="1"/>
        <s v="DISTRIBUCION INDUSTRIAL JESMAR" u="1"/>
        <s v="MAQRO SA" u="1"/>
        <s v="INVERSIONES PATRIMONIALES" u="1"/>
        <s v="SURTIDOR ELECTRICO DE MONTERREY" u="1"/>
        <s v="SABDY DANIELA" u="1"/>
        <s v="MAQUINARIA PARA CONSTRUCCION DIMEX SA" u="1"/>
        <s v="RUIZ CASILLAS INGENIEROS Y ASOCIADOS SA" u="1"/>
        <s v="SUMINISTROS Y CONSTRUCCIONES SAGA" u="1"/>
        <s v="IGAZA FLETES Y TRITURADOS" u="1"/>
        <s v="ACEROS ALI SA" u="1"/>
        <s v="GRUPO BIO GUHUSA SA" u="1"/>
        <s v="SARO CONSTRUCCIONES Y MANTENIMIENTO" u="1"/>
        <s v="CIRBSA SA" u="1"/>
        <s v="DKOR DEL NORTE" u="1"/>
        <s v="PRODUCTOS DE ACERO CHAGAR" u="1"/>
        <s v="HARMAK MATERIALES SA" u="1"/>
        <s v="OIL &amp; ENERGY TRUST S.A" u="1"/>
        <s v="COSTRUMEX DEL NORTE" u="1"/>
        <s v="AIRE ACONDICIONADO PROYECTOS" u="1"/>
        <s v="GRUPO LITE SA" u="1"/>
        <s v="LL LAMPARAS Y LUMINARIAS" u="1"/>
        <s v="COMERCIALIZADORA DE ARTICULOS PLASTICOS" u="1"/>
        <s v="CONCRETOS MAGNO SA" u="1"/>
        <s v="TUBERIA INDUSTRIAL DEL NORTE" u="1"/>
        <s v="ADALBERTO LUNA GARZA" u="1"/>
        <s v="CADECO SA" u="1"/>
        <s v="EL SURTIDOR DEL OBSERVATORIO SA" u="1"/>
        <s v="PRIMERS Y PINTURAS SA" u="1"/>
        <s v="INGENIERIA Y CALIDAD BOGOTA SA" u="1"/>
        <s v="SANILOCK" u="1"/>
        <s v="YERALZA CONSTRUCCIONES SA" u="1"/>
        <s v="MULTIMATERIALES Y SERVICIOS SA" u="1"/>
        <s v="PROCESOS PLASTICOS MARKET SA" u="1"/>
        <s v="MACROELECTRIC SA" u="1"/>
        <s v="REFACCIONARIA TREVAIO" u="1"/>
        <s v="MARFIL URBANIZADORA INTEGRAL SA" u="1"/>
        <s v="URBACA" u="1"/>
        <s v="ROTGER INGENIERIA Y CONSTRUCCION SA" u="1"/>
        <s v="BASA INGENIERIA Y PROYECTOS AMBIENTALES" u="1"/>
        <s v="ABINCO" u="1"/>
        <s v="BLOCKERA REGIOMONTANA" u="1"/>
        <s v="COLORIDOS DEL NORTE" u="1"/>
        <s v="BREGAN CONSTRUCCIONES SA" u="1"/>
        <s v="RAM POLYMER CONCRETE" u="1"/>
        <s v="MATERIALES ASFALTICOS" u="1"/>
        <s v="EDESSA EDIFICACIONES Y PROYECTOS" u="1"/>
        <s v="ECOMUR SA" u="1"/>
        <s v="INDUSTRIAS KONIG" u="1"/>
        <s v="ALIMANCO SA" u="1"/>
        <s v="GRUPO CHAMPLITTE" u="1"/>
        <s v="EDIFICACIONES CONSTRUMARKA" u="1"/>
        <s v="ASESORIA Y CONSULTORIA INTEGRAL" u="1"/>
        <s v="GRUPO LATCO" u="1"/>
        <s v="CAJAS FUERTES BULL SAFE" u="1"/>
        <s v="GRUAS Y MANIOBRAS MONTEMAYOR" u="1"/>
        <s v="LABORATORIOS VIMONT" u="1"/>
        <s v="AUTOTRANSPORTES DE CARGA TRES GUERRAS" u="1"/>
        <s v="REA RENOVADORA" u="1"/>
        <s v="PROYECTA TECH" u="1"/>
        <s v="CYBERPUERTA" u="1"/>
        <s v="ASPECTOBIM" u="1"/>
        <s v="ELECTRO INDUSTRIA MONTERREY" u="1"/>
        <s v="VENTUMEX SA" u="1"/>
        <s v="PROVEEDORA DE TORNILLOS" u="1"/>
        <s v="SENALIZA SOLUCIONES" u="1"/>
        <s v="DISTRIBUCION INTERCERAMIC" u="1"/>
        <s v="COMESUR URBANO" u="1"/>
        <s v="TERRAPLENTOR" u="1"/>
        <s v="TG RENTAS" u="1"/>
        <s v="GRUPO NIRAM" u="1"/>
        <s v="AMAYA PROVEEDOR" u="1"/>
        <s v="DIFRENOSA" u="1"/>
        <s v="BLOCK VICTORIA SA" u="1"/>
        <s v="LAB FIRMA DE ABOGADOS" u="1"/>
        <s v="SOLUCIONES INDUSTRIALES SA" u="1"/>
        <s v="INMOBILIARIA 2110" u="1"/>
        <s v="ARQUITECTURA Y DESARROLLOS TRUST SA" u="1"/>
        <s v="ESTEBAN MELCHOR PLATA" u="1"/>
        <s v="MOSAICO ARQUITECTOS" u="1"/>
        <s v="JVE INDUSTRIAL SA" u="1"/>
        <s v="IGNACIO JAVIER OROZCO HERNANDEZ" u="1"/>
        <s v="LEIKA RECURSOS ADMINIST" u="1"/>
        <s v="TELECOMUNICACIONES SA" u="1"/>
        <s v="DESARROLLO TORRE MUNE SA" u="1"/>
        <s v="GRUPO COMERCIAL DE MONT" u="1"/>
        <s v="GVC CONSTRUCTORA DE LA BAHIA" u="1"/>
        <s v="FLETES MARROQUIN SA" u="1"/>
        <s v="DESARROLLO FLETEROS SA" u="1"/>
        <s v="DESARROLLOS RESIDENCIALES SM SA" u="1"/>
        <s v="BARNES DE MEXICO SA" u="1"/>
        <s v="CLINICA MONTERREY SA" u="1"/>
        <s v="ABASTECEDORA Y COMERCIALIZADOR" u="1"/>
        <s v="PROPLASTIKS MANUFACTURING SA" u="1"/>
        <s v="ERIKA DE LA TORRE HERNANDEZ" u="1"/>
        <s v="INDUMEX &amp; TEXTILES SA" u="1"/>
        <s v="SYSCOM" u="1"/>
        <s v="BODEGA INDUSTRIAL FERRETERA SA" u="1"/>
        <s v="AT&amp;T" u="1"/>
        <s v="FERRETERIA MONTER" u="1"/>
        <s v="JESUS YAAEZ ESCAMILLA" u="1"/>
        <s v="FERRETERIA BUCERIAS" u="1"/>
        <s v="COMERCIALIZADORA STRAY SA" u="1"/>
        <s v="FERR SURTIDOR ELEC" u="1"/>
        <s v="ABASTECEDORA Y COMERCIALIZADORA AMPADU" u="1"/>
        <s v="SURTIDOR ELECTRICO DE MONTERREY SA" u="1"/>
        <s v="BAHIA ELECTRICOS" u="1"/>
        <s v="CONSTRUCTORA BAHIA LITIBUS SA" u="1"/>
        <s v="LETRIMEX SA" u="1"/>
        <s v="DISENSA" u="1"/>
        <s v="CONDUCTORES Y CABLES SA" u="1"/>
        <s v="PETROMAX SA" u="1"/>
        <s v="TRIPLAY" u="1"/>
        <s v="SIM ESPECIALIZADOS SA" u="1"/>
        <s v="COMERCIALIZADORA Y ABASTECEDORA DUPAC SA" u="1"/>
        <s v="COMERCIO MEXICANO DEL NOROESTE RAXA SA" u="1"/>
        <s v="AUTOFINANCIAMIENTO DE AUTOMOVILES" u="1"/>
        <s v="PROVEEDORA DE CLIMAS SA" u="1"/>
        <s v="LITE DESIGN" u="1"/>
        <s v="SECURI-MART" u="1"/>
        <s v="RTE MEXICO" u="1"/>
        <s v="AIROVAC SA" u="1"/>
        <s v="CENTRO DE CONECTIVIDAD" u="1"/>
        <s v="GRUPO ASCENCIO" u="1"/>
        <s v="HERAL AUTOMOTRIZ SA" u="1"/>
        <s v="COOLFORCE ZONE" u="1"/>
        <s v="PLOMERIA UNIVERSAL DE VALLARTA" u="1"/>
        <s v="TVC EN LINEA" u="1"/>
        <s v="CONTROL Y FUERZA VALLARTA" u="1"/>
        <s v="EUROELECTRICA" u="1"/>
        <s v="FERRETERIA PUNTA DE MITA" u="1"/>
        <s v="HARMAK MATERIALES" u="1"/>
        <s v="INTERNI DESIGN STUDIO SA" u="1"/>
        <s v="DESARROLLOS DASISTO SA" u="1"/>
        <s v="EDIFICACIONES BELTRAMO SA" u="1"/>
        <s v="CIVIL CONSTRUCTION &amp; SERVICES" u="1"/>
        <s v="ACEROS Y TRITURADOS DE MONTERREY" u="1"/>
        <s v="MARIA DE LA LUZ VILLAREAL MONTEMAYOR" u="1"/>
        <s v="REX VENTA Y RENTA DE EQUIPOS PARA LA CONSTRUCCION" u="1"/>
        <s v="DACVOT DESARROLLOS SA" u="1"/>
        <s v="CIMIENTOS PIMENTEL SA" u="1"/>
        <s v="MUNICIPIO DE MONTERREY NUEVO LEON" u="1"/>
        <s v="PLAYGROUND SYSTEMS SA" u="1"/>
        <s v="SANTA CATARINA DEL PONIENTE SA" u="1"/>
        <s v="PROMOTORA DE INVERSION DELTACK II" u="1"/>
        <s v="OPERADORA TERRA REGIA SA" u="1"/>
        <s v="DLOT CONSULTORES" u="1"/>
        <s v="DE BARRO Y CONCRETO MATERIALES PARA LA CONSTRUCCION" u="1"/>
        <s v="RENU ESTRUCTURAL SA" u="1"/>
        <s v=" INTERNACIONAL DE VALVULAS Y PLASTICOS" u="1"/>
        <s v="maria de los angeles" u="1"/>
        <s v="ecointec" u="1"/>
        <s v="madera" u="1"/>
        <s v="notaria" u="1"/>
        <s v="yesera comercial" u="1"/>
        <s v="prefabricados" u="1"/>
        <s v="GAMA MATERIALES Y ACEROS " u="1"/>
        <s v="COMERCIALIZADORA ECOINTEC" u="1"/>
        <s v="Garcia sa" u="1"/>
        <s v="CASAS JAVER SA DE CV" u="1"/>
        <s v="FDI0906152A1" u="1"/>
        <s v="IMPULSORA REGIO HOGAR S.A.P.I. DE C.V" u="1"/>
        <s v="BANCO VE POR MAS" u="1"/>
        <s v="SERVICIOS CORPORATIVOS JAVER" u="1"/>
        <s v="IVJ080505MZ5" u="1"/>
        <s v="DESCONOCIDO" u="1"/>
        <s v="IRH090721979" u="1"/>
        <s v="NO APLICA" u="1"/>
        <s v="EMPAQUES MOLDEADOS DE AMERICA TECNOLOGIAS S DE RL DE CV" u="1"/>
        <s v="SERVICIOS Y CONSTRUCCIONES RODA SA DE CV" u="1"/>
        <s v="PROCONMETAL SA DE CV" u="1"/>
        <s v="EQUIPOS SERMACON SA DE CV" u="1"/>
        <s v="TRAZZO INVERSIONES INMOBILIARIAS SA DE CV" u="1"/>
        <s v="COMERCIALIZADORA ISLASA SA DE CV" u="1"/>
        <s v="AXA SEGUROS SA DE CV" u="1"/>
        <s v="DOMINIO SAN ROQUE SA DE CV" u="1"/>
        <s v="HD WINKEL CONSULTING" u="1"/>
        <s v="CONSTRUCCIONES MOHEDA SA DE CV" u="1"/>
        <s v="FERRETERA ELIZONDO HERMANOS" u="1"/>
        <s v="INDUSTRIAS KONIG SA DE CV" u="1"/>
        <s v="SOLUCIONES CONSTRUCTIVAS HC3" u="1"/>
        <s v="EFIEMPAQUES SA DE CV" u="1"/>
        <s v="GRUPO DEC DE MONTERREY SA DE CV" u="1"/>
        <s v="BIO SISTEMAS SA DE CV" u="1"/>
        <s v="ALFREDO JORGE GARCIA DE LA PEN" u="1"/>
        <s v="ACEROPUERTAS Y MARCOS HG SA DE CV" u="1"/>
        <s v="PROYECTO INMOBILIARIO TRIVOR SA DE CV" u="1"/>
        <s v="KARKICHI SA DE CV" u="1"/>
        <s v="XE SEGURIDAD/PACIFIC RIM SA DE CV" u="1"/>
        <s v="BJ ARSENT SA DE CV" u="1"/>
        <s v="IMPULSO COMERCIAL INTERNACIONAL SA DECV" u="1"/>
        <s v="OPERADORA TERRA REGIA SA DE CV" u="1"/>
        <s v="VIVEROS EL PEREGRINO SP DE RL" u="1"/>
        <s v="ELECTRO ABASTOS MONTERREY" u="1"/>
        <s v="PUVESA PUERTAS SA DE CV" u="1"/>
        <s v="ROSA MARIA SANTOS VALLE" u="1"/>
        <s v="PREFABRICADOS MAC SA DE CV" u="1"/>
        <s v="GPM ABOGADOS LABORALES" u="1"/>
        <s v="DC WILSON SA DE CV" u="1"/>
        <s v="PUERTAS PARA VIVIENDA SA DE CV" u="1"/>
        <s v="LADRILLERA SANTA CLARA SA DE CV" u="1"/>
        <s v="FIBRASER FRP PRODUCTS SA DE CV" u="1"/>
        <s v="ASESORES PROFESIONALES EN SEGURIDAD Y ASOCIADOS SA DE CV" u="1"/>
        <s v="PEZA MAQUINARIA" u="1"/>
      </sharedItems>
    </cacheField>
    <cacheField name="RFC" numFmtId="0">
      <sharedItems containsBlank="1"/>
    </cacheField>
    <cacheField name="SEMANA" numFmtId="0">
      <sharedItems containsBlank="1" containsMixedTypes="1" containsNumber="1" containsInteger="1" minValue="27" maxValue="40" count="16">
        <n v="32"/>
        <n v="27"/>
        <n v="35"/>
        <n v="33"/>
        <n v="34"/>
        <n v="30"/>
        <n v="39"/>
        <n v="36"/>
        <n v="29"/>
        <n v="38"/>
        <n v="37"/>
        <n v="28"/>
        <n v="40"/>
        <n v="31"/>
        <s v=""/>
        <m/>
      </sharedItems>
    </cacheField>
    <cacheField name="Campo1" numFmtId="0" formula="ABONOS-CARGOS" databaseField="0"/>
    <cacheField name="Campo2" numFmtId="0" formula="CARGOS*0.8" databaseField="0"/>
    <cacheField name="Campo3" numFmtId="0" formula="ABONOS-CARGOS" databaseField="0"/>
    <cacheField name="Días (FECHA)" numFmtId="0" databaseField="0">
      <fieldGroup base="0">
        <rangePr groupBy="days" startDate="2024-07-01T00:00:00" endDate="2024-10-01T00:00:00"/>
        <groupItems count="368">
          <s v="&lt;1/7/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0/24"/>
        </groupItems>
      </fieldGroup>
    </cacheField>
    <cacheField name="Meses (FECHA)" numFmtId="0" databaseField="0">
      <fieldGroup base="0">
        <rangePr groupBy="months" startDate="2024-07-01T00:00:00" endDate="2024-10-01T00:00:00"/>
        <groupItems count="14">
          <s v="&lt;1/7/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/10/24"/>
        </groupItems>
      </fieldGroup>
    </cacheField>
    <cacheField name="Campo4" numFmtId="0" formula="CARGOS/ABON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d v="2024-08-05T00:00:00"/>
    <s v="DOC 0013450-Cobro de cheque:0000000013450"/>
    <n v="1012"/>
    <m/>
    <n v="129553.97"/>
    <x v="0"/>
    <x v="0"/>
    <m/>
    <m/>
    <n v="32"/>
  </r>
  <r>
    <d v="2024-07-05T00:00:00"/>
    <s v="DOC 0013419-Cobro de cheque:0000000013419"/>
    <n v="1091"/>
    <m/>
    <n v="1137837.8799999999"/>
    <x v="0"/>
    <x v="0"/>
    <m/>
    <m/>
    <n v="27"/>
  </r>
  <r>
    <d v="2024-08-29T00:00:00"/>
    <s v="DOC 0013470-Cobro de cheque:0000000013470"/>
    <n v="1125"/>
    <m/>
    <n v="36236.050000000003"/>
    <x v="0"/>
    <x v="0"/>
    <m/>
    <m/>
    <n v="35"/>
  </r>
  <r>
    <d v="2024-08-16T00:00:00"/>
    <s v="TRA 015005570015-(BE) Traspaso a cuenta: 015005570015, DELECTRIC S.A DE C.V., OC20 PA"/>
    <n v="1135.4100000000001"/>
    <m/>
    <n v="461205.57"/>
    <x v="0"/>
    <x v="1"/>
    <s v="DELECTRIC"/>
    <m/>
    <n v="33"/>
  </r>
  <r>
    <d v="2024-08-23T00:00:00"/>
    <s v="TRA 002035860013-(BE) Traspaso a cuenta: 002035860013, VARGAS VELASQUEZ Y ASOCIADOS S.C., F53423"/>
    <n v="1160"/>
    <m/>
    <n v="964150.57"/>
    <x v="0"/>
    <x v="2"/>
    <s v="VARGAS VELASQUEZ Y ASOCIADOS"/>
    <m/>
    <n v="34"/>
  </r>
  <r>
    <d v="2024-07-25T00:00:00"/>
    <s v="TRA SPEI-JKCG821 SPEI, BANORTE, 072580004022103688, DIONISIO GAYTAN HERNEDEZ, 058-25/07/2024/25-001JKCG821, 206818, AFAD3780 JUL24 ORINOCO"/>
    <n v="1160"/>
    <m/>
    <n v="319424.96999999997"/>
    <x v="0"/>
    <x v="3"/>
    <m/>
    <m/>
    <n v="30"/>
  </r>
  <r>
    <d v="2024-09-27T00:00:00"/>
    <s v="TRA 015005570015-(BE) Traspaso a cuenta: 015005570015, DELECTRIC S.A DE C.V., COT1074406 OC156 DD"/>
    <n v="1231.92"/>
    <m/>
    <n v="841855.72"/>
    <x v="0"/>
    <x v="1"/>
    <s v="DELECTRIC"/>
    <m/>
    <n v="39"/>
  </r>
  <r>
    <d v="2024-09-06T00:00:00"/>
    <s v="TRA SPEI-KICX402 SPEI, BANAMEX, 002580008778068124, ANDAMIOS Y EQUIPOS AMARILLOS SA DE CV, 058-06/09/2024/06-001KICX402, 684546, OC7 ORINOCO"/>
    <n v="1242.3599999999999"/>
    <m/>
    <n v="389463.96"/>
    <x v="0"/>
    <x v="1"/>
    <s v="ANDAMIOS Y EQUIPOS AMARILLOS"/>
    <m/>
    <n v="36"/>
  </r>
  <r>
    <d v="2024-08-23T00:00:00"/>
    <s v="TRA SPEI-KACE323 SPEI, BANAMEX, 002580466200027712, PC ONLINE SA DE CV, 058-23/08/2024/23-001KACE323, 579492, 823162071"/>
    <n v="1266"/>
    <m/>
    <n v="1717741.9"/>
    <x v="0"/>
    <x v="4"/>
    <s v="PC ONLINE"/>
    <m/>
    <n v="34"/>
  </r>
  <r>
    <d v="2024-08-06T00:00:00"/>
    <s v="TRA SPEI-JQXX557 SPEI, BBVA MEXICO, 012180001817902693, POLIFORMAS PLASTICAS, SA DE CV, 058-07/08/2024/07-001JQXX557, 51599, OC116 COT17556 DD"/>
    <n v="1268.02"/>
    <m/>
    <n v="177790.72"/>
    <x v="0"/>
    <x v="1"/>
    <s v="POLIFORMAS PLASTICAS"/>
    <m/>
    <n v="32"/>
  </r>
  <r>
    <d v="2024-07-17T00:00:00"/>
    <s v="TRA 04244JRY500042990448-(BE) Pago servicio: PAGO REFERENCIADO SA"/>
    <n v="1270"/>
    <m/>
    <n v="139242.32999999999"/>
    <x v="0"/>
    <x v="3"/>
    <m/>
    <m/>
    <n v="29"/>
  </r>
  <r>
    <d v="2024-09-27T00:00:00"/>
    <s v="TRA SPEI-KTKS771 SPEI, BANAMEX, 002580700915433603, ANTINIO IRIZAR MORALES, 058-30/09/2024/30-001KTKS771, 514546, MTTO DRONE"/>
    <n v="1276"/>
    <m/>
    <n v="341006.28"/>
    <x v="0"/>
    <x v="3"/>
    <m/>
    <m/>
    <n v="39"/>
  </r>
  <r>
    <d v="2024-08-05T00:00:00"/>
    <s v="DOC 0013453-Cobro de cheque:0000000013453"/>
    <n v="1300"/>
    <m/>
    <n v="130565.97"/>
    <x v="0"/>
    <x v="0"/>
    <m/>
    <m/>
    <n v="32"/>
  </r>
  <r>
    <d v="2024-08-06T00:00:00"/>
    <s v="TRA SPEI-JQXX570 SPEI, BBVA MEXICO, 012180001817902693, POLIFORMAS PLASTICAS, SA DE CV, 058-07/08/2024/07-001JQXX570, 91381, OC117 COT17618 DD"/>
    <n v="1388.01"/>
    <m/>
    <n v="176402.71"/>
    <x v="0"/>
    <x v="1"/>
    <s v="POLIFORMAS PLASTICAS"/>
    <m/>
    <n v="32"/>
  </r>
  <r>
    <d v="2024-07-04T00:00:00"/>
    <s v="TRA 045010380018-(BE) Traspaso a cuenta: 045010380018, FRANCISCO JAVIER MARTINEZ BECERRA, P18 F229"/>
    <n v="1429.47"/>
    <m/>
    <n v="299670.75"/>
    <x v="0"/>
    <x v="3"/>
    <m/>
    <m/>
    <n v="27"/>
  </r>
  <r>
    <d v="2024-09-18T00:00:00"/>
    <s v="TRA SPEI-KOBL311 SPEI, AFIRME, 062580001121237413, GABRIEL GALINDO GARCIA - NP70 HONORARIOS, 058-18/09/2024/18-001KOBL311, 520591, F1857"/>
    <n v="1430"/>
    <m/>
    <n v="948086.51"/>
    <x v="0"/>
    <x v="3"/>
    <m/>
    <m/>
    <n v="38"/>
  </r>
  <r>
    <d v="2024-09-20T00:00:00"/>
    <s v="TRA SPEI-KPPQ054 SPEI, BANORTE, 072580008296697418, ERNESTINA GARCIA CERAEO, 058-20/09/2024/20-001KPPQ054, 250398, F701"/>
    <n v="1438.4"/>
    <m/>
    <n v="457371.19"/>
    <x v="0"/>
    <x v="3"/>
    <m/>
    <m/>
    <n v="38"/>
  </r>
  <r>
    <d v="2024-07-22T00:00:00"/>
    <s v="TRA SPEI-JIOD419 SPEI, BANAMEX, 002580008778068124, ANDAMIOS Y EQUIPOS AMARILLOS SA DE CV, 058-22/07/2024/22-001JIOD419, 190270, OC5"/>
    <n v="1532.24"/>
    <m/>
    <n v="121280.91"/>
    <x v="0"/>
    <x v="1"/>
    <s v="ANDAMIOS Y EQUIPOS AMARILLOS"/>
    <m/>
    <n v="30"/>
  </r>
  <r>
    <d v="2024-07-22T00:00:00"/>
    <s v="TRA SPEI-JIOD460 SPEI, BANAMEX, 002580008778068124, ANDAMIOS Y EQUIPOS AMARILLOS SA DE CV, 058-22/07/2024/22-001JIOD460, 455723, OC6"/>
    <n v="1532.24"/>
    <m/>
    <n v="119748.67"/>
    <x v="0"/>
    <x v="1"/>
    <s v="ANDAMIOS Y EQUIPOS AMARILLOS"/>
    <m/>
    <n v="30"/>
  </r>
  <r>
    <d v="2024-08-05T00:00:00"/>
    <s v="DOC 0013452-Cobro de cheque:0000000013452"/>
    <n v="1574"/>
    <m/>
    <n v="131865.97"/>
    <x v="0"/>
    <x v="0"/>
    <m/>
    <m/>
    <n v="32"/>
  </r>
  <r>
    <d v="2024-07-19T00:00:00"/>
    <s v="TRA 045010380018-(BE) Traspaso a cuenta: 045010380018, FRANCISCO JAVIER MARTINEZ BECERRA, F29488 DD"/>
    <n v="1595.93"/>
    <m/>
    <n v="761806.61"/>
    <x v="0"/>
    <x v="3"/>
    <m/>
    <m/>
    <n v="29"/>
  </r>
  <r>
    <d v="2024-09-10T00:00:00"/>
    <s v="TRA SPEI-KJWX563 SPEI, BBVA MEXICO, 012580004486428189, IMPULSORA INDUSTRIAL MONTERREY SA, 058-10/09/2024/10-001KJWX563, 169030, BALSAS AFEMC 651217"/>
    <n v="1635.48"/>
    <m/>
    <n v="896546.12"/>
    <x v="0"/>
    <x v="1"/>
    <s v="IMPULSORA INDUSTRIAL MONTERREY"/>
    <m/>
    <n v="37"/>
  </r>
  <r>
    <d v="2024-07-25T00:00:00"/>
    <s v="TRA SPEI-JJUW553 SPEI, BANORTE, 072580001611019584, TUBERIAS DE MEXICO SA DE CV, 058-25/07/2024/25-001JJUW553, 551886, FOLIO 89203"/>
    <n v="1817.77"/>
    <m/>
    <n v="123401.05"/>
    <x v="0"/>
    <x v="1"/>
    <s v="TUBERIAS DE MEXICO"/>
    <m/>
    <n v="30"/>
  </r>
  <r>
    <d v="2024-09-11T00:00:00"/>
    <s v="TRA SPEI-KKHJ084 SPEI, BANORTE, 072580011099448848, REGIO MECASA SA DE CV, 058-11/09/2024/11-001KKHJ084, 318620, PAGO ESLINGA OC141"/>
    <n v="1828"/>
    <m/>
    <n v="103989.61"/>
    <x v="0"/>
    <x v="1"/>
    <s v="REGIO MECASA"/>
    <m/>
    <n v="37"/>
  </r>
  <r>
    <d v="2024-09-10T00:00:00"/>
    <s v="TRA 0013472-RFC NO DISP-Cobro de cheque:0000000013472"/>
    <n v="1842"/>
    <m/>
    <n v="101451.6"/>
    <x v="0"/>
    <x v="0"/>
    <m/>
    <m/>
    <n v="37"/>
  </r>
  <r>
    <d v="2024-08-16T00:00:00"/>
    <s v="TRA 051948060012-(BE) Traspaso a cuenta: 051948060012, EDUARDO ALEJANDRO AVENDAÄO ACUÄA, F998 OT818 DD"/>
    <n v="1856"/>
    <m/>
    <n v="798262.36"/>
    <x v="0"/>
    <x v="3"/>
    <m/>
    <m/>
    <n v="33"/>
  </r>
  <r>
    <d v="2024-08-16T00:00:00"/>
    <s v="|TRA 04245BAO000043297406-(BE) Pago servicio: PAGO REFERENCIADO SA"/>
    <n v="1903"/>
    <m/>
    <n v="472323.18"/>
    <x v="0"/>
    <x v="3"/>
    <m/>
    <m/>
    <n v="33"/>
  </r>
  <r>
    <d v="2024-09-27T00:00:00"/>
    <s v="TRA 022025790018-(BE) Traspaso a cuenta: 022025790018, PINTURAS COVER S.A. DE C.V., OC147 DD"/>
    <n v="2060.16"/>
    <m/>
    <n v="843087.64"/>
    <x v="0"/>
    <x v="1"/>
    <s v="PINTURAS COVER"/>
    <m/>
    <n v="39"/>
  </r>
  <r>
    <d v="2024-07-04T00:00:00"/>
    <s v="TRA SPEI-IZAZ675 SPEI, BANORTE, 072580001591272302, MAYOREO ELECTRICO DE MONTERREY SA DE CV, 058-04/07/2024/04-001IZAZ675, 652271, OC81"/>
    <n v="2067.14"/>
    <m/>
    <n v="320834.15000000002"/>
    <x v="0"/>
    <x v="1"/>
    <s v="MAYOREO ELECTRICO DE MONTERREY"/>
    <m/>
    <n v="27"/>
  </r>
  <r>
    <d v="2024-09-19T00:00:00"/>
    <s v="TRA SPEI-KOYS270 SPEI, SANTANDER, 014180655062847313, Comercializadora SDMHC S.A. DE C.V., 058-20/09/2024/20-001KOYS270, 692122, JAME COT281347016"/>
    <n v="2217.6"/>
    <m/>
    <n v="44959.73"/>
    <x v="0"/>
    <x v="1"/>
    <s v="COMERCIALIZADORA SDMHC"/>
    <m/>
    <n v="38"/>
  </r>
  <r>
    <d v="2024-07-25T00:00:00"/>
    <s v="TRA 059966930017-(BE) Traspaso a cuenta: 059966930017, ASL 75 S.C., F9482"/>
    <n v="2320"/>
    <m/>
    <n v="317098.01"/>
    <x v="0"/>
    <x v="3"/>
    <m/>
    <m/>
    <n v="30"/>
  </r>
  <r>
    <d v="2024-09-27T00:00:00"/>
    <s v="TRA SPEI-KTER424 SPEI, BANORTE, 072580001591272302, MAYOREO ELECTRICO DE MONTERREY SA DE CV, 058-27/09/2024/27-001KTER424, 241078, OC149 DD"/>
    <n v="2460.42"/>
    <m/>
    <n v="756696.58"/>
    <x v="0"/>
    <x v="1"/>
    <s v="MAYOREO ELECTRICO DE MONTERREY"/>
    <m/>
    <n v="39"/>
  </r>
  <r>
    <d v="2024-08-16T00:00:00"/>
    <s v="TRA SPEI-JWPZ527 SPEI, HSBC, 021180550300084609, SECRETARIA DE FINANZAS Y TESORERIA GENER, 058-19/08/2024/19-001JWPZ527, 974680, 010000000000254272460843274258"/>
    <n v="2471"/>
    <m/>
    <n v="499344.16"/>
    <x v="0"/>
    <x v="5"/>
    <m/>
    <m/>
    <n v="33"/>
  </r>
  <r>
    <d v="2024-08-19T00:00:00"/>
    <s v="TRA SPEI-JXWQ950 SPEI, HSBC, 021180550300084609, SECRETARIA DE FINANZAS Y TESORERIA GENER, 058-19/08/2024/19-001JXWQ950, 792677, 010000000000254272460843274258"/>
    <n v="2471"/>
    <m/>
    <n v="149695.49"/>
    <x v="0"/>
    <x v="5"/>
    <m/>
    <m/>
    <n v="34"/>
  </r>
  <r>
    <d v="2024-09-17T00:00:00"/>
    <s v="TRA SPEI-KNUH319 SPEI, HSBC, 021180550300084609, SECRETARIA DE FINANZAS Y TESORERIA GENER, 058-17/09/2024/17-001KNUH319, 419799, 010000000000256167810943564274"/>
    <n v="2471"/>
    <m/>
    <n v="1031528.14"/>
    <x v="0"/>
    <x v="5"/>
    <m/>
    <m/>
    <n v="38"/>
  </r>
  <r>
    <d v="2024-07-26T00:00:00"/>
    <s v="TRA SPEI-JKUV323 SPEI, BANORTE, 072580004722910980, SANIRENT DE MEXICO SA DE CV, 058-26/07/2024/26-001JKUV323, 458397, MTY12049562 OC38 HL"/>
    <n v="2586.8000000000002"/>
    <m/>
    <n v="621664.13"/>
    <x v="0"/>
    <x v="4"/>
    <s v="SANIRENT DE MEXICO"/>
    <m/>
    <n v="30"/>
  </r>
  <r>
    <d v="2024-07-17T00:00:00"/>
    <s v="TRA SPEI-JGAG129 SPEI, HSBC, 021180550300084609, SECRETARIA DE FINANZAS Y TESORERIA GENER, 058-17/07/2024/17-001JGAG129, 773, 010000000000252039910742944277"/>
    <n v="2633"/>
    <m/>
    <n v="137886.32999999999"/>
    <x v="0"/>
    <x v="5"/>
    <m/>
    <m/>
    <n v="29"/>
  </r>
  <r>
    <d v="2024-07-17T00:00:00"/>
    <s v="TRA SPEI-JGEH454 SPEI, HSBC, 021180550300084609, SECRETARIA DE FINANZAS Y TESORERIA GENER, 058-17/07/2024/17-001JGEH454, 308495, 010000000000252039910742944277"/>
    <n v="2633"/>
    <m/>
    <n v="48379.5"/>
    <x v="0"/>
    <x v="5"/>
    <m/>
    <m/>
    <n v="29"/>
  </r>
  <r>
    <d v="2024-09-19T00:00:00"/>
    <s v="DOC 0013486-Cobro de cheque:0000000013486"/>
    <n v="2800"/>
    <m/>
    <n v="17137.349999999999"/>
    <x v="0"/>
    <x v="0"/>
    <m/>
    <m/>
    <n v="38"/>
  </r>
  <r>
    <d v="2024-09-27T00:00:00"/>
    <s v="TRA SPEI-KTHB323 SPEI, STP, 646010349326710192, MERCADO LIBRE, 058-27/09/2024/27-001KTHB323, 7266663, 7266663"/>
    <n v="2821.91"/>
    <m/>
    <n v="660212.81999999995"/>
    <x v="0"/>
    <x v="3"/>
    <m/>
    <m/>
    <n v="39"/>
  </r>
  <r>
    <d v="2024-09-27T00:00:00"/>
    <s v="TRA SPEI-KTHB346 SPEI, STP, 646010349326710192, MERCADO LIBRE, 058-27/09/2024/27-001KTHB346, 7266663, 7266663"/>
    <n v="2821.91"/>
    <m/>
    <n v="657390.91"/>
    <x v="0"/>
    <x v="3"/>
    <m/>
    <m/>
    <n v="39"/>
  </r>
  <r>
    <d v="2024-07-04T00:00:00"/>
    <s v="TRA 059966930017-(BE) Traspaso a cuenta: 059966930017, ASL 75 S.C., HONORARIOS F9421"/>
    <n v="2825.76"/>
    <m/>
    <n v="282329.01"/>
    <x v="0"/>
    <x v="3"/>
    <m/>
    <m/>
    <n v="27"/>
  </r>
  <r>
    <d v="2024-08-16T00:00:00"/>
    <s v="TRA SPEI-JWNJ947 SPEI, BBVA MEXICO, 012580001182310361, INDUSTRIAS PERSISTA LABORO, SA DE CV, 058-16/08/2024/16-001JWNJ947, 409774, C7053 OC127 DD"/>
    <n v="2900"/>
    <m/>
    <n v="677324.64"/>
    <x v="0"/>
    <x v="1"/>
    <s v="INDUSTRIAS PERSISTA LABORO"/>
    <m/>
    <n v="33"/>
  </r>
  <r>
    <d v="2024-07-12T00:00:00"/>
    <s v="TRA SPEI-JDHV681 SPEI, BBVA MEXICO, 012580001182310361, INDUSTRIAS PERSISTA LABORO, SA DE CV, 058-12/07/2024/12-001JDHV681, 209385, C6658 DD"/>
    <n v="2900"/>
    <m/>
    <n v="572643.32999999996"/>
    <x v="0"/>
    <x v="1"/>
    <s v="INDUSTRIAS PERSISTA LABORO"/>
    <m/>
    <n v="28"/>
  </r>
  <r>
    <d v="2024-09-18T00:00:00"/>
    <s v="TRA SPEI-KOCJ658 SPEI, BBVA MEXICO, 012580001182310361, INDUSTRIAS PERSISTA LABORO, SA DE CV, 058-18/09/2024/18-001KOCJ658, 579983, C7582 OC144 DD"/>
    <n v="2900"/>
    <m/>
    <n v="739451.93"/>
    <x v="0"/>
    <x v="1"/>
    <s v="INDUSTRIAS PERSISTA LABORO"/>
    <m/>
    <n v="38"/>
  </r>
  <r>
    <d v="2024-09-27T00:00:00"/>
    <s v="TRA SPEI-KTES623 SPEI, BBVA MEXICO, 012580001182310361, INDUSTRIAS PERSISTA LABORO, SA DE CV, 058-27/09/2024/27-001KTES623, 761496, C7662 DD"/>
    <n v="2900"/>
    <m/>
    <n v="663055.61"/>
    <x v="0"/>
    <x v="1"/>
    <s v="INDUSTRIAS PERSISTA LABORO"/>
    <m/>
    <n v="39"/>
  </r>
  <r>
    <d v="2024-07-11T00:00:00"/>
    <s v="TRA SPEI-JCLW353 SPEI, BBVA MEXICO, 012580001442103360, CONCRETOS TECNICOS DE MEXICO SA DE CV, 058-11/07/2024/11-001JCLW353, 995296, HL CONCRETO"/>
    <n v="2900.99"/>
    <m/>
    <n v="128270"/>
    <x v="0"/>
    <x v="1"/>
    <s v="CONCRETOS TECNICOS DE MEXICO"/>
    <m/>
    <n v="28"/>
  </r>
  <r>
    <d v="2024-08-09T00:00:00"/>
    <s v="TRA SPEI-JSHN890 SPEI, BBVA MEXICO, 012580001538581032, CONDOMINIO VILLA PLATINUM AC, 058-09/08/2024/09-001JSHN890, 644286, F4250 MTTO AGO2024 L13"/>
    <n v="2943.66"/>
    <m/>
    <n v="1031013.04"/>
    <x v="0"/>
    <x v="6"/>
    <m/>
    <m/>
    <n v="32"/>
  </r>
  <r>
    <d v="2024-07-04T00:00:00"/>
    <s v="TRA SPEI-IZEG410 SPEI, BBVA MEXICO, 012580001538581032, CONDOMINIO VILLA PLATINUM AC, 058-05/07/2024/05-001IZEG410, 24173, VILLA PLATINUM F4219 JUL24"/>
    <n v="2943.66"/>
    <m/>
    <n v="296727.09000000003"/>
    <x v="0"/>
    <x v="6"/>
    <m/>
    <m/>
    <n v="27"/>
  </r>
  <r>
    <d v="2024-07-05T00:00:00"/>
    <s v="TRA SPEI-IZNT411 SPEI, BBVA MEXICO, 012580001538581032, CONDOMINIO VILLA PLATINUM AC, 058-05/07/2024/05-001IZNT411, 852725, VILLA PLATINUM F4219 JUL24"/>
    <n v="2943.66"/>
    <m/>
    <n v="3367434.48"/>
    <x v="0"/>
    <x v="6"/>
    <m/>
    <m/>
    <n v="27"/>
  </r>
  <r>
    <d v="2024-09-27T00:00:00"/>
    <s v="TRA SPEI-KTIG462 SPEI, BBVA MEXICO, 012580001538581032, CONDOMINIO VILLA PLATINUM AC, 058-27/09/2024/27-001KTIG462, 851872, F4282 SEPT24 L13"/>
    <n v="2943.66"/>
    <m/>
    <n v="345997.2"/>
    <x v="0"/>
    <x v="6"/>
    <m/>
    <m/>
    <n v="39"/>
  </r>
  <r>
    <d v="2024-09-27T00:00:00"/>
    <s v="DOC 0013494-Cobro de cheque:0000000013494"/>
    <n v="3150"/>
    <m/>
    <n v="220814.06"/>
    <x v="0"/>
    <x v="0"/>
    <m/>
    <m/>
    <n v="39"/>
  </r>
  <r>
    <d v="2024-07-04T00:00:00"/>
    <s v="TRA SPEI-IZEO743 SPEI, BANORTE, 072580005360285898, SCRUBS TOO, 058-05/07/2024/05-001IZEO743, 213985, PEDIDO 5065"/>
    <n v="3232"/>
    <m/>
    <n v="285161.73"/>
    <x v="0"/>
    <x v="3"/>
    <m/>
    <m/>
    <n v="27"/>
  </r>
  <r>
    <d v="2024-07-23T00:00:00"/>
    <s v="TRA SPEI-JJDC737 SPEI, BANORTE, 072580001201481412, GENERAL AMBIENTAL, SA DE CV, 058-23/07/2024/23-001JJDC737, 801313, A84242 OC107 DD"/>
    <n v="3238.72"/>
    <m/>
    <n v="155402.03"/>
    <x v="0"/>
    <x v="4"/>
    <s v="GENERAL AMBIENTAL"/>
    <m/>
    <n v="30"/>
  </r>
  <r>
    <d v="2024-09-20T00:00:00"/>
    <s v="TRA SPEI-KPOQ477 SPEI, BANORTE, 072580001201481412, GENERAL AMBIENTAL, SA DE CV, 058-20/09/2024/20-001KPOQ477, 196190, OC145 DD"/>
    <n v="3238.72"/>
    <m/>
    <n v="1229298.72"/>
    <x v="0"/>
    <x v="4"/>
    <s v="GENERAL AMBIENTAL"/>
    <m/>
    <n v="38"/>
  </r>
  <r>
    <d v="2024-09-27T00:00:00"/>
    <s v="TRA SPEI-KTER358 SPEI, BANORTE, 072580001201481412, GENERAL AMBIENTAL, SA DE CV, 058-27/09/2024/27-001KTER358, 912861, OC148 DD"/>
    <n v="3238.72"/>
    <m/>
    <n v="838617"/>
    <x v="0"/>
    <x v="4"/>
    <s v="GENERAL AMBIENTAL"/>
    <m/>
    <n v="39"/>
  </r>
  <r>
    <d v="2024-08-14T00:00:00"/>
    <s v="TRA 0013447-TPT890516 JP5-Cobro de cheque:0000000013447"/>
    <n v="3269"/>
    <m/>
    <n v="224126.04"/>
    <x v="0"/>
    <x v="0"/>
    <m/>
    <m/>
    <n v="33"/>
  </r>
  <r>
    <d v="2024-07-10T00:00:00"/>
    <s v="TRA 0013412-TPT890516 JP5-Cobro de cheque:0000000013412"/>
    <n v="3270"/>
    <m/>
    <n v="132008.59"/>
    <x v="0"/>
    <x v="0"/>
    <m/>
    <m/>
    <n v="28"/>
  </r>
  <r>
    <d v="2024-09-10T00:00:00"/>
    <s v="TRA 0013473-RFC NO DISP-Cobro de cheque:0000000013473"/>
    <n v="3270"/>
    <m/>
    <n v="98181.6"/>
    <x v="0"/>
    <x v="0"/>
    <m/>
    <m/>
    <n v="37"/>
  </r>
  <r>
    <d v="2024-07-18T00:00:00"/>
    <s v="TRA SPEI-JGSF233 SPEI, BANORTE, 072580001591272302, MAYOREO ELECTRICO DE MONTERREY SA DE CV, 058-18/07/2024/18-001JGSF233, 416883, COT 6844889 OC5"/>
    <n v="3281.85"/>
    <m/>
    <n v="165123.71"/>
    <x v="0"/>
    <x v="1"/>
    <s v="MAYOREO ELECTRICO DE MONTERREY"/>
    <m/>
    <n v="29"/>
  </r>
  <r>
    <d v="2024-07-01T00:00:00"/>
    <s v="DOC 0013413-Cobro de cheque:0000000013413"/>
    <n v="3378"/>
    <m/>
    <n v="97377.75"/>
    <x v="0"/>
    <x v="0"/>
    <m/>
    <m/>
    <n v="27"/>
  </r>
  <r>
    <d v="2024-08-19T00:00:00"/>
    <s v="TRA 513464-(BE) Pago servicio: PAGO SUA/SIPARE"/>
    <n v="3398.67"/>
    <m/>
    <n v="125535.16"/>
    <x v="0"/>
    <x v="5"/>
    <m/>
    <m/>
    <n v="34"/>
  </r>
  <r>
    <d v="2024-09-18T00:00:00"/>
    <s v="TRA SPEI-KOCJ645 SPEI, BBVA MEXICO, 012580004486428189, IMPULSORA INDUSTRIAL MONTERREY SA, 058-18/09/2024/18-001KOCJ645, 454187, AFEMC647004 OC95"/>
    <n v="3606.44"/>
    <m/>
    <n v="944466.15"/>
    <x v="0"/>
    <x v="1"/>
    <s v="IMPULSORA INDUSTRIAL MONTERREY"/>
    <m/>
    <n v="38"/>
  </r>
  <r>
    <d v="2024-08-06T00:00:00"/>
    <s v="TRA SPEI-JQWV604 SPEI, BBVA MEXICO, 012580004486428189, IMPULSORA INDUSTRIAL MONTERREY SA, 058-06/08/2024/06-001JQWV604, 646134, OC1"/>
    <n v="3704"/>
    <m/>
    <n v="187439.77"/>
    <x v="0"/>
    <x v="1"/>
    <s v="IMPULSORA INDUSTRIAL MONTERREY"/>
    <m/>
    <n v="32"/>
  </r>
  <r>
    <d v="2024-08-09T00:00:00"/>
    <s v="TRA 001115950017-(BE) Traspaso a cuenta: 001115950017, ASOCIACION DE CONDOMINOS DE VILLA PLATA A.C., INV 2024 00189"/>
    <n v="3707.96"/>
    <m/>
    <n v="1027298.12"/>
    <x v="0"/>
    <x v="2"/>
    <s v="ASOCIACION DE CONDOMINIOS DE VILLA PLATA"/>
    <m/>
    <n v="32"/>
  </r>
  <r>
    <d v="2024-07-18T00:00:00"/>
    <s v="TRA 001115950017-(BE) Traspaso a cuenta: 001115950017, ASOCIACION DE CONDOMINOS DE VILLA PLATA A.C., INV 2024 00111 L30 MAY24"/>
    <n v="3707.96"/>
    <m/>
    <n v="154428.79"/>
    <x v="0"/>
    <x v="2"/>
    <s v="ASOCIACION DE CONDOMINIOS DE VILLA PLATA"/>
    <m/>
    <n v="29"/>
  </r>
  <r>
    <d v="2024-07-18T00:00:00"/>
    <s v="TRA 001115950017-(BE) Traspaso a cuenta: 001115950017, ASOCIACION DE CONDOMINOS DE VILLA PLATA A.C., INV 2024 00163 L30 JUL24"/>
    <n v="3707.96"/>
    <m/>
    <n v="150720.82999999999"/>
    <x v="0"/>
    <x v="2"/>
    <s v="ASOCIACION DE CONDOMINIOS DE VILLA PLATA"/>
    <m/>
    <n v="29"/>
  </r>
  <r>
    <d v="2024-09-27T00:00:00"/>
    <s v="TRA 001115950017-(BE) Traspaso a cuenta: 001115950017, ASOCIACION DE CONDOMINOS DE VILLA PLATA A.C., INV 2024 00217"/>
    <n v="3707.96"/>
    <m/>
    <n v="342282.28"/>
    <x v="0"/>
    <x v="2"/>
    <s v="ASOCIACION DE CONDOMINIOS DE VILLA PLATA"/>
    <m/>
    <n v="39"/>
  </r>
  <r>
    <d v="2024-08-12T00:00:00"/>
    <s v="TRA 0013446-RDI841003QJ4-Cobro de cheque:0000000013446"/>
    <n v="3783"/>
    <m/>
    <n v="261341"/>
    <x v="0"/>
    <x v="0"/>
    <m/>
    <m/>
    <n v="33"/>
  </r>
  <r>
    <d v="2024-09-24T00:00:00"/>
    <s v="TRA 0013490-RDI841003QJ4-Cobro de cheque:0000000013490"/>
    <n v="3898"/>
    <m/>
    <n v="19236.310000000001"/>
    <x v="0"/>
    <x v="0"/>
    <m/>
    <m/>
    <n v="39"/>
  </r>
  <r>
    <d v="2024-09-11T00:00:00"/>
    <s v="TRA SPEI-KKHJ081 SPEI, BBVA MEXICO, 012580001013203194, GRAINGER SA DE CV, 058-11/09/2024/11-001KKHJ081, 615401, PAGO ESLINGAS"/>
    <n v="3920.8"/>
    <m/>
    <n v="105817.61"/>
    <x v="0"/>
    <x v="1"/>
    <s v="GRAINGER"/>
    <m/>
    <n v="37"/>
  </r>
  <r>
    <d v="2024-08-12T00:00:00"/>
    <s v="TRA 022025790018-(BE) Traspaso a cuenta: 022025790018, PINTURAS COVER S.A. DE C.V., MAT JAME"/>
    <n v="3945.96"/>
    <m/>
    <n v="257395.04"/>
    <x v="0"/>
    <x v="1"/>
    <s v="PINTURAS COVER"/>
    <m/>
    <n v="33"/>
  </r>
  <r>
    <d v="2024-08-23T00:00:00"/>
    <s v="TRA SPEI-KACF920 SPEI, BANORTE, 072580001611019584, TUBERIAS DE MEXICO SA DE CV, 058-23/08/2024/23-001KACF920, 831626, OC134 DD"/>
    <n v="3973.84"/>
    <m/>
    <n v="1524614.35"/>
    <x v="0"/>
    <x v="1"/>
    <s v="TUBERIAS DE MEXICO"/>
    <m/>
    <n v="34"/>
  </r>
  <r>
    <d v="2024-09-30T00:00:00"/>
    <s v="TRA SPEI-KUKK460 SPEI, SANTANDER, 014180655089201314, GASNGO MEXICO SA DE CV, 058-30/09/2024/30-001KUKK460, 303564, FC00838558"/>
    <n v="4000"/>
    <m/>
    <n v="254352.86"/>
    <x v="0"/>
    <x v="2"/>
    <s v="GASNGO MEXICO"/>
    <s v="FC00838558"/>
    <n v="40"/>
  </r>
  <r>
    <d v="2024-08-08T00:00:00"/>
    <s v="TRA 022025790018-(BE) Traspaso a cuenta: 022025790018, PINTURAS COVER S.A. DE C.V., DIF TINACO JAME"/>
    <n v="4140.45"/>
    <m/>
    <n v="43956.7"/>
    <x v="0"/>
    <x v="1"/>
    <s v="PINTURAS COVER"/>
    <m/>
    <n v="32"/>
  </r>
  <r>
    <d v="2024-07-19T00:00:00"/>
    <s v="TRA 0013426-RDI841003QJ4-Cobro de cheque:0000000013426"/>
    <n v="4206"/>
    <m/>
    <n v="160353.4"/>
    <x v="0"/>
    <x v="0"/>
    <m/>
    <m/>
    <n v="29"/>
  </r>
  <r>
    <d v="2024-09-06T00:00:00"/>
    <s v="TRA 04245P3A390043485412-(BE) Pago servicio: PAGO REFERENCIADO SA"/>
    <n v="4272"/>
    <m/>
    <n v="414789.32"/>
    <x v="0"/>
    <x v="3"/>
    <m/>
    <m/>
    <n v="36"/>
  </r>
  <r>
    <d v="2024-08-09T00:00:00"/>
    <s v="TRA SPEI-JSHO828 SPEI, MIFEL, 042580016001779899, AMERANA INMOBILIARIA S DE RL DE CV, 058-09/08/2024/09-001JSHO828, 800991, DEVOLUCION DEP ERRONEO"/>
    <n v="4309.46"/>
    <m/>
    <n v="1022988.66"/>
    <x v="0"/>
    <x v="7"/>
    <m/>
    <m/>
    <n v="32"/>
  </r>
  <r>
    <d v="2024-09-13T00:00:00"/>
    <s v="TRA SPEI-KLXA762 SPEI, BANAMEX, 002580096901199160, SALAZAR TAMEZ Y ASOCIADOS SC, 058-13/09/2024/13-001KLXA762, 7662, SANTA CATARINA F64309"/>
    <n v="4408"/>
    <m/>
    <n v="60068.26"/>
    <x v="0"/>
    <x v="1"/>
    <s v="SALAZAR TAMEZ Y ASOCIADOS"/>
    <m/>
    <n v="37"/>
  </r>
  <r>
    <d v="2024-08-21T00:00:00"/>
    <s v="TRA 04245DD5660043299497-(BE) Pago servicio: PAGO REFERENCIADO SA"/>
    <n v="4672"/>
    <m/>
    <n v="38870.69"/>
    <x v="0"/>
    <x v="3"/>
    <m/>
    <m/>
    <n v="34"/>
  </r>
  <r>
    <d v="2024-07-19T00:00:00"/>
    <s v="TRA SPEI-JHDR494 SPEI, SANTANDER, 014580655081251755, MATERIALES INDUSTRIALES JEREZ CONTADO, 058-19/07/2024/19-001JHDR494, 833165, V50279"/>
    <n v="4926.57"/>
    <m/>
    <n v="902292.79"/>
    <x v="0"/>
    <x v="1"/>
    <s v="MATERIALES INDUSTRIALES JEREZ CONTADO"/>
    <m/>
    <n v="29"/>
  </r>
  <r>
    <d v="2024-08-02T00:00:00"/>
    <s v="TRA 001137760017-(BE) Traspaso a cuenta: 001137760017, INMOBILIARIA IMAGEN VISION S.A. DE C.V., TRASPASO DE SALDOS"/>
    <n v="5000"/>
    <m/>
    <n v="887056.01"/>
    <x v="0"/>
    <x v="8"/>
    <m/>
    <m/>
    <n v="31"/>
  </r>
  <r>
    <d v="2024-08-19T00:00:00"/>
    <s v="TRA 001147730019-(BE) Traspaso a cuenta: 001147730019, DESARROLLADORA OSKO S.A. DE C.V., DEVOLUCION"/>
    <n v="5000"/>
    <m/>
    <n v="144140.57"/>
    <x v="0"/>
    <x v="7"/>
    <m/>
    <m/>
    <n v="34"/>
  </r>
  <r>
    <d v="2024-08-19T00:00:00"/>
    <s v="TRA 001147740014-(BE) Traspaso a cuenta: 001147740014, DESARROLLOS INMOBILIARIOS BIGHO S.A. DE C.V., DEVOLUCION"/>
    <n v="5000"/>
    <m/>
    <n v="139140.57"/>
    <x v="0"/>
    <x v="2"/>
    <s v="DESARROLLOS INMOBILIARIOS BIGHO"/>
    <m/>
    <n v="34"/>
  </r>
  <r>
    <d v="2024-07-15T00:00:00"/>
    <s v="TRA 059005180010-(BE) Traspaso a cuenta: 059005180010, INMOBILIARIA IMAGEN VISION S.A. DE C.V., TRASPASO DE SALDOS"/>
    <n v="5000"/>
    <m/>
    <n v="114995.02"/>
    <x v="0"/>
    <x v="8"/>
    <m/>
    <m/>
    <n v="29"/>
  </r>
  <r>
    <d v="2024-07-18T00:00:00"/>
    <s v="TRA SPEI-JGSN225 SPEI, BANORTE, 072180005594791176, VALES Y MONEDEROS ELECTRONICOS PUNTO CLA, 058-19/07/2024/19-001JGSN225, 8880122, 8880122348532"/>
    <n v="5000"/>
    <m/>
    <n v="145720.82999999999"/>
    <x v="0"/>
    <x v="3"/>
    <m/>
    <m/>
    <n v="29"/>
  </r>
  <r>
    <d v="2024-07-19T00:00:00"/>
    <s v="TRA 001140160021-(BE) Traspaso a cuenta: 001140160021, TANARAH CHIPINQUE S.A. DE C.V., DEVOLUCION"/>
    <n v="5000"/>
    <m/>
    <n v="1252501.3999999999"/>
    <x v="0"/>
    <x v="7"/>
    <m/>
    <m/>
    <n v="29"/>
  </r>
  <r>
    <d v="2024-07-26T00:00:00"/>
    <s v="TRA SPEI-JKVE136 SPEI, BANORTE, 072180005594791176, VALES Y MONEDEROS ELECTRONICOS PUNTO CLA, 058-26/07/2024/26-001JKVE136, 8880122, 8880122348532"/>
    <n v="5000"/>
    <m/>
    <n v="616657.17000000004"/>
    <x v="0"/>
    <x v="3"/>
    <m/>
    <m/>
    <n v="30"/>
  </r>
  <r>
    <d v="2024-09-12T00:00:00"/>
    <s v="DOC 0013480-IIV040323GR6-Cobro de cheque:0000000013480"/>
    <n v="5000"/>
    <m/>
    <n v="61993.26"/>
    <x v="0"/>
    <x v="0"/>
    <m/>
    <m/>
    <n v="37"/>
  </r>
  <r>
    <d v="2024-09-20T00:00:00"/>
    <s v="TRA SPEI-KPES361 SPEI, BANORTE, 072180005594791176, VALES Y MONEDEROS ELECTRONICOS PUNTO CLA, 058-20/09/2024/20-001KPES361, 222657, 8880122348532"/>
    <n v="5000"/>
    <m/>
    <n v="39952.769999999997"/>
    <x v="0"/>
    <x v="3"/>
    <m/>
    <m/>
    <n v="38"/>
  </r>
  <r>
    <d v="2024-08-21T00:00:00"/>
    <s v="TRA 04245DFI040043296402-(BE) Pago servicio: PAGO REFERENCIADO SA"/>
    <n v="5025"/>
    <m/>
    <n v="33845.69"/>
    <x v="0"/>
    <x v="3"/>
    <m/>
    <m/>
    <n v="34"/>
  </r>
  <r>
    <d v="2024-09-27T00:00:00"/>
    <s v="TRA 221000560011-(BE) Traspaso a cuenta: 221000560011, DISTRIBUIDORA TAMEX S.A.P.I. DE C.V., oc150 DD"/>
    <n v="5098.2"/>
    <m/>
    <n v="401097.87"/>
    <x v="0"/>
    <x v="1"/>
    <s v="DISTRIBUIDORA TAMEX"/>
    <m/>
    <n v="39"/>
  </r>
  <r>
    <d v="2024-08-30T00:00:00"/>
    <s v="TRA SPEI-KEBH157 SPEI, BANORTE, 072580004722910980, SANIRENT DE MEXICO SA DE CV, 058-30/08/2024/30-001KEBH157, 274437, MTY12050193 Y MTY12050553"/>
    <n v="5173.6000000000004"/>
    <m/>
    <n v="504028.94"/>
    <x v="0"/>
    <x v="4"/>
    <s v="SANIRENT DE MEXICO"/>
    <m/>
    <n v="35"/>
  </r>
  <r>
    <d v="2024-08-09T00:00:00"/>
    <s v="TRA 022050410017-(BE) Traspaso a cuenta: 022050410017, WIT INGENIERIA Y DISEÄO S.A. DE C.V., A2526 EST1 V1 DD"/>
    <n v="5220"/>
    <m/>
    <n v="273875.03999999998"/>
    <x v="0"/>
    <x v="2"/>
    <s v="WIT INGENIERIA Y DISEÑOS"/>
    <m/>
    <n v="32"/>
  </r>
  <r>
    <d v="2024-09-20T00:00:00"/>
    <s v="TRA SPEI-KPEV717 SPEI, SANTANDER, 014580655069894228, ABASTECEDORA DE OFICINAS SA DE CV, 058-20/09/2024/20-001KPEV717, 3238768, 03238768"/>
    <n v="5311.41"/>
    <m/>
    <n v="34634.400000000001"/>
    <x v="0"/>
    <x v="4"/>
    <m/>
    <m/>
    <n v="38"/>
  </r>
  <r>
    <d v="2024-07-24T00:00:00"/>
    <s v="TRA 0013435-SBG971124PL2-Cobro de cheque:0000000013435"/>
    <n v="5429.25"/>
    <m/>
    <n v="125218.82"/>
    <x v="0"/>
    <x v="0"/>
    <m/>
    <m/>
    <n v="30"/>
  </r>
  <r>
    <d v="2024-08-14T00:00:00"/>
    <s v="TRA SPEI-JVBY381 SPEI, BANORTE, 072580001591272302, MAYOREO ELECTRICO DE MONTERREY SA DE CV, 058-15/08/2024/15-001JVBY381, 244416, FT ORDER 6889960"/>
    <n v="5620.14"/>
    <m/>
    <n v="218222.58"/>
    <x v="0"/>
    <x v="1"/>
    <s v="MAYOREO ELECTRICO DE MONTERREY"/>
    <m/>
    <n v="33"/>
  </r>
  <r>
    <d v="2024-09-24T00:00:00"/>
    <s v="DOC 0013491-Cobro de cheque:0000000013491"/>
    <n v="5631"/>
    <m/>
    <n v="13605.31"/>
    <x v="0"/>
    <x v="0"/>
    <m/>
    <m/>
    <n v="39"/>
  </r>
  <r>
    <d v="2024-08-09T00:00:00"/>
    <s v="TRA SPEI-JSJR685 SPEI, BANORTE, 072580001611019584, TUBERIAS DE MEXICO SA DE CV, 058-09/08/2024/09-001JSJR685, 979241, OC121 DD"/>
    <n v="5772.55"/>
    <m/>
    <n v="879596.87"/>
    <x v="0"/>
    <x v="1"/>
    <s v="TUBERIAS DE MEXICO"/>
    <m/>
    <n v="32"/>
  </r>
  <r>
    <d v="2024-08-30T00:00:00"/>
    <s v="TRA 013762403014072409020000057994-(BE) Pago servicio: COMISION FEDERAL DE"/>
    <n v="5799"/>
    <m/>
    <n v="261258.55"/>
    <x v="0"/>
    <x v="5"/>
    <m/>
    <m/>
    <n v="35"/>
  </r>
  <r>
    <d v="2024-08-06T00:00:00"/>
    <s v="DIV V0001044344-Venta de Dolares Monto Original: 8,800.00 USD, Tipo de Cambio: 19.62"/>
    <n v="172656"/>
    <m/>
    <n v="316618.96999999997"/>
    <x v="0"/>
    <x v="3"/>
    <m/>
    <m/>
    <n v="32"/>
  </r>
  <r>
    <d v="2024-07-18T00:00:00"/>
    <s v="TRA 013761211029862407210000063588-(BE) Pago servicio: COMISION FEDERAL DE"/>
    <n v="6358"/>
    <m/>
    <n v="158143.71"/>
    <x v="0"/>
    <x v="5"/>
    <m/>
    <m/>
    <n v="29"/>
  </r>
  <r>
    <d v="2024-09-20T00:00:00"/>
    <s v="TRA 013761211029862409210000068498-(BE) Pago servicio: COMISION FEDERAL DE"/>
    <n v="6849"/>
    <m/>
    <n v="50508.27"/>
    <x v="0"/>
    <x v="5"/>
    <m/>
    <m/>
    <n v="38"/>
  </r>
  <r>
    <d v="2024-09-10T00:00:00"/>
    <s v="TRA 001138050013-(BE) Traspaso a cuenta: 001138050013, INMOBILIARIA IMAGEN VISION S.A. DE C.V., TRAPSASO DE SALDOS TV"/>
    <n v="1850000"/>
    <m/>
    <n v="3798181.6"/>
    <x v="0"/>
    <x v="8"/>
    <m/>
    <m/>
    <n v="37"/>
  </r>
  <r>
    <d v="2024-09-13T00:00:00"/>
    <s v="TRA 001165190013-(BE) Traspaso a cuenta: 001165190013, EDIFIT S.A. DE C.V., DOS DUENDES F 34ABD"/>
    <n v="23859.02"/>
    <m/>
    <n v="5339.32"/>
    <x v="0"/>
    <x v="2"/>
    <s v="EDIFIT "/>
    <m/>
    <n v="37"/>
  </r>
  <r>
    <d v="2024-09-20T00:00:00"/>
    <s v="TRA SPEI-KPOQ504 SPEI, BBVA MEXICO, 012580004486428189, IMPULSORA INDUSTRIAL MONTERREY SA, 058-20/09/2024/20-001KPOQ504, 232699, AFEMC647597 OC100 DD"/>
    <n v="7589.07"/>
    <m/>
    <n v="1221709.6499999999"/>
    <x v="0"/>
    <x v="1"/>
    <s v="IMPULSORA INDUSTRIAL MONTERREY"/>
    <m/>
    <n v="38"/>
  </r>
  <r>
    <d v="2024-09-20T00:00:00"/>
    <s v="TRA 022025790018-(BE) Traspaso a cuenta: 022025790018, PINTURAS COVER S.A. DE C.V., OC146 DD"/>
    <n v="7794.18"/>
    <m/>
    <n v="1048307.47"/>
    <x v="0"/>
    <x v="1"/>
    <s v="PINTURAS COVER"/>
    <m/>
    <n v="38"/>
  </r>
  <r>
    <d v="2024-08-06T00:00:00"/>
    <s v="TRA 022025790018-(BE) Traspaso a cuenta: 022025790018, PINTURAS COVER S.A. DE C.V., OC119 DD"/>
    <n v="7856.2"/>
    <m/>
    <n v="179576.61"/>
    <x v="0"/>
    <x v="1"/>
    <s v="PINTURAS COVER"/>
    <m/>
    <n v="32"/>
  </r>
  <r>
    <d v="2024-07-05T00:00:00"/>
    <s v="DOC 0013425-Cobro de cheque:0000000013425"/>
    <n v="7899"/>
    <m/>
    <n v="1128591.8799999999"/>
    <x v="0"/>
    <x v="0"/>
    <m/>
    <m/>
    <n v="27"/>
  </r>
  <r>
    <d v="2024-07-19T00:00:00"/>
    <s v="TRA 003091110015-(BE) Traspaso a cuenta: 003091110015, RAUL RICARDO GANDARA REYES, INYECTORES ENTERCONTINENTAL"/>
    <n v="41203.199999999997"/>
    <m/>
    <n v="118677.15"/>
    <x v="0"/>
    <x v="1"/>
    <s v="RAUL RICARDO GANDARA REYES"/>
    <m/>
    <n v="29"/>
  </r>
  <r>
    <d v="2024-08-30T00:00:00"/>
    <s v="TRA SPEI-KDZE500 SPEI, AFIRME, 062580118710047240, IMAO S DE RL DE CV, 058-30/08/2024/30-001KDZE500, 451884, A162 EST3 OT715"/>
    <n v="8120"/>
    <m/>
    <n v="565785.55000000005"/>
    <x v="0"/>
    <x v="3"/>
    <m/>
    <m/>
    <n v="35"/>
  </r>
  <r>
    <d v="2024-07-17T00:00:00"/>
    <s v="TRA 533079-(BE) Pago servicio: PAGO SUA/SIPARE"/>
    <n v="8189.93"/>
    <m/>
    <n v="118300.4"/>
    <x v="0"/>
    <x v="5"/>
    <m/>
    <m/>
    <n v="29"/>
  </r>
  <r>
    <d v="2024-08-07T00:00:00"/>
    <s v="TRA 001106390017-(BE) Traspaso a cuenta: 001106390017, NILDA GENOVEVA VILLARREAL VILLARREAL, F370 AGO2024"/>
    <n v="8326.4"/>
    <m/>
    <n v="55187.43"/>
    <x v="0"/>
    <x v="9"/>
    <m/>
    <m/>
    <n v="32"/>
  </r>
  <r>
    <d v="2024-07-04T00:00:00"/>
    <s v="TRA 001106390017-(BE) Traspaso a cuenta: 001106390017, NILDA GENOVEVA VILLARREAL VILLARREAL, F367"/>
    <n v="8326.4"/>
    <m/>
    <n v="288393.73"/>
    <x v="0"/>
    <x v="9"/>
    <m/>
    <m/>
    <n v="27"/>
  </r>
  <r>
    <d v="2024-09-06T00:00:00"/>
    <s v="TRA 001106390017-(BE) Traspaso a cuenta: 001106390017, NILDA GENOVEVA VILLARREAL VILLARREAL, F374"/>
    <n v="8326.4"/>
    <m/>
    <n v="443294.32"/>
    <x v="0"/>
    <x v="9"/>
    <m/>
    <m/>
    <n v="36"/>
  </r>
  <r>
    <d v="2024-09-17T00:00:00"/>
    <s v="TRA 588314-(BE) Pago servicio: PAGO SUA/SIPARE"/>
    <n v="8379.9"/>
    <m/>
    <n v="1001706.36"/>
    <x v="0"/>
    <x v="5"/>
    <m/>
    <m/>
    <n v="38"/>
  </r>
  <r>
    <d v="2024-07-19T00:00:00"/>
    <s v="TRA SPEI-JHDV814 SPEI, BBVA MEXICO, 012580001442103360, CONCRETOS TECNICOS DE MEXICO SA DE CV, 058-19/07/2024/19-001JHDV814, 180179, OC37 HL"/>
    <n v="8703"/>
    <m/>
    <n v="692154.82"/>
    <x v="0"/>
    <x v="1"/>
    <s v="CONCRETOS TECNICOS DE MEXICO"/>
    <m/>
    <n v="29"/>
  </r>
  <r>
    <d v="2024-08-20T00:00:00"/>
    <s v="TRA SPEI-JYJP834 SPEI, BANAMEX, 002580433000057575, AUTOTRANSPORTES DE CARGA TRESGUERRAS, S., 058-20/08/2024/20-001JYJP834, 728009, FLETE BALSA TV"/>
    <n v="9957.2800000000007"/>
    <m/>
    <n v="33653.879999999997"/>
    <x v="0"/>
    <x v="10"/>
    <m/>
    <m/>
    <n v="34"/>
  </r>
  <r>
    <d v="2024-08-01T00:00:00"/>
    <s v="DOC 0013439-Cobro de cheque:0000000013439"/>
    <n v="10000"/>
    <m/>
    <n v="637019.97"/>
    <x v="0"/>
    <x v="0"/>
    <m/>
    <m/>
    <n v="31"/>
  </r>
  <r>
    <d v="2024-07-16T00:00:00"/>
    <s v="TRA 009083060015-(BE) Traspaso a cuenta: 009083060015, VELA RUIZ ARQUITECTOS S.A. DE C.V., DOS DUENDES 2086"/>
    <n v="2480000"/>
    <m/>
    <n v="162451.38"/>
    <x v="0"/>
    <x v="2"/>
    <s v="VELA RUIZ ARQUITECTOS"/>
    <m/>
    <n v="29"/>
  </r>
  <r>
    <d v="2024-08-30T00:00:00"/>
    <s v="TRA 059996760019-(BE) Traspaso a cuenta: 059996760019, JUAN FRANCISCO ESPARZA CRUZ, PARCIAL TERRENO"/>
    <n v="10000"/>
    <m/>
    <n v="509202.54"/>
    <x v="0"/>
    <x v="3"/>
    <m/>
    <m/>
    <n v="35"/>
  </r>
  <r>
    <d v="2024-07-17T00:00:00"/>
    <s v="TRA 001147730019-(BE) Traspaso a cuenta: 001147730019, DESARROLLADORA OSKO S.A. DE C.V., DEVOLUCION"/>
    <n v="10000"/>
    <m/>
    <n v="377317.29"/>
    <x v="0"/>
    <x v="7"/>
    <m/>
    <m/>
    <n v="29"/>
  </r>
  <r>
    <d v="2024-09-30T00:00:00"/>
    <s v="TRA 015013110015-(BE) Traspaso a cuenta: 015013110015, PEDRO ELIZONDO TREVIÄO, DEVOLUCION"/>
    <n v="94767"/>
    <m/>
    <n v="63873.43"/>
    <x v="0"/>
    <x v="7"/>
    <m/>
    <m/>
    <n v="40"/>
  </r>
  <r>
    <d v="2024-08-19T00:00:00"/>
    <s v="TRA 738288-(BE) Pago servicio: PAGO SUA/SIPARE"/>
    <n v="10206.74"/>
    <m/>
    <n v="128933.83"/>
    <x v="0"/>
    <x v="5"/>
    <m/>
    <m/>
    <n v="34"/>
  </r>
  <r>
    <d v="2024-09-10T00:00:00"/>
    <s v="TRA 022050410017-(BE) Traspaso a cuenta: 022050410017, WIT INGENIERIA Y DISEÄO S.A. DE C.V., FAC A2556 A2557"/>
    <n v="10440"/>
    <m/>
    <n v="159709.32999999999"/>
    <x v="0"/>
    <x v="2"/>
    <s v="WIT INGENIERIA Y DISEÑOS"/>
    <m/>
    <n v="37"/>
  </r>
  <r>
    <d v="2024-08-23T00:00:00"/>
    <s v="TRA 022025790018-(BE) Traspaso a cuenta: 022025790018, PINTURAS COVER S.A. DE C.V., OC7 JAME"/>
    <n v="10869.91"/>
    <m/>
    <n v="1224731.78"/>
    <x v="0"/>
    <x v="1"/>
    <s v="PINTURAS COVER"/>
    <m/>
    <n v="34"/>
  </r>
  <r>
    <d v="2024-09-27T00:00:00"/>
    <s v="TRA SPEI-KTCP222 SPEI, BBVA MEXICO, 012580001182310361, INDUSTRIAS PERSISTA LABORO, SA DE CV, 058-27/09/2024/27-001KTCP222, 979843, OC33 PA"/>
    <n v="11020"/>
    <m/>
    <n v="845706.57"/>
    <x v="0"/>
    <x v="1"/>
    <s v="INDUSTRIAS PERSISTA LABORO"/>
    <m/>
    <n v="39"/>
  </r>
  <r>
    <d v="2024-08-07T00:00:00"/>
    <s v="TRA 022025790018-(BE) Traspaso a cuenta: 022025790018, PINTURAS COVER S.A. DE C.V., COT CA1329776 JAME"/>
    <n v="11399.74"/>
    <m/>
    <n v="43787.69"/>
    <x v="0"/>
    <x v="1"/>
    <s v="PINTURAS COVER"/>
    <m/>
    <n v="32"/>
  </r>
  <r>
    <d v="2024-08-19T00:00:00"/>
    <s v="TRA 04245DIJ190043273499-(BE) Pago servicio: PAGO REFERENCIADO SA"/>
    <n v="11924"/>
    <m/>
    <n v="113611.16"/>
    <x v="0"/>
    <x v="3"/>
    <m/>
    <m/>
    <n v="34"/>
  </r>
  <r>
    <d v="2024-09-06T00:00:00"/>
    <s v="TRA 04245P3X870043487427-(BE) Pago servicio: PAGO REFERENCIADO SA"/>
    <n v="11937"/>
    <m/>
    <n v="402852.32"/>
    <x v="0"/>
    <x v="3"/>
    <m/>
    <m/>
    <n v="36"/>
  </r>
  <r>
    <d v="2024-09-06T00:00:00"/>
    <s v="TRA 04245P3L460043484477-(BE) Pago servicio: PAGO REFERENCIADO SA"/>
    <n v="12034"/>
    <m/>
    <n v="419061.32"/>
    <x v="0"/>
    <x v="3"/>
    <m/>
    <m/>
    <n v="36"/>
  </r>
  <r>
    <d v="2024-09-06T00:00:00"/>
    <s v="TRA 04245P3H790043482485-(BE) Pago servicio: PAGO REFERENCIADO SA"/>
    <n v="12146"/>
    <m/>
    <n v="390706.32"/>
    <x v="0"/>
    <x v="3"/>
    <m/>
    <m/>
    <n v="36"/>
  </r>
  <r>
    <d v="2024-08-02T00:00:00"/>
    <s v="TRA SPEI-JOXT785 SPEI, AFIRME, 062580118710047240, IMAO S DE RL DE CV, 058-02/08/2024/02-001JOXT785, 491388, PALO ALTO A144"/>
    <n v="12180"/>
    <m/>
    <n v="146593.9"/>
    <x v="0"/>
    <x v="3"/>
    <m/>
    <m/>
    <n v="31"/>
  </r>
  <r>
    <d v="2024-09-06T00:00:00"/>
    <s v="TRA 04245P3Q780043488416-(BE) Pago servicio: PAGO REFERENCIADO SA"/>
    <n v="12199"/>
    <m/>
    <n v="431095.32"/>
    <x v="0"/>
    <x v="3"/>
    <m/>
    <m/>
    <n v="36"/>
  </r>
  <r>
    <d v="2024-07-17T00:00:00"/>
    <s v="TRA 04244JQ5010042993406-(BE) Pago servicio: PAGO REFERENCIADO SA"/>
    <n v="12752"/>
    <m/>
    <n v="126490.33"/>
    <x v="0"/>
    <x v="3"/>
    <m/>
    <m/>
    <n v="29"/>
  </r>
  <r>
    <d v="2024-09-10T00:00:00"/>
    <s v="TRA SPEI-KJXM053 SPEI, SANTANDER, 014580606233987376, LUIS ALBERTO GARCIA VILLANUEVA, 058-10/09/2024/10-001KJXM053, 172818, DD FAC LA245"/>
    <n v="12762.9"/>
    <m/>
    <n v="574443.07999999996"/>
    <x v="0"/>
    <x v="3"/>
    <m/>
    <m/>
    <n v="37"/>
  </r>
  <r>
    <d v="2024-07-31T00:00:00"/>
    <s v="TRA 015013110015-(BE) Traspaso a cuenta: 015013110015, PEDRO ELIZONDO TREVIÄO, DEVOLUCION"/>
    <n v="345925"/>
    <m/>
    <n v="413344.35"/>
    <x v="0"/>
    <x v="7"/>
    <m/>
    <m/>
    <n v="31"/>
  </r>
  <r>
    <d v="2024-08-30T00:00:00"/>
    <s v="TRA 023708960012-(BE) Traspaso a cuenta: 023708960012, CONSTRUCCIONES COSMENA S.A. DE C.V., PALO ALTO F2379"/>
    <n v="46569.09"/>
    <m/>
    <n v="519202.54"/>
    <x v="0"/>
    <x v="2"/>
    <s v="CONSTRUCCIONES COSMENA"/>
    <m/>
    <n v="35"/>
  </r>
  <r>
    <d v="2024-08-16T00:00:00"/>
    <s v="TRA 026015210019-(BE) Traspaso a cuenta: 026015210019, EQUIPOS DE ALTURA S.A. DE C.V., OC 660"/>
    <n v="19720"/>
    <m/>
    <n v="86881.36"/>
    <x v="0"/>
    <x v="4"/>
    <m/>
    <m/>
    <n v="33"/>
  </r>
  <r>
    <d v="2024-07-26T00:00:00"/>
    <s v="TRA SPEI-JKUN198 SPEI, SANTANDER, 014580606233987376, LUIS ALBERTO GARCIA VILLANUEVA, 058-26/07/2024/26-001JKUN198, 799404, LA231 ANT OT819 DD"/>
    <n v="14181"/>
    <m/>
    <n v="2291280.39"/>
    <x v="0"/>
    <x v="3"/>
    <m/>
    <m/>
    <n v="30"/>
  </r>
  <r>
    <d v="2024-07-19T00:00:00"/>
    <s v="TRA 22466760127531944300000144220035-(BE) Pago servicio: AGUA Y DRENAJE"/>
    <n v="14422"/>
    <m/>
    <n v="159880.35"/>
    <x v="0"/>
    <x v="2"/>
    <s v="AGUA Y DRENAJE"/>
    <m/>
    <n v="29"/>
  </r>
  <r>
    <d v="2024-09-20T00:00:00"/>
    <s v="TRA 033016020015-(BE) Traspaso a cuenta: 033016020015, THOLARQ CONSTRUCCIONES SA DE CV, FACTS 7035 Y 7036 EST 1Y2 PILAS"/>
    <n v="258362.55"/>
    <m/>
    <n v="458816.55"/>
    <x v="0"/>
    <x v="2"/>
    <s v="THOLARQ CONSTRUCCIONES"/>
    <m/>
    <n v="38"/>
  </r>
  <r>
    <d v="2024-09-12T00:00:00"/>
    <s v="TRA SPEI-KKWQ154 SPEI, BANAMEX, 002580433000057575, AUTOTRANSPORTES DE CARGA TRESGUERRAS, S., 058-12/09/2024/12-001KKWQ154, 402620, TRES VIENTOS FLETE BALSA OC679"/>
    <n v="14791.35"/>
    <m/>
    <n v="67000.22"/>
    <x v="0"/>
    <x v="10"/>
    <m/>
    <m/>
    <n v="37"/>
  </r>
  <r>
    <d v="2024-08-22T00:00:00"/>
    <s v="TRA SPEI-JZFK216 SPEI, SANTANDER, 014180655089201314, GASNGO MEXICO SA DE CV, 058-22/08/2024/22-001JZFK216, 151415, FC00838558"/>
    <n v="15000"/>
    <m/>
    <n v="18845.689999999999"/>
    <x v="0"/>
    <x v="2"/>
    <s v="GASNGO MEXICO"/>
    <s v="FC00838558"/>
    <n v="34"/>
  </r>
  <r>
    <d v="2024-09-17T00:00:00"/>
    <s v="TRA 001140160021-(BE) Traspaso a cuenta: 001140160021, TANARAH CHIPINQUE S.A. DE C.V., DEVOLUCION"/>
    <n v="15000"/>
    <m/>
    <n v="5004177.8899999997"/>
    <x v="0"/>
    <x v="7"/>
    <m/>
    <m/>
    <n v="38"/>
  </r>
  <r>
    <d v="2024-09-23T00:00:00"/>
    <s v="TRA 22466760126893224000000151930093-(BE) Pago servicio: AGUA Y DRENAJE"/>
    <n v="15193"/>
    <m/>
    <n v="23682.31"/>
    <x v="0"/>
    <x v="2"/>
    <s v="AGUA Y DRENAJE"/>
    <m/>
    <n v="39"/>
  </r>
  <r>
    <d v="2024-09-25T00:00:00"/>
    <s v="TRA 036846870011-(BE) Traspaso a cuenta: 036846870011, CJC INDUSTRIAL SERVICES S.A. DE C.V., OC159 DD"/>
    <n v="6983.2"/>
    <m/>
    <n v="9260.33"/>
    <x v="0"/>
    <x v="2"/>
    <s v="CJC INDUSTRIAL SERVICES"/>
    <m/>
    <n v="39"/>
  </r>
  <r>
    <d v="2024-09-10T00:00:00"/>
    <s v="TRA 221000560011-(BE) Traspaso a cuenta: 221000560011, DISTRIBUIDORA TAMEX S.A.P.I. DE C.V., DD OC139"/>
    <n v="15926.68"/>
    <m/>
    <n v="170149.33"/>
    <x v="0"/>
    <x v="1"/>
    <s v="DISTRIBUIDORA TAMEX"/>
    <m/>
    <n v="37"/>
  </r>
  <r>
    <d v="2024-07-19T00:00:00"/>
    <s v="TRA 039011720017-(BE) Traspaso a cuenta: 039011720017, COMERCIAL COLIBRI DE MONTERREY SA DE CV, Fo 253 24 DD"/>
    <n v="447463.17"/>
    <m/>
    <n v="174302.35"/>
    <x v="0"/>
    <x v="1"/>
    <s v="COMERCIAL COLIBRI DE MONTERREY"/>
    <m/>
    <n v="29"/>
  </r>
  <r>
    <d v="2024-07-12T00:00:00"/>
    <s v="TRA 053016670011-(BE) Traspaso a cuenta: 053016670011, WP MEDIA S. DE R.L. DE C.V., F875 DD 3 DE 3"/>
    <n v="42793.56"/>
    <m/>
    <n v="167621.43"/>
    <x v="0"/>
    <x v="3"/>
    <m/>
    <m/>
    <n v="28"/>
  </r>
  <r>
    <d v="2024-07-05T00:00:00"/>
    <s v="TRA 007734840011-(BE) Traspaso a cuenta: 007734840011, CLAUDIA JAZMIN SALAZAR GRIMALDO, DOS DUENDES"/>
    <n v="19140"/>
    <m/>
    <n v="77999.520000000004"/>
    <x v="0"/>
    <x v="2"/>
    <s v="CLAUDIA JAZMIN SALAZAR GRIMALDO"/>
    <m/>
    <n v="27"/>
  </r>
  <r>
    <d v="2024-07-05T00:00:00"/>
    <s v="TRA 059007440019-(BE) Traspaso a cuenta: 059007440019, LAS ALAS DEL NORTE S.A. DE C.V., DEVOLUCION"/>
    <n v="130000"/>
    <m/>
    <n v="150385.1"/>
    <x v="0"/>
    <x v="7"/>
    <m/>
    <m/>
    <n v="27"/>
  </r>
  <r>
    <d v="2024-09-27T00:00:00"/>
    <s v="TRA 059007440019-(BE) Traspaso a cuenta: 059007440019, LAS ALAS DEL NORTE S.A. DE C.V., DEVOLUCION"/>
    <n v="130000"/>
    <m/>
    <n v="2485297.2200000002"/>
    <x v="0"/>
    <x v="7"/>
    <m/>
    <m/>
    <n v="39"/>
  </r>
  <r>
    <d v="2024-08-02T00:00:00"/>
    <s v="DOC 0013449-Cobro de cheque:0000000013449"/>
    <n v="20000"/>
    <m/>
    <n v="867056.01"/>
    <x v="0"/>
    <x v="0"/>
    <m/>
    <m/>
    <n v="31"/>
  </r>
  <r>
    <d v="2024-08-16T00:00:00"/>
    <s v="TRA 001136380016-(BE) Traspaso a cuenta: 001136380016, FRANCISCO JOSE MONTEMAYOR ALDAPE, DEVOLUCION"/>
    <n v="20000"/>
    <m/>
    <n v="1206286.3600000001"/>
    <x v="0"/>
    <x v="3"/>
    <m/>
    <m/>
    <n v="33"/>
  </r>
  <r>
    <d v="2024-07-26T00:00:00"/>
    <s v="TRA 059007440019-(BE) Traspaso a cuenta: 059007440019, LAS ALAS DEL NORTE S.A. DE C.V., DEVOLUCION"/>
    <n v="150000"/>
    <m/>
    <n v="3365885.01"/>
    <x v="0"/>
    <x v="7"/>
    <m/>
    <m/>
    <n v="30"/>
  </r>
  <r>
    <d v="2024-07-05T00:00:00"/>
    <s v="TRA 059996760019-(BE) Traspaso a cuenta: 059996760019, JUAN FRANCISCO ESPARZA CRUZ, PARCIAL TERRENO"/>
    <n v="20000"/>
    <m/>
    <n v="1247427.52"/>
    <x v="0"/>
    <x v="3"/>
    <m/>
    <m/>
    <n v="27"/>
  </r>
  <r>
    <d v="2024-07-19T00:00:00"/>
    <s v="DOC 0013432-Cobro de cheque:0000000013432"/>
    <n v="20000"/>
    <m/>
    <n v="88373.4"/>
    <x v="0"/>
    <x v="0"/>
    <m/>
    <m/>
    <n v="29"/>
  </r>
  <r>
    <d v="2024-07-19T00:00:00"/>
    <s v="TRA 001113080015-(BE) Traspaso a cuenta: 001113080015, DESARROLLADORA TRINITY S.A. DE C.V., DEVOLUCION"/>
    <n v="20000"/>
    <m/>
    <n v="1257501.3999999999"/>
    <x v="0"/>
    <x v="7"/>
    <m/>
    <m/>
    <n v="29"/>
  </r>
  <r>
    <d v="2024-07-19T00:00:00"/>
    <s v="TRA 001147730019-(BE) Traspaso a cuenta: 001147730019, DESARROLLADORA OSKO S.A. DE C.V., DEVOLUCION"/>
    <n v="20000"/>
    <m/>
    <n v="1232501.3999999999"/>
    <x v="0"/>
    <x v="7"/>
    <m/>
    <m/>
    <n v="29"/>
  </r>
  <r>
    <d v="2024-07-25T00:00:00"/>
    <s v="TRA 059996760019-(BE) Traspaso a cuenta: 059996760019, JUAN FRANCISCO ESPARZA CRUZ, PARCIAL TERRENO"/>
    <n v="20000"/>
    <m/>
    <n v="320584.96999999997"/>
    <x v="0"/>
    <x v="3"/>
    <m/>
    <m/>
    <n v="30"/>
  </r>
  <r>
    <d v="2024-08-16T00:00:00"/>
    <s v="TRA 059007440019-(BE) Traspaso a cuenta: 059007440019, LAS ALAS DEL NORTE S.A. DE C.V., DEVOLUCION"/>
    <n v="160000"/>
    <m/>
    <n v="1046286.36"/>
    <x v="0"/>
    <x v="7"/>
    <m/>
    <m/>
    <n v="33"/>
  </r>
  <r>
    <d v="2024-09-17T00:00:00"/>
    <s v="TRA SPEI-KNUL801 SPEI, AFIRME, 062580118710047240, IMAO S DE RL DE CV, 058-17/09/2024/17-001KNUL801, 578838, A178 OT847 HERRADURA"/>
    <n v="20880"/>
    <m/>
    <n v="1010093.22"/>
    <x v="0"/>
    <x v="3"/>
    <m/>
    <m/>
    <n v="38"/>
  </r>
  <r>
    <d v="2024-08-21T00:00:00"/>
    <s v="TRA 0424576S660043290467-(BE) Pago servicio: PAGO REFERENCIADO SA"/>
    <n v="21421"/>
    <m/>
    <n v="43542.69"/>
    <x v="0"/>
    <x v="3"/>
    <m/>
    <m/>
    <n v="34"/>
  </r>
  <r>
    <d v="2024-09-27T00:00:00"/>
    <s v="TRA SPEI-KTCN541 SPEI, SANTANDER, 014580655081251755, MATERIALES INDUSTRIALES JEREZ CONTADO, 058-27/09/2024/27-001KTCN541, 726186, OC28 PA"/>
    <n v="22755.72"/>
    <m/>
    <n v="857541.5"/>
    <x v="0"/>
    <x v="1"/>
    <s v="MATERIALES INDUSTRIALES JEREZ CONTADO"/>
    <m/>
    <n v="39"/>
  </r>
  <r>
    <d v="2024-08-23T00:00:00"/>
    <s v="TRA 059007440019-(BE) Traspaso a cuenta: 059007440019, LAS ALAS DEL NORTE S.A. DE C.V., DEVOLUCION"/>
    <n v="170000"/>
    <m/>
    <n v="965310.57"/>
    <x v="0"/>
    <x v="7"/>
    <m/>
    <m/>
    <n v="34"/>
  </r>
  <r>
    <d v="2024-07-05T00:00:00"/>
    <s v="TRA 059955440018-(BE) Traspaso a cuenta: 059955440018, LAS ALAS DEL NORTE S.A. DE C.V., DEVOLUCION"/>
    <n v="20000"/>
    <m/>
    <n v="3347427.52"/>
    <x v="0"/>
    <x v="7"/>
    <m/>
    <m/>
    <n v="27"/>
  </r>
  <r>
    <d v="2024-08-22T00:00:00"/>
    <s v="TRA 04245DJ4500043305490-(BE) Pago servicio: PAGO REFERENCIADO SA"/>
    <n v="24359"/>
    <m/>
    <n v="44479.73"/>
    <x v="0"/>
    <x v="3"/>
    <m/>
    <m/>
    <n v="34"/>
  </r>
  <r>
    <d v="2024-07-24T00:00:00"/>
    <s v="TRA 0013434-SBG971124PL2-Cobro de cheque:0000000013434"/>
    <n v="24747"/>
    <m/>
    <n v="130648.07"/>
    <x v="0"/>
    <x v="0"/>
    <m/>
    <m/>
    <n v="30"/>
  </r>
  <r>
    <d v="2024-08-02T00:00:00"/>
    <s v="TRA SPEI-JOLN491 SPEI, SANTANDER, 014180655089201314, GASNGO MEXICO SA DE CV, 058-02/08/2024/02-001JOLN491, 514505, FC00838558"/>
    <n v="25000"/>
    <m/>
    <n v="34546.980000000003"/>
    <x v="0"/>
    <x v="2"/>
    <s v="GASNGO MEXICO"/>
    <s v="FC00838558"/>
    <n v="31"/>
  </r>
  <r>
    <d v="2024-07-05T00:00:00"/>
    <s v="TRA SPEI-IZNI496 SPEI, SANTANDER, 014180655089201314, GASNGO MEXICO SA DE CV, 058-05/07/2024/05-001IZNI496, 801027, FC00838558"/>
    <n v="25000"/>
    <m/>
    <n v="280385.09999999998"/>
    <x v="0"/>
    <x v="2"/>
    <s v="GASNGO MEXICO"/>
    <s v="FC00838558"/>
    <n v="27"/>
  </r>
  <r>
    <d v="2024-09-24T00:00:00"/>
    <s v="TRA 059996760019-(BE) Traspaso a cuenta: 059996760019, JUAN FRANCISCO ESPARZA CRUZ, PARCIAL TERRENO"/>
    <n v="25000"/>
    <m/>
    <n v="16243.53"/>
    <x v="0"/>
    <x v="3"/>
    <m/>
    <m/>
    <n v="39"/>
  </r>
  <r>
    <d v="2024-07-26T00:00:00"/>
    <s v="TRA 221000560011-(BE) Traspaso a cuenta: 221000560011, DISTRIBUIDORA TAMEX S.A.P.I. DE C.V., OC98 DD"/>
    <n v="25358.76"/>
    <m/>
    <n v="927864.11"/>
    <x v="0"/>
    <x v="1"/>
    <s v="DISTRIBUIDORA TAMEX"/>
    <m/>
    <n v="30"/>
  </r>
  <r>
    <d v="2024-08-01T00:00:00"/>
    <s v="TRA 0013445-MSP8212143G3-Cobro de cheque:0000000013445"/>
    <n v="26174"/>
    <m/>
    <n v="846433.75"/>
    <x v="0"/>
    <x v="0"/>
    <m/>
    <m/>
    <n v="31"/>
  </r>
  <r>
    <d v="2024-09-12T00:00:00"/>
    <s v="DOC 0013479-Cobro de cheque:0000000013479"/>
    <n v="27191"/>
    <m/>
    <n v="34802.26"/>
    <x v="0"/>
    <x v="0"/>
    <m/>
    <m/>
    <n v="37"/>
  </r>
  <r>
    <d v="2024-09-27T00:00:00"/>
    <s v="TRA SPEI-KSUS491 SPEI, SANTANDER, 014180655062847313, Comercializadora SDMHC S.A. DE C.V., 058-27/09/2024/27-001KSUS491, 539610, OC40 PA"/>
    <n v="28199.599999999999"/>
    <m/>
    <n v="308174.46000000002"/>
    <x v="0"/>
    <x v="1"/>
    <s v="COMERCIALIZADORA SDMHC"/>
    <m/>
    <n v="39"/>
  </r>
  <r>
    <d v="2024-08-12T00:00:00"/>
    <s v="TRA 059996760019-(BE) Traspaso a cuenta: 059996760019, JUAN FRANCISCO ESPARZA CRUZ, PARCIAL TERRENO"/>
    <n v="30000"/>
    <m/>
    <n v="227395.04"/>
    <x v="0"/>
    <x v="3"/>
    <m/>
    <m/>
    <n v="33"/>
  </r>
  <r>
    <d v="2024-09-02T00:00:00"/>
    <s v="TRA SPEI-KFNI188 SPEI, SANTANDER, 014180655089201314, GASNGO MEXICO SA DE CV, 058-02/09/2024/02-001KFNI188, 64859, FC00838558"/>
    <n v="30000"/>
    <m/>
    <n v="212959.63"/>
    <x v="0"/>
    <x v="2"/>
    <s v="GASNGO MEXICO"/>
    <s v="FC00838558"/>
    <n v="36"/>
  </r>
  <r>
    <d v="2024-07-17T00:00:00"/>
    <s v="TRA 059955440018-(BE) Traspaso a cuenta: 059955440018, LAS ALAS DEL NORTE S.A. DE C.V., DEVOLUCION"/>
    <n v="100000"/>
    <m/>
    <n v="387317.29"/>
    <x v="0"/>
    <x v="7"/>
    <m/>
    <m/>
    <n v="29"/>
  </r>
  <r>
    <d v="2024-07-02T00:00:00"/>
    <s v="TRA 100002460011-(BE) Traspaso a cuenta: 100002460011, PEDRO ELIZONDO DELGADO, DEVOLUCION"/>
    <n v="40000"/>
    <m/>
    <n v="122319.06"/>
    <x v="0"/>
    <x v="7"/>
    <m/>
    <m/>
    <n v="27"/>
  </r>
  <r>
    <d v="2024-08-02T00:00:00"/>
    <s v="TRA SPEI-JOWY517 SPEI, BANORTE, 072580005585304130, JUAN ANTONIO GOMEZ GALLEGOS, 058-02/08/2024/02-001JOWY517, 973904, DD F760"/>
    <n v="30740"/>
    <m/>
    <n v="793976.01"/>
    <x v="0"/>
    <x v="6"/>
    <m/>
    <m/>
    <n v="31"/>
  </r>
  <r>
    <d v="2024-08-16T00:00:00"/>
    <s v="TRA SPEI-JWNH078 SPEI, BANORTE, 072580005585304130, JUAN ANTONIO GOMEZ GALLEGOS, 058-16/08/2024/16-001JWNH078, 276952, F761 EST4 DD"/>
    <n v="30740"/>
    <m/>
    <n v="757515.4"/>
    <x v="0"/>
    <x v="6"/>
    <m/>
    <m/>
    <n v="33"/>
  </r>
  <r>
    <d v="2024-08-30T00:00:00"/>
    <s v="TRA SPEI-KEBS809 SPEI, BANORTE, 072580005585304130, JUAN ANTONIO GOMEZ GALLEGOS, 058-30/08/2024/30-001KEBS809, 786386, F763 EST5 DD"/>
    <n v="30740"/>
    <m/>
    <n v="473281.98"/>
    <x v="0"/>
    <x v="6"/>
    <m/>
    <m/>
    <n v="35"/>
  </r>
  <r>
    <d v="2024-07-05T00:00:00"/>
    <s v="TRA SPEI-IZSZ622 SPEI, BANORTE, 072580005585304130, JUAN ANTONIO GOMEZ GALLEGOS, 058-05/07/2024/05-001IZSZ622, 42992, DOS DUENDES F756"/>
    <n v="30740"/>
    <m/>
    <n v="97146.48"/>
    <x v="0"/>
    <x v="6"/>
    <m/>
    <m/>
    <n v="27"/>
  </r>
  <r>
    <d v="2024-07-12T00:00:00"/>
    <s v="TRA SPEI-JDHU857 SPEI, BANORTE, 072580005585304130, JUAN ANTONIO GOMEZ GALLEGOS, 058-12/07/2024/12-001JDHU857, 25333, F758 EST 2 DD"/>
    <n v="30740"/>
    <m/>
    <n v="665706"/>
    <x v="0"/>
    <x v="6"/>
    <m/>
    <m/>
    <n v="28"/>
  </r>
  <r>
    <d v="2024-09-20T00:00:00"/>
    <s v="TRA SPEI-KPOQ520 SPEI, BANORTE, 072580005585304130, JUAN ANTONIO GOMEZ GALLEGOS, 058-20/09/2024/20-001KPOQ520, 297286, F766 EST6 DD"/>
    <n v="30740"/>
    <m/>
    <n v="1190969.6499999999"/>
    <x v="0"/>
    <x v="6"/>
    <m/>
    <m/>
    <n v="38"/>
  </r>
  <r>
    <d v="2024-09-27T00:00:00"/>
    <s v="TRA SPEI-KTER413 SPEI, BANORTE, 072580005585304130, JUAN ANTONIO GOMEZ GALLEGOS, 058-27/09/2024/27-001KTER413, 85954, F767 EST7 DD"/>
    <n v="30740"/>
    <m/>
    <n v="759157"/>
    <x v="0"/>
    <x v="6"/>
    <m/>
    <m/>
    <n v="39"/>
  </r>
  <r>
    <d v="2024-09-13T00:00:00"/>
    <s v="TRA SPEI-KLXD967 SPEI, BANORTE, 072580004410721902, GEYCO PROYECTOS, SA DE CV, 058-13/09/2024/13-001KLXD967, 469379, PALO ALTO GCO2526"/>
    <n v="30856"/>
    <m/>
    <n v="29205.3"/>
    <x v="0"/>
    <x v="2"/>
    <s v="GEYCO PROYECTOS"/>
    <m/>
    <n v="37"/>
  </r>
  <r>
    <d v="2024-07-12T00:00:00"/>
    <s v="TRA 022050410017-(BE) Traspaso a cuenta: 022050410017, WIT INGENIERIA Y DISEÄO S.A. DE C.V., A2490 DD"/>
    <n v="32480"/>
    <m/>
    <n v="210428.91"/>
    <x v="0"/>
    <x v="2"/>
    <s v="WIT INGENIERIA Y DISEÑOS"/>
    <m/>
    <n v="28"/>
  </r>
  <r>
    <d v="2024-08-30T00:00:00"/>
    <s v="TRA SPEI-KEBS870 SPEI, BBVA MEXICO, 012180001817902693, POLIFORMAS PLASTICAS, SA DE CV, 058-30/08/2024/30-001KEBS870, 318699, OC137 DD"/>
    <n v="33096.03"/>
    <m/>
    <n v="393260.47"/>
    <x v="0"/>
    <x v="1"/>
    <s v="POLIFORMAS PLASTICAS"/>
    <m/>
    <n v="35"/>
  </r>
  <r>
    <d v="2024-07-04T00:00:00"/>
    <s v="TRA SPEI-IZBB480 SPEI, BANORTE, 072580008924698242, EQUIPOS Y CONSTRUCCIONES JASAN SA DE CV, 058-04/07/2024/04-001IZBB480, 26237, OC 79"/>
    <n v="19720.009999999998"/>
    <m/>
    <n v="301107.18"/>
    <x v="0"/>
    <x v="1"/>
    <s v="EQUIPOS Y CONSTRUCCIONES JASAN"/>
    <m/>
    <n v="27"/>
  </r>
  <r>
    <d v="2024-07-05T00:00:00"/>
    <s v="TRA SPEI-IZRG689 SPEI, BANORTE, 072580001697677636, GRUPO SAPCON, SA DE CV, 058-05/07/2024/05-001IZRG689, 919848, HL OT782"/>
    <n v="49991.68"/>
    <m/>
    <n v="1197435.8400000001"/>
    <x v="0"/>
    <x v="2"/>
    <s v="GRUPO SAPCON"/>
    <m/>
    <n v="27"/>
  </r>
  <r>
    <d v="2024-09-27T00:00:00"/>
    <s v="DOC 0013497-Cobro de cheque:0000000013497"/>
    <n v="34440"/>
    <m/>
    <n v="186374.06"/>
    <x v="0"/>
    <x v="0"/>
    <m/>
    <m/>
    <n v="39"/>
  </r>
  <r>
    <d v="2024-09-19T00:00:00"/>
    <s v="DOC 0013488-Cobro de cheque:0000000013488"/>
    <n v="35000"/>
    <m/>
    <n v="23431.35"/>
    <x v="0"/>
    <x v="0"/>
    <m/>
    <m/>
    <n v="38"/>
  </r>
  <r>
    <d v="2024-08-06T00:00:00"/>
    <s v="TRA SPEI-JQWP340 SPEI, SANTANDER, 014580655081251755, MATERIALES INDUSTRIALES JEREZ CONTADO, 058-06/08/2024/06-001JQWP340, 11117, OC19 PA"/>
    <n v="39062.07"/>
    <m/>
    <n v="191157.69"/>
    <x v="0"/>
    <x v="1"/>
    <s v="MATERIALES INDUSTRIALES JEREZ CONTADO"/>
    <m/>
    <n v="32"/>
  </r>
  <r>
    <d v="2024-08-19T00:00:00"/>
    <s v="TRA 001138050013-(BE) Traspaso a cuenta: 001138050013, INMOBILIARIA IMAGEN VISION S.A. DE C.V., TRASPASO DE SALDOS TV"/>
    <n v="40000"/>
    <m/>
    <n v="162173.45000000001"/>
    <x v="0"/>
    <x v="8"/>
    <m/>
    <m/>
    <n v="34"/>
  </r>
  <r>
    <d v="2024-07-05T00:00:00"/>
    <s v="TRA SPEI-IZSZ587 SPEI, BAJIO, 030580900040011380, FOLIANEST STUDIO SA DE CV, 058-05/07/2024/05-001IZSZ587, 827536, DOS DUENDES 38FOF"/>
    <n v="150800"/>
    <m/>
    <n v="977791.88"/>
    <x v="0"/>
    <x v="2"/>
    <s v="FOLIANEST STUDIO"/>
    <m/>
    <n v="27"/>
  </r>
  <r>
    <d v="2024-07-26T00:00:00"/>
    <s v="DOC 0013441-IIV040323GR6-Cobro de cheque:0000000013441"/>
    <n v="40000"/>
    <m/>
    <n v="277098.01"/>
    <x v="0"/>
    <x v="0"/>
    <m/>
    <m/>
    <n v="30"/>
  </r>
  <r>
    <d v="2024-07-05T00:00:00"/>
    <s v="TRA SPEI-IZSZ595 SPEI, STP, 646180132800000009, PayU, 058-05/07/2024/05-001IZSZ595, 989301, 1204217"/>
    <n v="8000"/>
    <m/>
    <n v="969791.88"/>
    <x v="0"/>
    <x v="3"/>
    <m/>
    <m/>
    <n v="27"/>
  </r>
  <r>
    <d v="2024-07-03T00:00:00"/>
    <s v="DOC 0013418-Cobro de cheque:0000000013418"/>
    <n v="40869"/>
    <m/>
    <n v="81450.06"/>
    <x v="0"/>
    <x v="0"/>
    <m/>
    <m/>
    <n v="27"/>
  </r>
  <r>
    <d v="2024-09-30T00:00:00"/>
    <s v="DOC 0013502-Cobro de cheque:0000000013502"/>
    <n v="40869"/>
    <m/>
    <n v="258352.86"/>
    <x v="0"/>
    <x v="0"/>
    <m/>
    <m/>
    <n v="40"/>
  </r>
  <r>
    <d v="2024-08-28T00:00:00"/>
    <s v="TRA 0013463-RDI841003QJ4-Cobro de cheque:0000000013463"/>
    <n v="41057"/>
    <m/>
    <n v="51642.12"/>
    <x v="0"/>
    <x v="0"/>
    <m/>
    <m/>
    <n v="35"/>
  </r>
  <r>
    <d v="2024-07-01T00:00:00"/>
    <s v="TRA 0013407-RDI841003QJ4-Cobro de cheque:0000000013407"/>
    <n v="41154"/>
    <m/>
    <n v="75035.47"/>
    <x v="0"/>
    <x v="0"/>
    <m/>
    <m/>
    <n v="27"/>
  </r>
  <r>
    <d v="2024-07-11T00:00:00"/>
    <s v="TRA SPEI-JCRL647 SPEI, BANORTE, 072580006358579094, QUALITY RANCH SA DE CV, 058-11/07/2024/11-001JCRL647, 357447, F 683"/>
    <n v="50207.12"/>
    <m/>
    <n v="78055.92"/>
    <x v="0"/>
    <x v="3"/>
    <m/>
    <m/>
    <n v="28"/>
  </r>
  <r>
    <d v="2024-07-17T00:00:00"/>
    <s v="TRA 773231-(BE) Pago servicio: PAGO SUA/SIPARE"/>
    <n v="41479.07"/>
    <m/>
    <n v="76821.33"/>
    <x v="0"/>
    <x v="5"/>
    <m/>
    <m/>
    <n v="29"/>
  </r>
  <r>
    <d v="2024-09-17T00:00:00"/>
    <s v="TRA 519218-(BE) Pago servicio: PAGO SUA/SIPARE"/>
    <n v="42189.85"/>
    <m/>
    <n v="959516.51"/>
    <x v="0"/>
    <x v="5"/>
    <m/>
    <m/>
    <n v="38"/>
  </r>
  <r>
    <d v="2024-07-12T00:00:00"/>
    <s v="TRA SPEI-JDDO653 SPEI, BANAMEX, 002580900506640061, ELIZABETH FLORES GARZA, 058-12/07/2024/12-001JDDO653, 754170, RETIRO DE OFERTA"/>
    <n v="217800"/>
    <m/>
    <n v="810248.96"/>
    <x v="0"/>
    <x v="3"/>
    <m/>
    <m/>
    <n v="28"/>
  </r>
  <r>
    <d v="2024-07-12T00:00:00"/>
    <s v="TRA SPEI-JDHU838 SPEI, BANORTE, 072580000524143425, ELECTRO PERSA, SA DE CV, 058-12/07/2024/12-001JDHU838, 811385, COT 82937 OC84 DD"/>
    <n v="65076"/>
    <m/>
    <n v="745166"/>
    <x v="0"/>
    <x v="1"/>
    <s v="ELECTRO PERSA"/>
    <m/>
    <n v="28"/>
  </r>
  <r>
    <d v="2024-07-12T00:00:00"/>
    <s v="TRA SPEI-JDHU892 SPEI, SANTANDER, 014580605610287205, ROBERTO WHITTEN RUBIO BRACHO, 058-12/07/2024/12-001JDHU892, 106400, F844 PAGO 5 DE 6"/>
    <n v="89414.25"/>
    <m/>
    <n v="576291.75"/>
    <x v="0"/>
    <x v="0"/>
    <m/>
    <m/>
    <n v="28"/>
  </r>
  <r>
    <d v="2024-09-30T00:00:00"/>
    <s v="TRA 0013495-RDI841003QJ4-Cobro de cheque:0000000013495"/>
    <n v="43168"/>
    <m/>
    <n v="297711.32"/>
    <x v="0"/>
    <x v="0"/>
    <m/>
    <m/>
    <n v="40"/>
  </r>
  <r>
    <d v="2024-09-06T00:00:00"/>
    <s v="DOC 0013475-Cobro de cheque:0000000013475"/>
    <n v="45000"/>
    <m/>
    <n v="715596.6"/>
    <x v="0"/>
    <x v="0"/>
    <m/>
    <m/>
    <n v="36"/>
  </r>
  <r>
    <d v="2024-08-29T00:00:00"/>
    <s v="DOC 0013471-Cobro de cheque:0000000013471"/>
    <n v="45500"/>
    <m/>
    <n v="37361.050000000003"/>
    <x v="0"/>
    <x v="0"/>
    <m/>
    <m/>
    <n v="35"/>
  </r>
  <r>
    <d v="2024-07-15T00:00:00"/>
    <s v="TRA SPEI-JESU441 SPEI, BANCREA, 152580100000157043, PEDRO ELIZONDO DELGADO, 058-15/07/2024/15-001JESU441, 15408, DEVOLUCION"/>
    <n v="75000"/>
    <m/>
    <n v="120001.98"/>
    <x v="0"/>
    <x v="7"/>
    <m/>
    <m/>
    <n v="29"/>
  </r>
  <r>
    <d v="2024-07-15T00:00:00"/>
    <s v="TRA SPEI-JEWB738 SPEI, SCOTIABANK, 044580145035828685, ENEDELIA FUENTES TORRES, 058-15/07/2024/15-001JEWB738, 75719, D244D1"/>
    <n v="5800"/>
    <m/>
    <n v="109195.02"/>
    <x v="0"/>
    <x v="3"/>
    <m/>
    <m/>
    <n v="29"/>
  </r>
  <r>
    <d v="2024-07-30T00:00:00"/>
    <s v="TRA 0013437-RDI841003QJ4-Cobro de cheque:0000000013437"/>
    <n v="46398"/>
    <m/>
    <n v="283986.81"/>
    <x v="0"/>
    <x v="0"/>
    <m/>
    <m/>
    <n v="31"/>
  </r>
  <r>
    <d v="2024-07-16T00:00:00"/>
    <s v="TRA SPEI-JFKY488 SPEI, BBVA MEXICO, 012914002012518646, GNP, 058-16/07/2024/16-001JFKY488, 484408, 617923545"/>
    <n v="16532.73"/>
    <m/>
    <n v="145918.65"/>
    <x v="0"/>
    <x v="5"/>
    <m/>
    <m/>
    <n v="29"/>
  </r>
  <r>
    <d v="2024-08-30T00:00:00"/>
    <s v="TRA SPEI-KEBS835 SPEI, SANTANDER, 014580655081251755, MATERIALES INDUSTRIALES JEREZ CONTADO, 058-30/08/2024/30-001KEBS835, 864149, V51753 EST5 DD"/>
    <n v="46925.48"/>
    <m/>
    <n v="426356.5"/>
    <x v="0"/>
    <x v="1"/>
    <s v="MATERIALES INDUSTRIALES JEREZ CONTADO"/>
    <m/>
    <n v="35"/>
  </r>
  <r>
    <d v="2024-07-16T00:00:00"/>
    <s v="TRA SPEI-JFKY495 SPEI, BBVA MEXICO, 012914002012518646, GNP, 058-16/07/2024/16-001JFKY495, 707591, 617923537"/>
    <n v="13627.89"/>
    <m/>
    <n v="132290.76"/>
    <x v="0"/>
    <x v="5"/>
    <m/>
    <m/>
    <n v="29"/>
  </r>
  <r>
    <d v="2024-08-23T00:00:00"/>
    <s v="TRA SPEI-KACE203 SPEI, BBVA MEXICO, 012580001157292621, GEOTECNIA DE MONTERREY, SA DE CV, 058-23/08/2024/23-001KACE203, 251312, FV D 422 EST 2 DD"/>
    <n v="48720"/>
    <m/>
    <n v="1668880.1"/>
    <x v="0"/>
    <x v="2"/>
    <s v="GEOTECNIA DE MONTERREY"/>
    <m/>
    <n v="34"/>
  </r>
  <r>
    <d v="2024-07-12T00:00:00"/>
    <s v="TRA SPEI-JDHU848 SPEI, BBVA MEXICO, 012580001157292621, GEOTECNIA DE MONTERREY, SA DE CV, 058-12/07/2024/12-001JDHU848, 877329, D385 OT774 DD"/>
    <n v="48720"/>
    <m/>
    <n v="696446"/>
    <x v="0"/>
    <x v="2"/>
    <s v="GEOTECNIA DE MONTERREY"/>
    <m/>
    <n v="28"/>
  </r>
  <r>
    <d v="2024-09-27T00:00:00"/>
    <s v="TRA SPEI-KTER383 SPEI, BBVA MEXICO, 012580001157292621, GEOTECNIA DE MONTERREY, SA DE CV, 058-27/09/2024/27-001KTER383, 953304, FACT FV D 453 EST3 OT774"/>
    <n v="48720"/>
    <m/>
    <n v="789897"/>
    <x v="0"/>
    <x v="2"/>
    <s v="GEOTECNIA DE MONTERREY"/>
    <m/>
    <n v="39"/>
  </r>
  <r>
    <d v="2024-09-11T00:00:00"/>
    <s v="TRA 0013477-MSP8212143G3-Cobro de cheque:0000000013477"/>
    <n v="49957"/>
    <m/>
    <n v="109738.41"/>
    <x v="0"/>
    <x v="0"/>
    <m/>
    <m/>
    <n v="37"/>
  </r>
  <r>
    <d v="2024-07-17T00:00:00"/>
    <s v="TRA SPEI-JFZZ172 SPEI, SANTANDER, 014580655086233040, TOPOGRAFIA Y CONSTRUCCION DASOLO, 058-17/07/2024/17-001JFZZ172, 570563, CIMENTACION"/>
    <n v="236250"/>
    <m/>
    <n v="141067.29"/>
    <x v="0"/>
    <x v="2"/>
    <s v="TOPOGRAFIA Y CONSTRUCCION DASOLO"/>
    <m/>
    <n v="29"/>
  </r>
  <r>
    <d v="2024-08-16T00:00:00"/>
    <s v="DOC 0013460-Cobro de cheque:0000000013460"/>
    <n v="50000"/>
    <m/>
    <n v="1226881.3600000001"/>
    <x v="0"/>
    <x v="0"/>
    <m/>
    <m/>
    <n v="33"/>
  </r>
  <r>
    <d v="2024-07-26T00:00:00"/>
    <s v="TRA 001140160021-(BE) Traspaso a cuenta: 001140160021, TANARAH CHIPINQUE S.A. DE C.V., DEVOLUCION"/>
    <n v="50000"/>
    <m/>
    <n v="3315885.01"/>
    <x v="0"/>
    <x v="7"/>
    <m/>
    <m/>
    <n v="30"/>
  </r>
  <r>
    <d v="2024-09-10T00:00:00"/>
    <s v="TRA 001140160021-(BE) Traspaso a cuenta: 001140160021, TANARAH CHIPINQUE S.A. DE C.V., DEVOLUCION"/>
    <n v="50000"/>
    <m/>
    <n v="5648181.5999999996"/>
    <x v="0"/>
    <x v="7"/>
    <m/>
    <m/>
    <n v="37"/>
  </r>
  <r>
    <d v="2024-09-23T00:00:00"/>
    <s v="TRA 001138050013-(BE) Traspaso a cuenta: 001138050013, INMOBILIARIA IMAGEN VISION S.A. DE C.V., TRASPASO DE SALDOS TV"/>
    <n v="50000"/>
    <m/>
    <n v="40501.31"/>
    <x v="0"/>
    <x v="8"/>
    <m/>
    <m/>
    <n v="39"/>
  </r>
  <r>
    <d v="2024-07-17T00:00:00"/>
    <s v="TRA SPEI-JGDD232 SPEI, BBVA MEXICO, 012914002012518646, GNP, 058-17/07/2024/17-001JGDD232, 733539, 10000007946439236288"/>
    <n v="13627.89"/>
    <m/>
    <n v="63193.440000000002"/>
    <x v="0"/>
    <x v="5"/>
    <m/>
    <m/>
    <n v="29"/>
  </r>
  <r>
    <d v="2024-07-26T00:00:00"/>
    <s v="DOC 0013438-Cobro de cheque:0000000013438"/>
    <n v="51320"/>
    <m/>
    <n v="136403.01"/>
    <x v="0"/>
    <x v="0"/>
    <m/>
    <m/>
    <n v="30"/>
  </r>
  <r>
    <d v="2024-07-19T00:00:00"/>
    <s v="DOC 0013428-Cobro de cheque:0000000013428"/>
    <n v="51980"/>
    <m/>
    <n v="108373.4"/>
    <x v="0"/>
    <x v="0"/>
    <m/>
    <m/>
    <n v="29"/>
  </r>
  <r>
    <d v="2024-07-17T00:00:00"/>
    <s v="TRA SPEI-JGDD235 SPEI, BBVA MEXICO, 012914002012518646, GNP, 058-17/07/2024/17-001JGDD235, 806522, 10000007947139233227"/>
    <n v="16532.73"/>
    <m/>
    <n v="46660.71"/>
    <x v="0"/>
    <x v="5"/>
    <m/>
    <m/>
    <n v="29"/>
  </r>
  <r>
    <d v="2024-07-19T00:00:00"/>
    <s v="TRA SPEI-JHDM674 SPEI, SANTANDER, 014580655084751650, JULIO JUAN MOLINA RODRIGUEZ, 058-19/07/2024/19-001JHDM674, 48352, F1214 EST 11 E3 PA"/>
    <n v="318009.08"/>
    <m/>
    <n v="914492.32"/>
    <x v="0"/>
    <x v="3"/>
    <m/>
    <m/>
    <n v="29"/>
  </r>
  <r>
    <d v="2024-09-27T00:00:00"/>
    <s v="TRA SPEI-KTES594 SPEI, BANORTE, 072930010835591555, CONSTRUCTORA RASEDI, SA DE CV, 058-27/09/2024/27-001KTES594, 607964, FF402 EST 11 DD"/>
    <n v="56773.22"/>
    <m/>
    <n v="665955.61"/>
    <x v="0"/>
    <x v="1"/>
    <s v="CONSTRUCTORA RASEDI"/>
    <m/>
    <n v="39"/>
  </r>
  <r>
    <d v="2024-07-26T00:00:00"/>
    <s v="TRA SPEI-JKUN197 SPEI, BANORTE, 072930010835591555, CONSTRUCTORA RASEDI, SA DE CV, 058-26/07/2024/26-001JKUN197, 865745, FF371 EST2 PILAS"/>
    <n v="57076.68"/>
    <m/>
    <n v="1046021.71"/>
    <x v="0"/>
    <x v="1"/>
    <s v="CONSTRUCTORA RASEDI"/>
    <m/>
    <n v="30"/>
  </r>
  <r>
    <d v="2024-07-19T00:00:00"/>
    <s v="TRA SPEI-JHDR508 SPEI, BANORTE, 072580001591272302, MAYOREO ELECTRICO DE MONTERREY SA DE CV, 058-19/07/2024/19-001JHDR508, 903457, OC87 DD COT6847054"/>
    <n v="57436.36"/>
    <m/>
    <n v="763409.5"/>
    <x v="0"/>
    <x v="1"/>
    <s v="MAYOREO ELECTRICO DE MONTERREY"/>
    <m/>
    <n v="29"/>
  </r>
  <r>
    <d v="2024-07-19T00:00:00"/>
    <s v="TRA SPEI-JHDR466 SPEI, SANTANDER, 014580655056740657, BIG IMPRESSION TECNOLOGIA SA DE CV, 058-19/07/2024/19-001JHDR466, 775418, OC93 DD"/>
    <n v="7266"/>
    <m/>
    <n v="907219.36"/>
    <x v="0"/>
    <x v="3"/>
    <m/>
    <m/>
    <n v="29"/>
  </r>
  <r>
    <d v="2024-07-05T00:00:00"/>
    <s v="DOC 0013424-Cobro de cheque:0000000013424"/>
    <n v="58500"/>
    <m/>
    <n v="1138928.8799999999"/>
    <x v="0"/>
    <x v="0"/>
    <m/>
    <m/>
    <n v="27"/>
  </r>
  <r>
    <d v="2024-08-30T00:00:00"/>
    <s v="DOC 0013466-Cobro de cheque:0000000013466"/>
    <n v="60000"/>
    <m/>
    <n v="76236.05"/>
    <x v="0"/>
    <x v="0"/>
    <m/>
    <m/>
    <n v="35"/>
  </r>
  <r>
    <d v="2024-07-04T00:00:00"/>
    <s v="TRA SPEI-IYZY226 SPEI, BANAMEX, 002580701667322375, INMOBILIARIA IMAGEN VISION, 058-04/07/2024/04-001IYZY226, 873680, TRASPASO DE SALDOS FMF"/>
    <n v="60400"/>
    <m/>
    <n v="442915.21"/>
    <x v="0"/>
    <x v="8"/>
    <m/>
    <m/>
    <n v="27"/>
  </r>
  <r>
    <d v="2024-08-30T00:00:00"/>
    <s v="TRA SPEI-KEBW602 SPEI, BANORTE, 072580004298113606, PROJECTCOACH SC, 058-30/08/2024/30-001KEBW602, 256743, C822"/>
    <n v="60416.66"/>
    <m/>
    <n v="200841.89"/>
    <x v="0"/>
    <x v="2"/>
    <s v="PROJECTCOACH"/>
    <m/>
    <n v="35"/>
  </r>
  <r>
    <d v="2024-07-26T00:00:00"/>
    <s v="TRA SPEI-JKTX004 SPEI, BANORTE, 072580004298113606, PROJECTCOACH SC, 058-26/07/2024/26-001JKTX004, 596113, C 814"/>
    <n v="60416.66"/>
    <m/>
    <n v="2305468.35"/>
    <x v="0"/>
    <x v="2"/>
    <s v="PROJECTCOACH"/>
    <m/>
    <n v="30"/>
  </r>
  <r>
    <d v="2024-09-06T00:00:00"/>
    <s v="TRA SPEI-KICE248 SPEI, BANORTE, 072580004298113606, PROJECTCOACH SC, 058-06/09/2024/06-001KICE248, 92375, C827"/>
    <n v="60416.66"/>
    <m/>
    <n v="451634.64"/>
    <x v="0"/>
    <x v="2"/>
    <s v="PROJECTCOACH"/>
    <m/>
    <n v="36"/>
  </r>
  <r>
    <d v="2024-07-19T00:00:00"/>
    <s v="TRA SPEI-JHDS244 SPEI, BBVA MEXICO, 012580001442103360, CONCRETOS TECNICOS DE MEXICO SA DE CV, 058-19/07/2024/19-001JHDS244, 792707, OC92 DD 70 REV 00"/>
    <n v="60920.95"/>
    <m/>
    <n v="700864.78"/>
    <x v="0"/>
    <x v="1"/>
    <s v="CONCRETOS TECNICOS DE MEXICO"/>
    <m/>
    <n v="29"/>
  </r>
  <r>
    <d v="2024-08-16T00:00:00"/>
    <s v="TRA SPEI-JWQJ282 SPEI, AFIRME, 062580001121210139, GABRIEL GALINDO GARCIA - NP70 GASTOS, 058-19/08/2024/19-001JWQJ282, 437264, EXP5570 CERRITO"/>
    <n v="61966.65"/>
    <m/>
    <n v="439848.51"/>
    <x v="0"/>
    <x v="3"/>
    <m/>
    <m/>
    <n v="33"/>
  </r>
  <r>
    <d v="2024-08-16T00:00:00"/>
    <s v="TRA SPEI-JWQJ339 SPEI, AFIRME, 062580001121210139, GABRIEL GALINDO GARCIA - NP70 GASTOS, 058-19/08/2024/19-001JWQJ339, 500392, IMP Y DERECHOS CERRITO"/>
    <n v="62080"/>
    <m/>
    <n v="377768.51"/>
    <x v="0"/>
    <x v="3"/>
    <m/>
    <m/>
    <n v="33"/>
  </r>
  <r>
    <d v="2024-09-26T00:00:00"/>
    <s v="DOC 0013489-Cobro de cheque:0000000013489"/>
    <n v="65000"/>
    <m/>
    <n v="154260.32999999999"/>
    <x v="0"/>
    <x v="0"/>
    <m/>
    <m/>
    <n v="39"/>
  </r>
  <r>
    <d v="2024-07-26T00:00:00"/>
    <s v="TRA SPEI-JKUN199 SPEI, BANORTE, 072580008924698242, EQUIPOS Y CONSTRUCCIONES JASAN SA DE CV, 058-26/07/2024/26-001JKUN199, 744692, OC102 DD"/>
    <n v="23200"/>
    <m/>
    <n v="2268080.39"/>
    <x v="0"/>
    <x v="1"/>
    <s v="EQUIPOS Y CONSTRUCCIONES JASAN"/>
    <m/>
    <n v="30"/>
  </r>
  <r>
    <d v="2024-08-05T00:00:00"/>
    <s v="DOC 0013448-Cobro de cheque:0000000013448"/>
    <n v="70000"/>
    <m/>
    <n v="133439.97"/>
    <x v="0"/>
    <x v="0"/>
    <m/>
    <m/>
    <n v="32"/>
  </r>
  <r>
    <d v="2024-07-19T00:00:00"/>
    <s v="DOC 0013429-Cobro de cheque:0000000013429"/>
    <n v="70000"/>
    <m/>
    <n v="622147.86"/>
    <x v="0"/>
    <x v="0"/>
    <m/>
    <m/>
    <n v="29"/>
  </r>
  <r>
    <d v="2024-09-20T00:00:00"/>
    <s v="TRA 001140160021-(BE) Traspaso a cuenta: 001140160021, TANARAH CHIPINQUE S.A. DE C.V., DEVOLUCION"/>
    <n v="70000"/>
    <m/>
    <n v="1232537.44"/>
    <x v="0"/>
    <x v="7"/>
    <m/>
    <m/>
    <n v="38"/>
  </r>
  <r>
    <d v="2024-07-26T00:00:00"/>
    <s v="TRA SPEI-JKUN200 SPEI, HSBC, 021180550300098640, IMPUESTOS Y SERVICIOS NUEVO LEON, 058-26/07/2024/26-001JKUN200, 934900, 119944174920007115250743085205"/>
    <n v="1164982"/>
    <m/>
    <n v="1103098.3899999999"/>
    <x v="0"/>
    <x v="5"/>
    <m/>
    <m/>
    <n v="30"/>
  </r>
  <r>
    <d v="2024-09-18T00:00:00"/>
    <s v="TRA SPEI-KOCJ633 SPEI, BBVA MEXICO, 012580004486428189, IMPULSORA INDUSTRIAL MONTERREY SA, 058-18/09/2024/18-001KOCJ633, 384902, AFEMC646655 OC86"/>
    <n v="72050.38"/>
    <m/>
    <n v="872415.77"/>
    <x v="0"/>
    <x v="1"/>
    <s v="IMPULSORA INDUSTRIAL MONTERREY"/>
    <m/>
    <n v="38"/>
  </r>
  <r>
    <d v="2024-07-26T00:00:00"/>
    <s v="TRA SPEI-JKUQ669 SPEI, BBVA MEXICO, 012580001195346872, TINACOS Y CISTERNAS DE MONTERREY, 058-26/07/2024/26-001JKUQ669, 514435, COTS03619 OC13 PA"/>
    <n v="34300"/>
    <m/>
    <n v="893564.11"/>
    <x v="0"/>
    <x v="1"/>
    <s v="TINACOS Y CISTERNAS DE MONTERREY"/>
    <m/>
    <n v="30"/>
  </r>
  <r>
    <d v="2024-07-22T00:00:00"/>
    <s v="TRA 0013430-MSP8212143G3-Cobro de cheque:0000000013430"/>
    <n v="75864"/>
    <m/>
    <n v="122813.15"/>
    <x v="0"/>
    <x v="0"/>
    <m/>
    <m/>
    <n v="30"/>
  </r>
  <r>
    <d v="2024-08-16T00:00:00"/>
    <s v="TRA SPEI-JWNH157 SPEI, BANORTE, 072930010835591555, CONSTRUCTORA RASEDI, SA DE CV, 058-16/08/2024/16-001JWNH157, 356345, FF385 EST5 PILAS DD"/>
    <n v="77269.88"/>
    <m/>
    <n v="680245.52"/>
    <x v="0"/>
    <x v="1"/>
    <s v="CONSTRUCTORA RASEDI"/>
    <m/>
    <n v="33"/>
  </r>
  <r>
    <d v="2024-08-09T00:00:00"/>
    <s v="TRA 001138050013-(BE) Traspaso a cuenta: 001138050013, INMOBILIARIA IMAGEN VISION S.A. DE C.V., TRASPASO DE SALDOS TV"/>
    <n v="80000"/>
    <m/>
    <n v="6833956.7000000002"/>
    <x v="0"/>
    <x v="8"/>
    <m/>
    <m/>
    <n v="32"/>
  </r>
  <r>
    <d v="2024-08-23T00:00:00"/>
    <s v="TRA 001153220014-(BE) Traspaso a cuenta: 001153220014, DESARROLLADORA MAHLLIO S.A. DE C.V., DEVOLUCION"/>
    <n v="80000"/>
    <m/>
    <n v="2166797.2999999998"/>
    <x v="0"/>
    <x v="7"/>
    <m/>
    <m/>
    <n v="34"/>
  </r>
  <r>
    <d v="2024-09-04T00:00:00"/>
    <s v="DOC 0013468-Cobro de cheque:0000000013468"/>
    <n v="80000"/>
    <m/>
    <n v="53194.98"/>
    <x v="0"/>
    <x v="0"/>
    <m/>
    <m/>
    <n v="36"/>
  </r>
  <r>
    <d v="2024-08-23T00:00:00"/>
    <s v="DOC 0013462-Cobro de cheque:0000000013462"/>
    <n v="80335"/>
    <m/>
    <n v="4016797.3"/>
    <x v="0"/>
    <x v="0"/>
    <m/>
    <m/>
    <n v="34"/>
  </r>
  <r>
    <d v="2024-07-26T00:00:00"/>
    <s v="TRA SPEI-JKUQ671 SPEI, SANTANDER, 014580655084751650, JULIO JUAN MOLINA RODRIGUEZ, 058-26/07/2024/26-001JKUQ671, 365866, F1217 EST13 E2 PA"/>
    <n v="134912.94"/>
    <m/>
    <n v="758651.17"/>
    <x v="0"/>
    <x v="3"/>
    <m/>
    <m/>
    <n v="30"/>
  </r>
  <r>
    <d v="2024-07-19T00:00:00"/>
    <s v="TRA SPEI-JHDR520 SPEI, BANORTE, 072930010835591555, CONSTRUCTORA RASEDI, SA DE CV, 058-19/07/2024/19-001JHDR520, 980334, FF368 EST 1 PILAS DD"/>
    <n v="81446.929999999993"/>
    <m/>
    <n v="820845.86"/>
    <x v="0"/>
    <x v="1"/>
    <s v="CONSTRUCTORA RASEDI"/>
    <m/>
    <n v="29"/>
  </r>
  <r>
    <d v="2024-08-30T00:00:00"/>
    <s v="TRA SPEI-KEBS884 SPEI, BANORTE, 072930010835591555, CONSTRUCTORA RASEDI, SA DE CV, 058-30/08/2024/30-001KEBS884, 945447, FF392 EST7 DD"/>
    <n v="83828.12"/>
    <m/>
    <n v="309432.34999999998"/>
    <x v="0"/>
    <x v="1"/>
    <s v="CONSTRUCTORA RASEDI"/>
    <m/>
    <n v="35"/>
  </r>
  <r>
    <d v="2024-09-02T00:00:00"/>
    <s v="DOC 0013467-Cobro de cheque:0000000013467"/>
    <n v="84699"/>
    <m/>
    <n v="128253.67"/>
    <x v="0"/>
    <x v="0"/>
    <m/>
    <m/>
    <n v="36"/>
  </r>
  <r>
    <d v="2024-09-27T00:00:00"/>
    <s v="DOC 0013500-Cobro de cheque:0000000013500"/>
    <n v="84699"/>
    <m/>
    <n v="452371.03"/>
    <x v="0"/>
    <x v="0"/>
    <m/>
    <m/>
    <n v="39"/>
  </r>
  <r>
    <d v="2024-08-06T00:00:00"/>
    <s v="TRA SPEI-JQWP322 SPEI, BANAMEX, 002580008777305574, HOME DEPOT DE MEXICO SA DE CV, 058-06/08/2024/06-001JQWP322, 836439, 0185627"/>
    <n v="86399.21"/>
    <m/>
    <n v="230219.76"/>
    <x v="0"/>
    <x v="1"/>
    <s v="HOME DEPOT"/>
    <m/>
    <n v="32"/>
  </r>
  <r>
    <d v="2024-08-01T00:00:00"/>
    <s v="DOC 0013440-Cobro de cheque:0000000013440"/>
    <n v="89375"/>
    <m/>
    <n v="647019.97"/>
    <x v="0"/>
    <x v="0"/>
    <m/>
    <m/>
    <n v="31"/>
  </r>
  <r>
    <d v="2024-07-26T00:00:00"/>
    <s v="DOC 0013423-Cobro de cheque:0000000013423"/>
    <n v="89375"/>
    <m/>
    <n v="187723.01"/>
    <x v="0"/>
    <x v="0"/>
    <m/>
    <m/>
    <n v="30"/>
  </r>
  <r>
    <d v="2024-09-11T00:00:00"/>
    <s v="DOC 0013478-Cobro de cheque:0000000013478"/>
    <n v="89375"/>
    <m/>
    <n v="14600.69"/>
    <x v="0"/>
    <x v="0"/>
    <m/>
    <m/>
    <n v="37"/>
  </r>
  <r>
    <d v="2024-07-26T00:00:00"/>
    <s v="TRA SPEI-JKUQ672 SPEI, SANTANDER, 014580655084751650, JULIO JUAN MOLINA RODRIGUEZ, 058-26/07/2024/26-001JKUQ672, 464298, F1219 EST12 E3 PA"/>
    <n v="134379.35999999999"/>
    <m/>
    <n v="624271.81000000006"/>
    <x v="0"/>
    <x v="3"/>
    <m/>
    <m/>
    <n v="30"/>
  </r>
  <r>
    <d v="2024-07-30T00:00:00"/>
    <s v="TRA SPEI-JMQF722 SPEI, BBVA MEXICO, 012580011493856656, AZENETH DE JESUS SEVILLA GONZALEZ, 058-30/07/2024/30-001JMQF722, 773815, AS 1"/>
    <n v="125000.4"/>
    <m/>
    <n v="158052.41"/>
    <x v="0"/>
    <x v="3"/>
    <m/>
    <m/>
    <n v="31"/>
  </r>
  <r>
    <d v="2024-09-30T00:00:00"/>
    <s v="DOC 0013498-Cobro de cheque:0000000013498"/>
    <n v="90000"/>
    <m/>
    <n v="137281.79999999999"/>
    <x v="0"/>
    <x v="0"/>
    <m/>
    <m/>
    <n v="40"/>
  </r>
  <r>
    <d v="2024-08-23T00:00:00"/>
    <s v="TRA SPEI-KACF906 SPEI, BANORTE, 072930010835591555, CONSTRUCTORA RASEDI, SA DE CV, 058-23/08/2024/23-001KACF906, 742052, FF388 EST6 DD"/>
    <n v="92550.51"/>
    <m/>
    <n v="1528588.19"/>
    <x v="0"/>
    <x v="1"/>
    <s v="CONSTRUCTORA RASEDI"/>
    <m/>
    <n v="34"/>
  </r>
  <r>
    <d v="2024-07-26T00:00:00"/>
    <s v="TRA 015005570015-(BE) Traspaso a cuenta: 015005570015, DELECTRIC S.A DE C.V., OC99 DD"/>
    <n v="92771"/>
    <m/>
    <n v="953243.75"/>
    <x v="0"/>
    <x v="1"/>
    <s v="DELECTRIC"/>
    <m/>
    <n v="30"/>
  </r>
  <r>
    <d v="2024-08-02T00:00:00"/>
    <s v="TRA SPEI-JOWY551 SPEI, BBVA MEXICO, 012580001156151860, SAFETY WOLVES SAS, 058-02/08/2024/02-001JOWY551, 179103, DD F796F3"/>
    <n v="42340"/>
    <m/>
    <n v="824716.01"/>
    <x v="0"/>
    <x v="3"/>
    <m/>
    <m/>
    <n v="31"/>
  </r>
  <r>
    <d v="2024-08-20T00:00:00"/>
    <s v="TRA 001113080015-(BE) Traspaso a cuenta: 001113080015, DESARROLLADORA TRINITY S.A. DE C.V., DEVOLUCION"/>
    <n v="100000"/>
    <m/>
    <n v="43611.16"/>
    <x v="0"/>
    <x v="7"/>
    <m/>
    <m/>
    <n v="34"/>
  </r>
  <r>
    <d v="2024-08-02T00:00:00"/>
    <s v="TRA SPEI-JOXT800 SPEI, SANTANDER, 014580655084751650, JULIO JUAN MOLINA RODRIGUEZ, 058-02/08/2024/02-001JOXT800, 619934, PALO ALTO F1230"/>
    <n v="361850.62"/>
    <m/>
    <n v="239873.9"/>
    <x v="0"/>
    <x v="3"/>
    <m/>
    <m/>
    <n v="31"/>
  </r>
  <r>
    <d v="2024-09-23T00:00:00"/>
    <s v="TRA 001140160021-(BE) Traspaso a cuenta: 001140160021, TANARAH CHIPINQUE S.A. DE C.V., DEVOLUCION"/>
    <n v="100000"/>
    <m/>
    <n v="240501.31"/>
    <x v="0"/>
    <x v="7"/>
    <m/>
    <m/>
    <n v="39"/>
  </r>
  <r>
    <d v="2024-09-27T00:00:00"/>
    <s v="TRA 001113080015-(BE) Traspaso a cuenta: 001113080015, DESARROLLADORA TRINITY S.A. DE C.V., DEVOLUCION"/>
    <n v="100000"/>
    <m/>
    <n v="2385297.2200000002"/>
    <x v="0"/>
    <x v="7"/>
    <m/>
    <m/>
    <n v="39"/>
  </r>
  <r>
    <d v="2024-09-27T00:00:00"/>
    <s v="DOC 0013503-IIV040323GR6-Cobro de cheque:0000000013503"/>
    <n v="100000"/>
    <m/>
    <n v="557376.99"/>
    <x v="0"/>
    <x v="0"/>
    <m/>
    <m/>
    <n v="39"/>
  </r>
  <r>
    <d v="2024-09-30T00:00:00"/>
    <s v="TRA 001153220014-(BE) Traspaso a cuenta: 001153220014, DESARROLLADORA MAHLLIO S.A. DE C.V., DEVOLUCION"/>
    <n v="100000"/>
    <m/>
    <n v="37281.800000000003"/>
    <x v="0"/>
    <x v="7"/>
    <m/>
    <m/>
    <n v="40"/>
  </r>
  <r>
    <d v="2024-08-02T00:00:00"/>
    <s v="TRA SPEI-JOXT854 SPEI, SANTANDER, 014580655073934967, CONRENT SERVICIOS DE ALMACENAJE, SA DE C, 058-02/08/2024/02-001JOXT854, 672374, PALO ALTO OC15"/>
    <n v="81100"/>
    <m/>
    <n v="158773.9"/>
    <x v="0"/>
    <x v="2"/>
    <s v="CONRENT SERVICIOS DE ALMACENAJE"/>
    <m/>
    <n v="31"/>
  </r>
  <r>
    <d v="2024-08-01T00:00:00"/>
    <s v="TRA 0013433-SAD560528572-Cobro de cheque:0000000013433"/>
    <n v="110038.78"/>
    <m/>
    <n v="736394.97"/>
    <x v="0"/>
    <x v="0"/>
    <m/>
    <m/>
    <n v="31"/>
  </r>
  <r>
    <d v="2024-08-06T00:00:00"/>
    <s v="TRA SPEI-JQYD999 SPEI, SANTANDER, 014580655073934967, CONRENT SERVICIOS DE ALMACENAJE, SA DE C, 058-07/08/2024/07-001JQYD999, 134434, OC113 DD"/>
    <n v="112868"/>
    <m/>
    <n v="63520.79"/>
    <x v="0"/>
    <x v="2"/>
    <s v="CONRENT SERVICIOS DE ALMACENAJE"/>
    <m/>
    <n v="32"/>
  </r>
  <r>
    <d v="2024-08-09T00:00:00"/>
    <s v="TRA SPEI-JSJR643 SPEI, BBVA MEXICO, 012180015603891483, MIGUEL ANGEL RUELAS TORRES, 058-09/08/2024/09-001JSJR643, 857758, OC115 DD"/>
    <n v="13920"/>
    <m/>
    <n v="1009061.7"/>
    <x v="0"/>
    <x v="3"/>
    <m/>
    <m/>
    <n v="32"/>
  </r>
  <r>
    <d v="2024-08-23T00:00:00"/>
    <s v="TRA 059005180010-(BE) Traspaso a cuenta: 059005180010, INMOBILIARIA IMAGEN VISION S.A. DE C.V., TRASPASO DE SALDOS"/>
    <n v="120000"/>
    <m/>
    <n v="2246797.2999999998"/>
    <x v="0"/>
    <x v="8"/>
    <m/>
    <m/>
    <n v="34"/>
  </r>
  <r>
    <d v="2024-07-04T00:00:00"/>
    <s v="TRA SPEI-IYZY238 SPEI, BANAMEX, 002580701667322375, INMOBILIARIA IMAGEN VISION, 058-04/07/2024/04-001IYZY238, 155420, TRASPASO DE SALDOS PA"/>
    <n v="120000"/>
    <m/>
    <n v="322915.21000000002"/>
    <x v="0"/>
    <x v="8"/>
    <m/>
    <m/>
    <n v="27"/>
  </r>
  <r>
    <d v="2024-08-09T00:00:00"/>
    <s v="TRA SPEI-JSJR671 SPEI, BANORTE, 072930010835591555, CONSTRUCTORA RASEDI, SA DE CV, 058-09/08/2024/09-001JSJR671, 905880, FF384 EST4 PILAS DD"/>
    <n v="123692.28"/>
    <m/>
    <n v="885369.42"/>
    <x v="0"/>
    <x v="1"/>
    <s v="CONSTRUCTORA RASEDI"/>
    <m/>
    <n v="32"/>
  </r>
  <r>
    <d v="2024-08-09T00:00:00"/>
    <s v="TRA SPEI-JSKM554 SPEI, AFIRME, 062580008107568293, OSVALDO ALPACINO PEREZ AGUILAR, 058-09/08/2024/09-001JSKM554, 688205, OC118 DD"/>
    <n v="30160"/>
    <m/>
    <n v="243715.04"/>
    <x v="0"/>
    <x v="3"/>
    <m/>
    <m/>
    <n v="32"/>
  </r>
  <r>
    <d v="2024-08-30T00:00:00"/>
    <s v="TRA SPEI-KECM195 SPEI, SCOTIABANK, 044580145097417636, ASOCIACION DE VECINOS LA HERRADURA, 058-30/08/2024/30-001KECM195, 547700, HERRADURA F588 F589"/>
    <n v="129600"/>
    <m/>
    <n v="55284.04"/>
    <x v="0"/>
    <x v="3"/>
    <m/>
    <m/>
    <n v="35"/>
  </r>
  <r>
    <d v="2024-08-19T00:00:00"/>
    <s v="TRA SPEI-JXVW678 SPEI, BANAMEX, 002580701667322375, INMOBILIARIA IMAGEN VISION, 058-19/08/2024/19-001JXVW678, 813003, TRASPASO DE SALDOS"/>
    <n v="130000"/>
    <m/>
    <n v="352173.45"/>
    <x v="0"/>
    <x v="8"/>
    <m/>
    <m/>
    <n v="34"/>
  </r>
  <r>
    <d v="2024-08-15T00:00:00"/>
    <s v="TRA SPEI-JVPT153 SPEI, BBVA MEXICO, 012914002020684355, ZURICH ASEGURADORA MEXICANA, SA DE CV, 058-15/08/2024/15-001JVPT153, 756921, 300011153603800000020000043230297"/>
    <n v="101360.5"/>
    <m/>
    <n v="66848.160000000003"/>
    <x v="0"/>
    <x v="11"/>
    <m/>
    <m/>
    <n v="33"/>
  </r>
  <r>
    <d v="2024-08-15T00:00:00"/>
    <s v="TRA SPEI-JVSB409 SPEI, BAJIO, 030580900012425988, PATRIMONIO FELIZ SA DE CV, 058-15/08/2024/15-001JVSB409, 785808, PAGO CONTRATO"/>
    <n v="910232.88"/>
    <m/>
    <n v="606608.31999999995"/>
    <x v="0"/>
    <x v="2"/>
    <s v="PATRIMONIO FELIZ"/>
    <m/>
    <n v="33"/>
  </r>
  <r>
    <d v="2024-09-18T00:00:00"/>
    <s v="TRA SPEI-KOCJ656 SPEI, SANTANDER, 014580655081251755, MATERIALES INDUSTRIALES JEREZ CONTADO, 058-18/09/2024/18-001KOCJ656, 526821, V52249 OC20"/>
    <n v="130049.92"/>
    <m/>
    <n v="742351.93"/>
    <x v="0"/>
    <x v="1"/>
    <s v="MATERIALES INDUSTRIALES JEREZ CONTADO"/>
    <m/>
    <n v="38"/>
  </r>
  <r>
    <d v="2024-09-18T00:00:00"/>
    <s v="TRA SPEI-KOCJ682 SPEI, BANORTE, 072930010835591555, CONSTRUCTORA RASEDI, SA DE CV, 058-18/09/2024/18-001KOCJ682, 655366, FF398 DD"/>
    <n v="130474.67"/>
    <m/>
    <n v="608977.26"/>
    <x v="0"/>
    <x v="1"/>
    <s v="CONSTRUCTORA RASEDI"/>
    <m/>
    <n v="38"/>
  </r>
  <r>
    <d v="2024-09-10T00:00:00"/>
    <s v="TRA SPEI-KJXM062 SPEI, BANORTE, 072930010835591555, CONSTRUCTORA RASEDI, SA DE CV, 058-10/09/2024/10-001KJXM062, 247680, DDFAC FF394"/>
    <n v="132724.41"/>
    <m/>
    <n v="441718.67"/>
    <x v="0"/>
    <x v="1"/>
    <s v="CONSTRUCTORA RASEDI"/>
    <m/>
    <n v="37"/>
  </r>
  <r>
    <d v="2024-09-27T00:00:00"/>
    <s v="TRA SPEI-KSUS524 SPEI, SANTANDER, 014180655062847313, Comercializadora SDMHC S.A. DE C.V., 058-27/09/2024/27-001KSUS524, 586162, OC39 PA"/>
    <n v="133663.32"/>
    <m/>
    <n v="174511.14"/>
    <x v="0"/>
    <x v="1"/>
    <s v="COMERCIALIZADORA SDMHC"/>
    <m/>
    <n v="39"/>
  </r>
  <r>
    <d v="2024-08-16T00:00:00"/>
    <s v="TRA SPEI-JWNG860 SPEI, BBVA MEXICO, 012580001175556365, CKMM SAN JERONIMO, S DE RL DE CV, 058-16/08/2024/16-001JWNG860, 14500, CKMM961 EST2 OT807 DD"/>
    <n v="46168"/>
    <m/>
    <n v="800118.36"/>
    <x v="0"/>
    <x v="3"/>
    <m/>
    <m/>
    <n v="33"/>
  </r>
  <r>
    <d v="2024-09-20T00:00:00"/>
    <s v="TRA SPEI-KPOQ559 SPEI, BANORTE, 072930010835591555, CONSTRUCTORA RASEDI, SA DE CV, 058-20/09/2024/20-001KPOQ559, 367171, FF400 EST10 DD"/>
    <n v="134840.16"/>
    <m/>
    <n v="1056129.49"/>
    <x v="0"/>
    <x v="1"/>
    <s v="CONSTRUCTORA RASEDI"/>
    <m/>
    <n v="38"/>
  </r>
  <r>
    <d v="2024-08-16T00:00:00"/>
    <s v="TRA SPEI-JWNG956 SPEI, STP, 646180132800000009, PayU, 058-16/08/2024/16-001JWNG956, 172317, 1247726"/>
    <n v="10000"/>
    <m/>
    <n v="788255.4"/>
    <x v="0"/>
    <x v="3"/>
    <m/>
    <m/>
    <n v="33"/>
  </r>
  <r>
    <d v="2024-08-16T00:00:00"/>
    <s v="TRA SPEI-JWQR220 SPEI, BBVA MEXICO, 012914002015638581, AXA SEGUROS SA DE CV, 058-19/08/2024/19-001JWQR220, 9644226, 03685438434739644226"/>
    <n v="175574.18"/>
    <m/>
    <n v="202180.41"/>
    <x v="0"/>
    <x v="11"/>
    <m/>
    <m/>
    <n v="33"/>
  </r>
  <r>
    <d v="2024-08-15T00:00:00"/>
    <s v="TRA 059007430013-(BE) Traspaso a cuenta: 059007430013, URBANIZADORA PPK DEL NORTE S.A. DE C.V., DEVOLUCION"/>
    <n v="150000"/>
    <m/>
    <n v="68208.66"/>
    <x v="0"/>
    <x v="7"/>
    <m/>
    <m/>
    <n v="33"/>
  </r>
  <r>
    <d v="2024-08-23T00:00:00"/>
    <s v="TRA SPEI-KABW744 SPEI, SANTANDER, 014010655076390777, H.F.C. PROYECTOS, S.C., 058-23/08/2024/23-001KABW744, 367207, HFC505 PA"/>
    <n v="197200"/>
    <m/>
    <n v="1719597.3"/>
    <x v="0"/>
    <x v="3"/>
    <m/>
    <m/>
    <n v="34"/>
  </r>
  <r>
    <d v="2024-09-20T00:00:00"/>
    <s v="TRA 001113080015-(BE) Traspaso a cuenta: 001113080015, DESARROLLADORA TRINITY S.A. DE C.V., DEVOLUCION"/>
    <n v="150000"/>
    <m/>
    <n v="1302537.44"/>
    <x v="0"/>
    <x v="7"/>
    <m/>
    <m/>
    <n v="38"/>
  </r>
  <r>
    <d v="2024-09-23T00:00:00"/>
    <s v="TRA 001113080015-(BE) Traspaso a cuenta: 001113080015, DESARROLLADORA TRINITY S.A. DE C.V., DEVOLUCION"/>
    <n v="150000"/>
    <m/>
    <n v="90501.31"/>
    <x v="0"/>
    <x v="7"/>
    <m/>
    <m/>
    <n v="39"/>
  </r>
  <r>
    <d v="2024-08-23T00:00:00"/>
    <s v="TRA SPEI-KACF845 SPEI, SANTANDER, 014580605342096751, JUAN CARLOS SESEÄAS CHAPA, 058-23/08/2024/23-001KACF845, 630903, A988 EST 2 DD"/>
    <n v="47275.8"/>
    <m/>
    <n v="1621138.7"/>
    <x v="0"/>
    <x v="3"/>
    <m/>
    <m/>
    <n v="34"/>
  </r>
  <r>
    <d v="2024-08-23T00:00:00"/>
    <s v="TRA SPEI-KACH460 SPEI, SANTANDER, 014580655075014610, WEB DISTRIBUCION SAFETY MEXICO S DE RL D, 058-23/08/2024/23-001KACH460, 786983, OC128 DD"/>
    <n v="15321.74"/>
    <m/>
    <n v="1235608.6499999999"/>
    <x v="0"/>
    <x v="2"/>
    <s v="WEB DISTRIBUCION SAFETY MEXICO"/>
    <m/>
    <n v="34"/>
  </r>
  <r>
    <d v="2024-08-23T00:00:00"/>
    <s v="TRA SPEI-KADE415 SPEI, SANTANDER, 014580605610287205, ROBERTO WHITTEN RUBIO BRACHO, 058-23/08/2024/23-001KADE415, 972612, F863 PAGO 6 DE 6 DD"/>
    <n v="89414.25"/>
    <m/>
    <n v="1135317.53"/>
    <x v="0"/>
    <x v="0"/>
    <m/>
    <m/>
    <n v="34"/>
  </r>
  <r>
    <d v="2024-08-27T00:00:00"/>
    <s v="TRA SPEI-KBWN199 SPEI, SANTANDER, 014580655041425770, LOCALES ACTUALES DE MEXICO, SA DE CV, 058-27/08/2024/27-001KBWN199, 871102, RESCISION DE CONTRATO"/>
    <n v="1100000"/>
    <m/>
    <n v="92706.08"/>
    <x v="0"/>
    <x v="12"/>
    <m/>
    <m/>
    <n v="35"/>
  </r>
  <r>
    <d v="2024-08-30T00:00:00"/>
    <s v="TRA SPEI-KDZE574 SPEI, SANTANDER, 014580605610287205, ROBERTO WHITTEN RUBIO BRACHO, 058-30/08/2024/30-001KDZE574, 971892, f873"/>
    <n v="52330.5"/>
    <m/>
    <n v="573905.55000000005"/>
    <x v="0"/>
    <x v="3"/>
    <m/>
    <m/>
    <n v="35"/>
  </r>
  <r>
    <d v="2024-08-30T00:00:00"/>
    <s v="TRA SPEI-KEBS916 SPEI, BBVA MEXICO, 012580001156151860, SAFETY WOLVES SAS, 058-30/08/2024/30-001KEBS916, 8707, F1134 EST6 DD"/>
    <n v="42340"/>
    <m/>
    <n v="267092.34999999998"/>
    <x v="0"/>
    <x v="3"/>
    <m/>
    <m/>
    <n v="35"/>
  </r>
  <r>
    <d v="2024-07-05T00:00:00"/>
    <s v="TRA 059955400016-(BE) Traspaso a cuenta: 059955400016, URBANIZADORA PPK DEL NORTE S.A. DE C.V., DEVOLUCION"/>
    <n v="180000"/>
    <m/>
    <n v="3167427.52"/>
    <x v="0"/>
    <x v="7"/>
    <m/>
    <m/>
    <n v="27"/>
  </r>
  <r>
    <d v="2024-08-02T00:00:00"/>
    <s v="TRA SPEI-JOWY535 SPEI, BANORTE, 072930010835591555, CONSTRUCTORA RASEDI, SA DE CV, 058-02/08/2024/02-001JOWY535, 117249, DD FF 373"/>
    <n v="192230.61"/>
    <m/>
    <n v="601745.4"/>
    <x v="0"/>
    <x v="1"/>
    <s v="CONSTRUCTORA RASEDI"/>
    <m/>
    <n v="31"/>
  </r>
  <r>
    <d v="2024-08-30T00:00:00"/>
    <s v="TRA SPEI-KECC672 SPEI, AFIRME, 062580111810018707, QCH SAPI DE CV, 058-30/08/2024/30-001KECC672, 644267, F6825"/>
    <n v="14500"/>
    <m/>
    <n v="185667.59"/>
    <x v="0"/>
    <x v="2"/>
    <s v="QCH SAPI"/>
    <m/>
    <n v="35"/>
  </r>
  <r>
    <d v="2024-08-16T00:00:00"/>
    <s v="TRA 001138050013-(BE) Traspaso a cuenta: 001138050013, INMOBILIARIA IMAGEN VISION S.A. DE C.V., TRASPASO DE SALDOS TV"/>
    <n v="200000"/>
    <m/>
    <n v="846286.36"/>
    <x v="0"/>
    <x v="8"/>
    <m/>
    <m/>
    <n v="33"/>
  </r>
  <r>
    <d v="2024-08-19T00:00:00"/>
    <s v="TRA 001138050013-(BE) Traspaso a cuenta: 001138050013, INMOBILIARIA IMAGEN VISION S.A. DE C.V., TRASPASO DE SALDOS TV"/>
    <n v="200000"/>
    <m/>
    <n v="152173.45000000001"/>
    <x v="0"/>
    <x v="8"/>
    <m/>
    <m/>
    <n v="34"/>
  </r>
  <r>
    <d v="2024-08-23T00:00:00"/>
    <s v="TRA 001138050013-(BE) Traspaso a cuenta: 001138050013, INMOBILIARIA IMAGEN VISION S.A. DE C.V., TRASPASO DE SALDOS TV"/>
    <n v="200000"/>
    <m/>
    <n v="3816797.3"/>
    <x v="0"/>
    <x v="8"/>
    <m/>
    <m/>
    <n v="34"/>
  </r>
  <r>
    <d v="2024-07-31T00:00:00"/>
    <s v="TRA 001153220014-(BE) Traspaso a cuenta: 001153220014, DESARROLLADORA MAHLLIO S.A. DE C.V., DEVOLUCION"/>
    <n v="200000"/>
    <m/>
    <n v="213344.35"/>
    <x v="0"/>
    <x v="7"/>
    <m/>
    <m/>
    <n v="31"/>
  </r>
  <r>
    <d v="2024-08-16T00:00:00"/>
    <s v="TRA SPEI-JWNK033 SPEI, SANTANDER, 014580655096855764, VEYCO DESARROLLOS, SA DE CV, 058-16/08/2024/16-001JWNK033, 610565, FACT132 EST 6 DD"/>
    <n v="214035.94"/>
    <m/>
    <n v="463103.1"/>
    <x v="0"/>
    <x v="2"/>
    <s v="VEYCO DESARROLLOS"/>
    <m/>
    <n v="33"/>
  </r>
  <r>
    <d v="2024-09-06T00:00:00"/>
    <s v="TRA SPEI-KIBZ714 SPEI, BBVA MEXICO, 012914002015638581, AXA SEGUROS SA DE CV, 058-06/09/2024/06-001KIBZ714, 9747282, 26326669575539747282"/>
    <n v="145538.34"/>
    <m/>
    <n v="570058.26"/>
    <x v="0"/>
    <x v="11"/>
    <m/>
    <m/>
    <n v="36"/>
  </r>
  <r>
    <d v="2024-09-18T00:00:00"/>
    <s v="TRA SPEI-KOCK062 SPEI, SANTANDER, 014580655096855764, VEYCO DESARROLLOS, SA DE CV, 058-18/09/2024/18-001KOCK062, 718301, FACT142 ANT DD12 RED SUB"/>
    <n v="227686.64"/>
    <m/>
    <n v="381290.62"/>
    <x v="0"/>
    <x v="2"/>
    <s v="VEYCO DESARROLLOS"/>
    <m/>
    <n v="38"/>
  </r>
  <r>
    <d v="2024-09-06T00:00:00"/>
    <s v="TRA SPEI-KICE236 SPEI, BANORTE, 072580006358579094, QUALITY RANCH SA DE CV, 058-06/09/2024/06-001KICE236, 57864, F696 MALLA ST"/>
    <n v="58000"/>
    <m/>
    <n v="512051.3"/>
    <x v="0"/>
    <x v="3"/>
    <m/>
    <m/>
    <n v="36"/>
  </r>
  <r>
    <d v="2024-08-23T00:00:00"/>
    <s v="TRA 001140160021-(BE) Traspaso a cuenta: 001140160021, TANARAH CHIPINQUE S.A. DE C.V., DEVOLUCION"/>
    <n v="250000"/>
    <m/>
    <n v="1916797.3"/>
    <x v="0"/>
    <x v="7"/>
    <m/>
    <m/>
    <n v="34"/>
  </r>
  <r>
    <d v="2024-09-10T00:00:00"/>
    <s v="TRA SPEI-KJXM087 SPEI, SANTANDER, 014580655096855764, VEYCO DESARROLLOS, SA DE CV, 058-10/09/2024/10-001KJXM087, 523779, DD FACT140"/>
    <n v="255635.7"/>
    <m/>
    <n v="186082.97"/>
    <x v="0"/>
    <x v="2"/>
    <s v="VEYCO DESARROLLOS"/>
    <m/>
    <n v="37"/>
  </r>
  <r>
    <d v="2024-09-10T00:00:00"/>
    <s v="TRA SPEI-KJXC118 SPEI, SANTANDER, 014580655084751650, JULIO JUAN MOLINA RODRIGUEZ, 058-10/09/2024/10-001KJXC118, 978874, PALO ALTO F1263 1267 1269"/>
    <n v="309326.21999999997"/>
    <m/>
    <n v="587212.93999999994"/>
    <x v="0"/>
    <x v="3"/>
    <m/>
    <m/>
    <n v="37"/>
  </r>
  <r>
    <d v="2024-09-17T00:00:00"/>
    <s v="TRA 001138050013-(BE) Traspaso a cuenta: 001138050013, INMOBILIARIA IMAGEN VISION S.A. DE C.V., TRASPASO DE SALDOS TV"/>
    <n v="270000"/>
    <m/>
    <n v="4734177.8899999997"/>
    <x v="0"/>
    <x v="8"/>
    <m/>
    <m/>
    <n v="38"/>
  </r>
  <r>
    <d v="2024-08-23T00:00:00"/>
    <s v="TRA SPEI-KACF950 SPEI, SANTANDER, 014580655096855764, VEYCO DESARROLLOS, SA DE CV, 058-23/08/2024/23-001KACF950, 891892, FACT133 EST 16 DD"/>
    <n v="273656.12"/>
    <m/>
    <n v="1250958.23"/>
    <x v="0"/>
    <x v="2"/>
    <s v="VEYCO DESARROLLOS"/>
    <m/>
    <n v="34"/>
  </r>
  <r>
    <d v="2024-09-18T00:00:00"/>
    <s v="TRA SPEI-KOCK075 SPEI, SANTANDER, 014580655096855764, VEYCO DESARROLLOS, SA DE CV, 058-18/09/2024/18-001KOCK075, 793743, F144 EST7 TALUDES"/>
    <n v="282217.51"/>
    <m/>
    <n v="99073.11"/>
    <x v="0"/>
    <x v="2"/>
    <s v="VEYCO DESARROLLOS"/>
    <m/>
    <n v="38"/>
  </r>
  <r>
    <d v="2024-07-29T00:00:00"/>
    <s v="TRA 059007430013-(BE) Traspaso a cuenta: 059007430013, URBANIZADORA PPK DEL NORTE S.A. DE C.V., DEVOLUCION"/>
    <n v="300000"/>
    <m/>
    <n v="330384.81"/>
    <x v="0"/>
    <x v="7"/>
    <m/>
    <m/>
    <n v="31"/>
  </r>
  <r>
    <d v="2024-09-06T00:00:00"/>
    <s v="TRA 001138050013-(BE) Traspaso a cuenta: 001138050013, INMOBILIARIA IMAGEN VISION S.A. DE C.V., TRASPASO DE SALDOS"/>
    <n v="300000"/>
    <m/>
    <n v="89457"/>
    <x v="0"/>
    <x v="8"/>
    <m/>
    <m/>
    <n v="36"/>
  </r>
  <r>
    <d v="2024-09-13T00:00:00"/>
    <s v="TRA 001138050013-(BE) Traspaso a cuenta: 001138050013, INMOBILIARIA IMAGEN VISION S.A. DE C.V., TRASPASO DE SALDOS"/>
    <n v="300000"/>
    <m/>
    <n v="1034476.26"/>
    <x v="0"/>
    <x v="8"/>
    <m/>
    <m/>
    <n v="37"/>
  </r>
  <r>
    <d v="2024-09-17T00:00:00"/>
    <s v="TRA SPEI-KNTP043 SPEI, BAJIO, 030580900012425988, PATRIMONIO FELIZ SA DE CV, 058-17/09/2024/17-001KNTP043, 496051, SEGUN CONTRATO"/>
    <n v="3250171.79"/>
    <m/>
    <n v="1034006.1"/>
    <x v="0"/>
    <x v="2"/>
    <s v="PATRIMONIO FELIZ"/>
    <m/>
    <n v="38"/>
  </r>
  <r>
    <d v="2024-09-18T00:00:00"/>
    <s v="TRA SPEI-KOBL304 SPEI, STP, 646180132800000009, PayU, 058-18/09/2024/18-001KOBL304, 4407, 1280763"/>
    <n v="10000"/>
    <m/>
    <n v="949516.51"/>
    <x v="0"/>
    <x v="3"/>
    <m/>
    <m/>
    <n v="38"/>
  </r>
  <r>
    <d v="2024-09-13T00:00:00"/>
    <s v="TRA 059955400016-(BE) Traspaso a cuenta: 059955400016, URBANIZADORA PPK DEL NORTE S.A. DE C.V., DEVOLUCION"/>
    <n v="320000"/>
    <m/>
    <n v="64476.26"/>
    <x v="0"/>
    <x v="7"/>
    <m/>
    <m/>
    <n v="37"/>
  </r>
  <r>
    <d v="2024-07-12T00:00:00"/>
    <s v="TRA SPEI-JDHV698 SPEI, SANTANDER, 014580655096855764, VEYCO DESARROLLOS, SA DE CV, 058-12/07/2024/12-001JDHV698, 314102, FACT123 EST 14 DD"/>
    <n v="329734.42"/>
    <m/>
    <n v="242908.91"/>
    <x v="0"/>
    <x v="2"/>
    <s v="VEYCO DESARROLLOS"/>
    <m/>
    <n v="28"/>
  </r>
  <r>
    <d v="2024-09-20T00:00:00"/>
    <s v="TRA SPEI-KPOR473 SPEI, SANTANDER, 014580655096855764, VEYCO DESARROLLOS, SA DE CV, 058-20/09/2024/20-001KPOR473, 636348, FACT146 EST18"/>
    <n v="331128.37"/>
    <m/>
    <n v="717179.1"/>
    <x v="0"/>
    <x v="2"/>
    <s v="VEYCO DESARROLLOS"/>
    <m/>
    <n v="38"/>
  </r>
  <r>
    <d v="2024-09-18T00:00:00"/>
    <s v="TRA SPEI-KODL563 SPEI, AFIRME, 062580111810018707, QCH SAPI DE CV, 058-18/09/2024/18-001KODL563, 235613, F6864"/>
    <n v="40600"/>
    <m/>
    <n v="58438.31"/>
    <x v="0"/>
    <x v="2"/>
    <s v="QCH SAPI"/>
    <m/>
    <n v="38"/>
  </r>
  <r>
    <d v="2024-09-27T00:00:00"/>
    <s v="TRA 001138050013-(BE) Traspaso a cuenta: 001138050013, INMOBILIARIA IMAGEN VISION S.A. DE C.V., TRASPASO DE SALDOS TV"/>
    <n v="350000"/>
    <m/>
    <n v="2035297.22"/>
    <x v="0"/>
    <x v="8"/>
    <m/>
    <m/>
    <n v="39"/>
  </r>
  <r>
    <d v="2024-09-20T00:00:00"/>
    <s v="TRA SPEI-KPQM459 SPEI, BAJIO, 030580900012425988, PATRIMONIO FELIZ SA DE CV, 058-20/09/2024/20-001KPQM459, 228650, CONTRATO"/>
    <n v="650000"/>
    <m/>
    <n v="57364.23"/>
    <x v="0"/>
    <x v="2"/>
    <s v="PATRIMONIO FELIZ"/>
    <m/>
    <n v="38"/>
  </r>
  <r>
    <d v="2024-09-20T00:00:00"/>
    <s v="TRA SPEI-KPSE331 SPEI, BAJIO, 030580900033482696, JOSE I FELIX SANCHEZ, 058-23/09/2024/23-001KPSE331, 494728, FIDEICOMISO AGS"/>
    <n v="30000"/>
    <m/>
    <n v="20508.27"/>
    <x v="0"/>
    <x v="3"/>
    <m/>
    <m/>
    <n v="38"/>
  </r>
  <r>
    <d v="2024-09-17T00:00:00"/>
    <s v="TRA 001113080015-(BE) Traspaso a cuenta: 001113080015, DESARROLLADORA TRINITY S.A. DE C.V., DEVOLUCION"/>
    <n v="450000"/>
    <m/>
    <n v="4284177.8899999997"/>
    <x v="0"/>
    <x v="7"/>
    <m/>
    <m/>
    <n v="38"/>
  </r>
  <r>
    <d v="2024-08-20T00:00:00"/>
    <s v="TRA 001136380016-(BE) Traspaso a cuenta: 001136380016, FRANCISCO JOSE MONTEMAYOR ALDAPE, DEVOLUCION"/>
    <n v="460000"/>
    <m/>
    <n v="143611.16"/>
    <x v="0"/>
    <x v="7"/>
    <m/>
    <m/>
    <n v="34"/>
  </r>
  <r>
    <d v="2024-07-16T00:00:00"/>
    <s v="TRA 001113080015-(BE) Traspaso a cuenta: 001113080015, DESARROLLADORA TRINITY S.A. DE C.V., DEVOLUCION"/>
    <n v="460000"/>
    <m/>
    <n v="3292451.38"/>
    <x v="0"/>
    <x v="7"/>
    <m/>
    <m/>
    <n v="29"/>
  </r>
  <r>
    <d v="2024-08-02T00:00:00"/>
    <s v="TRA 001138050013-(BE) Traspaso a cuenta: 001138050013, INMOBILIARIA IMAGEN VISION S.A. DE C.V., TRASPASO DE SALDOS TV"/>
    <n v="490000"/>
    <m/>
    <n v="892056.01"/>
    <x v="0"/>
    <x v="8"/>
    <m/>
    <m/>
    <n v="31"/>
  </r>
  <r>
    <d v="2024-08-15T00:00:00"/>
    <s v="TRA 001113080015-(BE) Traspaso a cuenta: 001113080015, DESARROLLADORA TRINITY S.A. DE C.V., DEVOLUCION"/>
    <n v="500000"/>
    <m/>
    <n v="106608.32000000001"/>
    <x v="0"/>
    <x v="7"/>
    <m/>
    <m/>
    <n v="33"/>
  </r>
  <r>
    <d v="2024-08-01T00:00:00"/>
    <s v="TRA 001147740014-(BE) Traspaso a cuenta: 001147740014, DESARROLLOS INMOBILIARIOS BIGHO S.A. DE C.V., DEVOLUCION"/>
    <n v="600000"/>
    <m/>
    <n v="59546.98"/>
    <x v="0"/>
    <x v="2"/>
    <s v="VEYCO DESARROLLOS"/>
    <m/>
    <n v="31"/>
  </r>
  <r>
    <d v="2024-09-20T00:00:00"/>
    <s v="TRA 001138050013-(BE) Traspaso a cuenta: 001138050013, INMOBILIARIA IMAGEN VISION S.A. DE C.V., TRASPASO DE SALDOS TV"/>
    <n v="600000"/>
    <m/>
    <n v="1017537.44"/>
    <x v="0"/>
    <x v="8"/>
    <m/>
    <m/>
    <n v="38"/>
  </r>
  <r>
    <d v="2024-08-09T00:00:00"/>
    <s v="TRA SPEI-JSJR718 SPEI, SANTANDER, 014580655096855764, VEYCO DESARROLLOS, SA DE CV, 058-09/08/2024/09-001JSJR718, 13713, FACT130 EST 15 EXCAV"/>
    <n v="600473.99"/>
    <m/>
    <n v="279122.88"/>
    <x v="0"/>
    <x v="2"/>
    <s v="VEYCO DESARROLLOS"/>
    <m/>
    <n v="32"/>
  </r>
  <r>
    <d v="2024-07-16T00:00:00"/>
    <s v="TRA 001136380016-(BE) Traspaso a cuenta: 001136380016, FRANCISCO JOSE MONTEMAYOR ALDAPE, DEVOLUCION"/>
    <n v="650000"/>
    <m/>
    <n v="2642451.38"/>
    <x v="0"/>
    <x v="7"/>
    <m/>
    <m/>
    <n v="29"/>
  </r>
  <r>
    <d v="2024-09-13T00:00:00"/>
    <s v="TRA 001113080015-(BE) Traspaso a cuenta: 001113080015, DESARROLLADORA TRINITY S.A. DE C.V., TRASPASO DE SALDOS"/>
    <n v="650000"/>
    <m/>
    <n v="384476.26"/>
    <x v="0"/>
    <x v="8"/>
    <m/>
    <m/>
    <n v="37"/>
  </r>
  <r>
    <d v="2024-09-27T00:00:00"/>
    <s v="TRA SPEI-KTES569 SPEI, BBVA MEXICO, 012580001900580768, PERIMETROS DE ACEEO SA DE CV, 058-27/09/2024/27-001KTES569, 517983, M16988 RESTO"/>
    <n v="33939.910000000003"/>
    <m/>
    <n v="722728.83"/>
    <x v="0"/>
    <x v="1"/>
    <s v="PERIMETROS DE ACERO"/>
    <m/>
    <n v="39"/>
  </r>
  <r>
    <d v="2024-07-05T00:00:00"/>
    <s v="TRA SPEI-IZSZ630 SPEI, SANTANDER, 014580655096855764, VEYCO DESARROLLOS, SA DE CV, 058-05/07/2024/05-001IZSZ630, 95040, DOS DUENDES EST13 F119"/>
    <n v="841905.4"/>
    <m/>
    <n v="127886.48"/>
    <x v="0"/>
    <x v="2"/>
    <s v="VEYCO DESARROLLOS"/>
    <m/>
    <n v="27"/>
  </r>
  <r>
    <d v="2024-09-27T00:00:00"/>
    <s v="TRA SPEI-KTHF565 SPEI, BBVA MEXICO, 012580001164339797, FASES MOVILES, SA DE CV, 058-27/09/2024/27-001KTHF565, 103508, OC151 DD"/>
    <n v="20300"/>
    <m/>
    <n v="537076.99"/>
    <x v="0"/>
    <x v="3"/>
    <m/>
    <m/>
    <n v="39"/>
  </r>
  <r>
    <d v="2024-07-19T00:00:00"/>
    <s v="TRA 001138050013-(BE) Traspaso a cuenta: 001138050013, INMOBILIARIA IMAGEN VISION S.A. DE C.V., TRASPASO DE SALDOS TV"/>
    <n v="940000"/>
    <m/>
    <n v="1277501.3999999999"/>
    <x v="0"/>
    <x v="8"/>
    <m/>
    <m/>
    <n v="29"/>
  </r>
  <r>
    <d v="2024-07-26T00:00:00"/>
    <s v="TRA 001138050013-(BE) Traspaso a cuenta: 001138050013, INMOBILIARIA IMAGEN VISION S.A. DE C.V., TRASPASO DE SALDOS TV"/>
    <n v="950000"/>
    <m/>
    <n v="2365885.0099999998"/>
    <x v="0"/>
    <x v="8"/>
    <m/>
    <m/>
    <n v="30"/>
  </r>
  <r>
    <d v="2024-09-12T00:00:00"/>
    <s v="TRA 059005180010-(BE) Traspaso a cuenta: 059005180010, INMOBILIARIA IMAGEN VISION S.A. DE C.V., TRASPASO DE SALDOS"/>
    <n v="1000000"/>
    <m/>
    <n v="81791.570000000007"/>
    <x v="0"/>
    <x v="8"/>
    <m/>
    <m/>
    <n v="37"/>
  </r>
  <r>
    <d v="2024-09-27T00:00:00"/>
    <s v="TRA SPEI-KTHI363 SPEI, BBVA MEXICO, 012580001175556365, CKMM SAN JERONIMO, S DE RL DE CV, 058-27/09/2024/27-001KTHI363, 441792, ckmm997 DD"/>
    <n v="46168"/>
    <m/>
    <n v="406203.03"/>
    <x v="0"/>
    <x v="3"/>
    <m/>
    <m/>
    <n v="39"/>
  </r>
  <r>
    <d v="2024-09-27T00:00:00"/>
    <s v="TRA 059007430013-(BE) Traspaso a cuenta: 059007430013, URBANIZADORA PPK DEL NORTE S.A. DE C.V., DEVOLUCION"/>
    <n v="1155000"/>
    <m/>
    <n v="880297.22"/>
    <x v="0"/>
    <x v="7"/>
    <m/>
    <m/>
    <n v="39"/>
  </r>
  <r>
    <d v="2024-09-27T00:00:00"/>
    <s v="TRA SPEI-KTIF594 SPEI, BANAMEX, 002580701186964159, NEODATA MONTERREY SA DE CV, 058-27/09/2024/27-001KTIF594, 673982, COT21495"/>
    <n v="52150.05"/>
    <m/>
    <n v="348947.82"/>
    <x v="0"/>
    <x v="2"/>
    <s v="NEODATA MONTERREY"/>
    <m/>
    <n v="39"/>
  </r>
  <r>
    <d v="2024-07-31T00:00:00"/>
    <s v="TRA 001113080015-(BE) Traspaso a cuenta: 001113080015, DESARROLLADORA TRINITY S.A. DE C.V., DEVOLUCION"/>
    <n v="1250000"/>
    <m/>
    <n v="759269.35"/>
    <x v="0"/>
    <x v="7"/>
    <m/>
    <m/>
    <n v="31"/>
  </r>
  <r>
    <d v="2024-09-04T00:00:00"/>
    <s v="TRA 001113080015-(BE) Traspaso a cuenta: 001113080015, DESARROLLADORA TRINITY S.A. DE C.V., DEVOLUCION"/>
    <n v="1350000"/>
    <m/>
    <n v="63194.98"/>
    <x v="0"/>
    <x v="7"/>
    <m/>
    <m/>
    <n v="36"/>
  </r>
  <r>
    <d v="2024-08-23T00:00:00"/>
    <s v="TRA 001113080015-(BE) Traspaso a cuenta: 001113080015, DESARROLLADORA TRINITY S.A. DE C.V., DEVOLUCION"/>
    <n v="1450000"/>
    <m/>
    <n v="2366797.2999999998"/>
    <x v="0"/>
    <x v="7"/>
    <m/>
    <m/>
    <n v="34"/>
  </r>
  <r>
    <d v="2024-09-30T00:00:00"/>
    <s v="TRA SPEI-KUOZ952 SPEI, BANORTE, 072060010564394579, CONSTRUCTORA TESORO DE MAPIMI SA DE CV, 058-30/09/2024/30-001KUOZ952, 434872, DEV CUOTA RESERVA L2 3 Y 4"/>
    <n v="71578.06"/>
    <m/>
    <n v="213554.16"/>
    <x v="0"/>
    <x v="2"/>
    <s v="CONSTRUCTORA TESORO DE MAPIMI"/>
    <m/>
    <n v="40"/>
  </r>
  <r>
    <d v="2024-07-05T00:00:00"/>
    <s v="TRA 001138050013-(BE) Traspaso a cuenta: 001138050013, INMOBILIARIA IMAGEN VISION S.A. DE C.V., TRASPASO DE SALDOS TV"/>
    <n v="1900000"/>
    <m/>
    <n v="1267427.52"/>
    <x v="0"/>
    <x v="8"/>
    <m/>
    <m/>
    <n v="27"/>
  </r>
  <r>
    <d v="2024-09-30T00:00:00"/>
    <s v="TRA SPEI-KUVG391 SPEI, BANCREA, 152580100000157043, PEDRO ELIZONDO DELGADO, 058-30/09/2024/30-001KUVG391, 811183, DEVOLUCION"/>
    <n v="176000"/>
    <m/>
    <n v="138642.79999999999"/>
    <x v="0"/>
    <x v="7"/>
    <m/>
    <m/>
    <n v="40"/>
  </r>
  <r>
    <d v="2024-09-10T00:00:00"/>
    <s v="TRA 059005180010-(BE) Traspaso a cuenta: 059005180010, INMOBILIARIA IMAGEN VISION S.A. DE C.V., TRASPASO DE SALDOS TV BR"/>
    <n v="2900000"/>
    <m/>
    <n v="898181.6"/>
    <x v="0"/>
    <x v="8"/>
    <m/>
    <m/>
    <n v="37"/>
  </r>
  <r>
    <d v="2024-09-30T00:00:00"/>
    <s v="TRA SPEI-KUVQ045 SPEI, AFIRME, 062580001034041505, GEM GERENCIA EJECUTIVA SA DE CV, 058-30/09/2024/30-001KUVQ045, 414443, A1563"/>
    <n v="116000"/>
    <m/>
    <n v="22635.84"/>
    <x v="0"/>
    <x v="2"/>
    <s v="GEM GERENCIA EJECUTIVA"/>
    <m/>
    <n v="40"/>
  </r>
  <r>
    <d v="2024-07-09T00:00:00"/>
    <s v="TRA 059005180010-(BE) Traspaso a cuenta: 059005180010, INMOBILIARIA IMAGEN VISION S.A. DE C.V., TRASPASO DE SALDOS"/>
    <n v="5700000"/>
    <m/>
    <n v="135278.59"/>
    <x v="0"/>
    <x v="8"/>
    <m/>
    <m/>
    <n v="28"/>
  </r>
  <r>
    <d v="2024-08-09T00:00:00"/>
    <s v="TRA 059005180010-(BE) Traspaso a cuenta: 059005180010, INMOBILIARIA IMAGEN VISION S.A. DE C.V., TRASPASO DE SALDOS TV"/>
    <n v="5800000"/>
    <m/>
    <n v="1033956.7"/>
    <x v="0"/>
    <x v="8"/>
    <m/>
    <m/>
    <n v="32"/>
  </r>
  <r>
    <d v="2024-08-27T00:00:00"/>
    <s v="TRA 059955400016-(BE) Traspaso a cuenta: 059955400016, URBANIZADORA PPK DEL NORTE S.A. DE C.V., DEVOLUCION"/>
    <n v="6885000"/>
    <m/>
    <n v="1041919.76"/>
    <x v="0"/>
    <x v="7"/>
    <m/>
    <m/>
    <n v="35"/>
  </r>
  <r>
    <d v="2024-09-27T00:00:00"/>
    <s v="DOC 0013501-UPN221024R33-Cobro de cheque:0000000013501"/>
    <n v="10000000"/>
    <m/>
    <n v="2615297.2200000002"/>
    <x v="0"/>
    <x v="0"/>
    <m/>
    <m/>
    <n v="39"/>
  </r>
  <r>
    <d v="2024-07-12T00:00:00"/>
    <s v="TRA 059955400016-(BE) Traspaso a cuenta: 059955400016, URBANIZADORA PPK DEL NORTE S.A. DE C.V., DEVOLUCION"/>
    <n v="12600000"/>
    <m/>
    <n v="1028048.96"/>
    <x v="0"/>
    <x v="7"/>
    <m/>
    <m/>
    <n v="28"/>
  </r>
  <r>
    <d v="2024-09-30T00:00:00"/>
    <s v="INT 38432P06202409293410897072-KUFP199 SPEI, BANORTE, 072580012209280604, LILIANN DIAZ GARZA, 38432P06202409293410897072, 0240929, Local 5 plaza selda"/>
    <m/>
    <n v="1510.54"/>
    <n v="299221.86"/>
    <x v="1"/>
    <x v="13"/>
    <s v="LILIAN DIAZ GARZA"/>
    <m/>
    <n v="40"/>
  </r>
  <r>
    <d v="2024-08-16T00:00:00"/>
    <s v="INT SPEI-Cancelacion SPEI: JWPZ527"/>
    <m/>
    <n v="2471"/>
    <n v="501808.2"/>
    <x v="1"/>
    <x v="7"/>
    <m/>
    <m/>
    <n v="33"/>
  </r>
  <r>
    <d v="2024-07-17T00:00:00"/>
    <s v="INT SPEI-Cancelacion SPEI: JGAG129"/>
    <m/>
    <n v="2633"/>
    <n v="141060.32999999999"/>
    <x v="1"/>
    <x v="7"/>
    <m/>
    <m/>
    <n v="29"/>
  </r>
  <r>
    <d v="2024-07-04T00:00:00"/>
    <s v="INT SPEI-Cancelacion SPEI: IZEG410"/>
    <m/>
    <n v="2943.66"/>
    <n v="285272.67"/>
    <x v="1"/>
    <x v="7"/>
    <m/>
    <m/>
    <n v="27"/>
  </r>
  <r>
    <d v="2024-08-07T00:00:00"/>
    <s v="INT 20240808400420000MIFE000999197-JRKW094 SPEI, MIFEL, 042580016001779899, AMERANA INMOBILIARIA S DE RL DE CV, 20240808400420000MIFE000999197, 1, Selda L3 mtto Ago 2024"/>
    <m/>
    <n v="4309.46"/>
    <n v="48097.15"/>
    <x v="1"/>
    <x v="13"/>
    <s v="AMERANA INMOBILIARIA"/>
    <m/>
    <n v="32"/>
  </r>
  <r>
    <d v="2024-07-03T00:00:00"/>
    <s v="INT 20240703400420000MIFE000460445-IYPD589 SPEI, MIFEL, 042580016001779899, AMERANA INMOBILIARIA S DE RL DE CV, 20240703400420000MIFE000460445, 1, Selda L3 mtto Julio 2024"/>
    <m/>
    <n v="4309.46"/>
    <n v="84813.52"/>
    <x v="1"/>
    <x v="13"/>
    <s v="AMERANA INMOBILIARIA"/>
    <m/>
    <n v="27"/>
  </r>
  <r>
    <d v="2024-08-30T00:00:00"/>
    <s v="DOC DGUGKTCFCE-Deposito en firme"/>
    <m/>
    <n v="100000"/>
    <n v="136236.04999999999"/>
    <x v="1"/>
    <x v="3"/>
    <m/>
    <m/>
    <n v="35"/>
  </r>
  <r>
    <d v="2024-07-17T00:00:00"/>
    <s v="INT 38432P03202407173222736679-JGDR326 SPEI, BANORTE, 072580012209280604, LILIANN DIAZ GARZA, 38432P03202407173222736679, 0240717, Mantenimiento local 5 plaza selda"/>
    <m/>
    <n v="4906.71"/>
    <n v="51553.5"/>
    <x v="1"/>
    <x v="13"/>
    <s v="LILIAN DIAZ GARZA"/>
    <m/>
    <n v="29"/>
  </r>
  <r>
    <d v="2024-08-01T00:00:00"/>
    <s v="INT BNET01002408010026985143-JOAS214 SPEI, BBVA MEXICO, 012580001009967693, JAIME ISAIAS FLORES GARCIA, BNET01002408010026985143, 0801001, IIV040323GR6 - FAC A2817"/>
    <m/>
    <n v="4941.3100000000004"/>
    <n v="659546.98"/>
    <x v="1"/>
    <x v="13"/>
    <s v="JAIME ISAIAS FLORES GARCIA"/>
    <m/>
    <n v="31"/>
  </r>
  <r>
    <d v="2024-07-01T00:00:00"/>
    <s v="INT BNET01002407010045010429-IXKZ022 SPEI, BBVA MEXICO, 012580001009967693, JAIME ISAIAS FLORES GARCIA, BNET01002407010045010429, 0701001, IIV040323GR6 - FAC A2795"/>
    <m/>
    <n v="4941.3100000000004"/>
    <n v="102319.06"/>
    <x v="1"/>
    <x v="13"/>
    <s v="JAIME ISAIAS FLORES GARCIA"/>
    <m/>
    <n v="27"/>
  </r>
  <r>
    <d v="2024-09-02T00:00:00"/>
    <s v="INT BNET01002409020034298662-KFSR012 SPEI, BBVA MEXICO, 012580001009967693, JAIME ISAIAS FLORES GARCIA, BNET01002409020034298662, 0902001, IIV040323GR6 - FAC A2844"/>
    <m/>
    <n v="4941.3100000000004"/>
    <n v="133194.98000000001"/>
    <x v="1"/>
    <x v="13"/>
    <s v="JAIME ISAIAS FLORES GARCIA"/>
    <m/>
    <n v="36"/>
  </r>
  <r>
    <d v="2024-07-18T00:00:00"/>
    <s v="INT SPEI-Cancelacion SPEI: JGSN225"/>
    <m/>
    <n v="5000"/>
    <n v="150713.87"/>
    <x v="1"/>
    <x v="7"/>
    <m/>
    <m/>
    <n v="29"/>
  </r>
  <r>
    <d v="2024-08-26T00:00:00"/>
    <s v="INT 3843CP05202408263319932905-KBEF557 SPEI, BANORTE, 072580012209280604, LILIANN DIAZ GARZA, 3843CP05202408263319932905, 0240826, Pago renta local 5 plaza selda"/>
    <m/>
    <n v="5388.64"/>
    <n v="996919.76"/>
    <x v="1"/>
    <x v="13"/>
    <s v="LILIAN DIAZ GARZA"/>
    <m/>
    <n v="35"/>
  </r>
  <r>
    <d v="2024-09-26T00:00:00"/>
    <s v="INT 202409264013300000000028846105-KSKV818 SPEI, ACTINVER, 133580000074905010, OPERADORA FILTRO, S DE RL DE CV, 202409264013300000000028846105, 0000003, PAGO FACTURA 2859"/>
    <m/>
    <n v="10159.66"/>
    <n v="164419.99"/>
    <x v="1"/>
    <x v="13"/>
    <s v="OPERADORA FILTRO"/>
    <m/>
    <n v="39"/>
  </r>
  <r>
    <d v="2024-07-15T00:00:00"/>
    <s v="INT 202407154013300000000027480878-JEXD080 SPEI, ACTINVER, 133580000074905010, OPERADORA FILTRO, S DE RL DE CV, 202407154013300000000027480878, 0000003, PAGO FACTURA 2808"/>
    <m/>
    <n v="10652.66"/>
    <n v="119840.72"/>
    <x v="1"/>
    <x v="13"/>
    <s v="OPERADORA FILTRO"/>
    <m/>
    <n v="29"/>
  </r>
  <r>
    <d v="2024-08-22T00:00:00"/>
    <s v="INT 202408224013300000000028203761-JZKN222 SPEI, ACTINVER, 133580000074905010, OPERADORA FILTRO, S DE RL DE CV, 202408224013300000000028203761, 0000003, PAGO FACTURA 2832"/>
    <m/>
    <n v="10957.81"/>
    <n v="99268.79"/>
    <x v="1"/>
    <x v="13"/>
    <s v="OPERADORA FILTRO"/>
    <m/>
    <n v="34"/>
  </r>
  <r>
    <d v="2024-08-28T00:00:00"/>
    <s v="INT 8846APR2202408283324992081-KCHW976 SPEI, BANORTE, 072580004153653434, ENVERO CAPITAL S DE RL DE CV, 8846APR2202408283324992081, 0240828, PAGO DE RENTA L 3 Y 4 AGOSTO FAC A2815"/>
    <m/>
    <n v="13476.93"/>
    <n v="65119.05"/>
    <x v="1"/>
    <x v="13"/>
    <s v="ENVERO CAPITAL"/>
    <m/>
    <n v="35"/>
  </r>
  <r>
    <d v="2024-08-21T00:00:00"/>
    <s v="INT 38432P03202408213308229315-JYQD959 SPEI, BANORTE, 072580012209280604, LILIANN DIAZ GARZA, 38432P03202408213308229315, 0240821, Pago renta local 5 plaza selda"/>
    <m/>
    <n v="13516.77"/>
    <n v="47163.69"/>
    <x v="1"/>
    <x v="13"/>
    <s v="LILIAN DIAZ GARZA"/>
    <m/>
    <n v="34"/>
  </r>
  <r>
    <d v="2024-08-20T00:00:00"/>
    <s v="INT 085900713744323344-JYDN924 SPEI, BANAMEX, 002580701667322375, INMOBILIARIA IMAGEN VISION SA DE C, 085900713744323344, 200824, TRASPASO"/>
    <m/>
    <n v="490000"/>
    <n v="603611.16"/>
    <x v="1"/>
    <x v="8"/>
    <m/>
    <m/>
    <n v="34"/>
  </r>
  <r>
    <d v="2024-07-26T00:00:00"/>
    <s v="INT 8846APR2202407263243769728-JKWG555 SPEI, BANORTE, 072580004153653434, ENVERO CAPITAL S DE RL DE CV, 8846APR2202407263243769728, 0240726, PAGO FACTURA A2802 RENTA JULIO"/>
    <m/>
    <n v="13734.6"/>
    <n v="630384.81000000006"/>
    <x v="1"/>
    <x v="13"/>
    <s v="ENVERO CAPITAL"/>
    <m/>
    <n v="30"/>
  </r>
  <r>
    <d v="2024-09-30T00:00:00"/>
    <s v="INT 8846APR2202409303412738503-KUQK967 SPEI, BANORTE, 072580004153653434, ENVERO CAPITAL S DE RL DE CV, 8846APR2202409303412738503, 0240930, PAGO FACTURA A RENTA SEPTIEMBRE"/>
    <m/>
    <n v="13734.6"/>
    <n v="227281.8"/>
    <x v="1"/>
    <x v="13"/>
    <s v="ENVERO CAPITAL"/>
    <m/>
    <n v="40"/>
  </r>
  <r>
    <d v="2024-09-09T00:00:00"/>
    <s v="INT 3843CP06202409073354183560-KIKI732 SPEI, BANORTE, 072580012130520158, MONICA ALEJANDRA DURAZO TORRES, 3843CP06202409073354183560, 0240907, L24villaplataseptiembre"/>
    <m/>
    <n v="13836.6"/>
    <n v="103293.6"/>
    <x v="1"/>
    <x v="13"/>
    <s v="MONICA ALEJANDRA DURAZO TORRES"/>
    <m/>
    <n v="37"/>
  </r>
  <r>
    <d v="2024-08-16T00:00:00"/>
    <s v="INT BNET01002408160030482954-JWOS075 SPEI, BBVA MEXICO, 012580001176962563, HECNOR BUSINESS CENT ERS SA DE CV, BNET01002408160030482954, 1608240, Pago Factura A2813"/>
    <m/>
    <n v="13838.57"/>
    <n v="474226.18"/>
    <x v="1"/>
    <x v="13"/>
    <s v="HECNOR BUSINESS CENTERS"/>
    <m/>
    <n v="33"/>
  </r>
  <r>
    <d v="2024-07-18T00:00:00"/>
    <s v="INT BNET01002407190048808396-JGST623 SPEI, BBVA MEXICO, 012580001176962563, HECNOR BUSINESS CENT ERS SA DE CV, BNET01002407190048808396, 1907240, Pago Factura A2788"/>
    <m/>
    <n v="13838.57"/>
    <n v="164559.4"/>
    <x v="1"/>
    <x v="13"/>
    <s v="HECNOR BUSINESS CENTERS"/>
    <m/>
    <n v="29"/>
  </r>
  <r>
    <d v="2024-09-13T00:00:00"/>
    <s v="INT BNET01002409130036975546-KLZX781 SPEI, BBVA MEXICO, 012580001176962563, HECNOR BUSINESS CENT ERS SA DE CV, BNET01002409130036975546, 1309240, Renta Factura A2840"/>
    <m/>
    <n v="13838.57"/>
    <n v="19177.89"/>
    <x v="1"/>
    <x v="13"/>
    <s v="HECNOR BUSINESS CENTERS"/>
    <m/>
    <n v="37"/>
  </r>
  <r>
    <d v="2024-07-12T00:00:00"/>
    <s v="INT 085901305254319443-JCYI580 SPEI, BANAMEX, 002580701667322375, INMOBILIARIA IMAGEN VISION SA DE C, 085901305254319443, 120724, TRASPASO"/>
    <m/>
    <n v="13550000"/>
    <n v="13628048.960000001"/>
    <x v="1"/>
    <x v="8"/>
    <m/>
    <m/>
    <n v="28"/>
  </r>
  <r>
    <d v="2024-08-09T00:00:00"/>
    <s v="INT 085902200564322240-JSGJ246 SPEI, BANAMEX, 002580701667322375, INMOBILIARIA IMAGEN VISION SA DE C, 085902200564322240, 90824, TRASPASO"/>
    <m/>
    <n v="6870000"/>
    <n v="6913956.7000000002"/>
    <x v="1"/>
    <x v="8"/>
    <m/>
    <m/>
    <n v="32"/>
  </r>
  <r>
    <d v="2024-08-30T00:00:00"/>
    <s v="INT 2024083040044B36L0000318447595-KEFY289 SPEI, SCOTIABANK, 044580145021768908, LOPEZ GARCIA HUGO ENRIQUE, 2024083040044B36L0000318447595, 300824, Transferencia a INMOBILIARIA IMAGEN VISI"/>
    <m/>
    <n v="16413.009999999998"/>
    <n v="209696.64000000001"/>
    <x v="1"/>
    <x v="13"/>
    <s v="LOPEZ GARCIA HUGO ENRIQUE"/>
    <m/>
    <n v="35"/>
  </r>
  <r>
    <d v="2024-08-30T00:00:00"/>
    <s v="INT 2024083040044B36L0000318448948-KEGA403 SPEI, SCOTIABANK, 044580145021768908, LOPEZ GARCIA HUGO ENRIQUE, 2024083040044B36L0000318448948, 300824, Transferencia a INMOBILIARIA IMAGEN VISI"/>
    <m/>
    <n v="16414"/>
    <n v="226110.64"/>
    <x v="1"/>
    <x v="13"/>
    <s v="LOPEZ GARCIA HUGO ENRIQUE"/>
    <m/>
    <n v="35"/>
  </r>
  <r>
    <d v="2024-09-10T00:00:00"/>
    <s v="INT 085902248344325442-KJTV452 SPEI, BANAMEX, 002580701667322375, INMOBILIARIA IMAGEN VISION SA DE C, 085902248344325442, 224834, Citibanamex"/>
    <m/>
    <n v="5600000"/>
    <n v="5698181.5999999996"/>
    <x v="1"/>
    <x v="8"/>
    <m/>
    <m/>
    <n v="37"/>
  </r>
  <r>
    <d v="2024-08-27T00:00:00"/>
    <s v="INT 085902362904324042-KBUV164 SPEI, BANAMEX, 002580701667322375, INMOBILIARIA IMAGEN VISION SA DE C, 085902362904324042, 270824, TRASPASO"/>
    <m/>
    <n v="6880000"/>
    <n v="7876919.7599999998"/>
    <x v="1"/>
    <x v="8"/>
    <m/>
    <m/>
    <n v="35"/>
  </r>
  <r>
    <d v="2024-09-06T00:00:00"/>
    <s v="INT 085902408324325040-KHTY972 SPEI, BANAMEX, 002580701667322375, INMOBILIARIA IMAGEN VISION SA DE C, 085902408324325040, 240832, Citibanamex"/>
    <m/>
    <n v="400000"/>
    <n v="760596.6"/>
    <x v="1"/>
    <x v="8"/>
    <m/>
    <m/>
    <n v="36"/>
  </r>
  <r>
    <d v="2024-07-05T00:00:00"/>
    <s v="INT 085902439604318747-IZNR123 SPEI, BANAMEX, 002580701667322375, INMOBILIARIA IMAGEN VISION SA DE C, 085902439604318747, 50724, TRASPASO"/>
    <m/>
    <n v="3220000"/>
    <n v="3370378.14"/>
    <x v="1"/>
    <x v="8"/>
    <m/>
    <m/>
    <n v="27"/>
  </r>
  <r>
    <d v="2024-08-01T00:00:00"/>
    <s v="INT 3843CP01202408013259501745-JNZS174 SPEI, BANORTE, 072580012130520158, MONICA ALEJANDRA DURAZO TORRES, 3843CP01202408013259501745, 0240801, L24villaplataagosto"/>
    <m/>
    <n v="17585.7"/>
    <n v="654605.67000000004"/>
    <x v="1"/>
    <x v="13"/>
    <s v="MONICA ALEJANDRA DURAZO TORRES"/>
    <m/>
    <n v="31"/>
  </r>
  <r>
    <d v="2024-07-08T00:00:00"/>
    <s v="INT 38432P02202407083198669835-JAZQ204 SPEI, BANORTE, 072580012130520158, MONICA ALEJANDRA DURAZO TORRES, 38432P02202407083198669835, 0240708, L24villaplatajulio"/>
    <m/>
    <n v="17585.7"/>
    <n v="111445.59"/>
    <x v="1"/>
    <x v="13"/>
    <s v="MONICA ALEJANDRA DURAZO TORRES"/>
    <m/>
    <n v="28"/>
  </r>
  <r>
    <d v="2024-07-19T00:00:00"/>
    <s v="INT 085902700604320142-JHCD770 SPEI, BANAMEX, 002580701667322375, INMOBILIARIA IMAGEN VISION SA DE C, 085902700604320142, 190724, TRASPASO"/>
    <m/>
    <n v="2130000"/>
    <n v="2217501.4"/>
    <x v="1"/>
    <x v="8"/>
    <m/>
    <m/>
    <n v="29"/>
  </r>
  <r>
    <d v="2024-08-23T00:00:00"/>
    <s v="INT 085902779774323645-JZWN892 SPEI, BANAMEX, 002580701667322375, INMOBILIARIA IMAGEN VISION SA DE C, 085902779774323645, 1, 1"/>
    <m/>
    <n v="2900000"/>
    <n v="4097631.3"/>
    <x v="1"/>
    <x v="8"/>
    <m/>
    <m/>
    <n v="34"/>
  </r>
  <r>
    <d v="2024-07-22T00:00:00"/>
    <s v="INT 3843CP03202407223234549260-JITE060 SPEI, BANORTE, 072580012209280604, LILIANN DIAZ GARZA, 3843CP03202407223234549260, 0240722, Local 5 plaza selda"/>
    <m/>
    <n v="18905"/>
    <n v="138639.75"/>
    <x v="1"/>
    <x v="13"/>
    <s v="LILIAN DIAZ GARZA"/>
    <m/>
    <n v="30"/>
  </r>
  <r>
    <d v="2024-09-26T00:00:00"/>
    <s v="INT 38432P05202409263401464050-KSLK000 SPEI, BANORTE, 072580012209280604, LILIANN DIAZ GARZA, 38432P05202409263401464050, 0240926, Pago renta local 5 plaza zelda"/>
    <m/>
    <n v="18905.41"/>
    <n v="223964.06"/>
    <x v="1"/>
    <x v="13"/>
    <s v="LILIAN DIAZ GARZA"/>
    <m/>
    <n v="39"/>
  </r>
  <r>
    <d v="2024-09-04T00:00:00"/>
    <s v="INT 085902943304324844-KGSC230 SPEI, BANAMEX, 002580701667322375, INMOBILIARIA IMAGEN VISION SA DE C, 085902943304324844, 40924, TRASPASO"/>
    <m/>
    <n v="1360000"/>
    <n v="1413194.98"/>
    <x v="1"/>
    <x v="8"/>
    <m/>
    <m/>
    <n v="36"/>
  </r>
  <r>
    <d v="2024-07-05T00:00:00"/>
    <s v="INT 2024070540044B36L0000307647449-IZMM727 SPEI, SCOTIABANK, 044580145021768908, LOPEZ GARCIA HUGO ENRIQUE, 2024070540044B36L0000307647449, 50724, Pago Renta Local"/>
    <m/>
    <n v="20437.580000000002"/>
    <n v="305385.09999999998"/>
    <x v="1"/>
    <x v="13"/>
    <s v="LOPEZ GARCIA HUGO ENRIQUE"/>
    <m/>
    <n v="27"/>
  </r>
  <r>
    <d v="2024-07-31T00:00:00"/>
    <s v="INT 2024073140044B36L0000312418012-JNEH973 SPEI, SCOTIABANK, 044580145021768908, LOPEZ GARCIA HUGO ENRIQUE, 2024073140044B36L0000312418012, 310724, Transferencia a INMOBILIARIA IMAGEN VISI"/>
    <m/>
    <n v="20437.580000000002"/>
    <n v="209269.35"/>
    <x v="1"/>
    <x v="13"/>
    <s v="LOPEZ GARCIA HUGO ENRIQUE"/>
    <m/>
    <n v="31"/>
  </r>
  <r>
    <d v="2024-08-16T00:00:00"/>
    <s v="INT 085903214424322949-JWFT368 SPEI, BANAMEX, 002580701667322375, INMOBILIARIA IMAGEN VISION SA DE C, 085903214424322949, 160824, TRASPASO"/>
    <m/>
    <n v="1190000"/>
    <n v="1276881.3600000001"/>
    <x v="1"/>
    <x v="8"/>
    <m/>
    <m/>
    <n v="33"/>
  </r>
  <r>
    <d v="2024-07-31T00:00:00"/>
    <s v="INT 085903439724321344-JNEX145 SPEI, BANAMEX, 002580701667322375, INMOBILIARIA IMAGEN VISION SA DE C, 085903439724321344, 343972, Citibanamex"/>
    <m/>
    <n v="1800000"/>
    <n v="2009269.35"/>
    <x v="1"/>
    <x v="8"/>
    <m/>
    <m/>
    <n v="31"/>
  </r>
  <r>
    <d v="2024-09-20T00:00:00"/>
    <s v="INT 085903472704326447-KPIX357 SPEI, BANAMEX, 002580701667322375, INMOBILIARIA IMAGEN VISION SA DE C, 085903472704326447, 200924, TRASPASO"/>
    <m/>
    <n v="1582910"/>
    <n v="1617537.44"/>
    <x v="1"/>
    <x v="8"/>
    <m/>
    <m/>
    <n v="38"/>
  </r>
  <r>
    <d v="2024-07-09T00:00:00"/>
    <s v="INT 085903531264319149-JBPL139 SPEI, BANAMEX, 002580701667322375, INMOBILIARIA IMAGEN VISION SA DE C, 085903531264319149, 90724, TRASPASO"/>
    <m/>
    <n v="5700000"/>
    <n v="5835278.5899999999"/>
    <x v="1"/>
    <x v="8"/>
    <m/>
    <m/>
    <n v="28"/>
  </r>
  <r>
    <d v="2024-07-26T00:00:00"/>
    <s v="INT 085903636974320841-JKPL821 SPEI, BANAMEX, 002580701667322375, INMOBILIARIA IMAGEN VISION SA DE C, 085903636974320841, 363697, Citibanamex"/>
    <m/>
    <n v="3380000"/>
    <n v="3515885.01"/>
    <x v="1"/>
    <x v="8"/>
    <m/>
    <m/>
    <n v="30"/>
  </r>
  <r>
    <d v="2024-08-02T00:00:00"/>
    <s v="INT 085903671334321548-JOSA442 SPEI, BANAMEX, 002580701667322375, INMOBILIARIA IMAGEN VISION SA DE C, 085903671334321548, 20824, TRASPASO"/>
    <m/>
    <n v="1330000"/>
    <n v="1382056.01"/>
    <x v="1"/>
    <x v="8"/>
    <m/>
    <m/>
    <n v="31"/>
  </r>
  <r>
    <d v="2024-09-27T00:00:00"/>
    <s v="INT 085903689764327143-KSXX078 SPEI, BANAMEX, 002580700201158809, FRANCISCO JOSE, MONTEMAYOR/ALDAPE, 085903689764327143, 270924, Transferencia interbancaria"/>
    <m/>
    <n v="12000000"/>
    <n v="12615297.220000001"/>
    <x v="1"/>
    <x v="13"/>
    <s v="FRANCISCO JOSE"/>
    <m/>
    <n v="39"/>
  </r>
  <r>
    <d v="2024-07-16T00:00:00"/>
    <s v="INT 085904011794319841-JFNY185 SPEI, BANAMEX, 002580701667322375, INMOBILIARIA IMAGEN VISION SA DE C, 085904011794319841, 401179, Citibanamex"/>
    <m/>
    <n v="3590000"/>
    <n v="3752451.38"/>
    <x v="1"/>
    <x v="8"/>
    <m/>
    <m/>
    <n v="29"/>
  </r>
  <r>
    <d v="2024-09-13T00:00:00"/>
    <s v="INT 085905187274325742-KLSP587 SPEI, BANAMEX, 002580701667322375, INMOBILIARIA IMAGEN VISION SA DE C, 085905187274325742, 518727, Citibanamex"/>
    <m/>
    <n v="1300000"/>
    <n v="1334476.26"/>
    <x v="1"/>
    <x v="8"/>
    <m/>
    <m/>
    <n v="37"/>
  </r>
  <r>
    <d v="2024-09-11T00:00:00"/>
    <s v="INT 085905526664325540-KKNE554 SPEI, BANAMEX, 002580701667322375, INMOBILIARIA IMAGEN VISION SA DE C, 085905526664325540, 552666, Citibanamex"/>
    <m/>
    <n v="1000000"/>
    <n v="1081791.57"/>
    <x v="1"/>
    <x v="8"/>
    <m/>
    <m/>
    <n v="37"/>
  </r>
  <r>
    <d v="2024-08-15T00:00:00"/>
    <s v="INT 085906222244322841-JVRA183 SPEI, BANAMEX, 002580701667322375, INMOBILIARIA IMAGEN VISION SA DE C, 085906222244322841, 150824, TRASPASO"/>
    <m/>
    <n v="1450000"/>
    <n v="1516841.2"/>
    <x v="1"/>
    <x v="8"/>
    <m/>
    <m/>
    <n v="33"/>
  </r>
  <r>
    <d v="2024-09-17T00:00:00"/>
    <s v="INT 085908676094326148-KNQQ343 SPEI, BANAMEX, 002580700201158809, FRANCISCO JOSE, MONTEMAYOR/ALDAPE, 085908676094326148, 170924, Transferencia interbancaria"/>
    <m/>
    <n v="5000000"/>
    <n v="5019177.8899999997"/>
    <x v="1"/>
    <x v="13"/>
    <s v="FRANCISCO JOSE"/>
    <m/>
    <n v="38"/>
  </r>
  <r>
    <d v="2024-09-27T00:00:00"/>
    <s v="INT 19234A0F36C48635-KSWJ184 SPEI, BANAMEX, 002580701130218000, COMERC FARMACEUTICA DE CHIS SAPI D, 19234A0F36C48635, 1155013, 55294806EMITIDO POR COFACH"/>
    <m/>
    <n v="440800"/>
    <n v="615297.22"/>
    <x v="1"/>
    <x v="13"/>
    <s v="COMERCIALIZADORA FARMACEUTICA"/>
    <m/>
    <n v="39"/>
  </r>
  <r>
    <d v="2024-07-25T00:00:00"/>
    <s v="INT 2024072540044B36K0000060024025-JJVZ350 SPEI, SCOTIABANK, 044580145078617293, LATINOAMERICA DE REFRIGERACION, 2024072540044B36K0000060024025, 1, pago fact. A2785"/>
    <m/>
    <n v="67190.880000000005"/>
    <n v="190584.97"/>
    <x v="1"/>
    <x v="13"/>
    <s v="LATINOAMERICA DE REFRIGERACION"/>
    <m/>
    <n v="30"/>
  </r>
  <r>
    <d v="2024-07-31T00:00:00"/>
    <s v="INT 20240731400140BET0000471997410-JNLO758 SPEI, SANTANDER, 014580655099382962, CONSTRUCCIONES LAVINT SA DE CV, 20240731400140BET0000471997410, 7199741, deposito"/>
    <m/>
    <n v="660000"/>
    <n v="873344.35"/>
    <x v="1"/>
    <x v="13"/>
    <s v="CONSTRUCCIONES LAVINT"/>
    <m/>
    <n v="31"/>
  </r>
  <r>
    <d v="2024-08-21T00:00:00"/>
    <s v="INT 2024082140044B36K0000060718276-JYUO361 SPEI, SCOTIABANK, 044580256000129046, BELLEZA ASIATICA MOMIJI SA DE, 2024082140044B36K0000060718276, 2108, Imagen Vision Renta Julio"/>
    <m/>
    <n v="17800"/>
    <n v="64963.69"/>
    <x v="1"/>
    <x v="13"/>
    <s v="BELLEZA ASIATICA MOMIJI"/>
    <m/>
    <n v="34"/>
  </r>
  <r>
    <d v="2024-08-29T00:00:00"/>
    <s v="INT 2024082940044B36K0000060910849-KCVD437 SPEI, SCOTIABANK, 044580256000129046, BELLEZA ASIATICA MOMIJI SA DE, 2024082940044B36K0000060910849, 2908, Pago Final orinoco renta"/>
    <m/>
    <n v="17800"/>
    <n v="82919.05"/>
    <x v="1"/>
    <x v="13"/>
    <s v="BELLEZA ASIATICA MOMIJI"/>
    <m/>
    <n v="35"/>
  </r>
  <r>
    <d v="2024-08-30T00:00:00"/>
    <s v="INT 20240830400140BET0000483244510-KDYF492 SPEI, SANTANDER, 014580655101769800, SERVICIOS PROFESIONALES MIREMUX SA DE CV, 20240830400140BET0000483244510, 8324451, DEPOSITO"/>
    <m/>
    <n v="300000"/>
    <n v="626236.05000000005"/>
    <x v="1"/>
    <x v="13"/>
    <s v="SERVICIOS PROFESIONALES MIREMUX"/>
    <m/>
    <n v="35"/>
  </r>
  <r>
    <d v="2024-09-26T00:00:00"/>
    <s v="INT 202409264013300000000028845911-KSKW446 SPEI, ACTINVER, 133580000074905010, OPERADORA FILTRO, S DE RL DE CV, 202409264013300000000028845911, 0000003, PAGO FACTURA 2858"/>
    <m/>
    <n v="40638.660000000003"/>
    <n v="205058.65"/>
    <x v="1"/>
    <x v="13"/>
    <s v="OPERADORA FILTRO"/>
    <m/>
    <n v="39"/>
  </r>
  <r>
    <d v="2024-09-11T00:00:00"/>
    <s v="INT 2024091140044B36K0000061266504-KKLK727 SPEI, SCOTIABANK, 044580145078617293, LATINOAMERICA DE REFRIGERACION, 2024091140044B36K0000061266504, 1, pago fact. A2811"/>
    <m/>
    <n v="67190.880000000005"/>
    <n v="81791.570000000007"/>
    <x v="1"/>
    <x v="13"/>
    <s v="LATINOAMERICA DE REFRIGERACION"/>
    <m/>
    <n v="37"/>
  </r>
  <r>
    <d v="2024-09-30T00:00:00"/>
    <s v="INT 20240930400140BET0000494129710-KUTO290 SPEI, SANTANDER, 014580655101769800, SERVICIOS PROFESIONALES MIREMUX SA DE CV, 20240930400140BET0000494129710, 9412971, DEPOSITO"/>
    <m/>
    <n v="237361"/>
    <n v="274642.8"/>
    <x v="1"/>
    <x v="13"/>
    <s v="SERVICIOS PROFESIONALES MIREMUX"/>
    <m/>
    <n v="40"/>
  </r>
  <r>
    <d v="2024-07-04T00:00:00"/>
    <s v="INT 24186807715700-IYUG920 SPEI, MULTIVA BANCO, 132180000071591530, LIDICE ESTEFANIA LOREDO DIAZ, 24186807715700, 7, julio"/>
    <m/>
    <n v="17515.990000000002"/>
    <n v="102329.51"/>
    <x v="1"/>
    <x v="13"/>
    <s v="LIDICE ESTEFANIA LOREDO DIAZ"/>
    <m/>
    <n v="27"/>
  </r>
  <r>
    <d v="2024-07-15T00:00:00"/>
    <s v="INT 202407154013300000000027480832-JEXD082 SPEI, ACTINVER, 133580000074905010, OPERADORA FILTRO, S DE RL DE CV, 202407154013300000000027480832, 0000003, PAGO FACTURA 2807"/>
    <m/>
    <n v="42610.66"/>
    <n v="162451.38"/>
    <x v="1"/>
    <x v="13"/>
    <s v="OPERADORA FILTRO"/>
    <m/>
    <n v="29"/>
  </r>
  <r>
    <d v="2024-08-22T00:00:00"/>
    <s v="INT 202408224013300000000028203759-JZKN112 SPEI, ACTINVER, 133580000074905010, OPERADORA FILTRO, S DE RL DE CV, 202408224013300000000028203759, 0000003, PAGO FACTURA 2831"/>
    <m/>
    <n v="43831.25"/>
    <n v="88310.98"/>
    <x v="1"/>
    <x v="13"/>
    <s v="OPERADORA FILTRO"/>
    <m/>
    <n v="34"/>
  </r>
  <r>
    <d v="2024-08-02T00:00:00"/>
    <s v="INT 24215059547087-JOPT609 SPEI, MULTIVA BANCO, 132180000071591530, LIDICE ESTEFANIA LOREDO DIAZ, 24215059547087, 8, agosto"/>
    <m/>
    <n v="17515.990000000002"/>
    <n v="52056.01"/>
    <x v="1"/>
    <x v="13"/>
    <s v="LIDICE ESTEFANIA LOREDO DIAZ"/>
    <m/>
    <n v="31"/>
  </r>
  <r>
    <d v="2024-09-02T00:00:00"/>
    <s v="INT 24246973047808-KFHU989 SPEI, MULTIVA BANCO, 132180000071591530, LIDICE ESTEFANIA LOREDO DIAZ, 24246973047808, 1, sep"/>
    <m/>
    <n v="17515.990000000002"/>
    <n v="242959.63"/>
    <x v="1"/>
    <x v="13"/>
    <s v="LIDICE ESTEFANIA LOREDO DIAZ"/>
    <m/>
    <n v="36"/>
  </r>
  <r>
    <d v="2024-07-08T00:00:00"/>
    <s v="INT 3843CP02202407083198194262-JAWP393 SPEI, BANORTE, 072580012211134078, ARNOLDO IVAN VELA HERNANDEZ, 3843CP02202407083198194262, 0240708, lote 59 palo alto"/>
    <m/>
    <n v="15881.25"/>
    <n v="93859.89"/>
    <x v="1"/>
    <x v="13"/>
    <s v="ANOLDO IVAN VELA HERNANDEZ"/>
    <m/>
    <n v="28"/>
  </r>
  <r>
    <d v="2024-08-05T00:00:00"/>
    <s v="INT 3843CP02202408033266539718-JPNN706 SPEI, BANORTE, 072580012211134078, ARNOLDO IVAN VELA HERNANDEZ, 3843CP02202408033266539718, 0240803, lote 59 palo alto agosto2024"/>
    <m/>
    <n v="15881.25"/>
    <n v="203439.97"/>
    <x v="1"/>
    <x v="13"/>
    <s v="ANOLDO IVAN VELA HERNANDEZ"/>
    <m/>
    <n v="32"/>
  </r>
  <r>
    <d v="2024-08-16T00:00:00"/>
    <s v="INT 3843CP02202408163298697165-JWPT768 SPEI, BANORTE, 072580002572338662, CLAUDIA PATRICIA DE LA GARZA RAMOS, 3843CP02202408163298697165, 0240816, Pago 12 palo alto"/>
    <m/>
    <n v="30039.98"/>
    <n v="501815.16"/>
    <x v="1"/>
    <x v="13"/>
    <s v="CLAUDIA PATRICIA DE LA GARZA RAMOS"/>
    <m/>
    <n v="33"/>
  </r>
  <r>
    <d v="2024-07-18T00:00:00"/>
    <s v="INT 3843CP04202407183223937645-JGKJ361 SPEI, BANORTE, 072580002572338662, CLAUDIA PATRICIA DE LA GARZA RAMOS, 3843CP04202407183223937645, 0240717, Pago 11 palo alto claudia de la garza"/>
    <m/>
    <n v="30039.98"/>
    <n v="78405.56"/>
    <x v="1"/>
    <x v="13"/>
    <s v="CLAUDIA PATRICIA DE LA GARZA RAMOS"/>
    <m/>
    <n v="29"/>
  </r>
  <r>
    <d v="2024-09-19T00:00:00"/>
    <s v="INT 3843CP05202409193384441608-KOSB092 SPEI, BANORTE, 072580010633357260, CLAUDIA PATRICIA DE LA GARZA RAMOS, 3843CP05202409193384441608, 0240919, Pago 13 Palo alto Claudia de la Garza"/>
    <m/>
    <n v="30039.98"/>
    <n v="47177.33"/>
    <x v="1"/>
    <x v="13"/>
    <s v="CLAUDIA PATRICIA DE LA GARZA RAMOS"/>
    <m/>
    <n v="38"/>
  </r>
  <r>
    <d v="2024-09-23T00:00:00"/>
    <s v="INT 72792P01202409233393965095-KQTO898 SPEI, BANORTE, 072580001112329977, JOSE CARLOS TORRES GARCIA, 72792P01202409233393965095, 0230924, DEPARTAMENTO 103 DOS DUENDES"/>
    <m/>
    <n v="320000"/>
    <n v="340501.31"/>
    <x v="1"/>
    <x v="13"/>
    <s v="JOSE CARLOS TORRES GARCIA"/>
    <m/>
    <n v="39"/>
  </r>
  <r>
    <d v="2024-07-16T00:00:00"/>
    <s v="INT 7279CP02202407163220212947-JFPA137 SPEI, BANORTE, 072580001112329977, JOSE CARLOS TORRES GARCIA, 7279CP02202407163220212947, 0160724, DEPARTAMENTO 103 DOS DUENDES"/>
    <m/>
    <n v="320000"/>
    <n v="482451.38"/>
    <x v="1"/>
    <x v="13"/>
    <s v="JOSE CARLOS TORRES GARCIA"/>
    <m/>
    <n v="29"/>
  </r>
  <r>
    <d v="2024-08-19T00:00:00"/>
    <s v="INT 7279CP05202408193304578073-JXUF953 SPEI, BANORTE, 072580001112329977, JOSE CARLOS TORRES GARCIA, 7279CP05202408193304578073, 0190824, DEPARTAMENTO 103 DOS DUENDES"/>
    <m/>
    <n v="320000"/>
    <n v="482173.45"/>
    <x v="1"/>
    <x v="13"/>
    <s v="JOSE CARLOS TORRES GARCIA"/>
    <m/>
    <n v="34"/>
  </r>
  <r>
    <d v="2024-08-27T00:00:00"/>
    <s v="INT BNET01002408270032554408-KBVM287 SPEI, BBVA MEXICO, 012580004827033007, GABRIEL FLORES CEDILLO, BNET01002408270032554408, 2708240, Lote 53 Palo Alto Gabriel Flores Cedillo"/>
    <m/>
    <n v="30786.32"/>
    <n v="1192706.08"/>
    <x v="1"/>
    <x v="13"/>
    <s v="GABRIEL FLORES CEDILLO"/>
    <m/>
    <n v="35"/>
  </r>
  <r>
    <d v="2024-09-30T00:00:00"/>
    <s v="INT BNET01002409300040302376-KULX763 SPEI, BBVA MEXICO, 012580004827033007, GABRIEL FLORES CEDILLO, BNET01002409300040302376, 3009240, Lote53 PaloAlto Gabriel Flores Cedillo"/>
    <m/>
    <n v="30786.32"/>
    <n v="285132.21999999997"/>
    <x v="1"/>
    <x v="13"/>
    <s v="GABRIEL FLORES CEDILLO"/>
    <m/>
    <n v="40"/>
  </r>
  <r>
    <d v="2024-08-06T00:00:00"/>
    <s v="INT HSBC217974-JQPV742 SPEI, HSBC, 021580062219009494, MABEL ESTRADA GARZA, HSBC217974, 0000008, MENS 8 DEPTO 310 DOSDUENDES"/>
    <m/>
    <n v="235000"/>
    <n v="489274.97"/>
    <x v="1"/>
    <x v="13"/>
    <s v="MABEL ESTRADA GARZA"/>
    <m/>
    <n v="32"/>
  </r>
  <r>
    <d v="2024-07-04T00:00:00"/>
    <s v="INT HSBC340048-IYYO795 SPEI, HSBC, 021580062219009494, MABEL ESTRADA GARZA, HSBC340048, 0000007, PAGO 7 DEPTO 310 DOSDUENDES"/>
    <m/>
    <n v="235000"/>
    <n v="503315.21"/>
    <x v="1"/>
    <x v="13"/>
    <s v="MABEL ESTRADA GARZA"/>
    <m/>
    <n v="27"/>
  </r>
  <r>
    <d v="2024-07-31T00:00:00"/>
    <s v="INT HSBC366484-JNDW194 SPEI, HSBC, 021822040569859896, GABRIEL FLORES CEDILLO, HSBC366484, 0000001, Lote53 PaloAlto Gabriel Flores C"/>
    <m/>
    <n v="30786.32"/>
    <n v="188831.77"/>
    <x v="1"/>
    <x v="13"/>
    <s v="GABRIEL FLORES CEDILLO"/>
    <m/>
    <n v="31"/>
  </r>
  <r>
    <d v="2024-09-05T00:00:00"/>
    <s v="INT HSBC562734-KHKO192 SPEI, HSBC, 021580062219009494, MABEL ESTRADA GARZA, HSBC562734, 0000009, MENSUALIDAD 9 DEPTO 310 DOSDUENDES"/>
    <m/>
    <n v="235000"/>
    <n v="298194.98"/>
    <x v="1"/>
    <x v="13"/>
    <s v="MABEL ESTRADA GARZA"/>
    <m/>
    <n v="36"/>
  </r>
  <r>
    <d v="2024-07-01T00:00:00"/>
    <s v="INT MBAN01002407010086944045-IXGN512 SPEI, BBVA MEXICO, 012700004717424344, JESUS EDUARDO SALVAD SUAREZ PENA, MBAN01002407010086944045, 2506240, plaza selda L2"/>
    <m/>
    <n v="25720.28"/>
    <n v="100755.75"/>
    <x v="1"/>
    <x v="13"/>
    <s v="JESUS EDUARDO SALVAD SUAREZ PENA"/>
    <m/>
    <n v="27"/>
  </r>
  <r>
    <d v="2024-07-04T00:00:00"/>
    <s v="INT MBAN01002407040098004821-IYVQ300 SPEI, BBVA MEXICO, 012580001942999142, ALFREDO GARZA PENA, MBAN01002407040098004821, 2506240, Lote 12 y 13 Palo Alto 7 de 23"/>
    <m/>
    <n v="125000"/>
    <n v="227329.51"/>
    <x v="1"/>
    <x v="13"/>
    <s v="ALFREDO GARZA PENA"/>
    <m/>
    <n v="27"/>
  </r>
  <r>
    <d v="2024-07-04T00:00:00"/>
    <s v="INT MBAN01002407040098183545-IYWL397 SPEI, BBVA MEXICO, 012580004420005128, ENRIQUE AVALOS MONARREZ, MBAN01002407040098183545, 2306240, lote48 palo Alto"/>
    <m/>
    <n v="40985.699999999997"/>
    <n v="268315.21000000002"/>
    <x v="1"/>
    <x v="13"/>
    <s v="ENRIQUE AVALOS MONARREZ"/>
    <m/>
    <n v="27"/>
  </r>
  <r>
    <d v="2024-07-08T00:00:00"/>
    <s v="INT MBAN01002407080063094087-JBBX239 SPEI, BBVA MEXICO, 012180015531003783, ANDREA FRAUSTRO VILLARREAL, MBAN01002407080063094087, 1806240, renta"/>
    <m/>
    <n v="23833"/>
    <n v="135278.59"/>
    <x v="1"/>
    <x v="13"/>
    <s v="ANDREA FRAUSTRO VILLAREAL"/>
    <m/>
    <n v="28"/>
  </r>
  <r>
    <d v="2024-07-17T00:00:00"/>
    <s v="INT MBAN01002407170096191833-JFZO403 SPEI, BBVA MEXICO, 012180015060812157, MARYSOL ORTEGA CUESTA, MBAN01002407170096191833, 1806240, mant"/>
    <m/>
    <n v="4865.91"/>
    <n v="487317.29"/>
    <x v="1"/>
    <x v="13"/>
    <s v="MARYSOL ORTEGA CUESTA"/>
    <m/>
    <n v="29"/>
  </r>
  <r>
    <d v="2024-08-05T00:00:00"/>
    <s v="INT MBAN01002408050056644121-JPHC329 SPEI, BBVA MEXICO, 012580004420005128, ENRIQUE AVALOS MONARREZ, MBAN01002408050056644121, 2306240, L48PaloAlto EAM"/>
    <m/>
    <n v="40985.699999999997"/>
    <n v="187558.72"/>
    <x v="1"/>
    <x v="13"/>
    <s v="ENRIQUE AVALOS MONARREZ"/>
    <m/>
    <n v="32"/>
  </r>
  <r>
    <d v="2024-08-06T00:00:00"/>
    <s v="INT MBAN01002408060066674597-JQPL128 SPEI, BBVA MEXICO, 012580001942999142, ALFREDO GARZA PENA, MBAN01002408060066674597, 2506240, Lote 12 y 13 Palo Alto 8 de 23"/>
    <m/>
    <n v="125000"/>
    <n v="254274.97"/>
    <x v="1"/>
    <x v="13"/>
    <s v="ALFREDO GARZA PENA"/>
    <m/>
    <n v="32"/>
  </r>
  <r>
    <d v="2024-08-09T00:00:00"/>
    <s v="INT MBAN01002408120078972364-JSSB529 SPEI, BBVA MEXICO, 012700004717424344, JESUS EDUARDO SALVAD SUAREZ PENA, MBAN01002408120078972364, 2506240, plaza selda 02"/>
    <m/>
    <n v="21415.919999999998"/>
    <n v="265124"/>
    <x v="1"/>
    <x v="13"/>
    <s v="JESUS EDUARDO SALVAD SUAREZ PENA"/>
    <m/>
    <n v="32"/>
  </r>
  <r>
    <d v="2024-09-05T00:00:00"/>
    <s v="INT MBAN01002409060080205716-KHMH878 SPEI, BBVA MEXICO, 012580004420005128, ENRIQUE AVALOS MONARREZ, MBAN01002409060080205716, 2306240, L 48 PaloAlto sept2024 EAM"/>
    <m/>
    <n v="40985.699999999997"/>
    <n v="339180.68"/>
    <x v="1"/>
    <x v="13"/>
    <s v="ENRIQUE AVALOS MONARREZ"/>
    <m/>
    <n v="36"/>
  </r>
  <r>
    <d v="2024-09-06T00:00:00"/>
    <s v="INT MBAN01002409060081240335-KHPL158 SPEI, BBVA MEXICO, 012700004717424344, JESUS EDUARDO SALVAD SUAREZ PENA, MBAN01002409060081240335, 2506240, plaza selda L2"/>
    <m/>
    <n v="21415.919999999998"/>
    <n v="360596.6"/>
    <x v="1"/>
    <x v="13"/>
    <s v="JESUS EDUARDO SALVAD SUAREZ PENA"/>
    <m/>
    <n v="36"/>
  </r>
  <r>
    <d v="2024-07-16T00:00:00"/>
    <s v="INT SPEI-Devolucion SPEI: JFKY488"/>
    <m/>
    <n v="16532.73"/>
    <n v="148823.49"/>
    <x v="1"/>
    <x v="7"/>
    <m/>
    <m/>
    <n v="29"/>
  </r>
  <r>
    <d v="2024-07-16T00:00:00"/>
    <s v="INT SPEI-Devolucion SPEI: JFKY495"/>
    <m/>
    <n v="13627.89"/>
    <n v="162451.38"/>
    <x v="1"/>
    <x v="7"/>
    <m/>
    <m/>
    <n v="29"/>
  </r>
  <r>
    <d v="2024-09-30T00:00:00"/>
    <s v="TRA A2863-(NB) Recepcion de cuenta: 059919460029, DESARROLLADORA ZIRAN S.A. DE C.V., A2863"/>
    <m/>
    <n v="23142"/>
    <n v="90411.33"/>
    <x v="1"/>
    <x v="13"/>
    <s v="DESARROLLADORA ZIRAN"/>
    <m/>
    <n v="40"/>
  </r>
  <r>
    <d v="2024-09-30T00:00:00"/>
    <s v="TRA A2864-(NB) Recepcion de cuenta: 059919460037, DESARROLLADORA ZIRAN S.A. DE C.V., A2864"/>
    <m/>
    <n v="22767.68"/>
    <n v="158640.43"/>
    <x v="1"/>
    <x v="13"/>
    <s v="DESARROLLADORA ZIRAN"/>
    <m/>
    <n v="40"/>
  </r>
  <r>
    <d v="2024-09-30T00:00:00"/>
    <s v="TRA A2865 A2866 A2867-(NB) Recepcion de cuenta: 059919460045, DESARROLLADORA ZIRAN S.A. DE C.V., A2865 A2866 A2867"/>
    <m/>
    <n v="44640.45"/>
    <n v="67269.33"/>
    <x v="1"/>
    <x v="13"/>
    <s v="DESARROLLADORA ZIRAN"/>
    <m/>
    <n v="40"/>
  </r>
  <r>
    <d v="2024-08-26T00:00:00"/>
    <s v="TRA AGOSTO-(NB) Recepcion de cuenta: 023882860019, DESARROLLO Y FOMENTO DE CONCEPTOS ALIMENTICIOS ESPECIALIZADOS S.A. DE C.V., AGOSTO"/>
    <m/>
    <n v="27380.55"/>
    <n v="991531.12"/>
    <x v="1"/>
    <x v="13"/>
    <s v="DESARROLLO Y FOMENTO DE CONCEPTOS ALIMENTICIOS ESPECIALIZADOS"/>
    <m/>
    <n v="35"/>
  </r>
  <r>
    <d v="2024-07-23T00:00:00"/>
    <s v="TRA DEVOLUCION-(NB) Recepcion de cuenta: 001113080015, DESARROLLADORA TRINITY S.A. DE C.V., DEVOLUCION"/>
    <m/>
    <n v="20000"/>
    <n v="158640.75"/>
    <x v="1"/>
    <x v="7"/>
    <m/>
    <m/>
    <n v="30"/>
  </r>
  <r>
    <d v="2024-09-25T00:00:00"/>
    <s v="TRA DEVOLUCION-(NB) Recepcion de cuenta: 001113080015, DESARROLLADORA TRINITY S.A. DE C.V., DEVOLUCION"/>
    <m/>
    <n v="90000"/>
    <n v="159260.32999999999"/>
    <x v="1"/>
    <x v="7"/>
    <m/>
    <m/>
    <n v="39"/>
  </r>
  <r>
    <d v="2024-08-27T00:00:00"/>
    <s v="TRA DEVOLUCION-(NB) Recepcion de cuenta: 001113080015, DESARROLLADORA TRINITY S.A. DE C.V., DEVOLUCION"/>
    <m/>
    <n v="120000"/>
    <n v="1161919.76"/>
    <x v="1"/>
    <x v="7"/>
    <m/>
    <m/>
    <n v="35"/>
  </r>
  <r>
    <d v="2024-09-27T00:00:00"/>
    <s v="TRA DEVOLUCION-(NB) Recepcion de cuenta: 001113080015, DESARROLLADORA TRINITY S.A. DE C.V., DEVOLUCION"/>
    <m/>
    <n v="150000"/>
    <n v="336374.06"/>
    <x v="1"/>
    <x v="7"/>
    <m/>
    <m/>
    <n v="39"/>
  </r>
  <r>
    <d v="2024-09-20T00:00:00"/>
    <s v="TRA DEVOLUCION-(NB) Recepcion de cuenta: 001113080015, DESARROLLADORA TRINITY S.A. DE C.V., DEVOLUCION"/>
    <m/>
    <n v="250000"/>
    <n v="707364.23"/>
    <x v="1"/>
    <x v="7"/>
    <m/>
    <m/>
    <n v="38"/>
  </r>
  <r>
    <d v="2024-07-19T00:00:00"/>
    <s v="TRA DEVOLUCION-(NB) Recepcion de cuenta: 001136380016, FRANCISCO JOSE MONTEMAYOR ALDAPE, DEVOLUCION"/>
    <m/>
    <n v="30000"/>
    <n v="198677.15"/>
    <x v="1"/>
    <x v="7"/>
    <m/>
    <m/>
    <n v="29"/>
  </r>
  <r>
    <d v="2024-07-18T00:00:00"/>
    <s v="TRA DEVOLUCION-(NB) Recepcion de cuenta: 001140160021, TANARAH CHIPINQUE S.A. DE C.V., DEVOLUCION"/>
    <m/>
    <n v="30000"/>
    <n v="108405.56"/>
    <x v="1"/>
    <x v="7"/>
    <m/>
    <m/>
    <n v="29"/>
  </r>
  <r>
    <d v="2024-08-27T00:00:00"/>
    <s v="TRA DEVOLUCION-(NB) Recepcion de cuenta: 001140160021, TANARAH CHIPINQUE S.A. DE C.V., DEVOLUCION"/>
    <m/>
    <n v="50000"/>
    <n v="7926919.7599999998"/>
    <x v="1"/>
    <x v="7"/>
    <m/>
    <m/>
    <n v="35"/>
  </r>
  <r>
    <d v="2024-09-25T00:00:00"/>
    <s v="TRA DEVOLUCION-(NB) Recepcion de cuenta: 001140160021, TANARAH CHIPINQUE S.A. DE C.V., DEVOLUCION"/>
    <m/>
    <n v="60000"/>
    <n v="219260.33"/>
    <x v="1"/>
    <x v="7"/>
    <m/>
    <m/>
    <n v="39"/>
  </r>
  <r>
    <d v="2024-08-22T00:00:00"/>
    <s v="TRA DEVOLUCION-(NB) Recepcion de cuenta: 001153220014, DESARROLLADORA MAHLLIO S.A. DE C.V., DEVOLUCION"/>
    <m/>
    <n v="50000"/>
    <n v="68838.73"/>
    <x v="1"/>
    <x v="7"/>
    <m/>
    <m/>
    <n v="34"/>
  </r>
  <r>
    <d v="2024-07-19T00:00:00"/>
    <s v="TRA DEVOLUCION-(NB) Recepcion de cuenta: 001153220014, DESARROLLADORA MAHLLIO S.A. DE C.V., DEVOLUCION"/>
    <m/>
    <n v="50000"/>
    <n v="168677.15"/>
    <x v="1"/>
    <x v="7"/>
    <m/>
    <m/>
    <n v="29"/>
  </r>
  <r>
    <d v="2024-07-01T00:00:00"/>
    <s v="TRA DEVOLUCION-(NB) Recepcion de cuenta: 001153220014, DESARROLLADORA MAHLLIO S.A. DE C.V., DEVOLUCION"/>
    <m/>
    <n v="60000"/>
    <n v="162319.06"/>
    <x v="1"/>
    <x v="7"/>
    <m/>
    <m/>
    <n v="27"/>
  </r>
  <r>
    <d v="2024-07-18T00:00:00"/>
    <s v="TRA DEVOLUCION-(NB) Recepcion de cuenta: 001153220014, DESARROLLADORA MAHLLIO S.A. DE C.V., DEVOLUCION"/>
    <m/>
    <n v="60000"/>
    <n v="168405.56"/>
    <x v="1"/>
    <x v="7"/>
    <m/>
    <m/>
    <n v="29"/>
  </r>
  <r>
    <d v="2024-09-25T00:00:00"/>
    <s v="TRA DEVOLUCION-(NB) Recepcion de cuenta: 001153220014, DESARROLLADORA MAHLLIO S.A. DE C.V., DEVOLUCION"/>
    <m/>
    <n v="60000"/>
    <n v="69260.33"/>
    <x v="1"/>
    <x v="7"/>
    <m/>
    <m/>
    <n v="39"/>
  </r>
  <r>
    <d v="2024-08-15T00:00:00"/>
    <s v="TRA DEVOLUCION-(NB) Recepcion de cuenta: 001153220014, DESARROLLADORA MAHLLIO S.A. DE C.V., DEVOLUCION"/>
    <m/>
    <n v="100000"/>
    <n v="168208.66"/>
    <x v="1"/>
    <x v="7"/>
    <m/>
    <m/>
    <n v="33"/>
  </r>
  <r>
    <d v="2024-07-25T00:00:00"/>
    <s v="TRA DEVOLUCION-(NB) Recepcion de cuenta: 023045150011, ANTALYUS PLAZA COMERCIAL S.A. DE C.V., DEVOLUCION"/>
    <m/>
    <n v="150000"/>
    <n v="340584.97"/>
    <x v="1"/>
    <x v="7"/>
    <m/>
    <m/>
    <n v="30"/>
  </r>
  <r>
    <d v="2024-08-30T00:00:00"/>
    <s v="TRA DEVOLUCION-(NB) Recepcion de cuenta: 059955400016, URBANIZADORA PPK DEL NORTE S.A. DE C.V., DEVOLUCION"/>
    <m/>
    <n v="250000"/>
    <n v="326236.05"/>
    <x v="1"/>
    <x v="7"/>
    <m/>
    <m/>
    <n v="35"/>
  </r>
  <r>
    <d v="2024-09-20T00:00:00"/>
    <s v="TRA DEVOLUCION-(NB) Recepcion de cuenta: 059955400016, URBANIZADORA PPK DEL NORTE S.A. DE C.V., DEVOLUCION"/>
    <m/>
    <n v="435000"/>
    <n v="1452537.44"/>
    <x v="1"/>
    <x v="7"/>
    <m/>
    <m/>
    <n v="38"/>
  </r>
  <r>
    <d v="2024-08-30T00:00:00"/>
    <s v="TRA F2837-(NB) Recepcion de cuenta: 059919460011, DESARROLLADORA ZIRAN S.A. DE C.V., F2837"/>
    <m/>
    <n v="138006.54999999999"/>
    <n v="193283.63"/>
    <x v="1"/>
    <x v="13"/>
    <s v="DESARROLLADORA ZIRAN"/>
    <m/>
    <n v="35"/>
  </r>
  <r>
    <d v="2024-09-30T00:00:00"/>
    <s v="TRA FACTS A2861 Y A2862-(NB) Recepcion de cuenta: 059919460053, DESARROLLADORA ZIRAN S.A. DE C.V., FACTS A2861 Y A2862"/>
    <m/>
    <n v="45461.42"/>
    <n v="135872.75"/>
    <x v="1"/>
    <x v="13"/>
    <s v="DESARROLLADORA ZIRAN"/>
    <m/>
    <n v="40"/>
  </r>
  <r>
    <d v="2024-07-12T00:00:00"/>
    <s v="TRA JULIO-(NB) Recepcion de cuenta: 023882860019, DESARROLLO Y FOMENTO DE CONCEPTOS ALIMENTICIOS ESPECIALIZADOS S.A. DE C.V., JULIO"/>
    <m/>
    <n v="27380.55"/>
    <n v="195001.98"/>
    <x v="1"/>
    <x v="13"/>
    <s v="DESARROLLO Y FOMENTO DE CONCEPTOS ALIMENTICIOS ESPECIALIZADOS"/>
    <m/>
    <n v="28"/>
  </r>
  <r>
    <d v="2024-08-23T00:00:00"/>
    <s v="TRA PAGO IMAGEN VISION-(NB) Recepcion de cuenta: 023041720018, PROYECTOS COMERCIALES CUADRO S.A. DE C.V., PAGO IMAGEN VISION"/>
    <m/>
    <n v="1100000"/>
    <n v="1197631.3"/>
    <x v="1"/>
    <x v="13"/>
    <s v="PROYECTOS COMERCIALES CUADRO"/>
    <m/>
    <n v="34"/>
  </r>
  <r>
    <d v="2024-09-24T00:00:00"/>
    <s v="TRA SEPTIEMBRE-(NB) Recepcion de cuenta: 023882860019, DESARROLLO Y FOMENTO DE CONCEPTOS ALIMENTICIOS ESPECIALIZADOS S.A. DE C.V., SEPTIEMBRE"/>
    <m/>
    <n v="27380.55"/>
    <n v="40985.86"/>
    <x v="1"/>
    <x v="13"/>
    <s v="DESARROLLO Y FOMENTO DE CONCEPTOS ALIMENTICIOS ESPECIALIZADOS"/>
    <m/>
    <n v="39"/>
  </r>
  <r>
    <d v="2024-09-30T00:00:00"/>
    <s v="TRA TRASPASO DE SALDOS-(NB) Recepcion de cuenta: 001138050013, INMOBILIARIA IMAGEN VISION S.A. DE C.V., TRASPASO DE SALDOS"/>
    <m/>
    <n v="40000"/>
    <n v="314642.8"/>
    <x v="1"/>
    <x v="8"/>
    <m/>
    <m/>
    <n v="40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  <r>
    <m/>
    <m/>
    <m/>
    <m/>
    <m/>
    <x v="2"/>
    <x v="14"/>
    <m/>
    <m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2">
  <r>
    <x v="0"/>
    <s v="DOC 0013450-Cobro de cheque:0000000013450"/>
    <n v="1012"/>
    <m/>
    <n v="129553.97"/>
    <x v="0"/>
    <x v="0"/>
    <x v="0"/>
    <m/>
    <x v="0"/>
  </r>
  <r>
    <x v="1"/>
    <s v="DOC 0013419-Cobro de cheque:0000000013419"/>
    <n v="1091"/>
    <m/>
    <n v="1137837.8799999999"/>
    <x v="0"/>
    <x v="0"/>
    <x v="0"/>
    <m/>
    <x v="1"/>
  </r>
  <r>
    <x v="2"/>
    <s v="DOC 0013470-Cobro de cheque:0000000013470"/>
    <n v="1125"/>
    <m/>
    <n v="36236.050000000003"/>
    <x v="0"/>
    <x v="0"/>
    <x v="0"/>
    <m/>
    <x v="2"/>
  </r>
  <r>
    <x v="3"/>
    <s v="TRA 015005570015-(BE) Traspaso a cuenta: 015005570015, DELECTRIC S.A DE C.V., OC20 PA"/>
    <n v="1135.4100000000001"/>
    <m/>
    <n v="461205.57"/>
    <x v="0"/>
    <x v="1"/>
    <x v="1"/>
    <m/>
    <x v="3"/>
  </r>
  <r>
    <x v="4"/>
    <s v="TRA 002035860013-(BE) Traspaso a cuenta: 002035860013, VARGAS VELASQUEZ Y ASOCIADOS S.C., F53423"/>
    <n v="1160"/>
    <m/>
    <n v="964150.57"/>
    <x v="0"/>
    <x v="2"/>
    <x v="2"/>
    <m/>
    <x v="4"/>
  </r>
  <r>
    <x v="5"/>
    <s v="TRA SPEI-JKCG821 SPEI, BANORTE, 072580004022103688, DIONISIO GAYTAN HERNEDEZ, 058-25/07/2024/25-001JKCG821, 206818, AFAD3780 JUL24 ORINOCO"/>
    <n v="1160"/>
    <m/>
    <n v="319424.96999999997"/>
    <x v="0"/>
    <x v="3"/>
    <x v="0"/>
    <m/>
    <x v="5"/>
  </r>
  <r>
    <x v="6"/>
    <s v="TRA 015005570015-(BE) Traspaso a cuenta: 015005570015, DELECTRIC S.A DE C.V., COT1074406 OC156 DD"/>
    <n v="1231.92"/>
    <m/>
    <n v="841855.72"/>
    <x v="0"/>
    <x v="1"/>
    <x v="1"/>
    <m/>
    <x v="6"/>
  </r>
  <r>
    <x v="7"/>
    <s v="TRA SPEI-KICX402 SPEI, BANAMEX, 002580008778068124, ANDAMIOS Y EQUIPOS AMARILLOS SA DE CV, 058-06/09/2024/06-001KICX402, 684546, OC7 ORINOCO"/>
    <n v="1242.3599999999999"/>
    <m/>
    <n v="389463.96"/>
    <x v="0"/>
    <x v="1"/>
    <x v="3"/>
    <m/>
    <x v="7"/>
  </r>
  <r>
    <x v="4"/>
    <s v="TRA SPEI-KACE323 SPEI, BANAMEX, 002580466200027712, PC ONLINE SA DE CV, 058-23/08/2024/23-001KACE323, 579492, 823162071"/>
    <n v="1266"/>
    <m/>
    <n v="1717741.9"/>
    <x v="0"/>
    <x v="4"/>
    <x v="4"/>
    <m/>
    <x v="4"/>
  </r>
  <r>
    <x v="8"/>
    <s v="TRA SPEI-JQXX557 SPEI, BBVA MEXICO, 012180001817902693, POLIFORMAS PLASTICAS, SA DE CV, 058-07/08/2024/07-001JQXX557, 51599, OC116 COT17556 DD"/>
    <n v="1268.02"/>
    <m/>
    <n v="177790.72"/>
    <x v="0"/>
    <x v="1"/>
    <x v="5"/>
    <m/>
    <x v="0"/>
  </r>
  <r>
    <x v="9"/>
    <s v="TRA 04244JRY500042990448-(BE) Pago servicio: PAGO REFERENCIADO SA"/>
    <n v="1270"/>
    <m/>
    <n v="139242.32999999999"/>
    <x v="0"/>
    <x v="3"/>
    <x v="0"/>
    <m/>
    <x v="8"/>
  </r>
  <r>
    <x v="6"/>
    <s v="TRA SPEI-KTKS771 SPEI, BANAMEX, 002580700915433603, ANTINIO IRIZAR MORALES, 058-30/09/2024/30-001KTKS771, 514546, MTTO DRONE"/>
    <n v="1276"/>
    <m/>
    <n v="341006.28"/>
    <x v="0"/>
    <x v="3"/>
    <x v="0"/>
    <m/>
    <x v="6"/>
  </r>
  <r>
    <x v="0"/>
    <s v="DOC 0013453-Cobro de cheque:0000000013453"/>
    <n v="1300"/>
    <m/>
    <n v="130565.97"/>
    <x v="0"/>
    <x v="0"/>
    <x v="0"/>
    <m/>
    <x v="0"/>
  </r>
  <r>
    <x v="8"/>
    <s v="TRA SPEI-JQXX570 SPEI, BBVA MEXICO, 012180001817902693, POLIFORMAS PLASTICAS, SA DE CV, 058-07/08/2024/07-001JQXX570, 91381, OC117 COT17618 DD"/>
    <n v="1388.01"/>
    <m/>
    <n v="176402.71"/>
    <x v="0"/>
    <x v="1"/>
    <x v="5"/>
    <m/>
    <x v="0"/>
  </r>
  <r>
    <x v="10"/>
    <s v="TRA 045010380018-(BE) Traspaso a cuenta: 045010380018, FRANCISCO JAVIER MARTINEZ BECERRA, P18 F229"/>
    <n v="1429.47"/>
    <m/>
    <n v="299670.75"/>
    <x v="0"/>
    <x v="3"/>
    <x v="0"/>
    <m/>
    <x v="1"/>
  </r>
  <r>
    <x v="11"/>
    <s v="TRA SPEI-KOBL311 SPEI, AFIRME, 062580001121237413, GABRIEL GALINDO GARCIA - NP70 HONORARIOS, 058-18/09/2024/18-001KOBL311, 520591, F1857"/>
    <n v="1430"/>
    <m/>
    <n v="948086.51"/>
    <x v="0"/>
    <x v="3"/>
    <x v="0"/>
    <m/>
    <x v="9"/>
  </r>
  <r>
    <x v="12"/>
    <s v="TRA SPEI-KPPQ054 SPEI, BANORTE, 072580008296697418, ERNESTINA GARCIA CERAEO, 058-20/09/2024/20-001KPPQ054, 250398, F701"/>
    <n v="1438.4"/>
    <m/>
    <n v="457371.19"/>
    <x v="0"/>
    <x v="3"/>
    <x v="0"/>
    <m/>
    <x v="9"/>
  </r>
  <r>
    <x v="13"/>
    <s v="TRA SPEI-JIOD419 SPEI, BANAMEX, 002580008778068124, ANDAMIOS Y EQUIPOS AMARILLOS SA DE CV, 058-22/07/2024/22-001JIOD419, 190270, OC5"/>
    <n v="1532.24"/>
    <m/>
    <n v="121280.91"/>
    <x v="0"/>
    <x v="1"/>
    <x v="3"/>
    <m/>
    <x v="5"/>
  </r>
  <r>
    <x v="13"/>
    <s v="TRA SPEI-JIOD460 SPEI, BANAMEX, 002580008778068124, ANDAMIOS Y EQUIPOS AMARILLOS SA DE CV, 058-22/07/2024/22-001JIOD460, 455723, OC6"/>
    <n v="1532.24"/>
    <m/>
    <n v="119748.67"/>
    <x v="0"/>
    <x v="1"/>
    <x v="3"/>
    <m/>
    <x v="5"/>
  </r>
  <r>
    <x v="0"/>
    <s v="DOC 0013452-Cobro de cheque:0000000013452"/>
    <n v="1574"/>
    <m/>
    <n v="131865.97"/>
    <x v="0"/>
    <x v="0"/>
    <x v="0"/>
    <m/>
    <x v="0"/>
  </r>
  <r>
    <x v="14"/>
    <s v="TRA 045010380018-(BE) Traspaso a cuenta: 045010380018, FRANCISCO JAVIER MARTINEZ BECERRA, F29488 DD"/>
    <n v="1595.93"/>
    <m/>
    <n v="761806.61"/>
    <x v="0"/>
    <x v="3"/>
    <x v="0"/>
    <m/>
    <x v="8"/>
  </r>
  <r>
    <x v="15"/>
    <s v="TRA SPEI-KJWX563 SPEI, BBVA MEXICO, 012580004486428189, IMPULSORA INDUSTRIAL MONTERREY SA, 058-10/09/2024/10-001KJWX563, 169030, BALSAS AFEMC 651217"/>
    <n v="1635.48"/>
    <m/>
    <n v="896546.12"/>
    <x v="0"/>
    <x v="1"/>
    <x v="6"/>
    <m/>
    <x v="10"/>
  </r>
  <r>
    <x v="5"/>
    <s v="TRA SPEI-JJUW553 SPEI, BANORTE, 072580001611019584, TUBERIAS DE MEXICO SA DE CV, 058-25/07/2024/25-001JJUW553, 551886, FOLIO 89203"/>
    <n v="1817.77"/>
    <m/>
    <n v="123401.05"/>
    <x v="0"/>
    <x v="1"/>
    <x v="7"/>
    <m/>
    <x v="5"/>
  </r>
  <r>
    <x v="16"/>
    <s v="TRA SPEI-KKHJ084 SPEI, BANORTE, 072580011099448848, REGIO MECASA SA DE CV, 058-11/09/2024/11-001KKHJ084, 318620, PAGO ESLINGA OC141"/>
    <n v="1828"/>
    <m/>
    <n v="103989.61"/>
    <x v="0"/>
    <x v="1"/>
    <x v="8"/>
    <m/>
    <x v="10"/>
  </r>
  <r>
    <x v="15"/>
    <s v="TRA 0013472-RFC NO DISP-Cobro de cheque:0000000013472"/>
    <n v="1842"/>
    <m/>
    <n v="101451.6"/>
    <x v="0"/>
    <x v="0"/>
    <x v="0"/>
    <m/>
    <x v="10"/>
  </r>
  <r>
    <x v="3"/>
    <s v="TRA 051948060012-(BE) Traspaso a cuenta: 051948060012, EDUARDO ALEJANDRO AVENDAÄO ACUÄA, F998 OT818 DD"/>
    <n v="1856"/>
    <m/>
    <n v="798262.36"/>
    <x v="0"/>
    <x v="3"/>
    <x v="0"/>
    <m/>
    <x v="3"/>
  </r>
  <r>
    <x v="3"/>
    <s v="|TRA 04245BAO000043297406-(BE) Pago servicio: PAGO REFERENCIADO SA"/>
    <n v="1903"/>
    <m/>
    <n v="472323.18"/>
    <x v="0"/>
    <x v="3"/>
    <x v="0"/>
    <m/>
    <x v="3"/>
  </r>
  <r>
    <x v="6"/>
    <s v="TRA 022025790018-(BE) Traspaso a cuenta: 022025790018, PINTURAS COVER S.A. DE C.V., OC147 DD"/>
    <n v="2060.16"/>
    <m/>
    <n v="843087.64"/>
    <x v="0"/>
    <x v="1"/>
    <x v="9"/>
    <m/>
    <x v="6"/>
  </r>
  <r>
    <x v="10"/>
    <s v="TRA SPEI-IZAZ675 SPEI, BANORTE, 072580001591272302, MAYOREO ELECTRICO DE MONTERREY SA DE CV, 058-04/07/2024/04-001IZAZ675, 652271, OC81"/>
    <n v="2067.14"/>
    <m/>
    <n v="320834.15000000002"/>
    <x v="0"/>
    <x v="1"/>
    <x v="10"/>
    <m/>
    <x v="1"/>
  </r>
  <r>
    <x v="17"/>
    <s v="TRA SPEI-KOYS270 SPEI, SANTANDER, 014180655062847313, Comercializadora SDMHC S.A. DE C.V., 058-20/09/2024/20-001KOYS270, 692122, JAME COT281347016"/>
    <n v="2217.6"/>
    <m/>
    <n v="44959.73"/>
    <x v="0"/>
    <x v="1"/>
    <x v="11"/>
    <m/>
    <x v="9"/>
  </r>
  <r>
    <x v="5"/>
    <s v="TRA 059966930017-(BE) Traspaso a cuenta: 059966930017, ASL 75 S.C., F9482"/>
    <n v="2320"/>
    <m/>
    <n v="317098.01"/>
    <x v="0"/>
    <x v="3"/>
    <x v="0"/>
    <m/>
    <x v="5"/>
  </r>
  <r>
    <x v="6"/>
    <s v="TRA SPEI-KTER424 SPEI, BANORTE, 072580001591272302, MAYOREO ELECTRICO DE MONTERREY SA DE CV, 058-27/09/2024/27-001KTER424, 241078, OC149 DD"/>
    <n v="2460.42"/>
    <m/>
    <n v="756696.58"/>
    <x v="0"/>
    <x v="1"/>
    <x v="10"/>
    <m/>
    <x v="6"/>
  </r>
  <r>
    <x v="3"/>
    <s v="TRA SPEI-JWPZ527 SPEI, HSBC, 021180550300084609, SECRETARIA DE FINANZAS Y TESORERIA GENER, 058-19/08/2024/19-001JWPZ527, 974680, 010000000000254272460843274258"/>
    <n v="2471"/>
    <m/>
    <n v="499344.16"/>
    <x v="0"/>
    <x v="5"/>
    <x v="0"/>
    <m/>
    <x v="3"/>
  </r>
  <r>
    <x v="18"/>
    <s v="TRA SPEI-JXWQ950 SPEI, HSBC, 021180550300084609, SECRETARIA DE FINANZAS Y TESORERIA GENER, 058-19/08/2024/19-001JXWQ950, 792677, 010000000000254272460843274258"/>
    <n v="2471"/>
    <m/>
    <n v="149695.49"/>
    <x v="0"/>
    <x v="5"/>
    <x v="0"/>
    <m/>
    <x v="4"/>
  </r>
  <r>
    <x v="19"/>
    <s v="TRA SPEI-KNUH319 SPEI, HSBC, 021180550300084609, SECRETARIA DE FINANZAS Y TESORERIA GENER, 058-17/09/2024/17-001KNUH319, 419799, 010000000000256167810943564274"/>
    <n v="2471"/>
    <m/>
    <n v="1031528.14"/>
    <x v="0"/>
    <x v="5"/>
    <x v="0"/>
    <m/>
    <x v="9"/>
  </r>
  <r>
    <x v="20"/>
    <s v="TRA SPEI-JKUV323 SPEI, BANORTE, 072580004722910980, SANIRENT DE MEXICO SA DE CV, 058-26/07/2024/26-001JKUV323, 458397, MTY12049562 OC38 HL"/>
    <n v="2586.8000000000002"/>
    <m/>
    <n v="621664.13"/>
    <x v="0"/>
    <x v="4"/>
    <x v="12"/>
    <m/>
    <x v="5"/>
  </r>
  <r>
    <x v="9"/>
    <s v="TRA SPEI-JGAG129 SPEI, HSBC, 021180550300084609, SECRETARIA DE FINANZAS Y TESORERIA GENER, 058-17/07/2024/17-001JGAG129, 773, 010000000000252039910742944277"/>
    <n v="2633"/>
    <m/>
    <n v="137886.32999999999"/>
    <x v="0"/>
    <x v="5"/>
    <x v="0"/>
    <m/>
    <x v="8"/>
  </r>
  <r>
    <x v="9"/>
    <s v="TRA SPEI-JGEH454 SPEI, HSBC, 021180550300084609, SECRETARIA DE FINANZAS Y TESORERIA GENER, 058-17/07/2024/17-001JGEH454, 308495, 010000000000252039910742944277"/>
    <n v="2633"/>
    <m/>
    <n v="48379.5"/>
    <x v="0"/>
    <x v="5"/>
    <x v="0"/>
    <m/>
    <x v="8"/>
  </r>
  <r>
    <x v="17"/>
    <s v="DOC 0013486-Cobro de cheque:0000000013486"/>
    <n v="2800"/>
    <m/>
    <n v="17137.349999999999"/>
    <x v="0"/>
    <x v="0"/>
    <x v="0"/>
    <m/>
    <x v="9"/>
  </r>
  <r>
    <x v="6"/>
    <s v="TRA SPEI-KTHB323 SPEI, STP, 646010349326710192, MERCADO LIBRE, 058-27/09/2024/27-001KTHB323, 7266663, 7266663"/>
    <n v="2821.91"/>
    <m/>
    <n v="660212.81999999995"/>
    <x v="0"/>
    <x v="3"/>
    <x v="0"/>
    <m/>
    <x v="6"/>
  </r>
  <r>
    <x v="6"/>
    <s v="TRA SPEI-KTHB346 SPEI, STP, 646010349326710192, MERCADO LIBRE, 058-27/09/2024/27-001KTHB346, 7266663, 7266663"/>
    <n v="2821.91"/>
    <m/>
    <n v="657390.91"/>
    <x v="0"/>
    <x v="3"/>
    <x v="0"/>
    <m/>
    <x v="6"/>
  </r>
  <r>
    <x v="10"/>
    <s v="TRA 059966930017-(BE) Traspaso a cuenta: 059966930017, ASL 75 S.C., HONORARIOS F9421"/>
    <n v="2825.76"/>
    <m/>
    <n v="282329.01"/>
    <x v="0"/>
    <x v="3"/>
    <x v="0"/>
    <m/>
    <x v="1"/>
  </r>
  <r>
    <x v="3"/>
    <s v="TRA SPEI-JWNJ947 SPEI, BBVA MEXICO, 012580001182310361, INDUSTRIAS PERSISTA LABORO, SA DE CV, 058-16/08/2024/16-001JWNJ947, 409774, C7053 OC127 DD"/>
    <n v="2900"/>
    <m/>
    <n v="677324.64"/>
    <x v="0"/>
    <x v="1"/>
    <x v="13"/>
    <m/>
    <x v="3"/>
  </r>
  <r>
    <x v="21"/>
    <s v="TRA SPEI-JDHV681 SPEI, BBVA MEXICO, 012580001182310361, INDUSTRIAS PERSISTA LABORO, SA DE CV, 058-12/07/2024/12-001JDHV681, 209385, C6658 DD"/>
    <n v="2900"/>
    <m/>
    <n v="572643.32999999996"/>
    <x v="0"/>
    <x v="1"/>
    <x v="13"/>
    <m/>
    <x v="11"/>
  </r>
  <r>
    <x v="11"/>
    <s v="TRA SPEI-KOCJ658 SPEI, BBVA MEXICO, 012580001182310361, INDUSTRIAS PERSISTA LABORO, SA DE CV, 058-18/09/2024/18-001KOCJ658, 579983, C7582 OC144 DD"/>
    <n v="2900"/>
    <m/>
    <n v="739451.93"/>
    <x v="0"/>
    <x v="1"/>
    <x v="13"/>
    <m/>
    <x v="9"/>
  </r>
  <r>
    <x v="6"/>
    <s v="TRA SPEI-KTES623 SPEI, BBVA MEXICO, 012580001182310361, INDUSTRIAS PERSISTA LABORO, SA DE CV, 058-27/09/2024/27-001KTES623, 761496, C7662 DD"/>
    <n v="2900"/>
    <m/>
    <n v="663055.61"/>
    <x v="0"/>
    <x v="1"/>
    <x v="13"/>
    <m/>
    <x v="6"/>
  </r>
  <r>
    <x v="22"/>
    <s v="TRA SPEI-JCLW353 SPEI, BBVA MEXICO, 012580001442103360, CONCRETOS TECNICOS DE MEXICO SA DE CV, 058-11/07/2024/11-001JCLW353, 995296, HL CONCRETO"/>
    <n v="2900.99"/>
    <m/>
    <n v="128270"/>
    <x v="0"/>
    <x v="1"/>
    <x v="14"/>
    <m/>
    <x v="11"/>
  </r>
  <r>
    <x v="23"/>
    <s v="TRA SPEI-JSHN890 SPEI, BBVA MEXICO, 012580001538581032, CONDOMINIO VILLA PLATINUM AC, 058-09/08/2024/09-001JSHN890, 644286, F4250 MTTO AGO2024 L13"/>
    <n v="2943.66"/>
    <m/>
    <n v="1031013.04"/>
    <x v="0"/>
    <x v="6"/>
    <x v="0"/>
    <m/>
    <x v="0"/>
  </r>
  <r>
    <x v="10"/>
    <s v="TRA SPEI-IZEG410 SPEI, BBVA MEXICO, 012580001538581032, CONDOMINIO VILLA PLATINUM AC, 058-05/07/2024/05-001IZEG410, 24173, VILLA PLATINUM F4219 JUL24"/>
    <n v="2943.66"/>
    <m/>
    <n v="296727.09000000003"/>
    <x v="0"/>
    <x v="6"/>
    <x v="0"/>
    <m/>
    <x v="1"/>
  </r>
  <r>
    <x v="1"/>
    <s v="TRA SPEI-IZNT411 SPEI, BBVA MEXICO, 012580001538581032, CONDOMINIO VILLA PLATINUM AC, 058-05/07/2024/05-001IZNT411, 852725, VILLA PLATINUM F4219 JUL24"/>
    <n v="2943.66"/>
    <m/>
    <n v="3367434.48"/>
    <x v="0"/>
    <x v="6"/>
    <x v="0"/>
    <m/>
    <x v="1"/>
  </r>
  <r>
    <x v="6"/>
    <s v="TRA SPEI-KTIG462 SPEI, BBVA MEXICO, 012580001538581032, CONDOMINIO VILLA PLATINUM AC, 058-27/09/2024/27-001KTIG462, 851872, F4282 SEPT24 L13"/>
    <n v="2943.66"/>
    <m/>
    <n v="345997.2"/>
    <x v="0"/>
    <x v="6"/>
    <x v="0"/>
    <m/>
    <x v="6"/>
  </r>
  <r>
    <x v="6"/>
    <s v="DOC 0013494-Cobro de cheque:0000000013494"/>
    <n v="3150"/>
    <m/>
    <n v="220814.06"/>
    <x v="0"/>
    <x v="0"/>
    <x v="0"/>
    <m/>
    <x v="6"/>
  </r>
  <r>
    <x v="10"/>
    <s v="TRA SPEI-IZEO743 SPEI, BANORTE, 072580005360285898, SCRUBS TOO, 058-05/07/2024/05-001IZEO743, 213985, PEDIDO 5065"/>
    <n v="3232"/>
    <m/>
    <n v="285161.73"/>
    <x v="0"/>
    <x v="3"/>
    <x v="0"/>
    <m/>
    <x v="1"/>
  </r>
  <r>
    <x v="24"/>
    <s v="TRA SPEI-JJDC737 SPEI, BANORTE, 072580001201481412, GENERAL AMBIENTAL, SA DE CV, 058-23/07/2024/23-001JJDC737, 801313, A84242 OC107 DD"/>
    <n v="3238.72"/>
    <m/>
    <n v="155402.03"/>
    <x v="0"/>
    <x v="4"/>
    <x v="15"/>
    <m/>
    <x v="5"/>
  </r>
  <r>
    <x v="12"/>
    <s v="TRA SPEI-KPOQ477 SPEI, BANORTE, 072580001201481412, GENERAL AMBIENTAL, SA DE CV, 058-20/09/2024/20-001KPOQ477, 196190, OC145 DD"/>
    <n v="3238.72"/>
    <m/>
    <n v="1229298.72"/>
    <x v="0"/>
    <x v="4"/>
    <x v="15"/>
    <m/>
    <x v="9"/>
  </r>
  <r>
    <x v="6"/>
    <s v="TRA SPEI-KTER358 SPEI, BANORTE, 072580001201481412, GENERAL AMBIENTAL, SA DE CV, 058-27/09/2024/27-001KTER358, 912861, OC148 DD"/>
    <n v="3238.72"/>
    <m/>
    <n v="838617"/>
    <x v="0"/>
    <x v="4"/>
    <x v="15"/>
    <m/>
    <x v="6"/>
  </r>
  <r>
    <x v="25"/>
    <s v="TRA 0013447-TPT890516 JP5-Cobro de cheque:0000000013447"/>
    <n v="3269"/>
    <m/>
    <n v="224126.04"/>
    <x v="0"/>
    <x v="0"/>
    <x v="0"/>
    <m/>
    <x v="3"/>
  </r>
  <r>
    <x v="26"/>
    <s v="TRA 0013412-TPT890516 JP5-Cobro de cheque:0000000013412"/>
    <n v="3270"/>
    <m/>
    <n v="132008.59"/>
    <x v="0"/>
    <x v="0"/>
    <x v="0"/>
    <m/>
    <x v="11"/>
  </r>
  <r>
    <x v="15"/>
    <s v="TRA 0013473-RFC NO DISP-Cobro de cheque:0000000013473"/>
    <n v="3270"/>
    <m/>
    <n v="98181.6"/>
    <x v="0"/>
    <x v="0"/>
    <x v="0"/>
    <m/>
    <x v="10"/>
  </r>
  <r>
    <x v="27"/>
    <s v="TRA SPEI-JGSF233 SPEI, BANORTE, 072580001591272302, MAYOREO ELECTRICO DE MONTERREY SA DE CV, 058-18/07/2024/18-001JGSF233, 416883, COT 6844889 OC5"/>
    <n v="3281.85"/>
    <m/>
    <n v="165123.71"/>
    <x v="0"/>
    <x v="1"/>
    <x v="10"/>
    <m/>
    <x v="8"/>
  </r>
  <r>
    <x v="28"/>
    <s v="DOC 0013413-Cobro de cheque:0000000013413"/>
    <n v="3378"/>
    <m/>
    <n v="97377.75"/>
    <x v="0"/>
    <x v="0"/>
    <x v="0"/>
    <m/>
    <x v="1"/>
  </r>
  <r>
    <x v="18"/>
    <s v="TRA 513464-(BE) Pago servicio: PAGO SUA/SIPARE"/>
    <n v="3398.67"/>
    <m/>
    <n v="125535.16"/>
    <x v="0"/>
    <x v="5"/>
    <x v="0"/>
    <m/>
    <x v="4"/>
  </r>
  <r>
    <x v="11"/>
    <s v="TRA SPEI-KOCJ645 SPEI, BBVA MEXICO, 012580004486428189, IMPULSORA INDUSTRIAL MONTERREY SA, 058-18/09/2024/18-001KOCJ645, 454187, AFEMC647004 OC95"/>
    <n v="3606.44"/>
    <m/>
    <n v="944466.15"/>
    <x v="0"/>
    <x v="1"/>
    <x v="6"/>
    <m/>
    <x v="9"/>
  </r>
  <r>
    <x v="8"/>
    <s v="TRA SPEI-JQWV604 SPEI, BBVA MEXICO, 012580004486428189, IMPULSORA INDUSTRIAL MONTERREY SA, 058-06/08/2024/06-001JQWV604, 646134, OC1"/>
    <n v="3704"/>
    <m/>
    <n v="187439.77"/>
    <x v="0"/>
    <x v="1"/>
    <x v="6"/>
    <m/>
    <x v="0"/>
  </r>
  <r>
    <x v="23"/>
    <s v="TRA 001115950017-(BE) Traspaso a cuenta: 001115950017, ASOCIACION DE CONDOMINOS DE VILLA PLATA A.C., INV 2024 00189"/>
    <n v="3707.96"/>
    <m/>
    <n v="1027298.12"/>
    <x v="0"/>
    <x v="2"/>
    <x v="16"/>
    <m/>
    <x v="0"/>
  </r>
  <r>
    <x v="27"/>
    <s v="TRA 001115950017-(BE) Traspaso a cuenta: 001115950017, ASOCIACION DE CONDOMINOS DE VILLA PLATA A.C., INV 2024 00111 L30 MAY24"/>
    <n v="3707.96"/>
    <m/>
    <n v="154428.79"/>
    <x v="0"/>
    <x v="2"/>
    <x v="16"/>
    <m/>
    <x v="8"/>
  </r>
  <r>
    <x v="27"/>
    <s v="TRA 001115950017-(BE) Traspaso a cuenta: 001115950017, ASOCIACION DE CONDOMINOS DE VILLA PLATA A.C., INV 2024 00163 L30 JUL24"/>
    <n v="3707.96"/>
    <m/>
    <n v="150720.82999999999"/>
    <x v="0"/>
    <x v="2"/>
    <x v="16"/>
    <m/>
    <x v="8"/>
  </r>
  <r>
    <x v="6"/>
    <s v="TRA 001115950017-(BE) Traspaso a cuenta: 001115950017, ASOCIACION DE CONDOMINOS DE VILLA PLATA A.C., INV 2024 00217"/>
    <n v="3707.96"/>
    <m/>
    <n v="342282.28"/>
    <x v="0"/>
    <x v="2"/>
    <x v="16"/>
    <m/>
    <x v="6"/>
  </r>
  <r>
    <x v="29"/>
    <s v="TRA 0013446-RDI841003QJ4-Cobro de cheque:0000000013446"/>
    <n v="3783"/>
    <m/>
    <n v="261341"/>
    <x v="0"/>
    <x v="0"/>
    <x v="0"/>
    <m/>
    <x v="3"/>
  </r>
  <r>
    <x v="30"/>
    <s v="TRA 0013490-RDI841003QJ4-Cobro de cheque:0000000013490"/>
    <n v="3898"/>
    <m/>
    <n v="19236.310000000001"/>
    <x v="0"/>
    <x v="0"/>
    <x v="0"/>
    <m/>
    <x v="6"/>
  </r>
  <r>
    <x v="16"/>
    <s v="TRA SPEI-KKHJ081 SPEI, BBVA MEXICO, 012580001013203194, GRAINGER SA DE CV, 058-11/09/2024/11-001KKHJ081, 615401, PAGO ESLINGAS"/>
    <n v="3920.8"/>
    <m/>
    <n v="105817.61"/>
    <x v="0"/>
    <x v="1"/>
    <x v="17"/>
    <m/>
    <x v="10"/>
  </r>
  <r>
    <x v="29"/>
    <s v="TRA 022025790018-(BE) Traspaso a cuenta: 022025790018, PINTURAS COVER S.A. DE C.V., MAT JAME"/>
    <n v="3945.96"/>
    <m/>
    <n v="257395.04"/>
    <x v="0"/>
    <x v="1"/>
    <x v="9"/>
    <m/>
    <x v="3"/>
  </r>
  <r>
    <x v="4"/>
    <s v="TRA SPEI-KACF920 SPEI, BANORTE, 072580001611019584, TUBERIAS DE MEXICO SA DE CV, 058-23/08/2024/23-001KACF920, 831626, OC134 DD"/>
    <n v="3973.84"/>
    <m/>
    <n v="1524614.35"/>
    <x v="0"/>
    <x v="1"/>
    <x v="7"/>
    <m/>
    <x v="4"/>
  </r>
  <r>
    <x v="31"/>
    <s v="TRA SPEI-KUKK460 SPEI, SANTANDER, 014180655089201314, GASNGO MEXICO SA DE CV, 058-30/09/2024/30-001KUKK460, 303564, FC00838558"/>
    <n v="4000"/>
    <m/>
    <n v="254352.86"/>
    <x v="0"/>
    <x v="2"/>
    <x v="18"/>
    <s v="FC00838558"/>
    <x v="12"/>
  </r>
  <r>
    <x v="32"/>
    <s v="TRA 022025790018-(BE) Traspaso a cuenta: 022025790018, PINTURAS COVER S.A. DE C.V., DIF TINACO JAME"/>
    <n v="4140.45"/>
    <m/>
    <n v="43956.7"/>
    <x v="0"/>
    <x v="1"/>
    <x v="9"/>
    <m/>
    <x v="0"/>
  </r>
  <r>
    <x v="14"/>
    <s v="TRA 0013426-RDI841003QJ4-Cobro de cheque:0000000013426"/>
    <n v="4206"/>
    <m/>
    <n v="160353.4"/>
    <x v="0"/>
    <x v="0"/>
    <x v="0"/>
    <m/>
    <x v="8"/>
  </r>
  <r>
    <x v="7"/>
    <s v="TRA 04245P3A390043485412-(BE) Pago servicio: PAGO REFERENCIADO SA"/>
    <n v="4272"/>
    <m/>
    <n v="414789.32"/>
    <x v="0"/>
    <x v="3"/>
    <x v="0"/>
    <m/>
    <x v="7"/>
  </r>
  <r>
    <x v="23"/>
    <s v="TRA SPEI-JSHO828 SPEI, MIFEL, 042580016001779899, AMERANA INMOBILIARIA S DE RL DE CV, 058-09/08/2024/09-001JSHO828, 800991, DEVOLUCION DEP ERRONEO"/>
    <n v="4309.46"/>
    <m/>
    <n v="1022988.66"/>
    <x v="0"/>
    <x v="7"/>
    <x v="0"/>
    <m/>
    <x v="0"/>
  </r>
  <r>
    <x v="33"/>
    <s v="TRA SPEI-KLXA762 SPEI, BANAMEX, 002580096901199160, SALAZAR TAMEZ Y ASOCIADOS SC, 058-13/09/2024/13-001KLXA762, 7662, SANTA CATARINA F64309"/>
    <n v="4408"/>
    <m/>
    <n v="60068.26"/>
    <x v="0"/>
    <x v="1"/>
    <x v="19"/>
    <m/>
    <x v="10"/>
  </r>
  <r>
    <x v="34"/>
    <s v="TRA 04245DD5660043299497-(BE) Pago servicio: PAGO REFERENCIADO SA"/>
    <n v="4672"/>
    <m/>
    <n v="38870.69"/>
    <x v="0"/>
    <x v="3"/>
    <x v="0"/>
    <m/>
    <x v="4"/>
  </r>
  <r>
    <x v="14"/>
    <s v="TRA SPEI-JHDR494 SPEI, SANTANDER, 014580655081251755, MATERIALES INDUSTRIALES JEREZ CONTADO, 058-19/07/2024/19-001JHDR494, 833165, V50279"/>
    <n v="4926.57"/>
    <m/>
    <n v="902292.79"/>
    <x v="0"/>
    <x v="1"/>
    <x v="20"/>
    <m/>
    <x v="8"/>
  </r>
  <r>
    <x v="35"/>
    <s v="TRA 001137760017-(BE) Traspaso a cuenta: 001137760017, INMOBILIARIA IMAGEN VISION S.A. DE C.V., TRASPASO DE SALDOS"/>
    <n v="5000"/>
    <m/>
    <n v="887056.01"/>
    <x v="0"/>
    <x v="8"/>
    <x v="0"/>
    <m/>
    <x v="13"/>
  </r>
  <r>
    <x v="18"/>
    <s v="TRA 001147730019-(BE) Traspaso a cuenta: 001147730019, DESARROLLADORA OSKO S.A. DE C.V., DEVOLUCION"/>
    <n v="5000"/>
    <m/>
    <n v="144140.57"/>
    <x v="0"/>
    <x v="7"/>
    <x v="0"/>
    <m/>
    <x v="4"/>
  </r>
  <r>
    <x v="18"/>
    <s v="TRA 001147740014-(BE) Traspaso a cuenta: 001147740014, DESARROLLOS INMOBILIARIOS BIGHO S.A. DE C.V., DEVOLUCION"/>
    <n v="5000"/>
    <m/>
    <n v="139140.57"/>
    <x v="0"/>
    <x v="2"/>
    <x v="21"/>
    <m/>
    <x v="4"/>
  </r>
  <r>
    <x v="36"/>
    <s v="TRA 059005180010-(BE) Traspaso a cuenta: 059005180010, INMOBILIARIA IMAGEN VISION S.A. DE C.V., TRASPASO DE SALDOS"/>
    <n v="5000"/>
    <m/>
    <n v="114995.02"/>
    <x v="0"/>
    <x v="8"/>
    <x v="0"/>
    <m/>
    <x v="8"/>
  </r>
  <r>
    <x v="27"/>
    <s v="TRA SPEI-JGSN225 SPEI, BANORTE, 072180005594791176, VALES Y MONEDEROS ELECTRONICOS PUNTO CLA, 058-19/07/2024/19-001JGSN225, 8880122, 8880122348532"/>
    <n v="5000"/>
    <m/>
    <n v="145720.82999999999"/>
    <x v="0"/>
    <x v="3"/>
    <x v="0"/>
    <m/>
    <x v="8"/>
  </r>
  <r>
    <x v="14"/>
    <s v="TRA 001140160021-(BE) Traspaso a cuenta: 001140160021, TANARAH CHIPINQUE S.A. DE C.V., DEVOLUCION"/>
    <n v="5000"/>
    <m/>
    <n v="1252501.3999999999"/>
    <x v="0"/>
    <x v="7"/>
    <x v="0"/>
    <m/>
    <x v="8"/>
  </r>
  <r>
    <x v="20"/>
    <s v="TRA SPEI-JKVE136 SPEI, BANORTE, 072180005594791176, VALES Y MONEDEROS ELECTRONICOS PUNTO CLA, 058-26/07/2024/26-001JKVE136, 8880122, 8880122348532"/>
    <n v="5000"/>
    <m/>
    <n v="616657.17000000004"/>
    <x v="0"/>
    <x v="3"/>
    <x v="0"/>
    <m/>
    <x v="5"/>
  </r>
  <r>
    <x v="37"/>
    <s v="DOC 0013480-IIV040323GR6-Cobro de cheque:0000000013480"/>
    <n v="5000"/>
    <m/>
    <n v="61993.26"/>
    <x v="0"/>
    <x v="0"/>
    <x v="0"/>
    <m/>
    <x v="10"/>
  </r>
  <r>
    <x v="12"/>
    <s v="TRA SPEI-KPES361 SPEI, BANORTE, 072180005594791176, VALES Y MONEDEROS ELECTRONICOS PUNTO CLA, 058-20/09/2024/20-001KPES361, 222657, 8880122348532"/>
    <n v="5000"/>
    <m/>
    <n v="39952.769999999997"/>
    <x v="0"/>
    <x v="3"/>
    <x v="0"/>
    <m/>
    <x v="9"/>
  </r>
  <r>
    <x v="34"/>
    <s v="TRA 04245DFI040043296402-(BE) Pago servicio: PAGO REFERENCIADO SA"/>
    <n v="5025"/>
    <m/>
    <n v="33845.69"/>
    <x v="0"/>
    <x v="3"/>
    <x v="0"/>
    <m/>
    <x v="4"/>
  </r>
  <r>
    <x v="6"/>
    <s v="TRA 221000560011-(BE) Traspaso a cuenta: 221000560011, DISTRIBUIDORA TAMEX S.A.P.I. DE C.V., oc150 DD"/>
    <n v="5098.2"/>
    <m/>
    <n v="401097.87"/>
    <x v="0"/>
    <x v="1"/>
    <x v="22"/>
    <m/>
    <x v="6"/>
  </r>
  <r>
    <x v="38"/>
    <s v="TRA SPEI-KEBH157 SPEI, BANORTE, 072580004722910980, SANIRENT DE MEXICO SA DE CV, 058-30/08/2024/30-001KEBH157, 274437, MTY12050193 Y MTY12050553"/>
    <n v="5173.6000000000004"/>
    <m/>
    <n v="504028.94"/>
    <x v="0"/>
    <x v="4"/>
    <x v="12"/>
    <m/>
    <x v="2"/>
  </r>
  <r>
    <x v="23"/>
    <s v="TRA 022050410017-(BE) Traspaso a cuenta: 022050410017, WIT INGENIERIA Y DISEÄO S.A. DE C.V., A2526 EST1 V1 DD"/>
    <n v="5220"/>
    <m/>
    <n v="273875.03999999998"/>
    <x v="0"/>
    <x v="2"/>
    <x v="23"/>
    <m/>
    <x v="0"/>
  </r>
  <r>
    <x v="12"/>
    <s v="TRA SPEI-KPEV717 SPEI, SANTANDER, 014580655069894228, ABASTECEDORA DE OFICINAS SA DE CV, 058-20/09/2024/20-001KPEV717, 3238768, 03238768"/>
    <n v="5311.41"/>
    <m/>
    <n v="34634.400000000001"/>
    <x v="0"/>
    <x v="4"/>
    <x v="0"/>
    <m/>
    <x v="9"/>
  </r>
  <r>
    <x v="39"/>
    <s v="TRA 0013435-SBG971124PL2-Cobro de cheque:0000000013435"/>
    <n v="5429.25"/>
    <m/>
    <n v="125218.82"/>
    <x v="0"/>
    <x v="0"/>
    <x v="0"/>
    <m/>
    <x v="5"/>
  </r>
  <r>
    <x v="25"/>
    <s v="TRA SPEI-JVBY381 SPEI, BANORTE, 072580001591272302, MAYOREO ELECTRICO DE MONTERREY SA DE CV, 058-15/08/2024/15-001JVBY381, 244416, FT ORDER 6889960"/>
    <n v="5620.14"/>
    <m/>
    <n v="218222.58"/>
    <x v="0"/>
    <x v="1"/>
    <x v="10"/>
    <m/>
    <x v="3"/>
  </r>
  <r>
    <x v="30"/>
    <s v="DOC 0013491-Cobro de cheque:0000000013491"/>
    <n v="5631"/>
    <m/>
    <n v="13605.31"/>
    <x v="0"/>
    <x v="0"/>
    <x v="0"/>
    <m/>
    <x v="6"/>
  </r>
  <r>
    <x v="23"/>
    <s v="TRA SPEI-JSJR685 SPEI, BANORTE, 072580001611019584, TUBERIAS DE MEXICO SA DE CV, 058-09/08/2024/09-001JSJR685, 979241, OC121 DD"/>
    <n v="5772.55"/>
    <m/>
    <n v="879596.87"/>
    <x v="0"/>
    <x v="1"/>
    <x v="7"/>
    <m/>
    <x v="0"/>
  </r>
  <r>
    <x v="38"/>
    <s v="TRA 013762403014072409020000057994-(BE) Pago servicio: COMISION FEDERAL DE"/>
    <n v="5799"/>
    <m/>
    <n v="261258.55"/>
    <x v="0"/>
    <x v="5"/>
    <x v="0"/>
    <m/>
    <x v="2"/>
  </r>
  <r>
    <x v="8"/>
    <s v="DIV V0001044344-Venta de Dolares Monto Original: 8,800.00 USD, Tipo de Cambio: 19.62"/>
    <n v="172656"/>
    <m/>
    <n v="316618.96999999997"/>
    <x v="0"/>
    <x v="3"/>
    <x v="0"/>
    <m/>
    <x v="0"/>
  </r>
  <r>
    <x v="27"/>
    <s v="TRA 013761211029862407210000063588-(BE) Pago servicio: COMISION FEDERAL DE"/>
    <n v="6358"/>
    <m/>
    <n v="158143.71"/>
    <x v="0"/>
    <x v="5"/>
    <x v="0"/>
    <m/>
    <x v="8"/>
  </r>
  <r>
    <x v="12"/>
    <s v="TRA 013761211029862409210000068498-(BE) Pago servicio: COMISION FEDERAL DE"/>
    <n v="6849"/>
    <m/>
    <n v="50508.27"/>
    <x v="0"/>
    <x v="5"/>
    <x v="0"/>
    <m/>
    <x v="9"/>
  </r>
  <r>
    <x v="15"/>
    <s v="TRA 001138050013-(BE) Traspaso a cuenta: 001138050013, INMOBILIARIA IMAGEN VISION S.A. DE C.V., TRAPSASO DE SALDOS TV"/>
    <n v="1850000"/>
    <m/>
    <n v="3798181.6"/>
    <x v="0"/>
    <x v="8"/>
    <x v="0"/>
    <m/>
    <x v="10"/>
  </r>
  <r>
    <x v="33"/>
    <s v="TRA 001165190013-(BE) Traspaso a cuenta: 001165190013, EDIFIT S.A. DE C.V., DOS DUENDES F 34ABD"/>
    <n v="23859.02"/>
    <m/>
    <n v="5339.32"/>
    <x v="0"/>
    <x v="2"/>
    <x v="24"/>
    <m/>
    <x v="10"/>
  </r>
  <r>
    <x v="12"/>
    <s v="TRA SPEI-KPOQ504 SPEI, BBVA MEXICO, 012580004486428189, IMPULSORA INDUSTRIAL MONTERREY SA, 058-20/09/2024/20-001KPOQ504, 232699, AFEMC647597 OC100 DD"/>
    <n v="7589.07"/>
    <m/>
    <n v="1221709.6499999999"/>
    <x v="0"/>
    <x v="1"/>
    <x v="6"/>
    <m/>
    <x v="9"/>
  </r>
  <r>
    <x v="12"/>
    <s v="TRA 022025790018-(BE) Traspaso a cuenta: 022025790018, PINTURAS COVER S.A. DE C.V., OC146 DD"/>
    <n v="7794.18"/>
    <m/>
    <n v="1048307.47"/>
    <x v="0"/>
    <x v="1"/>
    <x v="9"/>
    <m/>
    <x v="9"/>
  </r>
  <r>
    <x v="8"/>
    <s v="TRA 022025790018-(BE) Traspaso a cuenta: 022025790018, PINTURAS COVER S.A. DE C.V., OC119 DD"/>
    <n v="7856.2"/>
    <m/>
    <n v="179576.61"/>
    <x v="0"/>
    <x v="1"/>
    <x v="9"/>
    <m/>
    <x v="0"/>
  </r>
  <r>
    <x v="1"/>
    <s v="DOC 0013425-Cobro de cheque:0000000013425"/>
    <n v="7899"/>
    <m/>
    <n v="1128591.8799999999"/>
    <x v="0"/>
    <x v="0"/>
    <x v="0"/>
    <m/>
    <x v="1"/>
  </r>
  <r>
    <x v="14"/>
    <s v="TRA 003091110015-(BE) Traspaso a cuenta: 003091110015, RAUL RICARDO GANDARA REYES, INYECTORES ENTERCONTINENTAL"/>
    <n v="41203.199999999997"/>
    <m/>
    <n v="118677.15"/>
    <x v="0"/>
    <x v="1"/>
    <x v="25"/>
    <m/>
    <x v="8"/>
  </r>
  <r>
    <x v="38"/>
    <s v="TRA SPEI-KDZE500 SPEI, AFIRME, 062580118710047240, IMAO S DE RL DE CV, 058-30/08/2024/30-001KDZE500, 451884, A162 EST3 OT715"/>
    <n v="8120"/>
    <m/>
    <n v="565785.55000000005"/>
    <x v="0"/>
    <x v="3"/>
    <x v="0"/>
    <m/>
    <x v="2"/>
  </r>
  <r>
    <x v="9"/>
    <s v="TRA 533079-(BE) Pago servicio: PAGO SUA/SIPARE"/>
    <n v="8189.93"/>
    <m/>
    <n v="118300.4"/>
    <x v="0"/>
    <x v="5"/>
    <x v="0"/>
    <m/>
    <x v="8"/>
  </r>
  <r>
    <x v="40"/>
    <s v="TRA 001106390017-(BE) Traspaso a cuenta: 001106390017, NILDA GENOVEVA VILLARREAL VILLARREAL, F370 AGO2024"/>
    <n v="8326.4"/>
    <m/>
    <n v="55187.43"/>
    <x v="0"/>
    <x v="9"/>
    <x v="0"/>
    <m/>
    <x v="0"/>
  </r>
  <r>
    <x v="10"/>
    <s v="TRA 001106390017-(BE) Traspaso a cuenta: 001106390017, NILDA GENOVEVA VILLARREAL VILLARREAL, F367"/>
    <n v="8326.4"/>
    <m/>
    <n v="288393.73"/>
    <x v="0"/>
    <x v="9"/>
    <x v="0"/>
    <m/>
    <x v="1"/>
  </r>
  <r>
    <x v="7"/>
    <s v="TRA 001106390017-(BE) Traspaso a cuenta: 001106390017, NILDA GENOVEVA VILLARREAL VILLARREAL, F374"/>
    <n v="8326.4"/>
    <m/>
    <n v="443294.32"/>
    <x v="0"/>
    <x v="9"/>
    <x v="0"/>
    <m/>
    <x v="7"/>
  </r>
  <r>
    <x v="19"/>
    <s v="TRA 588314-(BE) Pago servicio: PAGO SUA/SIPARE"/>
    <n v="8379.9"/>
    <m/>
    <n v="1001706.36"/>
    <x v="0"/>
    <x v="5"/>
    <x v="0"/>
    <m/>
    <x v="9"/>
  </r>
  <r>
    <x v="14"/>
    <s v="TRA SPEI-JHDV814 SPEI, BBVA MEXICO, 012580001442103360, CONCRETOS TECNICOS DE MEXICO SA DE CV, 058-19/07/2024/19-001JHDV814, 180179, OC37 HL"/>
    <n v="8703"/>
    <m/>
    <n v="692154.82"/>
    <x v="0"/>
    <x v="1"/>
    <x v="14"/>
    <m/>
    <x v="8"/>
  </r>
  <r>
    <x v="41"/>
    <s v="TRA SPEI-JYJP834 SPEI, BANAMEX, 002580433000057575, AUTOTRANSPORTES DE CARGA TRESGUERRAS, S., 058-20/08/2024/20-001JYJP834, 728009, FLETE BALSA TV"/>
    <n v="9957.2800000000007"/>
    <m/>
    <n v="33653.879999999997"/>
    <x v="0"/>
    <x v="10"/>
    <x v="0"/>
    <m/>
    <x v="4"/>
  </r>
  <r>
    <x v="42"/>
    <s v="DOC 0013439-Cobro de cheque:0000000013439"/>
    <n v="10000"/>
    <m/>
    <n v="637019.97"/>
    <x v="0"/>
    <x v="0"/>
    <x v="0"/>
    <m/>
    <x v="13"/>
  </r>
  <r>
    <x v="43"/>
    <s v="TRA 009083060015-(BE) Traspaso a cuenta: 009083060015, VELA RUIZ ARQUITECTOS S.A. DE C.V., DOS DUENDES 2086"/>
    <n v="2480000"/>
    <m/>
    <n v="162451.38"/>
    <x v="0"/>
    <x v="2"/>
    <x v="26"/>
    <m/>
    <x v="8"/>
  </r>
  <r>
    <x v="38"/>
    <s v="TRA 059996760019-(BE) Traspaso a cuenta: 059996760019, JUAN FRANCISCO ESPARZA CRUZ, PARCIAL TERRENO"/>
    <n v="10000"/>
    <m/>
    <n v="509202.54"/>
    <x v="0"/>
    <x v="3"/>
    <x v="0"/>
    <m/>
    <x v="2"/>
  </r>
  <r>
    <x v="9"/>
    <s v="TRA 001147730019-(BE) Traspaso a cuenta: 001147730019, DESARROLLADORA OSKO S.A. DE C.V., DEVOLUCION"/>
    <n v="10000"/>
    <m/>
    <n v="377317.29"/>
    <x v="0"/>
    <x v="7"/>
    <x v="0"/>
    <m/>
    <x v="8"/>
  </r>
  <r>
    <x v="31"/>
    <s v="TRA 015013110015-(BE) Traspaso a cuenta: 015013110015, PEDRO ELIZONDO TREVIÄO, DEVOLUCION"/>
    <n v="94767"/>
    <m/>
    <n v="63873.43"/>
    <x v="0"/>
    <x v="7"/>
    <x v="0"/>
    <m/>
    <x v="12"/>
  </r>
  <r>
    <x v="18"/>
    <s v="TRA 738288-(BE) Pago servicio: PAGO SUA/SIPARE"/>
    <n v="10206.74"/>
    <m/>
    <n v="128933.83"/>
    <x v="0"/>
    <x v="5"/>
    <x v="0"/>
    <m/>
    <x v="4"/>
  </r>
  <r>
    <x v="15"/>
    <s v="TRA 022050410017-(BE) Traspaso a cuenta: 022050410017, WIT INGENIERIA Y DISEÄO S.A. DE C.V., FAC A2556 A2557"/>
    <n v="10440"/>
    <m/>
    <n v="159709.32999999999"/>
    <x v="0"/>
    <x v="2"/>
    <x v="23"/>
    <m/>
    <x v="10"/>
  </r>
  <r>
    <x v="4"/>
    <s v="TRA 022025790018-(BE) Traspaso a cuenta: 022025790018, PINTURAS COVER S.A. DE C.V., OC7 JAME"/>
    <n v="10869.91"/>
    <m/>
    <n v="1224731.78"/>
    <x v="0"/>
    <x v="1"/>
    <x v="9"/>
    <m/>
    <x v="4"/>
  </r>
  <r>
    <x v="6"/>
    <s v="TRA SPEI-KTCP222 SPEI, BBVA MEXICO, 012580001182310361, INDUSTRIAS PERSISTA LABORO, SA DE CV, 058-27/09/2024/27-001KTCP222, 979843, OC33 PA"/>
    <n v="11020"/>
    <m/>
    <n v="845706.57"/>
    <x v="0"/>
    <x v="1"/>
    <x v="13"/>
    <m/>
    <x v="6"/>
  </r>
  <r>
    <x v="40"/>
    <s v="TRA 022025790018-(BE) Traspaso a cuenta: 022025790018, PINTURAS COVER S.A. DE C.V., COT CA1329776 JAME"/>
    <n v="11399.74"/>
    <m/>
    <n v="43787.69"/>
    <x v="0"/>
    <x v="1"/>
    <x v="9"/>
    <m/>
    <x v="0"/>
  </r>
  <r>
    <x v="18"/>
    <s v="TRA 04245DIJ190043273499-(BE) Pago servicio: PAGO REFERENCIADO SA"/>
    <n v="11924"/>
    <m/>
    <n v="113611.16"/>
    <x v="0"/>
    <x v="3"/>
    <x v="0"/>
    <m/>
    <x v="4"/>
  </r>
  <r>
    <x v="7"/>
    <s v="TRA 04245P3X870043487427-(BE) Pago servicio: PAGO REFERENCIADO SA"/>
    <n v="11937"/>
    <m/>
    <n v="402852.32"/>
    <x v="0"/>
    <x v="3"/>
    <x v="0"/>
    <m/>
    <x v="7"/>
  </r>
  <r>
    <x v="7"/>
    <s v="TRA 04245P3L460043484477-(BE) Pago servicio: PAGO REFERENCIADO SA"/>
    <n v="12034"/>
    <m/>
    <n v="419061.32"/>
    <x v="0"/>
    <x v="3"/>
    <x v="0"/>
    <m/>
    <x v="7"/>
  </r>
  <r>
    <x v="7"/>
    <s v="TRA 04245P3H790043482485-(BE) Pago servicio: PAGO REFERENCIADO SA"/>
    <n v="12146"/>
    <m/>
    <n v="390706.32"/>
    <x v="0"/>
    <x v="3"/>
    <x v="0"/>
    <m/>
    <x v="7"/>
  </r>
  <r>
    <x v="35"/>
    <s v="TRA SPEI-JOXT785 SPEI, AFIRME, 062580118710047240, IMAO S DE RL DE CV, 058-02/08/2024/02-001JOXT785, 491388, PALO ALTO A144"/>
    <n v="12180"/>
    <m/>
    <n v="146593.9"/>
    <x v="0"/>
    <x v="3"/>
    <x v="0"/>
    <m/>
    <x v="13"/>
  </r>
  <r>
    <x v="7"/>
    <s v="TRA 04245P3Q780043488416-(BE) Pago servicio: PAGO REFERENCIADO SA"/>
    <n v="12199"/>
    <m/>
    <n v="431095.32"/>
    <x v="0"/>
    <x v="3"/>
    <x v="0"/>
    <m/>
    <x v="7"/>
  </r>
  <r>
    <x v="9"/>
    <s v="TRA 04244JQ5010042993406-(BE) Pago servicio: PAGO REFERENCIADO SA"/>
    <n v="12752"/>
    <m/>
    <n v="126490.33"/>
    <x v="0"/>
    <x v="3"/>
    <x v="0"/>
    <m/>
    <x v="8"/>
  </r>
  <r>
    <x v="15"/>
    <s v="TRA SPEI-KJXM053 SPEI, SANTANDER, 014580606233987376, LUIS ALBERTO GARCIA VILLANUEVA, 058-10/09/2024/10-001KJXM053, 172818, DD FAC LA245"/>
    <n v="12762.9"/>
    <m/>
    <n v="574443.07999999996"/>
    <x v="0"/>
    <x v="3"/>
    <x v="0"/>
    <m/>
    <x v="10"/>
  </r>
  <r>
    <x v="44"/>
    <s v="TRA 015013110015-(BE) Traspaso a cuenta: 015013110015, PEDRO ELIZONDO TREVIÄO, DEVOLUCION"/>
    <n v="345925"/>
    <m/>
    <n v="413344.35"/>
    <x v="0"/>
    <x v="7"/>
    <x v="0"/>
    <m/>
    <x v="13"/>
  </r>
  <r>
    <x v="38"/>
    <s v="TRA 023708960012-(BE) Traspaso a cuenta: 023708960012, CONSTRUCCIONES COSMENA S.A. DE C.V., PALO ALTO F2379"/>
    <n v="46569.09"/>
    <m/>
    <n v="519202.54"/>
    <x v="0"/>
    <x v="2"/>
    <x v="27"/>
    <m/>
    <x v="2"/>
  </r>
  <r>
    <x v="3"/>
    <s v="TRA 026015210019-(BE) Traspaso a cuenta: 026015210019, EQUIPOS DE ALTURA S.A. DE C.V., OC 660"/>
    <n v="19720"/>
    <m/>
    <n v="86881.36"/>
    <x v="0"/>
    <x v="4"/>
    <x v="0"/>
    <m/>
    <x v="3"/>
  </r>
  <r>
    <x v="20"/>
    <s v="TRA SPEI-JKUN198 SPEI, SANTANDER, 014580606233987376, LUIS ALBERTO GARCIA VILLANUEVA, 058-26/07/2024/26-001JKUN198, 799404, LA231 ANT OT819 DD"/>
    <n v="14181"/>
    <m/>
    <n v="2291280.39"/>
    <x v="0"/>
    <x v="3"/>
    <x v="0"/>
    <m/>
    <x v="5"/>
  </r>
  <r>
    <x v="14"/>
    <s v="TRA 22466760127531944300000144220035-(BE) Pago servicio: AGUA Y DRENAJE"/>
    <n v="14422"/>
    <m/>
    <n v="159880.35"/>
    <x v="0"/>
    <x v="2"/>
    <x v="28"/>
    <m/>
    <x v="8"/>
  </r>
  <r>
    <x v="12"/>
    <s v="TRA 033016020015-(BE) Traspaso a cuenta: 033016020015, THOLARQ CONSTRUCCIONES SA DE CV, FACTS 7035 Y 7036 EST 1Y2 PILAS"/>
    <n v="258362.55"/>
    <m/>
    <n v="458816.55"/>
    <x v="0"/>
    <x v="2"/>
    <x v="29"/>
    <m/>
    <x v="9"/>
  </r>
  <r>
    <x v="37"/>
    <s v="TRA SPEI-KKWQ154 SPEI, BANAMEX, 002580433000057575, AUTOTRANSPORTES DE CARGA TRESGUERRAS, S., 058-12/09/2024/12-001KKWQ154, 402620, TRES VIENTOS FLETE BALSA OC679"/>
    <n v="14791.35"/>
    <m/>
    <n v="67000.22"/>
    <x v="0"/>
    <x v="10"/>
    <x v="0"/>
    <m/>
    <x v="10"/>
  </r>
  <r>
    <x v="45"/>
    <s v="TRA SPEI-JZFK216 SPEI, SANTANDER, 014180655089201314, GASNGO MEXICO SA DE CV, 058-22/08/2024/22-001JZFK216, 151415, FC00838558"/>
    <n v="15000"/>
    <m/>
    <n v="18845.689999999999"/>
    <x v="0"/>
    <x v="2"/>
    <x v="18"/>
    <s v="FC00838558"/>
    <x v="4"/>
  </r>
  <r>
    <x v="19"/>
    <s v="TRA 001140160021-(BE) Traspaso a cuenta: 001140160021, TANARAH CHIPINQUE S.A. DE C.V., DEVOLUCION"/>
    <n v="15000"/>
    <m/>
    <n v="5004177.8899999997"/>
    <x v="0"/>
    <x v="7"/>
    <x v="0"/>
    <m/>
    <x v="9"/>
  </r>
  <r>
    <x v="46"/>
    <s v="TRA 22466760126893224000000151930093-(BE) Pago servicio: AGUA Y DRENAJE"/>
    <n v="15193"/>
    <m/>
    <n v="23682.31"/>
    <x v="0"/>
    <x v="2"/>
    <x v="28"/>
    <m/>
    <x v="6"/>
  </r>
  <r>
    <x v="47"/>
    <s v="TRA 036846870011-(BE) Traspaso a cuenta: 036846870011, CJC INDUSTRIAL SERVICES S.A. DE C.V., OC159 DD"/>
    <n v="6983.2"/>
    <m/>
    <n v="9260.33"/>
    <x v="0"/>
    <x v="2"/>
    <x v="30"/>
    <m/>
    <x v="6"/>
  </r>
  <r>
    <x v="15"/>
    <s v="TRA 221000560011-(BE) Traspaso a cuenta: 221000560011, DISTRIBUIDORA TAMEX S.A.P.I. DE C.V., DD OC139"/>
    <n v="15926.68"/>
    <m/>
    <n v="170149.33"/>
    <x v="0"/>
    <x v="1"/>
    <x v="22"/>
    <m/>
    <x v="10"/>
  </r>
  <r>
    <x v="14"/>
    <s v="TRA 039011720017-(BE) Traspaso a cuenta: 039011720017, COMERCIAL COLIBRI DE MONTERREY SA DE CV, Fo 253 24 DD"/>
    <n v="447463.17"/>
    <m/>
    <n v="174302.35"/>
    <x v="0"/>
    <x v="1"/>
    <x v="31"/>
    <m/>
    <x v="8"/>
  </r>
  <r>
    <x v="21"/>
    <s v="TRA 053016670011-(BE) Traspaso a cuenta: 053016670011, WP MEDIA S. DE R.L. DE C.V., F875 DD 3 DE 3"/>
    <n v="42793.56"/>
    <m/>
    <n v="167621.43"/>
    <x v="0"/>
    <x v="3"/>
    <x v="0"/>
    <m/>
    <x v="11"/>
  </r>
  <r>
    <x v="1"/>
    <s v="TRA 007734840011-(BE) Traspaso a cuenta: 007734840011, CLAUDIA JAZMIN SALAZAR GRIMALDO, DOS DUENDES"/>
    <n v="19140"/>
    <m/>
    <n v="77999.520000000004"/>
    <x v="0"/>
    <x v="2"/>
    <x v="32"/>
    <m/>
    <x v="1"/>
  </r>
  <r>
    <x v="1"/>
    <s v="TRA 059007440019-(BE) Traspaso a cuenta: 059007440019, LAS ALAS DEL NORTE S.A. DE C.V., DEVOLUCION"/>
    <n v="130000"/>
    <m/>
    <n v="150385.1"/>
    <x v="0"/>
    <x v="7"/>
    <x v="0"/>
    <m/>
    <x v="1"/>
  </r>
  <r>
    <x v="6"/>
    <s v="TRA 059007440019-(BE) Traspaso a cuenta: 059007440019, LAS ALAS DEL NORTE S.A. DE C.V., DEVOLUCION"/>
    <n v="130000"/>
    <m/>
    <n v="2485297.2200000002"/>
    <x v="0"/>
    <x v="7"/>
    <x v="0"/>
    <m/>
    <x v="6"/>
  </r>
  <r>
    <x v="35"/>
    <s v="DOC 0013449-Cobro de cheque:0000000013449"/>
    <n v="20000"/>
    <m/>
    <n v="867056.01"/>
    <x v="0"/>
    <x v="0"/>
    <x v="0"/>
    <m/>
    <x v="13"/>
  </r>
  <r>
    <x v="3"/>
    <s v="TRA 001136380016-(BE) Traspaso a cuenta: 001136380016, FRANCISCO JOSE MONTEMAYOR ALDAPE, DEVOLUCION"/>
    <n v="20000"/>
    <m/>
    <n v="1206286.3600000001"/>
    <x v="0"/>
    <x v="3"/>
    <x v="0"/>
    <m/>
    <x v="3"/>
  </r>
  <r>
    <x v="20"/>
    <s v="TRA 059007440019-(BE) Traspaso a cuenta: 059007440019, LAS ALAS DEL NORTE S.A. DE C.V., DEVOLUCION"/>
    <n v="150000"/>
    <m/>
    <n v="3365885.01"/>
    <x v="0"/>
    <x v="7"/>
    <x v="0"/>
    <m/>
    <x v="5"/>
  </r>
  <r>
    <x v="1"/>
    <s v="TRA 059996760019-(BE) Traspaso a cuenta: 059996760019, JUAN FRANCISCO ESPARZA CRUZ, PARCIAL TERRENO"/>
    <n v="20000"/>
    <m/>
    <n v="1247427.52"/>
    <x v="0"/>
    <x v="3"/>
    <x v="0"/>
    <m/>
    <x v="1"/>
  </r>
  <r>
    <x v="14"/>
    <s v="DOC 0013432-Cobro de cheque:0000000013432"/>
    <n v="20000"/>
    <m/>
    <n v="88373.4"/>
    <x v="0"/>
    <x v="0"/>
    <x v="0"/>
    <m/>
    <x v="8"/>
  </r>
  <r>
    <x v="14"/>
    <s v="TRA 001113080015-(BE) Traspaso a cuenta: 001113080015, DESARROLLADORA TRINITY S.A. DE C.V., DEVOLUCION"/>
    <n v="20000"/>
    <m/>
    <n v="1257501.3999999999"/>
    <x v="0"/>
    <x v="7"/>
    <x v="0"/>
    <m/>
    <x v="8"/>
  </r>
  <r>
    <x v="14"/>
    <s v="TRA 001147730019-(BE) Traspaso a cuenta: 001147730019, DESARROLLADORA OSKO S.A. DE C.V., DEVOLUCION"/>
    <n v="20000"/>
    <m/>
    <n v="1232501.3999999999"/>
    <x v="0"/>
    <x v="7"/>
    <x v="0"/>
    <m/>
    <x v="8"/>
  </r>
  <r>
    <x v="5"/>
    <s v="TRA 059996760019-(BE) Traspaso a cuenta: 059996760019, JUAN FRANCISCO ESPARZA CRUZ, PARCIAL TERRENO"/>
    <n v="20000"/>
    <m/>
    <n v="320584.96999999997"/>
    <x v="0"/>
    <x v="3"/>
    <x v="0"/>
    <m/>
    <x v="5"/>
  </r>
  <r>
    <x v="3"/>
    <s v="TRA 059007440019-(BE) Traspaso a cuenta: 059007440019, LAS ALAS DEL NORTE S.A. DE C.V., DEVOLUCION"/>
    <n v="160000"/>
    <m/>
    <n v="1046286.36"/>
    <x v="0"/>
    <x v="7"/>
    <x v="0"/>
    <m/>
    <x v="3"/>
  </r>
  <r>
    <x v="19"/>
    <s v="TRA SPEI-KNUL801 SPEI, AFIRME, 062580118710047240, IMAO S DE RL DE CV, 058-17/09/2024/17-001KNUL801, 578838, A178 OT847 HERRADURA"/>
    <n v="20880"/>
    <m/>
    <n v="1010093.22"/>
    <x v="0"/>
    <x v="3"/>
    <x v="0"/>
    <m/>
    <x v="9"/>
  </r>
  <r>
    <x v="34"/>
    <s v="TRA 0424576S660043290467-(BE) Pago servicio: PAGO REFERENCIADO SA"/>
    <n v="21421"/>
    <m/>
    <n v="43542.69"/>
    <x v="0"/>
    <x v="3"/>
    <x v="0"/>
    <m/>
    <x v="4"/>
  </r>
  <r>
    <x v="6"/>
    <s v="TRA SPEI-KTCN541 SPEI, SANTANDER, 014580655081251755, MATERIALES INDUSTRIALES JEREZ CONTADO, 058-27/09/2024/27-001KTCN541, 726186, OC28 PA"/>
    <n v="22755.72"/>
    <m/>
    <n v="857541.5"/>
    <x v="0"/>
    <x v="1"/>
    <x v="20"/>
    <m/>
    <x v="6"/>
  </r>
  <r>
    <x v="4"/>
    <s v="TRA 059007440019-(BE) Traspaso a cuenta: 059007440019, LAS ALAS DEL NORTE S.A. DE C.V., DEVOLUCION"/>
    <n v="170000"/>
    <m/>
    <n v="965310.57"/>
    <x v="0"/>
    <x v="7"/>
    <x v="0"/>
    <m/>
    <x v="4"/>
  </r>
  <r>
    <x v="1"/>
    <s v="TRA 059955440018-(BE) Traspaso a cuenta: 059955440018, LAS ALAS DEL NORTE S.A. DE C.V., DEVOLUCION"/>
    <n v="20000"/>
    <m/>
    <n v="3347427.52"/>
    <x v="0"/>
    <x v="7"/>
    <x v="0"/>
    <m/>
    <x v="1"/>
  </r>
  <r>
    <x v="45"/>
    <s v="TRA 04245DJ4500043305490-(BE) Pago servicio: PAGO REFERENCIADO SA"/>
    <n v="24359"/>
    <m/>
    <n v="44479.73"/>
    <x v="0"/>
    <x v="3"/>
    <x v="0"/>
    <m/>
    <x v="4"/>
  </r>
  <r>
    <x v="39"/>
    <s v="TRA 0013434-SBG971124PL2-Cobro de cheque:0000000013434"/>
    <n v="24747"/>
    <m/>
    <n v="130648.07"/>
    <x v="0"/>
    <x v="0"/>
    <x v="0"/>
    <m/>
    <x v="5"/>
  </r>
  <r>
    <x v="35"/>
    <s v="TRA SPEI-JOLN491 SPEI, SANTANDER, 014180655089201314, GASNGO MEXICO SA DE CV, 058-02/08/2024/02-001JOLN491, 514505, FC00838558"/>
    <n v="25000"/>
    <m/>
    <n v="34546.980000000003"/>
    <x v="0"/>
    <x v="2"/>
    <x v="18"/>
    <s v="FC00838558"/>
    <x v="13"/>
  </r>
  <r>
    <x v="1"/>
    <s v="TRA SPEI-IZNI496 SPEI, SANTANDER, 014180655089201314, GASNGO MEXICO SA DE CV, 058-05/07/2024/05-001IZNI496, 801027, FC00838558"/>
    <n v="25000"/>
    <m/>
    <n v="280385.09999999998"/>
    <x v="0"/>
    <x v="2"/>
    <x v="18"/>
    <s v="FC00838558"/>
    <x v="1"/>
  </r>
  <r>
    <x v="30"/>
    <s v="TRA 059996760019-(BE) Traspaso a cuenta: 059996760019, JUAN FRANCISCO ESPARZA CRUZ, PARCIAL TERRENO"/>
    <n v="25000"/>
    <m/>
    <n v="16243.53"/>
    <x v="0"/>
    <x v="3"/>
    <x v="0"/>
    <m/>
    <x v="6"/>
  </r>
  <r>
    <x v="20"/>
    <s v="TRA 221000560011-(BE) Traspaso a cuenta: 221000560011, DISTRIBUIDORA TAMEX S.A.P.I. DE C.V., OC98 DD"/>
    <n v="25358.76"/>
    <m/>
    <n v="927864.11"/>
    <x v="0"/>
    <x v="1"/>
    <x v="22"/>
    <m/>
    <x v="5"/>
  </r>
  <r>
    <x v="42"/>
    <s v="TRA 0013445-MSP8212143G3-Cobro de cheque:0000000013445"/>
    <n v="26174"/>
    <m/>
    <n v="846433.75"/>
    <x v="0"/>
    <x v="0"/>
    <x v="0"/>
    <m/>
    <x v="13"/>
  </r>
  <r>
    <x v="37"/>
    <s v="DOC 0013479-Cobro de cheque:0000000013479"/>
    <n v="27191"/>
    <m/>
    <n v="34802.26"/>
    <x v="0"/>
    <x v="0"/>
    <x v="0"/>
    <m/>
    <x v="10"/>
  </r>
  <r>
    <x v="6"/>
    <s v="TRA SPEI-KSUS491 SPEI, SANTANDER, 014180655062847313, Comercializadora SDMHC S.A. DE C.V., 058-27/09/2024/27-001KSUS491, 539610, OC40 PA"/>
    <n v="28199.599999999999"/>
    <m/>
    <n v="308174.46000000002"/>
    <x v="0"/>
    <x v="1"/>
    <x v="11"/>
    <m/>
    <x v="6"/>
  </r>
  <r>
    <x v="29"/>
    <s v="TRA 059996760019-(BE) Traspaso a cuenta: 059996760019, JUAN FRANCISCO ESPARZA CRUZ, PARCIAL TERRENO"/>
    <n v="30000"/>
    <m/>
    <n v="227395.04"/>
    <x v="0"/>
    <x v="3"/>
    <x v="0"/>
    <m/>
    <x v="3"/>
  </r>
  <r>
    <x v="48"/>
    <s v="TRA SPEI-KFNI188 SPEI, SANTANDER, 014180655089201314, GASNGO MEXICO SA DE CV, 058-02/09/2024/02-001KFNI188, 64859, FC00838558"/>
    <n v="30000"/>
    <m/>
    <n v="212959.63"/>
    <x v="0"/>
    <x v="2"/>
    <x v="18"/>
    <s v="FC00838558"/>
    <x v="7"/>
  </r>
  <r>
    <x v="9"/>
    <s v="TRA 059955440018-(BE) Traspaso a cuenta: 059955440018, LAS ALAS DEL NORTE S.A. DE C.V., DEVOLUCION"/>
    <n v="100000"/>
    <m/>
    <n v="387317.29"/>
    <x v="0"/>
    <x v="7"/>
    <x v="0"/>
    <m/>
    <x v="8"/>
  </r>
  <r>
    <x v="49"/>
    <s v="TRA 100002460011-(BE) Traspaso a cuenta: 100002460011, PEDRO ELIZONDO DELGADO, DEVOLUCION"/>
    <n v="40000"/>
    <m/>
    <n v="122319.06"/>
    <x v="0"/>
    <x v="7"/>
    <x v="0"/>
    <m/>
    <x v="1"/>
  </r>
  <r>
    <x v="35"/>
    <s v="TRA SPEI-JOWY517 SPEI, BANORTE, 072580005585304130, JUAN ANTONIO GOMEZ GALLEGOS, 058-02/08/2024/02-001JOWY517, 973904, DD F760"/>
    <n v="30740"/>
    <m/>
    <n v="793976.01"/>
    <x v="0"/>
    <x v="6"/>
    <x v="0"/>
    <m/>
    <x v="13"/>
  </r>
  <r>
    <x v="3"/>
    <s v="TRA SPEI-JWNH078 SPEI, BANORTE, 072580005585304130, JUAN ANTONIO GOMEZ GALLEGOS, 058-16/08/2024/16-001JWNH078, 276952, F761 EST4 DD"/>
    <n v="30740"/>
    <m/>
    <n v="757515.4"/>
    <x v="0"/>
    <x v="6"/>
    <x v="0"/>
    <m/>
    <x v="3"/>
  </r>
  <r>
    <x v="38"/>
    <s v="TRA SPEI-KEBS809 SPEI, BANORTE, 072580005585304130, JUAN ANTONIO GOMEZ GALLEGOS, 058-30/08/2024/30-001KEBS809, 786386, F763 EST5 DD"/>
    <n v="30740"/>
    <m/>
    <n v="473281.98"/>
    <x v="0"/>
    <x v="6"/>
    <x v="0"/>
    <m/>
    <x v="2"/>
  </r>
  <r>
    <x v="1"/>
    <s v="TRA SPEI-IZSZ622 SPEI, BANORTE, 072580005585304130, JUAN ANTONIO GOMEZ GALLEGOS, 058-05/07/2024/05-001IZSZ622, 42992, DOS DUENDES F756"/>
    <n v="30740"/>
    <m/>
    <n v="97146.48"/>
    <x v="0"/>
    <x v="6"/>
    <x v="0"/>
    <m/>
    <x v="1"/>
  </r>
  <r>
    <x v="21"/>
    <s v="TRA SPEI-JDHU857 SPEI, BANORTE, 072580005585304130, JUAN ANTONIO GOMEZ GALLEGOS, 058-12/07/2024/12-001JDHU857, 25333, F758 EST 2 DD"/>
    <n v="30740"/>
    <m/>
    <n v="665706"/>
    <x v="0"/>
    <x v="6"/>
    <x v="0"/>
    <m/>
    <x v="11"/>
  </r>
  <r>
    <x v="12"/>
    <s v="TRA SPEI-KPOQ520 SPEI, BANORTE, 072580005585304130, JUAN ANTONIO GOMEZ GALLEGOS, 058-20/09/2024/20-001KPOQ520, 297286, F766 EST6 DD"/>
    <n v="30740"/>
    <m/>
    <n v="1190969.6499999999"/>
    <x v="0"/>
    <x v="6"/>
    <x v="0"/>
    <m/>
    <x v="9"/>
  </r>
  <r>
    <x v="6"/>
    <s v="TRA SPEI-KTER413 SPEI, BANORTE, 072580005585304130, JUAN ANTONIO GOMEZ GALLEGOS, 058-27/09/2024/27-001KTER413, 85954, F767 EST7 DD"/>
    <n v="30740"/>
    <m/>
    <n v="759157"/>
    <x v="0"/>
    <x v="6"/>
    <x v="0"/>
    <m/>
    <x v="6"/>
  </r>
  <r>
    <x v="33"/>
    <s v="TRA SPEI-KLXD967 SPEI, BANORTE, 072580004410721902, GEYCO PROYECTOS, SA DE CV, 058-13/09/2024/13-001KLXD967, 469379, PALO ALTO GCO2526"/>
    <n v="30856"/>
    <m/>
    <n v="29205.3"/>
    <x v="0"/>
    <x v="2"/>
    <x v="33"/>
    <m/>
    <x v="10"/>
  </r>
  <r>
    <x v="21"/>
    <s v="TRA 022050410017-(BE) Traspaso a cuenta: 022050410017, WIT INGENIERIA Y DISEÄO S.A. DE C.V., A2490 DD"/>
    <n v="32480"/>
    <m/>
    <n v="210428.91"/>
    <x v="0"/>
    <x v="2"/>
    <x v="23"/>
    <m/>
    <x v="11"/>
  </r>
  <r>
    <x v="38"/>
    <s v="TRA SPEI-KEBS870 SPEI, BBVA MEXICO, 012180001817902693, POLIFORMAS PLASTICAS, SA DE CV, 058-30/08/2024/30-001KEBS870, 318699, OC137 DD"/>
    <n v="33096.03"/>
    <m/>
    <n v="393260.47"/>
    <x v="0"/>
    <x v="1"/>
    <x v="5"/>
    <m/>
    <x v="2"/>
  </r>
  <r>
    <x v="10"/>
    <s v="TRA SPEI-IZBB480 SPEI, BANORTE, 072580008924698242, EQUIPOS Y CONSTRUCCIONES JASAN SA DE CV, 058-04/07/2024/04-001IZBB480, 26237, OC 79"/>
    <n v="19720.009999999998"/>
    <m/>
    <n v="301107.18"/>
    <x v="0"/>
    <x v="1"/>
    <x v="34"/>
    <m/>
    <x v="1"/>
  </r>
  <r>
    <x v="1"/>
    <s v="TRA SPEI-IZRG689 SPEI, BANORTE, 072580001697677636, GRUPO SAPCON, SA DE CV, 058-05/07/2024/05-001IZRG689, 919848, HL OT782"/>
    <n v="49991.68"/>
    <m/>
    <n v="1197435.8400000001"/>
    <x v="0"/>
    <x v="2"/>
    <x v="35"/>
    <m/>
    <x v="1"/>
  </r>
  <r>
    <x v="6"/>
    <s v="DOC 0013497-Cobro de cheque:0000000013497"/>
    <n v="34440"/>
    <m/>
    <n v="186374.06"/>
    <x v="0"/>
    <x v="0"/>
    <x v="0"/>
    <m/>
    <x v="6"/>
  </r>
  <r>
    <x v="17"/>
    <s v="DOC 0013488-Cobro de cheque:0000000013488"/>
    <n v="35000"/>
    <m/>
    <n v="23431.35"/>
    <x v="0"/>
    <x v="0"/>
    <x v="0"/>
    <m/>
    <x v="9"/>
  </r>
  <r>
    <x v="8"/>
    <s v="TRA SPEI-JQWP340 SPEI, SANTANDER, 014580655081251755, MATERIALES INDUSTRIALES JEREZ CONTADO, 058-06/08/2024/06-001JQWP340, 11117, OC19 PA"/>
    <n v="39062.07"/>
    <m/>
    <n v="191157.69"/>
    <x v="0"/>
    <x v="1"/>
    <x v="20"/>
    <m/>
    <x v="0"/>
  </r>
  <r>
    <x v="18"/>
    <s v="TRA 001138050013-(BE) Traspaso a cuenta: 001138050013, INMOBILIARIA IMAGEN VISION S.A. DE C.V., TRASPASO DE SALDOS TV"/>
    <n v="40000"/>
    <m/>
    <n v="162173.45000000001"/>
    <x v="0"/>
    <x v="8"/>
    <x v="0"/>
    <m/>
    <x v="4"/>
  </r>
  <r>
    <x v="1"/>
    <s v="TRA SPEI-IZSZ587 SPEI, BAJIO, 030580900040011380, FOLIANEST STUDIO SA DE CV, 058-05/07/2024/05-001IZSZ587, 827536, DOS DUENDES 38FOF"/>
    <n v="150800"/>
    <m/>
    <n v="977791.88"/>
    <x v="0"/>
    <x v="2"/>
    <x v="36"/>
    <m/>
    <x v="1"/>
  </r>
  <r>
    <x v="20"/>
    <s v="DOC 0013441-IIV040323GR6-Cobro de cheque:0000000013441"/>
    <n v="40000"/>
    <m/>
    <n v="277098.01"/>
    <x v="0"/>
    <x v="0"/>
    <x v="0"/>
    <m/>
    <x v="5"/>
  </r>
  <r>
    <x v="1"/>
    <s v="TRA SPEI-IZSZ595 SPEI, STP, 646180132800000009, PayU, 058-05/07/2024/05-001IZSZ595, 989301, 1204217"/>
    <n v="8000"/>
    <m/>
    <n v="969791.88"/>
    <x v="0"/>
    <x v="3"/>
    <x v="0"/>
    <m/>
    <x v="1"/>
  </r>
  <r>
    <x v="50"/>
    <s v="DOC 0013418-Cobro de cheque:0000000013418"/>
    <n v="40869"/>
    <m/>
    <n v="81450.06"/>
    <x v="0"/>
    <x v="0"/>
    <x v="0"/>
    <m/>
    <x v="1"/>
  </r>
  <r>
    <x v="31"/>
    <s v="DOC 0013502-Cobro de cheque:0000000013502"/>
    <n v="40869"/>
    <m/>
    <n v="258352.86"/>
    <x v="0"/>
    <x v="0"/>
    <x v="0"/>
    <m/>
    <x v="12"/>
  </r>
  <r>
    <x v="51"/>
    <s v="TRA 0013463-RDI841003QJ4-Cobro de cheque:0000000013463"/>
    <n v="41057"/>
    <m/>
    <n v="51642.12"/>
    <x v="0"/>
    <x v="0"/>
    <x v="0"/>
    <m/>
    <x v="2"/>
  </r>
  <r>
    <x v="28"/>
    <s v="TRA 0013407-RDI841003QJ4-Cobro de cheque:0000000013407"/>
    <n v="41154"/>
    <m/>
    <n v="75035.47"/>
    <x v="0"/>
    <x v="0"/>
    <x v="0"/>
    <m/>
    <x v="1"/>
  </r>
  <r>
    <x v="22"/>
    <s v="TRA SPEI-JCRL647 SPEI, BANORTE, 072580006358579094, QUALITY RANCH SA DE CV, 058-11/07/2024/11-001JCRL647, 357447, F 683"/>
    <n v="50207.12"/>
    <m/>
    <n v="78055.92"/>
    <x v="0"/>
    <x v="3"/>
    <x v="0"/>
    <m/>
    <x v="11"/>
  </r>
  <r>
    <x v="9"/>
    <s v="TRA 773231-(BE) Pago servicio: PAGO SUA/SIPARE"/>
    <n v="41479.07"/>
    <m/>
    <n v="76821.33"/>
    <x v="0"/>
    <x v="5"/>
    <x v="0"/>
    <m/>
    <x v="8"/>
  </r>
  <r>
    <x v="19"/>
    <s v="TRA 519218-(BE) Pago servicio: PAGO SUA/SIPARE"/>
    <n v="42189.85"/>
    <m/>
    <n v="959516.51"/>
    <x v="0"/>
    <x v="5"/>
    <x v="0"/>
    <m/>
    <x v="9"/>
  </r>
  <r>
    <x v="21"/>
    <s v="TRA SPEI-JDDO653 SPEI, BANAMEX, 002580900506640061, ELIZABETH FLORES GARZA, 058-12/07/2024/12-001JDDO653, 754170, RETIRO DE OFERTA"/>
    <n v="217800"/>
    <m/>
    <n v="810248.96"/>
    <x v="0"/>
    <x v="3"/>
    <x v="0"/>
    <m/>
    <x v="11"/>
  </r>
  <r>
    <x v="21"/>
    <s v="TRA SPEI-JDHU838 SPEI, BANORTE, 072580000524143425, ELECTRO PERSA, SA DE CV, 058-12/07/2024/12-001JDHU838, 811385, COT 82937 OC84 DD"/>
    <n v="65076"/>
    <m/>
    <n v="745166"/>
    <x v="0"/>
    <x v="1"/>
    <x v="37"/>
    <m/>
    <x v="11"/>
  </r>
  <r>
    <x v="21"/>
    <s v="TRA SPEI-JDHU892 SPEI, SANTANDER, 014580605610287205, ROBERTO WHITTEN RUBIO BRACHO, 058-12/07/2024/12-001JDHU892, 106400, F844 PAGO 5 DE 6"/>
    <n v="89414.25"/>
    <m/>
    <n v="576291.75"/>
    <x v="0"/>
    <x v="0"/>
    <x v="0"/>
    <m/>
    <x v="11"/>
  </r>
  <r>
    <x v="31"/>
    <s v="TRA 0013495-RDI841003QJ4-Cobro de cheque:0000000013495"/>
    <n v="43168"/>
    <m/>
    <n v="297711.32"/>
    <x v="0"/>
    <x v="0"/>
    <x v="0"/>
    <m/>
    <x v="12"/>
  </r>
  <r>
    <x v="7"/>
    <s v="DOC 0013475-Cobro de cheque:0000000013475"/>
    <n v="45000"/>
    <m/>
    <n v="715596.6"/>
    <x v="0"/>
    <x v="0"/>
    <x v="0"/>
    <m/>
    <x v="7"/>
  </r>
  <r>
    <x v="2"/>
    <s v="DOC 0013471-Cobro de cheque:0000000013471"/>
    <n v="45500"/>
    <m/>
    <n v="37361.050000000003"/>
    <x v="0"/>
    <x v="0"/>
    <x v="0"/>
    <m/>
    <x v="2"/>
  </r>
  <r>
    <x v="36"/>
    <s v="TRA SPEI-JESU441 SPEI, BANCREA, 152580100000157043, PEDRO ELIZONDO DELGADO, 058-15/07/2024/15-001JESU441, 15408, DEVOLUCION"/>
    <n v="75000"/>
    <m/>
    <n v="120001.98"/>
    <x v="0"/>
    <x v="7"/>
    <x v="0"/>
    <m/>
    <x v="8"/>
  </r>
  <r>
    <x v="36"/>
    <s v="TRA SPEI-JEWB738 SPEI, SCOTIABANK, 044580145035828685, ENEDELIA FUENTES TORRES, 058-15/07/2024/15-001JEWB738, 75719, D244D1"/>
    <n v="5800"/>
    <m/>
    <n v="109195.02"/>
    <x v="0"/>
    <x v="3"/>
    <x v="0"/>
    <m/>
    <x v="8"/>
  </r>
  <r>
    <x v="52"/>
    <s v="TRA 0013437-RDI841003QJ4-Cobro de cheque:0000000013437"/>
    <n v="46398"/>
    <m/>
    <n v="283986.81"/>
    <x v="0"/>
    <x v="0"/>
    <x v="0"/>
    <m/>
    <x v="13"/>
  </r>
  <r>
    <x v="43"/>
    <s v="TRA SPEI-JFKY488 SPEI, BBVA MEXICO, 012914002012518646, GNP, 058-16/07/2024/16-001JFKY488, 484408, 617923545"/>
    <n v="16532.73"/>
    <m/>
    <n v="145918.65"/>
    <x v="0"/>
    <x v="5"/>
    <x v="0"/>
    <m/>
    <x v="8"/>
  </r>
  <r>
    <x v="38"/>
    <s v="TRA SPEI-KEBS835 SPEI, SANTANDER, 014580655081251755, MATERIALES INDUSTRIALES JEREZ CONTADO, 058-30/08/2024/30-001KEBS835, 864149, V51753 EST5 DD"/>
    <n v="46925.48"/>
    <m/>
    <n v="426356.5"/>
    <x v="0"/>
    <x v="1"/>
    <x v="20"/>
    <m/>
    <x v="2"/>
  </r>
  <r>
    <x v="43"/>
    <s v="TRA SPEI-JFKY495 SPEI, BBVA MEXICO, 012914002012518646, GNP, 058-16/07/2024/16-001JFKY495, 707591, 617923537"/>
    <n v="13627.89"/>
    <m/>
    <n v="132290.76"/>
    <x v="0"/>
    <x v="5"/>
    <x v="0"/>
    <m/>
    <x v="8"/>
  </r>
  <r>
    <x v="4"/>
    <s v="TRA SPEI-KACE203 SPEI, BBVA MEXICO, 012580001157292621, GEOTECNIA DE MONTERREY, SA DE CV, 058-23/08/2024/23-001KACE203, 251312, FV D 422 EST 2 DD"/>
    <n v="48720"/>
    <m/>
    <n v="1668880.1"/>
    <x v="0"/>
    <x v="2"/>
    <x v="38"/>
    <m/>
    <x v="4"/>
  </r>
  <r>
    <x v="21"/>
    <s v="TRA SPEI-JDHU848 SPEI, BBVA MEXICO, 012580001157292621, GEOTECNIA DE MONTERREY, SA DE CV, 058-12/07/2024/12-001JDHU848, 877329, D385 OT774 DD"/>
    <n v="48720"/>
    <m/>
    <n v="696446"/>
    <x v="0"/>
    <x v="2"/>
    <x v="38"/>
    <m/>
    <x v="11"/>
  </r>
  <r>
    <x v="6"/>
    <s v="TRA SPEI-KTER383 SPEI, BBVA MEXICO, 012580001157292621, GEOTECNIA DE MONTERREY, SA DE CV, 058-27/09/2024/27-001KTER383, 953304, FACT FV D 453 EST3 OT774"/>
    <n v="48720"/>
    <m/>
    <n v="789897"/>
    <x v="0"/>
    <x v="2"/>
    <x v="38"/>
    <m/>
    <x v="6"/>
  </r>
  <r>
    <x v="16"/>
    <s v="TRA 0013477-MSP8212143G3-Cobro de cheque:0000000013477"/>
    <n v="49957"/>
    <m/>
    <n v="109738.41"/>
    <x v="0"/>
    <x v="0"/>
    <x v="0"/>
    <m/>
    <x v="10"/>
  </r>
  <r>
    <x v="9"/>
    <s v="TRA SPEI-JFZZ172 SPEI, SANTANDER, 014580655086233040, TOPOGRAFIA Y CONSTRUCCION DASOLO, 058-17/07/2024/17-001JFZZ172, 570563, CIMENTACION"/>
    <n v="236250"/>
    <m/>
    <n v="141067.29"/>
    <x v="0"/>
    <x v="2"/>
    <x v="39"/>
    <m/>
    <x v="8"/>
  </r>
  <r>
    <x v="3"/>
    <s v="DOC 0013460-Cobro de cheque:0000000013460"/>
    <n v="50000"/>
    <m/>
    <n v="1226881.3600000001"/>
    <x v="0"/>
    <x v="0"/>
    <x v="0"/>
    <m/>
    <x v="3"/>
  </r>
  <r>
    <x v="20"/>
    <s v="TRA 001140160021-(BE) Traspaso a cuenta: 001140160021, TANARAH CHIPINQUE S.A. DE C.V., DEVOLUCION"/>
    <n v="50000"/>
    <m/>
    <n v="3315885.01"/>
    <x v="0"/>
    <x v="7"/>
    <x v="0"/>
    <m/>
    <x v="5"/>
  </r>
  <r>
    <x v="15"/>
    <s v="TRA 001140160021-(BE) Traspaso a cuenta: 001140160021, TANARAH CHIPINQUE S.A. DE C.V., DEVOLUCION"/>
    <n v="50000"/>
    <m/>
    <n v="5648181.5999999996"/>
    <x v="0"/>
    <x v="7"/>
    <x v="0"/>
    <m/>
    <x v="10"/>
  </r>
  <r>
    <x v="46"/>
    <s v="TRA 001138050013-(BE) Traspaso a cuenta: 001138050013, INMOBILIARIA IMAGEN VISION S.A. DE C.V., TRASPASO DE SALDOS TV"/>
    <n v="50000"/>
    <m/>
    <n v="40501.31"/>
    <x v="0"/>
    <x v="8"/>
    <x v="0"/>
    <m/>
    <x v="6"/>
  </r>
  <r>
    <x v="9"/>
    <s v="TRA SPEI-JGDD232 SPEI, BBVA MEXICO, 012914002012518646, GNP, 058-17/07/2024/17-001JGDD232, 733539, 10000007946439236288"/>
    <n v="13627.89"/>
    <m/>
    <n v="63193.440000000002"/>
    <x v="0"/>
    <x v="5"/>
    <x v="0"/>
    <m/>
    <x v="8"/>
  </r>
  <r>
    <x v="20"/>
    <s v="DOC 0013438-Cobro de cheque:0000000013438"/>
    <n v="51320"/>
    <m/>
    <n v="136403.01"/>
    <x v="0"/>
    <x v="0"/>
    <x v="0"/>
    <m/>
    <x v="5"/>
  </r>
  <r>
    <x v="14"/>
    <s v="DOC 0013428-Cobro de cheque:0000000013428"/>
    <n v="51980"/>
    <m/>
    <n v="108373.4"/>
    <x v="0"/>
    <x v="0"/>
    <x v="0"/>
    <m/>
    <x v="8"/>
  </r>
  <r>
    <x v="9"/>
    <s v="TRA SPEI-JGDD235 SPEI, BBVA MEXICO, 012914002012518646, GNP, 058-17/07/2024/17-001JGDD235, 806522, 10000007947139233227"/>
    <n v="16532.73"/>
    <m/>
    <n v="46660.71"/>
    <x v="0"/>
    <x v="5"/>
    <x v="0"/>
    <m/>
    <x v="8"/>
  </r>
  <r>
    <x v="14"/>
    <s v="TRA SPEI-JHDM674 SPEI, SANTANDER, 014580655084751650, JULIO JUAN MOLINA RODRIGUEZ, 058-19/07/2024/19-001JHDM674, 48352, F1214 EST 11 E3 PA"/>
    <n v="318009.08"/>
    <m/>
    <n v="914492.32"/>
    <x v="0"/>
    <x v="3"/>
    <x v="0"/>
    <m/>
    <x v="8"/>
  </r>
  <r>
    <x v="6"/>
    <s v="TRA SPEI-KTES594 SPEI, BANORTE, 072930010835591555, CONSTRUCTORA RASEDI, SA DE CV, 058-27/09/2024/27-001KTES594, 607964, FF402 EST 11 DD"/>
    <n v="56773.22"/>
    <m/>
    <n v="665955.61"/>
    <x v="0"/>
    <x v="1"/>
    <x v="40"/>
    <m/>
    <x v="6"/>
  </r>
  <r>
    <x v="20"/>
    <s v="TRA SPEI-JKUN197 SPEI, BANORTE, 072930010835591555, CONSTRUCTORA RASEDI, SA DE CV, 058-26/07/2024/26-001JKUN197, 865745, FF371 EST2 PILAS"/>
    <n v="57076.68"/>
    <m/>
    <n v="1046021.71"/>
    <x v="0"/>
    <x v="1"/>
    <x v="40"/>
    <m/>
    <x v="5"/>
  </r>
  <r>
    <x v="14"/>
    <s v="TRA SPEI-JHDR508 SPEI, BANORTE, 072580001591272302, MAYOREO ELECTRICO DE MONTERREY SA DE CV, 058-19/07/2024/19-001JHDR508, 903457, OC87 DD COT6847054"/>
    <n v="57436.36"/>
    <m/>
    <n v="763409.5"/>
    <x v="0"/>
    <x v="1"/>
    <x v="10"/>
    <m/>
    <x v="8"/>
  </r>
  <r>
    <x v="14"/>
    <s v="TRA SPEI-JHDR466 SPEI, SANTANDER, 014580655056740657, BIG IMPRESSION TECNOLOGIA SA DE CV, 058-19/07/2024/19-001JHDR466, 775418, OC93 DD"/>
    <n v="7266"/>
    <m/>
    <n v="907219.36"/>
    <x v="0"/>
    <x v="3"/>
    <x v="0"/>
    <m/>
    <x v="8"/>
  </r>
  <r>
    <x v="1"/>
    <s v="DOC 0013424-Cobro de cheque:0000000013424"/>
    <n v="58500"/>
    <m/>
    <n v="1138928.8799999999"/>
    <x v="0"/>
    <x v="0"/>
    <x v="0"/>
    <m/>
    <x v="1"/>
  </r>
  <r>
    <x v="38"/>
    <s v="DOC 0013466-Cobro de cheque:0000000013466"/>
    <n v="60000"/>
    <m/>
    <n v="76236.05"/>
    <x v="0"/>
    <x v="0"/>
    <x v="0"/>
    <m/>
    <x v="2"/>
  </r>
  <r>
    <x v="10"/>
    <s v="TRA SPEI-IYZY226 SPEI, BANAMEX, 002580701667322375, INMOBILIARIA IMAGEN VISION, 058-04/07/2024/04-001IYZY226, 873680, TRASPASO DE SALDOS FMF"/>
    <n v="60400"/>
    <m/>
    <n v="442915.21"/>
    <x v="0"/>
    <x v="8"/>
    <x v="0"/>
    <m/>
    <x v="1"/>
  </r>
  <r>
    <x v="38"/>
    <s v="TRA SPEI-KEBW602 SPEI, BANORTE, 072580004298113606, PROJECTCOACH SC, 058-30/08/2024/30-001KEBW602, 256743, C822"/>
    <n v="60416.66"/>
    <m/>
    <n v="200841.89"/>
    <x v="0"/>
    <x v="2"/>
    <x v="41"/>
    <m/>
    <x v="2"/>
  </r>
  <r>
    <x v="20"/>
    <s v="TRA SPEI-JKTX004 SPEI, BANORTE, 072580004298113606, PROJECTCOACH SC, 058-26/07/2024/26-001JKTX004, 596113, C 814"/>
    <n v="60416.66"/>
    <m/>
    <n v="2305468.35"/>
    <x v="0"/>
    <x v="2"/>
    <x v="41"/>
    <m/>
    <x v="5"/>
  </r>
  <r>
    <x v="7"/>
    <s v="TRA SPEI-KICE248 SPEI, BANORTE, 072580004298113606, PROJECTCOACH SC, 058-06/09/2024/06-001KICE248, 92375, C827"/>
    <n v="60416.66"/>
    <m/>
    <n v="451634.64"/>
    <x v="0"/>
    <x v="2"/>
    <x v="41"/>
    <m/>
    <x v="7"/>
  </r>
  <r>
    <x v="14"/>
    <s v="TRA SPEI-JHDS244 SPEI, BBVA MEXICO, 012580001442103360, CONCRETOS TECNICOS DE MEXICO SA DE CV, 058-19/07/2024/19-001JHDS244, 792707, OC92 DD 70 REV 00"/>
    <n v="60920.95"/>
    <m/>
    <n v="700864.78"/>
    <x v="0"/>
    <x v="1"/>
    <x v="14"/>
    <m/>
    <x v="8"/>
  </r>
  <r>
    <x v="3"/>
    <s v="TRA SPEI-JWQJ282 SPEI, AFIRME, 062580001121210139, GABRIEL GALINDO GARCIA - NP70 GASTOS, 058-19/08/2024/19-001JWQJ282, 437264, EXP5570 CERRITO"/>
    <n v="61966.65"/>
    <m/>
    <n v="439848.51"/>
    <x v="0"/>
    <x v="3"/>
    <x v="0"/>
    <m/>
    <x v="3"/>
  </r>
  <r>
    <x v="3"/>
    <s v="TRA SPEI-JWQJ339 SPEI, AFIRME, 062580001121210139, GABRIEL GALINDO GARCIA - NP70 GASTOS, 058-19/08/2024/19-001JWQJ339, 500392, IMP Y DERECHOS CERRITO"/>
    <n v="62080"/>
    <m/>
    <n v="377768.51"/>
    <x v="0"/>
    <x v="3"/>
    <x v="0"/>
    <m/>
    <x v="3"/>
  </r>
  <r>
    <x v="53"/>
    <s v="DOC 0013489-Cobro de cheque:0000000013489"/>
    <n v="65000"/>
    <m/>
    <n v="154260.32999999999"/>
    <x v="0"/>
    <x v="0"/>
    <x v="0"/>
    <m/>
    <x v="6"/>
  </r>
  <r>
    <x v="20"/>
    <s v="TRA SPEI-JKUN199 SPEI, BANORTE, 072580008924698242, EQUIPOS Y CONSTRUCCIONES JASAN SA DE CV, 058-26/07/2024/26-001JKUN199, 744692, OC102 DD"/>
    <n v="23200"/>
    <m/>
    <n v="2268080.39"/>
    <x v="0"/>
    <x v="1"/>
    <x v="34"/>
    <m/>
    <x v="5"/>
  </r>
  <r>
    <x v="0"/>
    <s v="DOC 0013448-Cobro de cheque:0000000013448"/>
    <n v="70000"/>
    <m/>
    <n v="133439.97"/>
    <x v="0"/>
    <x v="0"/>
    <x v="0"/>
    <m/>
    <x v="0"/>
  </r>
  <r>
    <x v="14"/>
    <s v="DOC 0013429-Cobro de cheque:0000000013429"/>
    <n v="70000"/>
    <m/>
    <n v="622147.86"/>
    <x v="0"/>
    <x v="0"/>
    <x v="0"/>
    <m/>
    <x v="8"/>
  </r>
  <r>
    <x v="12"/>
    <s v="TRA 001140160021-(BE) Traspaso a cuenta: 001140160021, TANARAH CHIPINQUE S.A. DE C.V., DEVOLUCION"/>
    <n v="70000"/>
    <m/>
    <n v="1232537.44"/>
    <x v="0"/>
    <x v="7"/>
    <x v="0"/>
    <m/>
    <x v="9"/>
  </r>
  <r>
    <x v="20"/>
    <s v="TRA SPEI-JKUN200 SPEI, HSBC, 021180550300098640, IMPUESTOS Y SERVICIOS NUEVO LEON, 058-26/07/2024/26-001JKUN200, 934900, 119944174920007115250743085205"/>
    <n v="1164982"/>
    <m/>
    <n v="1103098.3899999999"/>
    <x v="0"/>
    <x v="5"/>
    <x v="0"/>
    <m/>
    <x v="5"/>
  </r>
  <r>
    <x v="11"/>
    <s v="TRA SPEI-KOCJ633 SPEI, BBVA MEXICO, 012580004486428189, IMPULSORA INDUSTRIAL MONTERREY SA, 058-18/09/2024/18-001KOCJ633, 384902, AFEMC646655 OC86"/>
    <n v="72050.38"/>
    <m/>
    <n v="872415.77"/>
    <x v="0"/>
    <x v="1"/>
    <x v="6"/>
    <m/>
    <x v="9"/>
  </r>
  <r>
    <x v="20"/>
    <s v="TRA SPEI-JKUQ669 SPEI, BBVA MEXICO, 012580001195346872, TINACOS Y CISTERNAS DE MONTERREY, 058-26/07/2024/26-001JKUQ669, 514435, COTS03619 OC13 PA"/>
    <n v="34300"/>
    <m/>
    <n v="893564.11"/>
    <x v="0"/>
    <x v="1"/>
    <x v="42"/>
    <m/>
    <x v="5"/>
  </r>
  <r>
    <x v="13"/>
    <s v="TRA 0013430-MSP8212143G3-Cobro de cheque:0000000013430"/>
    <n v="75864"/>
    <m/>
    <n v="122813.15"/>
    <x v="0"/>
    <x v="0"/>
    <x v="0"/>
    <m/>
    <x v="5"/>
  </r>
  <r>
    <x v="3"/>
    <s v="TRA SPEI-JWNH157 SPEI, BANORTE, 072930010835591555, CONSTRUCTORA RASEDI, SA DE CV, 058-16/08/2024/16-001JWNH157, 356345, FF385 EST5 PILAS DD"/>
    <n v="77269.88"/>
    <m/>
    <n v="680245.52"/>
    <x v="0"/>
    <x v="1"/>
    <x v="40"/>
    <m/>
    <x v="3"/>
  </r>
  <r>
    <x v="23"/>
    <s v="TRA 001138050013-(BE) Traspaso a cuenta: 001138050013, INMOBILIARIA IMAGEN VISION S.A. DE C.V., TRASPASO DE SALDOS TV"/>
    <n v="80000"/>
    <m/>
    <n v="6833956.7000000002"/>
    <x v="0"/>
    <x v="8"/>
    <x v="0"/>
    <m/>
    <x v="0"/>
  </r>
  <r>
    <x v="4"/>
    <s v="TRA 001153220014-(BE) Traspaso a cuenta: 001153220014, DESARROLLADORA MAHLLIO S.A. DE C.V., DEVOLUCION"/>
    <n v="80000"/>
    <m/>
    <n v="2166797.2999999998"/>
    <x v="0"/>
    <x v="7"/>
    <x v="0"/>
    <m/>
    <x v="4"/>
  </r>
  <r>
    <x v="54"/>
    <s v="DOC 0013468-Cobro de cheque:0000000013468"/>
    <n v="80000"/>
    <m/>
    <n v="53194.98"/>
    <x v="0"/>
    <x v="0"/>
    <x v="0"/>
    <m/>
    <x v="7"/>
  </r>
  <r>
    <x v="4"/>
    <s v="DOC 0013462-Cobro de cheque:0000000013462"/>
    <n v="80335"/>
    <m/>
    <n v="4016797.3"/>
    <x v="0"/>
    <x v="0"/>
    <x v="0"/>
    <m/>
    <x v="4"/>
  </r>
  <r>
    <x v="20"/>
    <s v="TRA SPEI-JKUQ671 SPEI, SANTANDER, 014580655084751650, JULIO JUAN MOLINA RODRIGUEZ, 058-26/07/2024/26-001JKUQ671, 365866, F1217 EST13 E2 PA"/>
    <n v="134912.94"/>
    <m/>
    <n v="758651.17"/>
    <x v="0"/>
    <x v="3"/>
    <x v="0"/>
    <m/>
    <x v="5"/>
  </r>
  <r>
    <x v="14"/>
    <s v="TRA SPEI-JHDR520 SPEI, BANORTE, 072930010835591555, CONSTRUCTORA RASEDI, SA DE CV, 058-19/07/2024/19-001JHDR520, 980334, FF368 EST 1 PILAS DD"/>
    <n v="81446.929999999993"/>
    <m/>
    <n v="820845.86"/>
    <x v="0"/>
    <x v="1"/>
    <x v="40"/>
    <m/>
    <x v="8"/>
  </r>
  <r>
    <x v="38"/>
    <s v="TRA SPEI-KEBS884 SPEI, BANORTE, 072930010835591555, CONSTRUCTORA RASEDI, SA DE CV, 058-30/08/2024/30-001KEBS884, 945447, FF392 EST7 DD"/>
    <n v="83828.12"/>
    <m/>
    <n v="309432.34999999998"/>
    <x v="0"/>
    <x v="1"/>
    <x v="40"/>
    <m/>
    <x v="2"/>
  </r>
  <r>
    <x v="48"/>
    <s v="DOC 0013467-Cobro de cheque:0000000013467"/>
    <n v="84699"/>
    <m/>
    <n v="128253.67"/>
    <x v="0"/>
    <x v="0"/>
    <x v="0"/>
    <m/>
    <x v="7"/>
  </r>
  <r>
    <x v="6"/>
    <s v="DOC 0013500-Cobro de cheque:0000000013500"/>
    <n v="84699"/>
    <m/>
    <n v="452371.03"/>
    <x v="0"/>
    <x v="0"/>
    <x v="0"/>
    <m/>
    <x v="6"/>
  </r>
  <r>
    <x v="8"/>
    <s v="TRA SPEI-JQWP322 SPEI, BANAMEX, 002580008777305574, HOME DEPOT DE MEXICO SA DE CV, 058-06/08/2024/06-001JQWP322, 836439, 0185627"/>
    <n v="86399.21"/>
    <m/>
    <n v="230219.76"/>
    <x v="0"/>
    <x v="1"/>
    <x v="43"/>
    <m/>
    <x v="0"/>
  </r>
  <r>
    <x v="42"/>
    <s v="DOC 0013440-Cobro de cheque:0000000013440"/>
    <n v="89375"/>
    <m/>
    <n v="647019.97"/>
    <x v="0"/>
    <x v="0"/>
    <x v="0"/>
    <m/>
    <x v="13"/>
  </r>
  <r>
    <x v="20"/>
    <s v="DOC 0013423-Cobro de cheque:0000000013423"/>
    <n v="89375"/>
    <m/>
    <n v="187723.01"/>
    <x v="0"/>
    <x v="0"/>
    <x v="0"/>
    <m/>
    <x v="5"/>
  </r>
  <r>
    <x v="16"/>
    <s v="DOC 0013478-Cobro de cheque:0000000013478"/>
    <n v="89375"/>
    <m/>
    <n v="14600.69"/>
    <x v="0"/>
    <x v="0"/>
    <x v="0"/>
    <m/>
    <x v="10"/>
  </r>
  <r>
    <x v="20"/>
    <s v="TRA SPEI-JKUQ672 SPEI, SANTANDER, 014580655084751650, JULIO JUAN MOLINA RODRIGUEZ, 058-26/07/2024/26-001JKUQ672, 464298, F1219 EST12 E3 PA"/>
    <n v="134379.35999999999"/>
    <m/>
    <n v="624271.81000000006"/>
    <x v="0"/>
    <x v="3"/>
    <x v="0"/>
    <m/>
    <x v="5"/>
  </r>
  <r>
    <x v="52"/>
    <s v="TRA SPEI-JMQF722 SPEI, BBVA MEXICO, 012580011493856656, AZENETH DE JESUS SEVILLA GONZALEZ, 058-30/07/2024/30-001JMQF722, 773815, AS 1"/>
    <n v="125000.4"/>
    <m/>
    <n v="158052.41"/>
    <x v="0"/>
    <x v="3"/>
    <x v="0"/>
    <m/>
    <x v="13"/>
  </r>
  <r>
    <x v="31"/>
    <s v="DOC 0013498-Cobro de cheque:0000000013498"/>
    <n v="90000"/>
    <m/>
    <n v="137281.79999999999"/>
    <x v="0"/>
    <x v="0"/>
    <x v="0"/>
    <m/>
    <x v="12"/>
  </r>
  <r>
    <x v="4"/>
    <s v="TRA SPEI-KACF906 SPEI, BANORTE, 072930010835591555, CONSTRUCTORA RASEDI, SA DE CV, 058-23/08/2024/23-001KACF906, 742052, FF388 EST6 DD"/>
    <n v="92550.51"/>
    <m/>
    <n v="1528588.19"/>
    <x v="0"/>
    <x v="1"/>
    <x v="40"/>
    <m/>
    <x v="4"/>
  </r>
  <r>
    <x v="20"/>
    <s v="TRA 015005570015-(BE) Traspaso a cuenta: 015005570015, DELECTRIC S.A DE C.V., OC99 DD"/>
    <n v="92771"/>
    <m/>
    <n v="953243.75"/>
    <x v="0"/>
    <x v="1"/>
    <x v="1"/>
    <m/>
    <x v="5"/>
  </r>
  <r>
    <x v="35"/>
    <s v="TRA SPEI-JOWY551 SPEI, BBVA MEXICO, 012580001156151860, SAFETY WOLVES SAS, 058-02/08/2024/02-001JOWY551, 179103, DD F796F3"/>
    <n v="42340"/>
    <m/>
    <n v="824716.01"/>
    <x v="0"/>
    <x v="3"/>
    <x v="0"/>
    <m/>
    <x v="13"/>
  </r>
  <r>
    <x v="41"/>
    <s v="TRA 001113080015-(BE) Traspaso a cuenta: 001113080015, DESARROLLADORA TRINITY S.A. DE C.V., DEVOLUCION"/>
    <n v="100000"/>
    <m/>
    <n v="43611.16"/>
    <x v="0"/>
    <x v="7"/>
    <x v="0"/>
    <m/>
    <x v="4"/>
  </r>
  <r>
    <x v="35"/>
    <s v="TRA SPEI-JOXT800 SPEI, SANTANDER, 014580655084751650, JULIO JUAN MOLINA RODRIGUEZ, 058-02/08/2024/02-001JOXT800, 619934, PALO ALTO F1230"/>
    <n v="361850.62"/>
    <m/>
    <n v="239873.9"/>
    <x v="0"/>
    <x v="3"/>
    <x v="0"/>
    <m/>
    <x v="13"/>
  </r>
  <r>
    <x v="46"/>
    <s v="TRA 001140160021-(BE) Traspaso a cuenta: 001140160021, TANARAH CHIPINQUE S.A. DE C.V., DEVOLUCION"/>
    <n v="100000"/>
    <m/>
    <n v="240501.31"/>
    <x v="0"/>
    <x v="7"/>
    <x v="0"/>
    <m/>
    <x v="6"/>
  </r>
  <r>
    <x v="6"/>
    <s v="TRA 001113080015-(BE) Traspaso a cuenta: 001113080015, DESARROLLADORA TRINITY S.A. DE C.V., DEVOLUCION"/>
    <n v="100000"/>
    <m/>
    <n v="2385297.2200000002"/>
    <x v="0"/>
    <x v="7"/>
    <x v="0"/>
    <m/>
    <x v="6"/>
  </r>
  <r>
    <x v="6"/>
    <s v="DOC 0013503-IIV040323GR6-Cobro de cheque:0000000013503"/>
    <n v="100000"/>
    <m/>
    <n v="557376.99"/>
    <x v="0"/>
    <x v="0"/>
    <x v="0"/>
    <m/>
    <x v="6"/>
  </r>
  <r>
    <x v="31"/>
    <s v="TRA 001153220014-(BE) Traspaso a cuenta: 001153220014, DESARROLLADORA MAHLLIO S.A. DE C.V., DEVOLUCION"/>
    <n v="100000"/>
    <m/>
    <n v="37281.800000000003"/>
    <x v="0"/>
    <x v="7"/>
    <x v="0"/>
    <m/>
    <x v="12"/>
  </r>
  <r>
    <x v="35"/>
    <s v="TRA SPEI-JOXT854 SPEI, SANTANDER, 014580655073934967, CONRENT SERVICIOS DE ALMACENAJE, SA DE C, 058-02/08/2024/02-001JOXT854, 672374, PALO ALTO OC15"/>
    <n v="81100"/>
    <m/>
    <n v="158773.9"/>
    <x v="0"/>
    <x v="2"/>
    <x v="44"/>
    <m/>
    <x v="13"/>
  </r>
  <r>
    <x v="42"/>
    <s v="TRA 0013433-SAD560528572-Cobro de cheque:0000000013433"/>
    <n v="110038.78"/>
    <m/>
    <n v="736394.97"/>
    <x v="0"/>
    <x v="0"/>
    <x v="0"/>
    <m/>
    <x v="13"/>
  </r>
  <r>
    <x v="8"/>
    <s v="TRA SPEI-JQYD999 SPEI, SANTANDER, 014580655073934967, CONRENT SERVICIOS DE ALMACENAJE, SA DE C, 058-07/08/2024/07-001JQYD999, 134434, OC113 DD"/>
    <n v="112868"/>
    <m/>
    <n v="63520.79"/>
    <x v="0"/>
    <x v="2"/>
    <x v="44"/>
    <m/>
    <x v="0"/>
  </r>
  <r>
    <x v="23"/>
    <s v="TRA SPEI-JSJR643 SPEI, BBVA MEXICO, 012180015603891483, MIGUEL ANGEL RUELAS TORRES, 058-09/08/2024/09-001JSJR643, 857758, OC115 DD"/>
    <n v="13920"/>
    <m/>
    <n v="1009061.7"/>
    <x v="0"/>
    <x v="3"/>
    <x v="0"/>
    <m/>
    <x v="0"/>
  </r>
  <r>
    <x v="4"/>
    <s v="TRA 059005180010-(BE) Traspaso a cuenta: 059005180010, INMOBILIARIA IMAGEN VISION S.A. DE C.V., TRASPASO DE SALDOS"/>
    <n v="120000"/>
    <m/>
    <n v="2246797.2999999998"/>
    <x v="0"/>
    <x v="8"/>
    <x v="0"/>
    <m/>
    <x v="4"/>
  </r>
  <r>
    <x v="10"/>
    <s v="TRA SPEI-IYZY238 SPEI, BANAMEX, 002580701667322375, INMOBILIARIA IMAGEN VISION, 058-04/07/2024/04-001IYZY238, 155420, TRASPASO DE SALDOS PA"/>
    <n v="120000"/>
    <m/>
    <n v="322915.21000000002"/>
    <x v="0"/>
    <x v="8"/>
    <x v="0"/>
    <m/>
    <x v="1"/>
  </r>
  <r>
    <x v="23"/>
    <s v="TRA SPEI-JSJR671 SPEI, BANORTE, 072930010835591555, CONSTRUCTORA RASEDI, SA DE CV, 058-09/08/2024/09-001JSJR671, 905880, FF384 EST4 PILAS DD"/>
    <n v="123692.28"/>
    <m/>
    <n v="885369.42"/>
    <x v="0"/>
    <x v="1"/>
    <x v="40"/>
    <m/>
    <x v="0"/>
  </r>
  <r>
    <x v="23"/>
    <s v="TRA SPEI-JSKM554 SPEI, AFIRME, 062580008107568293, OSVALDO ALPACINO PEREZ AGUILAR, 058-09/08/2024/09-001JSKM554, 688205, OC118 DD"/>
    <n v="30160"/>
    <m/>
    <n v="243715.04"/>
    <x v="0"/>
    <x v="3"/>
    <x v="0"/>
    <m/>
    <x v="0"/>
  </r>
  <r>
    <x v="38"/>
    <s v="TRA SPEI-KECM195 SPEI, SCOTIABANK, 044580145097417636, ASOCIACION DE VECINOS LA HERRADURA, 058-30/08/2024/30-001KECM195, 547700, HERRADURA F588 F589"/>
    <n v="129600"/>
    <m/>
    <n v="55284.04"/>
    <x v="0"/>
    <x v="3"/>
    <x v="0"/>
    <m/>
    <x v="2"/>
  </r>
  <r>
    <x v="18"/>
    <s v="TRA SPEI-JXVW678 SPEI, BANAMEX, 002580701667322375, INMOBILIARIA IMAGEN VISION, 058-19/08/2024/19-001JXVW678, 813003, TRASPASO DE SALDOS"/>
    <n v="130000"/>
    <m/>
    <n v="352173.45"/>
    <x v="0"/>
    <x v="8"/>
    <x v="0"/>
    <m/>
    <x v="4"/>
  </r>
  <r>
    <x v="55"/>
    <s v="TRA SPEI-JVPT153 SPEI, BBVA MEXICO, 012914002020684355, ZURICH ASEGURADORA MEXICANA, SA DE CV, 058-15/08/2024/15-001JVPT153, 756921, 300011153603800000020000043230297"/>
    <n v="101360.5"/>
    <m/>
    <n v="66848.160000000003"/>
    <x v="0"/>
    <x v="11"/>
    <x v="0"/>
    <m/>
    <x v="3"/>
  </r>
  <r>
    <x v="55"/>
    <s v="TRA SPEI-JVSB409 SPEI, BAJIO, 030580900012425988, PATRIMONIO FELIZ SA DE CV, 058-15/08/2024/15-001JVSB409, 785808, PAGO CONTRATO"/>
    <n v="910232.88"/>
    <m/>
    <n v="606608.31999999995"/>
    <x v="0"/>
    <x v="2"/>
    <x v="45"/>
    <m/>
    <x v="3"/>
  </r>
  <r>
    <x v="11"/>
    <s v="TRA SPEI-KOCJ656 SPEI, SANTANDER, 014580655081251755, MATERIALES INDUSTRIALES JEREZ CONTADO, 058-18/09/2024/18-001KOCJ656, 526821, V52249 OC20"/>
    <n v="130049.92"/>
    <m/>
    <n v="742351.93"/>
    <x v="0"/>
    <x v="1"/>
    <x v="20"/>
    <m/>
    <x v="9"/>
  </r>
  <r>
    <x v="11"/>
    <s v="TRA SPEI-KOCJ682 SPEI, BANORTE, 072930010835591555, CONSTRUCTORA RASEDI, SA DE CV, 058-18/09/2024/18-001KOCJ682, 655366, FF398 DD"/>
    <n v="130474.67"/>
    <m/>
    <n v="608977.26"/>
    <x v="0"/>
    <x v="1"/>
    <x v="40"/>
    <m/>
    <x v="9"/>
  </r>
  <r>
    <x v="15"/>
    <s v="TRA SPEI-KJXM062 SPEI, BANORTE, 072930010835591555, CONSTRUCTORA RASEDI, SA DE CV, 058-10/09/2024/10-001KJXM062, 247680, DDFAC FF394"/>
    <n v="132724.41"/>
    <m/>
    <n v="441718.67"/>
    <x v="0"/>
    <x v="1"/>
    <x v="40"/>
    <m/>
    <x v="10"/>
  </r>
  <r>
    <x v="6"/>
    <s v="TRA SPEI-KSUS524 SPEI, SANTANDER, 014180655062847313, Comercializadora SDMHC S.A. DE C.V., 058-27/09/2024/27-001KSUS524, 586162, OC39 PA"/>
    <n v="133663.32"/>
    <m/>
    <n v="174511.14"/>
    <x v="0"/>
    <x v="1"/>
    <x v="11"/>
    <m/>
    <x v="6"/>
  </r>
  <r>
    <x v="3"/>
    <s v="TRA SPEI-JWNG860 SPEI, BBVA MEXICO, 012580001175556365, CKMM SAN JERONIMO, S DE RL DE CV, 058-16/08/2024/16-001JWNG860, 14500, CKMM961 EST2 OT807 DD"/>
    <n v="46168"/>
    <m/>
    <n v="800118.36"/>
    <x v="0"/>
    <x v="3"/>
    <x v="0"/>
    <m/>
    <x v="3"/>
  </r>
  <r>
    <x v="12"/>
    <s v="TRA SPEI-KPOQ559 SPEI, BANORTE, 072930010835591555, CONSTRUCTORA RASEDI, SA DE CV, 058-20/09/2024/20-001KPOQ559, 367171, FF400 EST10 DD"/>
    <n v="134840.16"/>
    <m/>
    <n v="1056129.49"/>
    <x v="0"/>
    <x v="1"/>
    <x v="40"/>
    <m/>
    <x v="9"/>
  </r>
  <r>
    <x v="3"/>
    <s v="TRA SPEI-JWNG956 SPEI, STP, 646180132800000009, PayU, 058-16/08/2024/16-001JWNG956, 172317, 1247726"/>
    <n v="10000"/>
    <m/>
    <n v="788255.4"/>
    <x v="0"/>
    <x v="3"/>
    <x v="0"/>
    <m/>
    <x v="3"/>
  </r>
  <r>
    <x v="3"/>
    <s v="TRA SPEI-JWQR220 SPEI, BBVA MEXICO, 012914002015638581, AXA SEGUROS SA DE CV, 058-19/08/2024/19-001JWQR220, 9644226, 03685438434739644226"/>
    <n v="175574.18"/>
    <m/>
    <n v="202180.41"/>
    <x v="0"/>
    <x v="11"/>
    <x v="0"/>
    <m/>
    <x v="3"/>
  </r>
  <r>
    <x v="55"/>
    <s v="TRA 059007430013-(BE) Traspaso a cuenta: 059007430013, URBANIZADORA PPK DEL NORTE S.A. DE C.V., DEVOLUCION"/>
    <n v="150000"/>
    <m/>
    <n v="68208.66"/>
    <x v="0"/>
    <x v="7"/>
    <x v="0"/>
    <m/>
    <x v="3"/>
  </r>
  <r>
    <x v="4"/>
    <s v="TRA SPEI-KABW744 SPEI, SANTANDER, 014010655076390777, H.F.C. PROYECTOS, S.C., 058-23/08/2024/23-001KABW744, 367207, HFC505 PA"/>
    <n v="197200"/>
    <m/>
    <n v="1719597.3"/>
    <x v="0"/>
    <x v="3"/>
    <x v="0"/>
    <m/>
    <x v="4"/>
  </r>
  <r>
    <x v="12"/>
    <s v="TRA 001113080015-(BE) Traspaso a cuenta: 001113080015, DESARROLLADORA TRINITY S.A. DE C.V., DEVOLUCION"/>
    <n v="150000"/>
    <m/>
    <n v="1302537.44"/>
    <x v="0"/>
    <x v="7"/>
    <x v="0"/>
    <m/>
    <x v="9"/>
  </r>
  <r>
    <x v="46"/>
    <s v="TRA 001113080015-(BE) Traspaso a cuenta: 001113080015, DESARROLLADORA TRINITY S.A. DE C.V., DEVOLUCION"/>
    <n v="150000"/>
    <m/>
    <n v="90501.31"/>
    <x v="0"/>
    <x v="7"/>
    <x v="0"/>
    <m/>
    <x v="6"/>
  </r>
  <r>
    <x v="4"/>
    <s v="TRA SPEI-KACF845 SPEI, SANTANDER, 014580605342096751, JUAN CARLOS SESEÄAS CHAPA, 058-23/08/2024/23-001KACF845, 630903, A988 EST 2 DD"/>
    <n v="47275.8"/>
    <m/>
    <n v="1621138.7"/>
    <x v="0"/>
    <x v="3"/>
    <x v="0"/>
    <m/>
    <x v="4"/>
  </r>
  <r>
    <x v="4"/>
    <s v="TRA SPEI-KACH460 SPEI, SANTANDER, 014580655075014610, WEB DISTRIBUCION SAFETY MEXICO S DE RL D, 058-23/08/2024/23-001KACH460, 786983, OC128 DD"/>
    <n v="15321.74"/>
    <m/>
    <n v="1235608.6499999999"/>
    <x v="0"/>
    <x v="2"/>
    <x v="46"/>
    <m/>
    <x v="4"/>
  </r>
  <r>
    <x v="4"/>
    <s v="TRA SPEI-KADE415 SPEI, SANTANDER, 014580605610287205, ROBERTO WHITTEN RUBIO BRACHO, 058-23/08/2024/23-001KADE415, 972612, F863 PAGO 6 DE 6 DD"/>
    <n v="89414.25"/>
    <m/>
    <n v="1135317.53"/>
    <x v="0"/>
    <x v="0"/>
    <x v="0"/>
    <m/>
    <x v="4"/>
  </r>
  <r>
    <x v="56"/>
    <s v="TRA SPEI-KBWN199 SPEI, SANTANDER, 014580655041425770, LOCALES ACTUALES DE MEXICO, SA DE CV, 058-27/08/2024/27-001KBWN199, 871102, RESCISION DE CONTRATO"/>
    <n v="1100000"/>
    <m/>
    <n v="92706.08"/>
    <x v="0"/>
    <x v="12"/>
    <x v="0"/>
    <m/>
    <x v="2"/>
  </r>
  <r>
    <x v="38"/>
    <s v="TRA SPEI-KDZE574 SPEI, SANTANDER, 014580605610287205, ROBERTO WHITTEN RUBIO BRACHO, 058-30/08/2024/30-001KDZE574, 971892, f873"/>
    <n v="52330.5"/>
    <m/>
    <n v="573905.55000000005"/>
    <x v="0"/>
    <x v="3"/>
    <x v="0"/>
    <m/>
    <x v="2"/>
  </r>
  <r>
    <x v="38"/>
    <s v="TRA SPEI-KEBS916 SPEI, BBVA MEXICO, 012580001156151860, SAFETY WOLVES SAS, 058-30/08/2024/30-001KEBS916, 8707, F1134 EST6 DD"/>
    <n v="42340"/>
    <m/>
    <n v="267092.34999999998"/>
    <x v="0"/>
    <x v="3"/>
    <x v="0"/>
    <m/>
    <x v="2"/>
  </r>
  <r>
    <x v="1"/>
    <s v="TRA 059955400016-(BE) Traspaso a cuenta: 059955400016, URBANIZADORA PPK DEL NORTE S.A. DE C.V., DEVOLUCION"/>
    <n v="180000"/>
    <m/>
    <n v="3167427.52"/>
    <x v="0"/>
    <x v="7"/>
    <x v="0"/>
    <m/>
    <x v="1"/>
  </r>
  <r>
    <x v="35"/>
    <s v="TRA SPEI-JOWY535 SPEI, BANORTE, 072930010835591555, CONSTRUCTORA RASEDI, SA DE CV, 058-02/08/2024/02-001JOWY535, 117249, DD FF 373"/>
    <n v="192230.61"/>
    <m/>
    <n v="601745.4"/>
    <x v="0"/>
    <x v="1"/>
    <x v="40"/>
    <m/>
    <x v="13"/>
  </r>
  <r>
    <x v="38"/>
    <s v="TRA SPEI-KECC672 SPEI, AFIRME, 062580111810018707, QCH SAPI DE CV, 058-30/08/2024/30-001KECC672, 644267, F6825"/>
    <n v="14500"/>
    <m/>
    <n v="185667.59"/>
    <x v="0"/>
    <x v="2"/>
    <x v="47"/>
    <m/>
    <x v="2"/>
  </r>
  <r>
    <x v="3"/>
    <s v="TRA 001138050013-(BE) Traspaso a cuenta: 001138050013, INMOBILIARIA IMAGEN VISION S.A. DE C.V., TRASPASO DE SALDOS TV"/>
    <n v="200000"/>
    <m/>
    <n v="846286.36"/>
    <x v="0"/>
    <x v="8"/>
    <x v="0"/>
    <m/>
    <x v="3"/>
  </r>
  <r>
    <x v="18"/>
    <s v="TRA 001138050013-(BE) Traspaso a cuenta: 001138050013, INMOBILIARIA IMAGEN VISION S.A. DE C.V., TRASPASO DE SALDOS TV"/>
    <n v="200000"/>
    <m/>
    <n v="152173.45000000001"/>
    <x v="0"/>
    <x v="8"/>
    <x v="0"/>
    <m/>
    <x v="4"/>
  </r>
  <r>
    <x v="4"/>
    <s v="TRA 001138050013-(BE) Traspaso a cuenta: 001138050013, INMOBILIARIA IMAGEN VISION S.A. DE C.V., TRASPASO DE SALDOS TV"/>
    <n v="200000"/>
    <m/>
    <n v="3816797.3"/>
    <x v="0"/>
    <x v="8"/>
    <x v="0"/>
    <m/>
    <x v="4"/>
  </r>
  <r>
    <x v="44"/>
    <s v="TRA 001153220014-(BE) Traspaso a cuenta: 001153220014, DESARROLLADORA MAHLLIO S.A. DE C.V., DEVOLUCION"/>
    <n v="200000"/>
    <m/>
    <n v="213344.35"/>
    <x v="0"/>
    <x v="7"/>
    <x v="0"/>
    <m/>
    <x v="13"/>
  </r>
  <r>
    <x v="3"/>
    <s v="TRA SPEI-JWNK033 SPEI, SANTANDER, 014580655096855764, VEYCO DESARROLLOS, SA DE CV, 058-16/08/2024/16-001JWNK033, 610565, FACT132 EST 6 DD"/>
    <n v="214035.94"/>
    <m/>
    <n v="463103.1"/>
    <x v="0"/>
    <x v="2"/>
    <x v="48"/>
    <m/>
    <x v="3"/>
  </r>
  <r>
    <x v="7"/>
    <s v="TRA SPEI-KIBZ714 SPEI, BBVA MEXICO, 012914002015638581, AXA SEGUROS SA DE CV, 058-06/09/2024/06-001KIBZ714, 9747282, 26326669575539747282"/>
    <n v="145538.34"/>
    <m/>
    <n v="570058.26"/>
    <x v="0"/>
    <x v="11"/>
    <x v="0"/>
    <m/>
    <x v="7"/>
  </r>
  <r>
    <x v="11"/>
    <s v="TRA SPEI-KOCK062 SPEI, SANTANDER, 014580655096855764, VEYCO DESARROLLOS, SA DE CV, 058-18/09/2024/18-001KOCK062, 718301, FACT142 ANT DD12 RED SUB"/>
    <n v="227686.64"/>
    <m/>
    <n v="381290.62"/>
    <x v="0"/>
    <x v="2"/>
    <x v="48"/>
    <m/>
    <x v="9"/>
  </r>
  <r>
    <x v="7"/>
    <s v="TRA SPEI-KICE236 SPEI, BANORTE, 072580006358579094, QUALITY RANCH SA DE CV, 058-06/09/2024/06-001KICE236, 57864, F696 MALLA ST"/>
    <n v="58000"/>
    <m/>
    <n v="512051.3"/>
    <x v="0"/>
    <x v="3"/>
    <x v="0"/>
    <m/>
    <x v="7"/>
  </r>
  <r>
    <x v="4"/>
    <s v="TRA 001140160021-(BE) Traspaso a cuenta: 001140160021, TANARAH CHIPINQUE S.A. DE C.V., DEVOLUCION"/>
    <n v="250000"/>
    <m/>
    <n v="1916797.3"/>
    <x v="0"/>
    <x v="7"/>
    <x v="0"/>
    <m/>
    <x v="4"/>
  </r>
  <r>
    <x v="15"/>
    <s v="TRA SPEI-KJXM087 SPEI, SANTANDER, 014580655096855764, VEYCO DESARROLLOS, SA DE CV, 058-10/09/2024/10-001KJXM087, 523779, DD FACT140"/>
    <n v="255635.7"/>
    <m/>
    <n v="186082.97"/>
    <x v="0"/>
    <x v="2"/>
    <x v="48"/>
    <m/>
    <x v="10"/>
  </r>
  <r>
    <x v="15"/>
    <s v="TRA SPEI-KJXC118 SPEI, SANTANDER, 014580655084751650, JULIO JUAN MOLINA RODRIGUEZ, 058-10/09/2024/10-001KJXC118, 978874, PALO ALTO F1263 1267 1269"/>
    <n v="309326.21999999997"/>
    <m/>
    <n v="587212.93999999994"/>
    <x v="0"/>
    <x v="3"/>
    <x v="0"/>
    <m/>
    <x v="10"/>
  </r>
  <r>
    <x v="19"/>
    <s v="TRA 001138050013-(BE) Traspaso a cuenta: 001138050013, INMOBILIARIA IMAGEN VISION S.A. DE C.V., TRASPASO DE SALDOS TV"/>
    <n v="270000"/>
    <m/>
    <n v="4734177.8899999997"/>
    <x v="0"/>
    <x v="8"/>
    <x v="0"/>
    <m/>
    <x v="9"/>
  </r>
  <r>
    <x v="4"/>
    <s v="TRA SPEI-KACF950 SPEI, SANTANDER, 014580655096855764, VEYCO DESARROLLOS, SA DE CV, 058-23/08/2024/23-001KACF950, 891892, FACT133 EST 16 DD"/>
    <n v="273656.12"/>
    <m/>
    <n v="1250958.23"/>
    <x v="0"/>
    <x v="2"/>
    <x v="48"/>
    <m/>
    <x v="4"/>
  </r>
  <r>
    <x v="11"/>
    <s v="TRA SPEI-KOCK075 SPEI, SANTANDER, 014580655096855764, VEYCO DESARROLLOS, SA DE CV, 058-18/09/2024/18-001KOCK075, 793743, F144 EST7 TALUDES"/>
    <n v="282217.51"/>
    <m/>
    <n v="99073.11"/>
    <x v="0"/>
    <x v="2"/>
    <x v="48"/>
    <m/>
    <x v="9"/>
  </r>
  <r>
    <x v="57"/>
    <s v="TRA 059007430013-(BE) Traspaso a cuenta: 059007430013, URBANIZADORA PPK DEL NORTE S.A. DE C.V., DEVOLUCION"/>
    <n v="300000"/>
    <m/>
    <n v="330384.81"/>
    <x v="0"/>
    <x v="7"/>
    <x v="0"/>
    <m/>
    <x v="13"/>
  </r>
  <r>
    <x v="7"/>
    <s v="TRA 001138050013-(BE) Traspaso a cuenta: 001138050013, INMOBILIARIA IMAGEN VISION S.A. DE C.V., TRASPASO DE SALDOS"/>
    <n v="300000"/>
    <m/>
    <n v="89457"/>
    <x v="0"/>
    <x v="8"/>
    <x v="0"/>
    <m/>
    <x v="7"/>
  </r>
  <r>
    <x v="33"/>
    <s v="TRA 001138050013-(BE) Traspaso a cuenta: 001138050013, INMOBILIARIA IMAGEN VISION S.A. DE C.V., TRASPASO DE SALDOS"/>
    <n v="300000"/>
    <m/>
    <n v="1034476.26"/>
    <x v="0"/>
    <x v="8"/>
    <x v="0"/>
    <m/>
    <x v="10"/>
  </r>
  <r>
    <x v="19"/>
    <s v="TRA SPEI-KNTP043 SPEI, BAJIO, 030580900012425988, PATRIMONIO FELIZ SA DE CV, 058-17/09/2024/17-001KNTP043, 496051, SEGUN CONTRATO"/>
    <n v="3250171.79"/>
    <m/>
    <n v="1034006.1"/>
    <x v="0"/>
    <x v="2"/>
    <x v="45"/>
    <m/>
    <x v="9"/>
  </r>
  <r>
    <x v="11"/>
    <s v="TRA SPEI-KOBL304 SPEI, STP, 646180132800000009, PayU, 058-18/09/2024/18-001KOBL304, 4407, 1280763"/>
    <n v="10000"/>
    <m/>
    <n v="949516.51"/>
    <x v="0"/>
    <x v="3"/>
    <x v="0"/>
    <m/>
    <x v="9"/>
  </r>
  <r>
    <x v="33"/>
    <s v="TRA 059955400016-(BE) Traspaso a cuenta: 059955400016, URBANIZADORA PPK DEL NORTE S.A. DE C.V., DEVOLUCION"/>
    <n v="320000"/>
    <m/>
    <n v="64476.26"/>
    <x v="0"/>
    <x v="7"/>
    <x v="0"/>
    <m/>
    <x v="10"/>
  </r>
  <r>
    <x v="21"/>
    <s v="TRA SPEI-JDHV698 SPEI, SANTANDER, 014580655096855764, VEYCO DESARROLLOS, SA DE CV, 058-12/07/2024/12-001JDHV698, 314102, FACT123 EST 14 DD"/>
    <n v="329734.42"/>
    <m/>
    <n v="242908.91"/>
    <x v="0"/>
    <x v="2"/>
    <x v="48"/>
    <m/>
    <x v="11"/>
  </r>
  <r>
    <x v="12"/>
    <s v="TRA SPEI-KPOR473 SPEI, SANTANDER, 014580655096855764, VEYCO DESARROLLOS, SA DE CV, 058-20/09/2024/20-001KPOR473, 636348, FACT146 EST18"/>
    <n v="331128.37"/>
    <m/>
    <n v="717179.1"/>
    <x v="0"/>
    <x v="2"/>
    <x v="48"/>
    <m/>
    <x v="9"/>
  </r>
  <r>
    <x v="11"/>
    <s v="TRA SPEI-KODL563 SPEI, AFIRME, 062580111810018707, QCH SAPI DE CV, 058-18/09/2024/18-001KODL563, 235613, F6864"/>
    <n v="40600"/>
    <m/>
    <n v="58438.31"/>
    <x v="0"/>
    <x v="2"/>
    <x v="47"/>
    <m/>
    <x v="9"/>
  </r>
  <r>
    <x v="6"/>
    <s v="TRA 001138050013-(BE) Traspaso a cuenta: 001138050013, INMOBILIARIA IMAGEN VISION S.A. DE C.V., TRASPASO DE SALDOS TV"/>
    <n v="350000"/>
    <m/>
    <n v="2035297.22"/>
    <x v="0"/>
    <x v="8"/>
    <x v="0"/>
    <m/>
    <x v="6"/>
  </r>
  <r>
    <x v="12"/>
    <s v="TRA SPEI-KPQM459 SPEI, BAJIO, 030580900012425988, PATRIMONIO FELIZ SA DE CV, 058-20/09/2024/20-001KPQM459, 228650, CONTRATO"/>
    <n v="650000"/>
    <m/>
    <n v="57364.23"/>
    <x v="0"/>
    <x v="2"/>
    <x v="45"/>
    <m/>
    <x v="9"/>
  </r>
  <r>
    <x v="12"/>
    <s v="TRA SPEI-KPSE331 SPEI, BAJIO, 030580900033482696, JOSE I FELIX SANCHEZ, 058-23/09/2024/23-001KPSE331, 494728, FIDEICOMISO AGS"/>
    <n v="30000"/>
    <m/>
    <n v="20508.27"/>
    <x v="0"/>
    <x v="3"/>
    <x v="0"/>
    <m/>
    <x v="9"/>
  </r>
  <r>
    <x v="19"/>
    <s v="TRA 001113080015-(BE) Traspaso a cuenta: 001113080015, DESARROLLADORA TRINITY S.A. DE C.V., DEVOLUCION"/>
    <n v="450000"/>
    <m/>
    <n v="4284177.8899999997"/>
    <x v="0"/>
    <x v="7"/>
    <x v="0"/>
    <m/>
    <x v="9"/>
  </r>
  <r>
    <x v="41"/>
    <s v="TRA 001136380016-(BE) Traspaso a cuenta: 001136380016, FRANCISCO JOSE MONTEMAYOR ALDAPE, DEVOLUCION"/>
    <n v="460000"/>
    <m/>
    <n v="143611.16"/>
    <x v="0"/>
    <x v="7"/>
    <x v="0"/>
    <m/>
    <x v="4"/>
  </r>
  <r>
    <x v="43"/>
    <s v="TRA 001113080015-(BE) Traspaso a cuenta: 001113080015, DESARROLLADORA TRINITY S.A. DE C.V., DEVOLUCION"/>
    <n v="460000"/>
    <m/>
    <n v="3292451.38"/>
    <x v="0"/>
    <x v="7"/>
    <x v="0"/>
    <m/>
    <x v="8"/>
  </r>
  <r>
    <x v="35"/>
    <s v="TRA 001138050013-(BE) Traspaso a cuenta: 001138050013, INMOBILIARIA IMAGEN VISION S.A. DE C.V., TRASPASO DE SALDOS TV"/>
    <n v="490000"/>
    <m/>
    <n v="892056.01"/>
    <x v="0"/>
    <x v="8"/>
    <x v="0"/>
    <m/>
    <x v="13"/>
  </r>
  <r>
    <x v="55"/>
    <s v="TRA 001113080015-(BE) Traspaso a cuenta: 001113080015, DESARROLLADORA TRINITY S.A. DE C.V., DEVOLUCION"/>
    <n v="500000"/>
    <m/>
    <n v="106608.32000000001"/>
    <x v="0"/>
    <x v="7"/>
    <x v="0"/>
    <m/>
    <x v="3"/>
  </r>
  <r>
    <x v="42"/>
    <s v="TRA 001147740014-(BE) Traspaso a cuenta: 001147740014, DESARROLLOS INMOBILIARIOS BIGHO S.A. DE C.V., DEVOLUCION"/>
    <n v="600000"/>
    <m/>
    <n v="59546.98"/>
    <x v="0"/>
    <x v="2"/>
    <x v="48"/>
    <m/>
    <x v="13"/>
  </r>
  <r>
    <x v="12"/>
    <s v="TRA 001138050013-(BE) Traspaso a cuenta: 001138050013, INMOBILIARIA IMAGEN VISION S.A. DE C.V., TRASPASO DE SALDOS TV"/>
    <n v="600000"/>
    <m/>
    <n v="1017537.44"/>
    <x v="0"/>
    <x v="8"/>
    <x v="0"/>
    <m/>
    <x v="9"/>
  </r>
  <r>
    <x v="23"/>
    <s v="TRA SPEI-JSJR718 SPEI, SANTANDER, 014580655096855764, VEYCO DESARROLLOS, SA DE CV, 058-09/08/2024/09-001JSJR718, 13713, FACT130 EST 15 EXCAV"/>
    <n v="600473.99"/>
    <m/>
    <n v="279122.88"/>
    <x v="0"/>
    <x v="2"/>
    <x v="48"/>
    <m/>
    <x v="0"/>
  </r>
  <r>
    <x v="43"/>
    <s v="TRA 001136380016-(BE) Traspaso a cuenta: 001136380016, FRANCISCO JOSE MONTEMAYOR ALDAPE, DEVOLUCION"/>
    <n v="650000"/>
    <m/>
    <n v="2642451.38"/>
    <x v="0"/>
    <x v="7"/>
    <x v="0"/>
    <m/>
    <x v="8"/>
  </r>
  <r>
    <x v="33"/>
    <s v="TRA 001113080015-(BE) Traspaso a cuenta: 001113080015, DESARROLLADORA TRINITY S.A. DE C.V., TRASPASO DE SALDOS"/>
    <n v="650000"/>
    <m/>
    <n v="384476.26"/>
    <x v="0"/>
    <x v="8"/>
    <x v="0"/>
    <m/>
    <x v="10"/>
  </r>
  <r>
    <x v="6"/>
    <s v="TRA SPEI-KTES569 SPEI, BBVA MEXICO, 012580001900580768, PERIMETROS DE ACEEO SA DE CV, 058-27/09/2024/27-001KTES569, 517983, M16988 RESTO"/>
    <n v="33939.910000000003"/>
    <m/>
    <n v="722728.83"/>
    <x v="0"/>
    <x v="1"/>
    <x v="49"/>
    <m/>
    <x v="6"/>
  </r>
  <r>
    <x v="1"/>
    <s v="TRA SPEI-IZSZ630 SPEI, SANTANDER, 014580655096855764, VEYCO DESARROLLOS, SA DE CV, 058-05/07/2024/05-001IZSZ630, 95040, DOS DUENDES EST13 F119"/>
    <n v="841905.4"/>
    <m/>
    <n v="127886.48"/>
    <x v="0"/>
    <x v="2"/>
    <x v="48"/>
    <m/>
    <x v="1"/>
  </r>
  <r>
    <x v="6"/>
    <s v="TRA SPEI-KTHF565 SPEI, BBVA MEXICO, 012580001164339797, FASES MOVILES, SA DE CV, 058-27/09/2024/27-001KTHF565, 103508, OC151 DD"/>
    <n v="20300"/>
    <m/>
    <n v="537076.99"/>
    <x v="0"/>
    <x v="3"/>
    <x v="0"/>
    <m/>
    <x v="6"/>
  </r>
  <r>
    <x v="14"/>
    <s v="TRA 001138050013-(BE) Traspaso a cuenta: 001138050013, INMOBILIARIA IMAGEN VISION S.A. DE C.V., TRASPASO DE SALDOS TV"/>
    <n v="940000"/>
    <m/>
    <n v="1277501.3999999999"/>
    <x v="0"/>
    <x v="8"/>
    <x v="0"/>
    <m/>
    <x v="8"/>
  </r>
  <r>
    <x v="20"/>
    <s v="TRA 001138050013-(BE) Traspaso a cuenta: 001138050013, INMOBILIARIA IMAGEN VISION S.A. DE C.V., TRASPASO DE SALDOS TV"/>
    <n v="950000"/>
    <m/>
    <n v="2365885.0099999998"/>
    <x v="0"/>
    <x v="8"/>
    <x v="0"/>
    <m/>
    <x v="5"/>
  </r>
  <r>
    <x v="37"/>
    <s v="TRA 059005180010-(BE) Traspaso a cuenta: 059005180010, INMOBILIARIA IMAGEN VISION S.A. DE C.V., TRASPASO DE SALDOS"/>
    <n v="1000000"/>
    <m/>
    <n v="81791.570000000007"/>
    <x v="0"/>
    <x v="8"/>
    <x v="0"/>
    <m/>
    <x v="10"/>
  </r>
  <r>
    <x v="6"/>
    <s v="TRA SPEI-KTHI363 SPEI, BBVA MEXICO, 012580001175556365, CKMM SAN JERONIMO, S DE RL DE CV, 058-27/09/2024/27-001KTHI363, 441792, ckmm997 DD"/>
    <n v="46168"/>
    <m/>
    <n v="406203.03"/>
    <x v="0"/>
    <x v="3"/>
    <x v="0"/>
    <m/>
    <x v="6"/>
  </r>
  <r>
    <x v="6"/>
    <s v="TRA 059007430013-(BE) Traspaso a cuenta: 059007430013, URBANIZADORA PPK DEL NORTE S.A. DE C.V., DEVOLUCION"/>
    <n v="1155000"/>
    <m/>
    <n v="880297.22"/>
    <x v="0"/>
    <x v="7"/>
    <x v="0"/>
    <m/>
    <x v="6"/>
  </r>
  <r>
    <x v="6"/>
    <s v="TRA SPEI-KTIF594 SPEI, BANAMEX, 002580701186964159, NEODATA MONTERREY SA DE CV, 058-27/09/2024/27-001KTIF594, 673982, COT21495"/>
    <n v="52150.05"/>
    <m/>
    <n v="348947.82"/>
    <x v="0"/>
    <x v="2"/>
    <x v="50"/>
    <m/>
    <x v="6"/>
  </r>
  <r>
    <x v="44"/>
    <s v="TRA 001113080015-(BE) Traspaso a cuenta: 001113080015, DESARROLLADORA TRINITY S.A. DE C.V., DEVOLUCION"/>
    <n v="1250000"/>
    <m/>
    <n v="759269.35"/>
    <x v="0"/>
    <x v="7"/>
    <x v="0"/>
    <m/>
    <x v="13"/>
  </r>
  <r>
    <x v="54"/>
    <s v="TRA 001113080015-(BE) Traspaso a cuenta: 001113080015, DESARROLLADORA TRINITY S.A. DE C.V., DEVOLUCION"/>
    <n v="1350000"/>
    <m/>
    <n v="63194.98"/>
    <x v="0"/>
    <x v="7"/>
    <x v="0"/>
    <m/>
    <x v="7"/>
  </r>
  <r>
    <x v="4"/>
    <s v="TRA 001113080015-(BE) Traspaso a cuenta: 001113080015, DESARROLLADORA TRINITY S.A. DE C.V., DEVOLUCION"/>
    <n v="1450000"/>
    <m/>
    <n v="2366797.2999999998"/>
    <x v="0"/>
    <x v="7"/>
    <x v="0"/>
    <m/>
    <x v="4"/>
  </r>
  <r>
    <x v="31"/>
    <s v="TRA SPEI-KUOZ952 SPEI, BANORTE, 072060010564394579, CONSTRUCTORA TESORO DE MAPIMI SA DE CV, 058-30/09/2024/30-001KUOZ952, 434872, DEV CUOTA RESERVA L2 3 Y 4"/>
    <n v="71578.06"/>
    <m/>
    <n v="213554.16"/>
    <x v="0"/>
    <x v="2"/>
    <x v="51"/>
    <m/>
    <x v="12"/>
  </r>
  <r>
    <x v="1"/>
    <s v="TRA 001138050013-(BE) Traspaso a cuenta: 001138050013, INMOBILIARIA IMAGEN VISION S.A. DE C.V., TRASPASO DE SALDOS TV"/>
    <n v="1900000"/>
    <m/>
    <n v="1267427.52"/>
    <x v="0"/>
    <x v="8"/>
    <x v="0"/>
    <m/>
    <x v="1"/>
  </r>
  <r>
    <x v="31"/>
    <s v="TRA SPEI-KUVG391 SPEI, BANCREA, 152580100000157043, PEDRO ELIZONDO DELGADO, 058-30/09/2024/30-001KUVG391, 811183, DEVOLUCION"/>
    <n v="176000"/>
    <m/>
    <n v="138642.79999999999"/>
    <x v="0"/>
    <x v="7"/>
    <x v="0"/>
    <m/>
    <x v="12"/>
  </r>
  <r>
    <x v="15"/>
    <s v="TRA 059005180010-(BE) Traspaso a cuenta: 059005180010, INMOBILIARIA IMAGEN VISION S.A. DE C.V., TRASPASO DE SALDOS TV BR"/>
    <n v="2900000"/>
    <m/>
    <n v="898181.6"/>
    <x v="0"/>
    <x v="8"/>
    <x v="0"/>
    <m/>
    <x v="10"/>
  </r>
  <r>
    <x v="31"/>
    <s v="TRA SPEI-KUVQ045 SPEI, AFIRME, 062580001034041505, GEM GERENCIA EJECUTIVA SA DE CV, 058-30/09/2024/30-001KUVQ045, 414443, A1563"/>
    <n v="116000"/>
    <m/>
    <n v="22635.84"/>
    <x v="0"/>
    <x v="2"/>
    <x v="52"/>
    <m/>
    <x v="12"/>
  </r>
  <r>
    <x v="58"/>
    <s v="TRA 059005180010-(BE) Traspaso a cuenta: 059005180010, INMOBILIARIA IMAGEN VISION S.A. DE C.V., TRASPASO DE SALDOS"/>
    <n v="5700000"/>
    <m/>
    <n v="135278.59"/>
    <x v="0"/>
    <x v="8"/>
    <x v="0"/>
    <m/>
    <x v="11"/>
  </r>
  <r>
    <x v="23"/>
    <s v="TRA 059005180010-(BE) Traspaso a cuenta: 059005180010, INMOBILIARIA IMAGEN VISION S.A. DE C.V., TRASPASO DE SALDOS TV"/>
    <n v="5800000"/>
    <m/>
    <n v="1033956.7"/>
    <x v="0"/>
    <x v="8"/>
    <x v="0"/>
    <m/>
    <x v="0"/>
  </r>
  <r>
    <x v="56"/>
    <s v="TRA 059955400016-(BE) Traspaso a cuenta: 059955400016, URBANIZADORA PPK DEL NORTE S.A. DE C.V., DEVOLUCION"/>
    <n v="6885000"/>
    <m/>
    <n v="1041919.76"/>
    <x v="0"/>
    <x v="7"/>
    <x v="0"/>
    <m/>
    <x v="2"/>
  </r>
  <r>
    <x v="6"/>
    <s v="DOC 0013501-UPN221024R33-Cobro de cheque:0000000013501"/>
    <n v="10000000"/>
    <m/>
    <n v="2615297.2200000002"/>
    <x v="0"/>
    <x v="0"/>
    <x v="0"/>
    <m/>
    <x v="6"/>
  </r>
  <r>
    <x v="21"/>
    <s v="TRA 059955400016-(BE) Traspaso a cuenta: 059955400016, URBANIZADORA PPK DEL NORTE S.A. DE C.V., DEVOLUCION"/>
    <n v="12600000"/>
    <m/>
    <n v="1028048.96"/>
    <x v="0"/>
    <x v="7"/>
    <x v="0"/>
    <m/>
    <x v="11"/>
  </r>
  <r>
    <x v="31"/>
    <s v="INT 38432P06202409293410897072-KUFP199 SPEI, BANORTE, 072580012209280604, LILIANN DIAZ GARZA, 38432P06202409293410897072, 0240929, Local 5 plaza selda"/>
    <m/>
    <n v="1510.54"/>
    <n v="299221.86"/>
    <x v="1"/>
    <x v="13"/>
    <x v="53"/>
    <m/>
    <x v="12"/>
  </r>
  <r>
    <x v="3"/>
    <s v="INT SPEI-Cancelacion SPEI: JWPZ527"/>
    <m/>
    <n v="2471"/>
    <n v="501808.2"/>
    <x v="1"/>
    <x v="7"/>
    <x v="0"/>
    <m/>
    <x v="3"/>
  </r>
  <r>
    <x v="9"/>
    <s v="INT SPEI-Cancelacion SPEI: JGAG129"/>
    <m/>
    <n v="2633"/>
    <n v="141060.32999999999"/>
    <x v="1"/>
    <x v="7"/>
    <x v="0"/>
    <m/>
    <x v="8"/>
  </r>
  <r>
    <x v="10"/>
    <s v="INT SPEI-Cancelacion SPEI: IZEG410"/>
    <m/>
    <n v="2943.66"/>
    <n v="285272.67"/>
    <x v="1"/>
    <x v="7"/>
    <x v="0"/>
    <m/>
    <x v="1"/>
  </r>
  <r>
    <x v="40"/>
    <s v="INT 20240808400420000MIFE000999197-JRKW094 SPEI, MIFEL, 042580016001779899, AMERANA INMOBILIARIA S DE RL DE CV, 20240808400420000MIFE000999197, 1, Selda L3 mtto Ago 2024"/>
    <m/>
    <n v="4309.46"/>
    <n v="48097.15"/>
    <x v="1"/>
    <x v="13"/>
    <x v="54"/>
    <m/>
    <x v="0"/>
  </r>
  <r>
    <x v="50"/>
    <s v="INT 20240703400420000MIFE000460445-IYPD589 SPEI, MIFEL, 042580016001779899, AMERANA INMOBILIARIA S DE RL DE CV, 20240703400420000MIFE000460445, 1, Selda L3 mtto Julio 2024"/>
    <m/>
    <n v="4309.46"/>
    <n v="84813.52"/>
    <x v="1"/>
    <x v="13"/>
    <x v="54"/>
    <m/>
    <x v="1"/>
  </r>
  <r>
    <x v="38"/>
    <s v="DOC DGUGKTCFCE-Deposito en firme"/>
    <m/>
    <n v="100000"/>
    <n v="136236.04999999999"/>
    <x v="1"/>
    <x v="3"/>
    <x v="0"/>
    <m/>
    <x v="2"/>
  </r>
  <r>
    <x v="9"/>
    <s v="INT 38432P03202407173222736679-JGDR326 SPEI, BANORTE, 072580012209280604, LILIANN DIAZ GARZA, 38432P03202407173222736679, 0240717, Mantenimiento local 5 plaza selda"/>
    <m/>
    <n v="4906.71"/>
    <n v="51553.5"/>
    <x v="1"/>
    <x v="13"/>
    <x v="53"/>
    <m/>
    <x v="8"/>
  </r>
  <r>
    <x v="42"/>
    <s v="INT BNET01002408010026985143-JOAS214 SPEI, BBVA MEXICO, 012580001009967693, JAIME ISAIAS FLORES GARCIA, BNET01002408010026985143, 0801001, IIV040323GR6 - FAC A2817"/>
    <m/>
    <n v="4941.3100000000004"/>
    <n v="659546.98"/>
    <x v="1"/>
    <x v="13"/>
    <x v="55"/>
    <m/>
    <x v="13"/>
  </r>
  <r>
    <x v="28"/>
    <s v="INT BNET01002407010045010429-IXKZ022 SPEI, BBVA MEXICO, 012580001009967693, JAIME ISAIAS FLORES GARCIA, BNET01002407010045010429, 0701001, IIV040323GR6 - FAC A2795"/>
    <m/>
    <n v="4941.3100000000004"/>
    <n v="102319.06"/>
    <x v="1"/>
    <x v="13"/>
    <x v="55"/>
    <m/>
    <x v="1"/>
  </r>
  <r>
    <x v="48"/>
    <s v="INT BNET01002409020034298662-KFSR012 SPEI, BBVA MEXICO, 012580001009967693, JAIME ISAIAS FLORES GARCIA, BNET01002409020034298662, 0902001, IIV040323GR6 - FAC A2844"/>
    <m/>
    <n v="4941.3100000000004"/>
    <n v="133194.98000000001"/>
    <x v="1"/>
    <x v="13"/>
    <x v="55"/>
    <m/>
    <x v="7"/>
  </r>
  <r>
    <x v="27"/>
    <s v="INT SPEI-Cancelacion SPEI: JGSN225"/>
    <m/>
    <n v="5000"/>
    <n v="150713.87"/>
    <x v="1"/>
    <x v="7"/>
    <x v="0"/>
    <m/>
    <x v="8"/>
  </r>
  <r>
    <x v="59"/>
    <s v="INT 3843CP05202408263319932905-KBEF557 SPEI, BANORTE, 072580012209280604, LILIANN DIAZ GARZA, 3843CP05202408263319932905, 0240826, Pago renta local 5 plaza selda"/>
    <m/>
    <n v="5388.64"/>
    <n v="996919.76"/>
    <x v="1"/>
    <x v="13"/>
    <x v="53"/>
    <m/>
    <x v="2"/>
  </r>
  <r>
    <x v="53"/>
    <s v="INT 202409264013300000000028846105-KSKV818 SPEI, ACTINVER, 133580000074905010, OPERADORA FILTRO, S DE RL DE CV, 202409264013300000000028846105, 0000003, PAGO FACTURA 2859"/>
    <m/>
    <n v="10159.66"/>
    <n v="164419.99"/>
    <x v="1"/>
    <x v="13"/>
    <x v="56"/>
    <m/>
    <x v="6"/>
  </r>
  <r>
    <x v="36"/>
    <s v="INT 202407154013300000000027480878-JEXD080 SPEI, ACTINVER, 133580000074905010, OPERADORA FILTRO, S DE RL DE CV, 202407154013300000000027480878, 0000003, PAGO FACTURA 2808"/>
    <m/>
    <n v="10652.66"/>
    <n v="119840.72"/>
    <x v="1"/>
    <x v="13"/>
    <x v="56"/>
    <m/>
    <x v="8"/>
  </r>
  <r>
    <x v="45"/>
    <s v="INT 202408224013300000000028203761-JZKN222 SPEI, ACTINVER, 133580000074905010, OPERADORA FILTRO, S DE RL DE CV, 202408224013300000000028203761, 0000003, PAGO FACTURA 2832"/>
    <m/>
    <n v="10957.81"/>
    <n v="99268.79"/>
    <x v="1"/>
    <x v="13"/>
    <x v="56"/>
    <m/>
    <x v="4"/>
  </r>
  <r>
    <x v="51"/>
    <s v="INT 8846APR2202408283324992081-KCHW976 SPEI, BANORTE, 072580004153653434, ENVERO CAPITAL S DE RL DE CV, 8846APR2202408283324992081, 0240828, PAGO DE RENTA L 3 Y 4 AGOSTO FAC A2815"/>
    <m/>
    <n v="13476.93"/>
    <n v="65119.05"/>
    <x v="1"/>
    <x v="13"/>
    <x v="57"/>
    <m/>
    <x v="2"/>
  </r>
  <r>
    <x v="34"/>
    <s v="INT 38432P03202408213308229315-JYQD959 SPEI, BANORTE, 072580012209280604, LILIANN DIAZ GARZA, 38432P03202408213308229315, 0240821, Pago renta local 5 plaza selda"/>
    <m/>
    <n v="13516.77"/>
    <n v="47163.69"/>
    <x v="1"/>
    <x v="13"/>
    <x v="53"/>
    <m/>
    <x v="4"/>
  </r>
  <r>
    <x v="41"/>
    <s v="INT 085900713744323344-JYDN924 SPEI, BANAMEX, 002580701667322375, INMOBILIARIA IMAGEN VISION SA DE C, 085900713744323344, 200824, TRASPASO"/>
    <m/>
    <n v="490000"/>
    <n v="603611.16"/>
    <x v="1"/>
    <x v="8"/>
    <x v="0"/>
    <m/>
    <x v="4"/>
  </r>
  <r>
    <x v="20"/>
    <s v="INT 8846APR2202407263243769728-JKWG555 SPEI, BANORTE, 072580004153653434, ENVERO CAPITAL S DE RL DE CV, 8846APR2202407263243769728, 0240726, PAGO FACTURA A2802 RENTA JULIO"/>
    <m/>
    <n v="13734.6"/>
    <n v="630384.81000000006"/>
    <x v="1"/>
    <x v="13"/>
    <x v="57"/>
    <m/>
    <x v="5"/>
  </r>
  <r>
    <x v="31"/>
    <s v="INT 8846APR2202409303412738503-KUQK967 SPEI, BANORTE, 072580004153653434, ENVERO CAPITAL S DE RL DE CV, 8846APR2202409303412738503, 0240930, PAGO FACTURA A RENTA SEPTIEMBRE"/>
    <m/>
    <n v="13734.6"/>
    <n v="227281.8"/>
    <x v="1"/>
    <x v="13"/>
    <x v="57"/>
    <m/>
    <x v="12"/>
  </r>
  <r>
    <x v="60"/>
    <s v="INT 3843CP06202409073354183560-KIKI732 SPEI, BANORTE, 072580012130520158, MONICA ALEJANDRA DURAZO TORRES, 3843CP06202409073354183560, 0240907, L24villaplataseptiembre"/>
    <m/>
    <n v="13836.6"/>
    <n v="103293.6"/>
    <x v="1"/>
    <x v="13"/>
    <x v="58"/>
    <m/>
    <x v="10"/>
  </r>
  <r>
    <x v="3"/>
    <s v="INT BNET01002408160030482954-JWOS075 SPEI, BBVA MEXICO, 012580001176962563, HECNOR BUSINESS CENT ERS SA DE CV, BNET01002408160030482954, 1608240, Pago Factura A2813"/>
    <m/>
    <n v="13838.57"/>
    <n v="474226.18"/>
    <x v="1"/>
    <x v="13"/>
    <x v="59"/>
    <m/>
    <x v="3"/>
  </r>
  <r>
    <x v="27"/>
    <s v="INT BNET01002407190048808396-JGST623 SPEI, BBVA MEXICO, 012580001176962563, HECNOR BUSINESS CENT ERS SA DE CV, BNET01002407190048808396, 1907240, Pago Factura A2788"/>
    <m/>
    <n v="13838.57"/>
    <n v="164559.4"/>
    <x v="1"/>
    <x v="13"/>
    <x v="59"/>
    <m/>
    <x v="8"/>
  </r>
  <r>
    <x v="33"/>
    <s v="INT BNET01002409130036975546-KLZX781 SPEI, BBVA MEXICO, 012580001176962563, HECNOR BUSINESS CENT ERS SA DE CV, BNET01002409130036975546, 1309240, Renta Factura A2840"/>
    <m/>
    <n v="13838.57"/>
    <n v="19177.89"/>
    <x v="1"/>
    <x v="13"/>
    <x v="59"/>
    <m/>
    <x v="10"/>
  </r>
  <r>
    <x v="21"/>
    <s v="INT 085901305254319443-JCYI580 SPEI, BANAMEX, 002580701667322375, INMOBILIARIA IMAGEN VISION SA DE C, 085901305254319443, 120724, TRASPASO"/>
    <m/>
    <n v="13550000"/>
    <n v="13628048.960000001"/>
    <x v="1"/>
    <x v="8"/>
    <x v="0"/>
    <m/>
    <x v="11"/>
  </r>
  <r>
    <x v="23"/>
    <s v="INT 085902200564322240-JSGJ246 SPEI, BANAMEX, 002580701667322375, INMOBILIARIA IMAGEN VISION SA DE C, 085902200564322240, 90824, TRASPASO"/>
    <m/>
    <n v="6870000"/>
    <n v="6913956.7000000002"/>
    <x v="1"/>
    <x v="8"/>
    <x v="0"/>
    <m/>
    <x v="0"/>
  </r>
  <r>
    <x v="38"/>
    <s v="INT 2024083040044B36L0000318447595-KEFY289 SPEI, SCOTIABANK, 044580145021768908, LOPEZ GARCIA HUGO ENRIQUE, 2024083040044B36L0000318447595, 300824, Transferencia a INMOBILIARIA IMAGEN VISI"/>
    <m/>
    <n v="16413.009999999998"/>
    <n v="209696.64000000001"/>
    <x v="1"/>
    <x v="13"/>
    <x v="60"/>
    <m/>
    <x v="2"/>
  </r>
  <r>
    <x v="38"/>
    <s v="INT 2024083040044B36L0000318448948-KEGA403 SPEI, SCOTIABANK, 044580145021768908, LOPEZ GARCIA HUGO ENRIQUE, 2024083040044B36L0000318448948, 300824, Transferencia a INMOBILIARIA IMAGEN VISI"/>
    <m/>
    <n v="16414"/>
    <n v="226110.64"/>
    <x v="1"/>
    <x v="13"/>
    <x v="60"/>
    <m/>
    <x v="2"/>
  </r>
  <r>
    <x v="15"/>
    <s v="INT 085902248344325442-KJTV452 SPEI, BANAMEX, 002580701667322375, INMOBILIARIA IMAGEN VISION SA DE C, 085902248344325442, 224834, Citibanamex"/>
    <m/>
    <n v="5600000"/>
    <n v="5698181.5999999996"/>
    <x v="1"/>
    <x v="8"/>
    <x v="0"/>
    <m/>
    <x v="10"/>
  </r>
  <r>
    <x v="56"/>
    <s v="INT 085902362904324042-KBUV164 SPEI, BANAMEX, 002580701667322375, INMOBILIARIA IMAGEN VISION SA DE C, 085902362904324042, 270824, TRASPASO"/>
    <m/>
    <n v="6880000"/>
    <n v="7876919.7599999998"/>
    <x v="1"/>
    <x v="8"/>
    <x v="0"/>
    <m/>
    <x v="2"/>
  </r>
  <r>
    <x v="7"/>
    <s v="INT 085902408324325040-KHTY972 SPEI, BANAMEX, 002580701667322375, INMOBILIARIA IMAGEN VISION SA DE C, 085902408324325040, 240832, Citibanamex"/>
    <m/>
    <n v="400000"/>
    <n v="760596.6"/>
    <x v="1"/>
    <x v="8"/>
    <x v="0"/>
    <m/>
    <x v="7"/>
  </r>
  <r>
    <x v="1"/>
    <s v="INT 085902439604318747-IZNR123 SPEI, BANAMEX, 002580701667322375, INMOBILIARIA IMAGEN VISION SA DE C, 085902439604318747, 50724, TRASPASO"/>
    <m/>
    <n v="3220000"/>
    <n v="3370378.14"/>
    <x v="1"/>
    <x v="8"/>
    <x v="0"/>
    <m/>
    <x v="1"/>
  </r>
  <r>
    <x v="42"/>
    <s v="INT 3843CP01202408013259501745-JNZS174 SPEI, BANORTE, 072580012130520158, MONICA ALEJANDRA DURAZO TORRES, 3843CP01202408013259501745, 0240801, L24villaplataagosto"/>
    <m/>
    <n v="17585.7"/>
    <n v="654605.67000000004"/>
    <x v="1"/>
    <x v="13"/>
    <x v="58"/>
    <m/>
    <x v="13"/>
  </r>
  <r>
    <x v="61"/>
    <s v="INT 38432P02202407083198669835-JAZQ204 SPEI, BANORTE, 072580012130520158, MONICA ALEJANDRA DURAZO TORRES, 38432P02202407083198669835, 0240708, L24villaplatajulio"/>
    <m/>
    <n v="17585.7"/>
    <n v="111445.59"/>
    <x v="1"/>
    <x v="13"/>
    <x v="58"/>
    <m/>
    <x v="11"/>
  </r>
  <r>
    <x v="14"/>
    <s v="INT 085902700604320142-JHCD770 SPEI, BANAMEX, 002580701667322375, INMOBILIARIA IMAGEN VISION SA DE C, 085902700604320142, 190724, TRASPASO"/>
    <m/>
    <n v="2130000"/>
    <n v="2217501.4"/>
    <x v="1"/>
    <x v="8"/>
    <x v="0"/>
    <m/>
    <x v="8"/>
  </r>
  <r>
    <x v="4"/>
    <s v="INT 085902779774323645-JZWN892 SPEI, BANAMEX, 002580701667322375, INMOBILIARIA IMAGEN VISION SA DE C, 085902779774323645, 1, 1"/>
    <m/>
    <n v="2900000"/>
    <n v="4097631.3"/>
    <x v="1"/>
    <x v="8"/>
    <x v="0"/>
    <m/>
    <x v="4"/>
  </r>
  <r>
    <x v="13"/>
    <s v="INT 3843CP03202407223234549260-JITE060 SPEI, BANORTE, 072580012209280604, LILIANN DIAZ GARZA, 3843CP03202407223234549260, 0240722, Local 5 plaza selda"/>
    <m/>
    <n v="18905"/>
    <n v="138639.75"/>
    <x v="1"/>
    <x v="13"/>
    <x v="53"/>
    <m/>
    <x v="5"/>
  </r>
  <r>
    <x v="53"/>
    <s v="INT 38432P05202409263401464050-KSLK000 SPEI, BANORTE, 072580012209280604, LILIANN DIAZ GARZA, 38432P05202409263401464050, 0240926, Pago renta local 5 plaza zelda"/>
    <m/>
    <n v="18905.41"/>
    <n v="223964.06"/>
    <x v="1"/>
    <x v="13"/>
    <x v="53"/>
    <m/>
    <x v="6"/>
  </r>
  <r>
    <x v="54"/>
    <s v="INT 085902943304324844-KGSC230 SPEI, BANAMEX, 002580701667322375, INMOBILIARIA IMAGEN VISION SA DE C, 085902943304324844, 40924, TRASPASO"/>
    <m/>
    <n v="1360000"/>
    <n v="1413194.98"/>
    <x v="1"/>
    <x v="8"/>
    <x v="0"/>
    <m/>
    <x v="7"/>
  </r>
  <r>
    <x v="1"/>
    <s v="INT 2024070540044B36L0000307647449-IZMM727 SPEI, SCOTIABANK, 044580145021768908, LOPEZ GARCIA HUGO ENRIQUE, 2024070540044B36L0000307647449, 50724, Pago Renta Local"/>
    <m/>
    <n v="20437.580000000002"/>
    <n v="305385.09999999998"/>
    <x v="1"/>
    <x v="13"/>
    <x v="60"/>
    <m/>
    <x v="1"/>
  </r>
  <r>
    <x v="44"/>
    <s v="INT 2024073140044B36L0000312418012-JNEH973 SPEI, SCOTIABANK, 044580145021768908, LOPEZ GARCIA HUGO ENRIQUE, 2024073140044B36L0000312418012, 310724, Transferencia a INMOBILIARIA IMAGEN VISI"/>
    <m/>
    <n v="20437.580000000002"/>
    <n v="209269.35"/>
    <x v="1"/>
    <x v="13"/>
    <x v="60"/>
    <m/>
    <x v="13"/>
  </r>
  <r>
    <x v="3"/>
    <s v="INT 085903214424322949-JWFT368 SPEI, BANAMEX, 002580701667322375, INMOBILIARIA IMAGEN VISION SA DE C, 085903214424322949, 160824, TRASPASO"/>
    <m/>
    <n v="1190000"/>
    <n v="1276881.3600000001"/>
    <x v="1"/>
    <x v="8"/>
    <x v="0"/>
    <m/>
    <x v="3"/>
  </r>
  <r>
    <x v="44"/>
    <s v="INT 085903439724321344-JNEX145 SPEI, BANAMEX, 002580701667322375, INMOBILIARIA IMAGEN VISION SA DE C, 085903439724321344, 343972, Citibanamex"/>
    <m/>
    <n v="1800000"/>
    <n v="2009269.35"/>
    <x v="1"/>
    <x v="8"/>
    <x v="0"/>
    <m/>
    <x v="13"/>
  </r>
  <r>
    <x v="12"/>
    <s v="INT 085903472704326447-KPIX357 SPEI, BANAMEX, 002580701667322375, INMOBILIARIA IMAGEN VISION SA DE C, 085903472704326447, 200924, TRASPASO"/>
    <m/>
    <n v="1582910"/>
    <n v="1617537.44"/>
    <x v="1"/>
    <x v="8"/>
    <x v="0"/>
    <m/>
    <x v="9"/>
  </r>
  <r>
    <x v="58"/>
    <s v="INT 085903531264319149-JBPL139 SPEI, BANAMEX, 002580701667322375, INMOBILIARIA IMAGEN VISION SA DE C, 085903531264319149, 90724, TRASPASO"/>
    <m/>
    <n v="5700000"/>
    <n v="5835278.5899999999"/>
    <x v="1"/>
    <x v="8"/>
    <x v="0"/>
    <m/>
    <x v="11"/>
  </r>
  <r>
    <x v="20"/>
    <s v="INT 085903636974320841-JKPL821 SPEI, BANAMEX, 002580701667322375, INMOBILIARIA IMAGEN VISION SA DE C, 085903636974320841, 363697, Citibanamex"/>
    <m/>
    <n v="3380000"/>
    <n v="3515885.01"/>
    <x v="1"/>
    <x v="8"/>
    <x v="0"/>
    <m/>
    <x v="5"/>
  </r>
  <r>
    <x v="35"/>
    <s v="INT 085903671334321548-JOSA442 SPEI, BANAMEX, 002580701667322375, INMOBILIARIA IMAGEN VISION SA DE C, 085903671334321548, 20824, TRASPASO"/>
    <m/>
    <n v="1330000"/>
    <n v="1382056.01"/>
    <x v="1"/>
    <x v="8"/>
    <x v="0"/>
    <m/>
    <x v="13"/>
  </r>
  <r>
    <x v="6"/>
    <s v="INT 085903689764327143-KSXX078 SPEI, BANAMEX, 002580700201158809, FRANCISCO JOSE, MONTEMAYOR/ALDAPE, 085903689764327143, 270924, Transferencia interbancaria"/>
    <m/>
    <n v="12000000"/>
    <n v="12615297.220000001"/>
    <x v="1"/>
    <x v="13"/>
    <x v="61"/>
    <m/>
    <x v="6"/>
  </r>
  <r>
    <x v="43"/>
    <s v="INT 085904011794319841-JFNY185 SPEI, BANAMEX, 002580701667322375, INMOBILIARIA IMAGEN VISION SA DE C, 085904011794319841, 401179, Citibanamex"/>
    <m/>
    <n v="3590000"/>
    <n v="3752451.38"/>
    <x v="1"/>
    <x v="8"/>
    <x v="0"/>
    <m/>
    <x v="8"/>
  </r>
  <r>
    <x v="33"/>
    <s v="INT 085905187274325742-KLSP587 SPEI, BANAMEX, 002580701667322375, INMOBILIARIA IMAGEN VISION SA DE C, 085905187274325742, 518727, Citibanamex"/>
    <m/>
    <n v="1300000"/>
    <n v="1334476.26"/>
    <x v="1"/>
    <x v="8"/>
    <x v="0"/>
    <m/>
    <x v="10"/>
  </r>
  <r>
    <x v="16"/>
    <s v="INT 085905526664325540-KKNE554 SPEI, BANAMEX, 002580701667322375, INMOBILIARIA IMAGEN VISION SA DE C, 085905526664325540, 552666, Citibanamex"/>
    <m/>
    <n v="1000000"/>
    <n v="1081791.57"/>
    <x v="1"/>
    <x v="8"/>
    <x v="0"/>
    <m/>
    <x v="10"/>
  </r>
  <r>
    <x v="55"/>
    <s v="INT 085906222244322841-JVRA183 SPEI, BANAMEX, 002580701667322375, INMOBILIARIA IMAGEN VISION SA DE C, 085906222244322841, 150824, TRASPASO"/>
    <m/>
    <n v="1450000"/>
    <n v="1516841.2"/>
    <x v="1"/>
    <x v="8"/>
    <x v="0"/>
    <m/>
    <x v="3"/>
  </r>
  <r>
    <x v="19"/>
    <s v="INT 085908676094326148-KNQQ343 SPEI, BANAMEX, 002580700201158809, FRANCISCO JOSE, MONTEMAYOR/ALDAPE, 085908676094326148, 170924, Transferencia interbancaria"/>
    <m/>
    <n v="5000000"/>
    <n v="5019177.8899999997"/>
    <x v="1"/>
    <x v="13"/>
    <x v="61"/>
    <m/>
    <x v="9"/>
  </r>
  <r>
    <x v="6"/>
    <s v="INT 19234A0F36C48635-KSWJ184 SPEI, BANAMEX, 002580701130218000, COMERC FARMACEUTICA DE CHIS SAPI D, 19234A0F36C48635, 1155013, 55294806EMITIDO POR COFACH"/>
    <m/>
    <n v="440800"/>
    <n v="615297.22"/>
    <x v="1"/>
    <x v="13"/>
    <x v="62"/>
    <m/>
    <x v="6"/>
  </r>
  <r>
    <x v="5"/>
    <s v="INT 2024072540044B36K0000060024025-JJVZ350 SPEI, SCOTIABANK, 044580145078617293, LATINOAMERICA DE REFRIGERACION, 2024072540044B36K0000060024025, 1, pago fact. A2785"/>
    <m/>
    <n v="67190.880000000005"/>
    <n v="190584.97"/>
    <x v="1"/>
    <x v="13"/>
    <x v="63"/>
    <m/>
    <x v="5"/>
  </r>
  <r>
    <x v="44"/>
    <s v="INT 20240731400140BET0000471997410-JNLO758 SPEI, SANTANDER, 014580655099382962, CONSTRUCCIONES LAVINT SA DE CV, 20240731400140BET0000471997410, 7199741, deposito"/>
    <m/>
    <n v="660000"/>
    <n v="873344.35"/>
    <x v="1"/>
    <x v="13"/>
    <x v="64"/>
    <m/>
    <x v="13"/>
  </r>
  <r>
    <x v="34"/>
    <s v="INT 2024082140044B36K0000060718276-JYUO361 SPEI, SCOTIABANK, 044580256000129046, BELLEZA ASIATICA MOMIJI SA DE, 2024082140044B36K0000060718276, 2108, Imagen Vision Renta Julio"/>
    <m/>
    <n v="17800"/>
    <n v="64963.69"/>
    <x v="1"/>
    <x v="13"/>
    <x v="65"/>
    <m/>
    <x v="4"/>
  </r>
  <r>
    <x v="2"/>
    <s v="INT 2024082940044B36K0000060910849-KCVD437 SPEI, SCOTIABANK, 044580256000129046, BELLEZA ASIATICA MOMIJI SA DE, 2024082940044B36K0000060910849, 2908, Pago Final orinoco renta"/>
    <m/>
    <n v="17800"/>
    <n v="82919.05"/>
    <x v="1"/>
    <x v="13"/>
    <x v="65"/>
    <m/>
    <x v="2"/>
  </r>
  <r>
    <x v="38"/>
    <s v="INT 20240830400140BET0000483244510-KDYF492 SPEI, SANTANDER, 014580655101769800, SERVICIOS PROFESIONALES MIREMUX SA DE CV, 20240830400140BET0000483244510, 8324451, DEPOSITO"/>
    <m/>
    <n v="300000"/>
    <n v="626236.05000000005"/>
    <x v="1"/>
    <x v="13"/>
    <x v="66"/>
    <m/>
    <x v="2"/>
  </r>
  <r>
    <x v="53"/>
    <s v="INT 202409264013300000000028845911-KSKW446 SPEI, ACTINVER, 133580000074905010, OPERADORA FILTRO, S DE RL DE CV, 202409264013300000000028845911, 0000003, PAGO FACTURA 2858"/>
    <m/>
    <n v="40638.660000000003"/>
    <n v="205058.65"/>
    <x v="1"/>
    <x v="13"/>
    <x v="56"/>
    <m/>
    <x v="6"/>
  </r>
  <r>
    <x v="16"/>
    <s v="INT 2024091140044B36K0000061266504-KKLK727 SPEI, SCOTIABANK, 044580145078617293, LATINOAMERICA DE REFRIGERACION, 2024091140044B36K0000061266504, 1, pago fact. A2811"/>
    <m/>
    <n v="67190.880000000005"/>
    <n v="81791.570000000007"/>
    <x v="1"/>
    <x v="13"/>
    <x v="63"/>
    <m/>
    <x v="10"/>
  </r>
  <r>
    <x v="31"/>
    <s v="INT 20240930400140BET0000494129710-KUTO290 SPEI, SANTANDER, 014580655101769800, SERVICIOS PROFESIONALES MIREMUX SA DE CV, 20240930400140BET0000494129710, 9412971, DEPOSITO"/>
    <m/>
    <n v="237361"/>
    <n v="274642.8"/>
    <x v="1"/>
    <x v="13"/>
    <x v="66"/>
    <m/>
    <x v="12"/>
  </r>
  <r>
    <x v="10"/>
    <s v="INT 24186807715700-IYUG920 SPEI, MULTIVA BANCO, 132180000071591530, LIDICE ESTEFANIA LOREDO DIAZ, 24186807715700, 7, julio"/>
    <m/>
    <n v="17515.990000000002"/>
    <n v="102329.51"/>
    <x v="1"/>
    <x v="13"/>
    <x v="67"/>
    <m/>
    <x v="1"/>
  </r>
  <r>
    <x v="36"/>
    <s v="INT 202407154013300000000027480832-JEXD082 SPEI, ACTINVER, 133580000074905010, OPERADORA FILTRO, S DE RL DE CV, 202407154013300000000027480832, 0000003, PAGO FACTURA 2807"/>
    <m/>
    <n v="42610.66"/>
    <n v="162451.38"/>
    <x v="1"/>
    <x v="13"/>
    <x v="56"/>
    <m/>
    <x v="8"/>
  </r>
  <r>
    <x v="45"/>
    <s v="INT 202408224013300000000028203759-JZKN112 SPEI, ACTINVER, 133580000074905010, OPERADORA FILTRO, S DE RL DE CV, 202408224013300000000028203759, 0000003, PAGO FACTURA 2831"/>
    <m/>
    <n v="43831.25"/>
    <n v="88310.98"/>
    <x v="1"/>
    <x v="13"/>
    <x v="56"/>
    <m/>
    <x v="4"/>
  </r>
  <r>
    <x v="35"/>
    <s v="INT 24215059547087-JOPT609 SPEI, MULTIVA BANCO, 132180000071591530, LIDICE ESTEFANIA LOREDO DIAZ, 24215059547087, 8, agosto"/>
    <m/>
    <n v="17515.990000000002"/>
    <n v="52056.01"/>
    <x v="1"/>
    <x v="13"/>
    <x v="67"/>
    <m/>
    <x v="13"/>
  </r>
  <r>
    <x v="48"/>
    <s v="INT 24246973047808-KFHU989 SPEI, MULTIVA BANCO, 132180000071591530, LIDICE ESTEFANIA LOREDO DIAZ, 24246973047808, 1, sep"/>
    <m/>
    <n v="17515.990000000002"/>
    <n v="242959.63"/>
    <x v="1"/>
    <x v="13"/>
    <x v="67"/>
    <m/>
    <x v="7"/>
  </r>
  <r>
    <x v="61"/>
    <s v="INT 3843CP02202407083198194262-JAWP393 SPEI, BANORTE, 072580012211134078, ARNOLDO IVAN VELA HERNANDEZ, 3843CP02202407083198194262, 0240708, lote 59 palo alto"/>
    <m/>
    <n v="15881.25"/>
    <n v="93859.89"/>
    <x v="1"/>
    <x v="13"/>
    <x v="68"/>
    <m/>
    <x v="11"/>
  </r>
  <r>
    <x v="0"/>
    <s v="INT 3843CP02202408033266539718-JPNN706 SPEI, BANORTE, 072580012211134078, ARNOLDO IVAN VELA HERNANDEZ, 3843CP02202408033266539718, 0240803, lote 59 palo alto agosto2024"/>
    <m/>
    <n v="15881.25"/>
    <n v="203439.97"/>
    <x v="1"/>
    <x v="13"/>
    <x v="68"/>
    <m/>
    <x v="0"/>
  </r>
  <r>
    <x v="3"/>
    <s v="INT 3843CP02202408163298697165-JWPT768 SPEI, BANORTE, 072580002572338662, CLAUDIA PATRICIA DE LA GARZA RAMOS, 3843CP02202408163298697165, 0240816, Pago 12 palo alto"/>
    <m/>
    <n v="30039.98"/>
    <n v="501815.16"/>
    <x v="1"/>
    <x v="13"/>
    <x v="69"/>
    <m/>
    <x v="3"/>
  </r>
  <r>
    <x v="27"/>
    <s v="INT 3843CP04202407183223937645-JGKJ361 SPEI, BANORTE, 072580002572338662, CLAUDIA PATRICIA DE LA GARZA RAMOS, 3843CP04202407183223937645, 0240717, Pago 11 palo alto claudia de la garza"/>
    <m/>
    <n v="30039.98"/>
    <n v="78405.56"/>
    <x v="1"/>
    <x v="13"/>
    <x v="69"/>
    <m/>
    <x v="8"/>
  </r>
  <r>
    <x v="17"/>
    <s v="INT 3843CP05202409193384441608-KOSB092 SPEI, BANORTE, 072580010633357260, CLAUDIA PATRICIA DE LA GARZA RAMOS, 3843CP05202409193384441608, 0240919, Pago 13 Palo alto Claudia de la Garza"/>
    <m/>
    <n v="30039.98"/>
    <n v="47177.33"/>
    <x v="1"/>
    <x v="13"/>
    <x v="69"/>
    <m/>
    <x v="9"/>
  </r>
  <r>
    <x v="46"/>
    <s v="INT 72792P01202409233393965095-KQTO898 SPEI, BANORTE, 072580001112329977, JOSE CARLOS TORRES GARCIA, 72792P01202409233393965095, 0230924, DEPARTAMENTO 103 DOS DUENDES"/>
    <m/>
    <n v="320000"/>
    <n v="340501.31"/>
    <x v="1"/>
    <x v="13"/>
    <x v="70"/>
    <m/>
    <x v="6"/>
  </r>
  <r>
    <x v="43"/>
    <s v="INT 7279CP02202407163220212947-JFPA137 SPEI, BANORTE, 072580001112329977, JOSE CARLOS TORRES GARCIA, 7279CP02202407163220212947, 0160724, DEPARTAMENTO 103 DOS DUENDES"/>
    <m/>
    <n v="320000"/>
    <n v="482451.38"/>
    <x v="1"/>
    <x v="13"/>
    <x v="70"/>
    <m/>
    <x v="8"/>
  </r>
  <r>
    <x v="18"/>
    <s v="INT 7279CP05202408193304578073-JXUF953 SPEI, BANORTE, 072580001112329977, JOSE CARLOS TORRES GARCIA, 7279CP05202408193304578073, 0190824, DEPARTAMENTO 103 DOS DUENDES"/>
    <m/>
    <n v="320000"/>
    <n v="482173.45"/>
    <x v="1"/>
    <x v="13"/>
    <x v="70"/>
    <m/>
    <x v="4"/>
  </r>
  <r>
    <x v="56"/>
    <s v="INT BNET01002408270032554408-KBVM287 SPEI, BBVA MEXICO, 012580004827033007, GABRIEL FLORES CEDILLO, BNET01002408270032554408, 2708240, Lote 53 Palo Alto Gabriel Flores Cedillo"/>
    <m/>
    <n v="30786.32"/>
    <n v="1192706.08"/>
    <x v="1"/>
    <x v="13"/>
    <x v="71"/>
    <m/>
    <x v="2"/>
  </r>
  <r>
    <x v="31"/>
    <s v="INT BNET01002409300040302376-KULX763 SPEI, BBVA MEXICO, 012580004827033007, GABRIEL FLORES CEDILLO, BNET01002409300040302376, 3009240, Lote53 PaloAlto Gabriel Flores Cedillo"/>
    <m/>
    <n v="30786.32"/>
    <n v="285132.21999999997"/>
    <x v="1"/>
    <x v="13"/>
    <x v="71"/>
    <m/>
    <x v="12"/>
  </r>
  <r>
    <x v="8"/>
    <s v="INT HSBC217974-JQPV742 SPEI, HSBC, 021580062219009494, MABEL ESTRADA GARZA, HSBC217974, 0000008, MENS 8 DEPTO 310 DOSDUENDES"/>
    <m/>
    <n v="235000"/>
    <n v="489274.97"/>
    <x v="1"/>
    <x v="13"/>
    <x v="72"/>
    <m/>
    <x v="0"/>
  </r>
  <r>
    <x v="10"/>
    <s v="INT HSBC340048-IYYO795 SPEI, HSBC, 021580062219009494, MABEL ESTRADA GARZA, HSBC340048, 0000007, PAGO 7 DEPTO 310 DOSDUENDES"/>
    <m/>
    <n v="235000"/>
    <n v="503315.21"/>
    <x v="1"/>
    <x v="13"/>
    <x v="72"/>
    <m/>
    <x v="1"/>
  </r>
  <r>
    <x v="44"/>
    <s v="INT HSBC366484-JNDW194 SPEI, HSBC, 021822040569859896, GABRIEL FLORES CEDILLO, HSBC366484, 0000001, Lote53 PaloAlto Gabriel Flores C"/>
    <m/>
    <n v="30786.32"/>
    <n v="188831.77"/>
    <x v="1"/>
    <x v="13"/>
    <x v="71"/>
    <m/>
    <x v="13"/>
  </r>
  <r>
    <x v="62"/>
    <s v="INT HSBC562734-KHKO192 SPEI, HSBC, 021580062219009494, MABEL ESTRADA GARZA, HSBC562734, 0000009, MENSUALIDAD 9 DEPTO 310 DOSDUENDES"/>
    <m/>
    <n v="235000"/>
    <n v="298194.98"/>
    <x v="1"/>
    <x v="13"/>
    <x v="72"/>
    <m/>
    <x v="7"/>
  </r>
  <r>
    <x v="28"/>
    <s v="INT MBAN01002407010086944045-IXGN512 SPEI, BBVA MEXICO, 012700004717424344, JESUS EDUARDO SALVAD SUAREZ PENA, MBAN01002407010086944045, 2506240, plaza selda L2"/>
    <m/>
    <n v="25720.28"/>
    <n v="100755.75"/>
    <x v="1"/>
    <x v="13"/>
    <x v="73"/>
    <m/>
    <x v="1"/>
  </r>
  <r>
    <x v="10"/>
    <s v="INT MBAN01002407040098004821-IYVQ300 SPEI, BBVA MEXICO, 012580001942999142, ALFREDO GARZA PENA, MBAN01002407040098004821, 2506240, Lote 12 y 13 Palo Alto 7 de 23"/>
    <m/>
    <n v="125000"/>
    <n v="227329.51"/>
    <x v="1"/>
    <x v="13"/>
    <x v="74"/>
    <m/>
    <x v="1"/>
  </r>
  <r>
    <x v="10"/>
    <s v="INT MBAN01002407040098183545-IYWL397 SPEI, BBVA MEXICO, 012580004420005128, ENRIQUE AVALOS MONARREZ, MBAN01002407040098183545, 2306240, lote48 palo Alto"/>
    <m/>
    <n v="40985.699999999997"/>
    <n v="268315.21000000002"/>
    <x v="1"/>
    <x v="13"/>
    <x v="75"/>
    <m/>
    <x v="1"/>
  </r>
  <r>
    <x v="61"/>
    <s v="INT MBAN01002407080063094087-JBBX239 SPEI, BBVA MEXICO, 012180015531003783, ANDREA FRAUSTRO VILLARREAL, MBAN01002407080063094087, 1806240, renta"/>
    <m/>
    <n v="23833"/>
    <n v="135278.59"/>
    <x v="1"/>
    <x v="13"/>
    <x v="76"/>
    <m/>
    <x v="11"/>
  </r>
  <r>
    <x v="9"/>
    <s v="INT MBAN01002407170096191833-JFZO403 SPEI, BBVA MEXICO, 012180015060812157, MARYSOL ORTEGA CUESTA, MBAN01002407170096191833, 1806240, mant"/>
    <m/>
    <n v="4865.91"/>
    <n v="487317.29"/>
    <x v="1"/>
    <x v="13"/>
    <x v="77"/>
    <m/>
    <x v="8"/>
  </r>
  <r>
    <x v="0"/>
    <s v="INT MBAN01002408050056644121-JPHC329 SPEI, BBVA MEXICO, 012580004420005128, ENRIQUE AVALOS MONARREZ, MBAN01002408050056644121, 2306240, L48PaloAlto EAM"/>
    <m/>
    <n v="40985.699999999997"/>
    <n v="187558.72"/>
    <x v="1"/>
    <x v="13"/>
    <x v="75"/>
    <m/>
    <x v="0"/>
  </r>
  <r>
    <x v="8"/>
    <s v="INT MBAN01002408060066674597-JQPL128 SPEI, BBVA MEXICO, 012580001942999142, ALFREDO GARZA PENA, MBAN01002408060066674597, 2506240, Lote 12 y 13 Palo Alto 8 de 23"/>
    <m/>
    <n v="125000"/>
    <n v="254274.97"/>
    <x v="1"/>
    <x v="13"/>
    <x v="74"/>
    <m/>
    <x v="0"/>
  </r>
  <r>
    <x v="23"/>
    <s v="INT MBAN01002408120078972364-JSSB529 SPEI, BBVA MEXICO, 012700004717424344, JESUS EDUARDO SALVAD SUAREZ PENA, MBAN01002408120078972364, 2506240, plaza selda 02"/>
    <m/>
    <n v="21415.919999999998"/>
    <n v="265124"/>
    <x v="1"/>
    <x v="13"/>
    <x v="73"/>
    <m/>
    <x v="0"/>
  </r>
  <r>
    <x v="62"/>
    <s v="INT MBAN01002409060080205716-KHMH878 SPEI, BBVA MEXICO, 012580004420005128, ENRIQUE AVALOS MONARREZ, MBAN01002409060080205716, 2306240, L 48 PaloAlto sept2024 EAM"/>
    <m/>
    <n v="40985.699999999997"/>
    <n v="339180.68"/>
    <x v="1"/>
    <x v="13"/>
    <x v="75"/>
    <m/>
    <x v="7"/>
  </r>
  <r>
    <x v="7"/>
    <s v="INT MBAN01002409060081240335-KHPL158 SPEI, BBVA MEXICO, 012700004717424344, JESUS EDUARDO SALVAD SUAREZ PENA, MBAN01002409060081240335, 2506240, plaza selda L2"/>
    <m/>
    <n v="21415.919999999998"/>
    <n v="360596.6"/>
    <x v="1"/>
    <x v="13"/>
    <x v="73"/>
    <m/>
    <x v="7"/>
  </r>
  <r>
    <x v="43"/>
    <s v="INT SPEI-Devolucion SPEI: JFKY488"/>
    <m/>
    <n v="16532.73"/>
    <n v="148823.49"/>
    <x v="1"/>
    <x v="7"/>
    <x v="0"/>
    <m/>
    <x v="8"/>
  </r>
  <r>
    <x v="43"/>
    <s v="INT SPEI-Devolucion SPEI: JFKY495"/>
    <m/>
    <n v="13627.89"/>
    <n v="162451.38"/>
    <x v="1"/>
    <x v="7"/>
    <x v="0"/>
    <m/>
    <x v="8"/>
  </r>
  <r>
    <x v="31"/>
    <s v="TRA A2863-(NB) Recepcion de cuenta: 059919460029, DESARROLLADORA ZIRAN S.A. DE C.V., A2863"/>
    <m/>
    <n v="23142"/>
    <n v="90411.33"/>
    <x v="1"/>
    <x v="13"/>
    <x v="78"/>
    <m/>
    <x v="12"/>
  </r>
  <r>
    <x v="31"/>
    <s v="TRA A2864-(NB) Recepcion de cuenta: 059919460037, DESARROLLADORA ZIRAN S.A. DE C.V., A2864"/>
    <m/>
    <n v="22767.68"/>
    <n v="158640.43"/>
    <x v="1"/>
    <x v="13"/>
    <x v="78"/>
    <m/>
    <x v="12"/>
  </r>
  <r>
    <x v="31"/>
    <s v="TRA A2865 A2866 A2867-(NB) Recepcion de cuenta: 059919460045, DESARROLLADORA ZIRAN S.A. DE C.V., A2865 A2866 A2867"/>
    <m/>
    <n v="44640.45"/>
    <n v="67269.33"/>
    <x v="1"/>
    <x v="13"/>
    <x v="78"/>
    <m/>
    <x v="12"/>
  </r>
  <r>
    <x v="59"/>
    <s v="TRA AGOSTO-(NB) Recepcion de cuenta: 023882860019, DESARROLLO Y FOMENTO DE CONCEPTOS ALIMENTICIOS ESPECIALIZADOS S.A. DE C.V., AGOSTO"/>
    <m/>
    <n v="27380.55"/>
    <n v="991531.12"/>
    <x v="1"/>
    <x v="13"/>
    <x v="79"/>
    <m/>
    <x v="2"/>
  </r>
  <r>
    <x v="24"/>
    <s v="TRA DEVOLUCION-(NB) Recepcion de cuenta: 001113080015, DESARROLLADORA TRINITY S.A. DE C.V., DEVOLUCION"/>
    <m/>
    <n v="20000"/>
    <n v="158640.75"/>
    <x v="1"/>
    <x v="7"/>
    <x v="0"/>
    <m/>
    <x v="5"/>
  </r>
  <r>
    <x v="47"/>
    <s v="TRA DEVOLUCION-(NB) Recepcion de cuenta: 001113080015, DESARROLLADORA TRINITY S.A. DE C.V., DEVOLUCION"/>
    <m/>
    <n v="90000"/>
    <n v="159260.32999999999"/>
    <x v="1"/>
    <x v="7"/>
    <x v="0"/>
    <m/>
    <x v="6"/>
  </r>
  <r>
    <x v="56"/>
    <s v="TRA DEVOLUCION-(NB) Recepcion de cuenta: 001113080015, DESARROLLADORA TRINITY S.A. DE C.V., DEVOLUCION"/>
    <m/>
    <n v="120000"/>
    <n v="1161919.76"/>
    <x v="1"/>
    <x v="7"/>
    <x v="0"/>
    <m/>
    <x v="2"/>
  </r>
  <r>
    <x v="6"/>
    <s v="TRA DEVOLUCION-(NB) Recepcion de cuenta: 001113080015, DESARROLLADORA TRINITY S.A. DE C.V., DEVOLUCION"/>
    <m/>
    <n v="150000"/>
    <n v="336374.06"/>
    <x v="1"/>
    <x v="7"/>
    <x v="0"/>
    <m/>
    <x v="6"/>
  </r>
  <r>
    <x v="12"/>
    <s v="TRA DEVOLUCION-(NB) Recepcion de cuenta: 001113080015, DESARROLLADORA TRINITY S.A. DE C.V., DEVOLUCION"/>
    <m/>
    <n v="250000"/>
    <n v="707364.23"/>
    <x v="1"/>
    <x v="7"/>
    <x v="0"/>
    <m/>
    <x v="9"/>
  </r>
  <r>
    <x v="14"/>
    <s v="TRA DEVOLUCION-(NB) Recepcion de cuenta: 001136380016, FRANCISCO JOSE MONTEMAYOR ALDAPE, DEVOLUCION"/>
    <m/>
    <n v="30000"/>
    <n v="198677.15"/>
    <x v="1"/>
    <x v="7"/>
    <x v="0"/>
    <m/>
    <x v="8"/>
  </r>
  <r>
    <x v="27"/>
    <s v="TRA DEVOLUCION-(NB) Recepcion de cuenta: 001140160021, TANARAH CHIPINQUE S.A. DE C.V., DEVOLUCION"/>
    <m/>
    <n v="30000"/>
    <n v="108405.56"/>
    <x v="1"/>
    <x v="7"/>
    <x v="0"/>
    <m/>
    <x v="8"/>
  </r>
  <r>
    <x v="56"/>
    <s v="TRA DEVOLUCION-(NB) Recepcion de cuenta: 001140160021, TANARAH CHIPINQUE S.A. DE C.V., DEVOLUCION"/>
    <m/>
    <n v="50000"/>
    <n v="7926919.7599999998"/>
    <x v="1"/>
    <x v="7"/>
    <x v="0"/>
    <m/>
    <x v="2"/>
  </r>
  <r>
    <x v="47"/>
    <s v="TRA DEVOLUCION-(NB) Recepcion de cuenta: 001140160021, TANARAH CHIPINQUE S.A. DE C.V., DEVOLUCION"/>
    <m/>
    <n v="60000"/>
    <n v="219260.33"/>
    <x v="1"/>
    <x v="7"/>
    <x v="0"/>
    <m/>
    <x v="6"/>
  </r>
  <r>
    <x v="45"/>
    <s v="TRA DEVOLUCION-(NB) Recepcion de cuenta: 001153220014, DESARROLLADORA MAHLLIO S.A. DE C.V., DEVOLUCION"/>
    <m/>
    <n v="50000"/>
    <n v="68838.73"/>
    <x v="1"/>
    <x v="7"/>
    <x v="0"/>
    <m/>
    <x v="4"/>
  </r>
  <r>
    <x v="14"/>
    <s v="TRA DEVOLUCION-(NB) Recepcion de cuenta: 001153220014, DESARROLLADORA MAHLLIO S.A. DE C.V., DEVOLUCION"/>
    <m/>
    <n v="50000"/>
    <n v="168677.15"/>
    <x v="1"/>
    <x v="7"/>
    <x v="0"/>
    <m/>
    <x v="8"/>
  </r>
  <r>
    <x v="28"/>
    <s v="TRA DEVOLUCION-(NB) Recepcion de cuenta: 001153220014, DESARROLLADORA MAHLLIO S.A. DE C.V., DEVOLUCION"/>
    <m/>
    <n v="60000"/>
    <n v="162319.06"/>
    <x v="1"/>
    <x v="7"/>
    <x v="0"/>
    <m/>
    <x v="1"/>
  </r>
  <r>
    <x v="27"/>
    <s v="TRA DEVOLUCION-(NB) Recepcion de cuenta: 001153220014, DESARROLLADORA MAHLLIO S.A. DE C.V., DEVOLUCION"/>
    <m/>
    <n v="60000"/>
    <n v="168405.56"/>
    <x v="1"/>
    <x v="7"/>
    <x v="0"/>
    <m/>
    <x v="8"/>
  </r>
  <r>
    <x v="47"/>
    <s v="TRA DEVOLUCION-(NB) Recepcion de cuenta: 001153220014, DESARROLLADORA MAHLLIO S.A. DE C.V., DEVOLUCION"/>
    <m/>
    <n v="60000"/>
    <n v="69260.33"/>
    <x v="1"/>
    <x v="7"/>
    <x v="0"/>
    <m/>
    <x v="6"/>
  </r>
  <r>
    <x v="55"/>
    <s v="TRA DEVOLUCION-(NB) Recepcion de cuenta: 001153220014, DESARROLLADORA MAHLLIO S.A. DE C.V., DEVOLUCION"/>
    <m/>
    <n v="100000"/>
    <n v="168208.66"/>
    <x v="1"/>
    <x v="7"/>
    <x v="0"/>
    <m/>
    <x v="3"/>
  </r>
  <r>
    <x v="5"/>
    <s v="TRA DEVOLUCION-(NB) Recepcion de cuenta: 023045150011, ANTALYUS PLAZA COMERCIAL S.A. DE C.V., DEVOLUCION"/>
    <m/>
    <n v="150000"/>
    <n v="340584.97"/>
    <x v="1"/>
    <x v="7"/>
    <x v="0"/>
    <m/>
    <x v="5"/>
  </r>
  <r>
    <x v="38"/>
    <s v="TRA DEVOLUCION-(NB) Recepcion de cuenta: 059955400016, URBANIZADORA PPK DEL NORTE S.A. DE C.V., DEVOLUCION"/>
    <m/>
    <n v="250000"/>
    <n v="326236.05"/>
    <x v="1"/>
    <x v="7"/>
    <x v="0"/>
    <m/>
    <x v="2"/>
  </r>
  <r>
    <x v="12"/>
    <s v="TRA DEVOLUCION-(NB) Recepcion de cuenta: 059955400016, URBANIZADORA PPK DEL NORTE S.A. DE C.V., DEVOLUCION"/>
    <m/>
    <n v="435000"/>
    <n v="1452537.44"/>
    <x v="1"/>
    <x v="7"/>
    <x v="0"/>
    <m/>
    <x v="9"/>
  </r>
  <r>
    <x v="38"/>
    <s v="TRA F2837-(NB) Recepcion de cuenta: 059919460011, DESARROLLADORA ZIRAN S.A. DE C.V., F2837"/>
    <m/>
    <n v="138006.54999999999"/>
    <n v="193283.63"/>
    <x v="1"/>
    <x v="13"/>
    <x v="78"/>
    <m/>
    <x v="2"/>
  </r>
  <r>
    <x v="31"/>
    <s v="TRA FACTS A2861 Y A2862-(NB) Recepcion de cuenta: 059919460053, DESARROLLADORA ZIRAN S.A. DE C.V., FACTS A2861 Y A2862"/>
    <m/>
    <n v="45461.42"/>
    <n v="135872.75"/>
    <x v="1"/>
    <x v="13"/>
    <x v="78"/>
    <m/>
    <x v="12"/>
  </r>
  <r>
    <x v="21"/>
    <s v="TRA JULIO-(NB) Recepcion de cuenta: 023882860019, DESARROLLO Y FOMENTO DE CONCEPTOS ALIMENTICIOS ESPECIALIZADOS S.A. DE C.V., JULIO"/>
    <m/>
    <n v="27380.55"/>
    <n v="195001.98"/>
    <x v="1"/>
    <x v="13"/>
    <x v="79"/>
    <m/>
    <x v="11"/>
  </r>
  <r>
    <x v="4"/>
    <s v="TRA PAGO IMAGEN VISION-(NB) Recepcion de cuenta: 023041720018, PROYECTOS COMERCIALES CUADRO S.A. DE C.V., PAGO IMAGEN VISION"/>
    <m/>
    <n v="1100000"/>
    <n v="1197631.3"/>
    <x v="1"/>
    <x v="13"/>
    <x v="80"/>
    <m/>
    <x v="4"/>
  </r>
  <r>
    <x v="30"/>
    <s v="TRA SEPTIEMBRE-(NB) Recepcion de cuenta: 023882860019, DESARROLLO Y FOMENTO DE CONCEPTOS ALIMENTICIOS ESPECIALIZADOS S.A. DE C.V., SEPTIEMBRE"/>
    <m/>
    <n v="27380.55"/>
    <n v="40985.86"/>
    <x v="1"/>
    <x v="13"/>
    <x v="79"/>
    <m/>
    <x v="6"/>
  </r>
  <r>
    <x v="31"/>
    <s v="TRA TRASPASO DE SALDOS-(NB) Recepcion de cuenta: 001138050013, INMOBILIARIA IMAGEN VISION S.A. DE C.V., TRASPASO DE SALDOS"/>
    <m/>
    <n v="40000"/>
    <n v="314642.8"/>
    <x v="1"/>
    <x v="8"/>
    <x v="0"/>
    <m/>
    <x v="12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4"/>
  </r>
  <r>
    <x v="63"/>
    <m/>
    <m/>
    <m/>
    <m/>
    <x v="2"/>
    <x v="14"/>
    <x v="0"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622DE-3B05-E748-9333-17F4E7F11C6F}" name="TablaDinámica6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18" firstHeaderRow="1" firstDataRow="1" firstDataCol="1" rowPageCount="1" colPageCount="1"/>
  <pivotFields count="10">
    <pivotField showAll="0"/>
    <pivotField showAll="0"/>
    <pivotField dataField="1" showAll="0"/>
    <pivotField showAll="0"/>
    <pivotField showAll="0"/>
    <pivotField axis="axisPage" multipleItemSelectionAllowed="1" showAll="0">
      <items count="4">
        <item h="1" x="1"/>
        <item x="0"/>
        <item x="2"/>
        <item t="default"/>
      </items>
    </pivotField>
    <pivotField axis="axisRow" showAll="0">
      <items count="18">
        <item x="12"/>
        <item x="13"/>
        <item m="1" x="16"/>
        <item m="1" x="15"/>
        <item x="7"/>
        <item x="10"/>
        <item x="5"/>
        <item x="1"/>
        <item x="9"/>
        <item x="4"/>
        <item x="6"/>
        <item x="11"/>
        <item x="2"/>
        <item x="3"/>
        <item x="8"/>
        <item x="14"/>
        <item x="0"/>
        <item t="default"/>
      </items>
    </pivotField>
    <pivotField showAll="0"/>
    <pivotField showAll="0"/>
    <pivotField showAll="0"/>
  </pivotFields>
  <rowFields count="1">
    <field x="6"/>
  </rowFields>
  <rowItems count="15">
    <i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5" hier="-1"/>
  </pageFields>
  <dataFields count="1">
    <dataField name="Suma de CARGOS" fld="2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B8B3E-7B12-4D34-9D61-AE58EAB0533B}" name="TablaDinámica1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B44" firstHeaderRow="1" firstDataRow="2" firstDataCol="1"/>
  <pivotFields count="16">
    <pivotField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5"/>
        <item x="4"/>
        <item x="59"/>
        <item x="56"/>
        <item x="51"/>
        <item x="38"/>
        <item x="63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h="1" x="0"/>
        <item h="1" x="13"/>
        <item h="1" m="1" x="29"/>
        <item h="1" m="1" x="30"/>
        <item h="1" m="1" x="32"/>
        <item h="1" m="1" x="33"/>
        <item h="1" m="1" x="23"/>
        <item h="1" x="7"/>
        <item h="1" m="1" x="27"/>
        <item h="1" m="1" x="24"/>
        <item h="1" m="1" x="18"/>
        <item h="1" m="1" x="28"/>
        <item h="1" m="1" x="31"/>
        <item h="1" x="1"/>
        <item h="1" x="9"/>
        <item h="1" m="1" x="25"/>
        <item m="1" x="22"/>
        <item h="1" m="1" x="26"/>
        <item h="1" x="2"/>
        <item h="1" m="1" x="21"/>
        <item h="1" x="8"/>
        <item h="1" x="14"/>
        <item h="1" m="1" x="15"/>
        <item h="1" m="1" x="20"/>
        <item h="1" m="1" x="16"/>
        <item h="1" m="1" x="19"/>
        <item h="1" x="4"/>
        <item h="1" x="6"/>
        <item h="1" x="3"/>
        <item h="1" m="1" x="17"/>
        <item h="1" x="5"/>
        <item h="1" x="10"/>
        <item h="1" x="11"/>
        <item h="1" x="12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sd="0" x="9"/>
        <item sd="0" x="10"/>
        <item sd="0" x="11"/>
        <item sd="0" x="12"/>
        <item sd="0" x="13"/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dragToRow="0" dragToCol="0" dragToPage="0" showAll="0" defaultSubtotal="0"/>
  </pivotFields>
  <rowFields count="1">
    <field x="14"/>
  </rowFields>
  <rowItems count="1">
    <i t="grand">
      <x/>
    </i>
  </rowItems>
  <colFields count="1">
    <field x="6"/>
  </colFields>
  <colItems count="1">
    <i t="grand">
      <x/>
    </i>
  </colItems>
  <dataFields count="1">
    <dataField name="Suma de proveedores mangx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307C8-4A06-4769-A34F-3958A3C327C8}" name="TablaDinámica17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8" firstHeaderRow="0" firstDataRow="1" firstDataCol="1"/>
  <pivotFields count="16">
    <pivotField numFmtId="14" showAll="0">
      <items count="127">
        <item m="1" x="119"/>
        <item m="1" x="89"/>
        <item m="1" x="123"/>
        <item m="1" x="90"/>
        <item m="1" x="112"/>
        <item m="1" x="102"/>
        <item m="1" x="93"/>
        <item m="1" x="106"/>
        <item m="1" x="108"/>
        <item m="1" x="110"/>
        <item m="1" x="120"/>
        <item m="1" x="105"/>
        <item m="1" x="104"/>
        <item m="1" x="107"/>
        <item m="1" x="101"/>
        <item m="1" x="99"/>
        <item m="1" x="95"/>
        <item m="1" x="113"/>
        <item m="1" x="96"/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1"/>
        <item x="34"/>
        <item x="45"/>
        <item x="4"/>
        <item x="59"/>
        <item x="56"/>
        <item x="51"/>
        <item x="2"/>
        <item x="38"/>
        <item x="48"/>
        <item x="54"/>
        <item x="62"/>
        <item x="7"/>
        <item x="60"/>
        <item x="15"/>
        <item x="16"/>
        <item x="37"/>
        <item x="33"/>
        <item x="19"/>
        <item x="11"/>
        <item x="17"/>
        <item x="12"/>
        <item x="46"/>
        <item x="30"/>
        <item x="47"/>
        <item x="53"/>
        <item x="6"/>
        <item x="31"/>
        <item x="6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1"/>
        <item x="11"/>
        <item x="8"/>
        <item x="5"/>
        <item x="13"/>
        <item x="0"/>
        <item x="2"/>
        <item x="3"/>
        <item x="4"/>
        <item x="6"/>
        <item x="7"/>
        <item x="9"/>
        <item x="10"/>
        <item x="12"/>
        <item h="1" x="14"/>
        <item h="1" x="15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ABONOS" fld="3" baseField="0" baseItem="0"/>
    <dataField name="Suma de CARGOS" fld="2" baseField="0" baseItem="0"/>
    <dataField name="Suma de Campo3" fld="12" baseField="0" baseItem="0"/>
  </dataFields>
  <formats count="2">
    <format dxfId="3">
      <pivotArea collapsedLevelsAreSubtotals="1" fieldPosition="0">
        <references count="1">
          <reference field="9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B117E-3F96-BD41-9175-F646FAD1CBEB}" name="TablaDinámica5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0">
    <pivotField showAll="0"/>
    <pivotField showAll="0"/>
    <pivotField showAll="0"/>
    <pivotField dataField="1"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18">
        <item x="12"/>
        <item x="13"/>
        <item m="1" x="16"/>
        <item m="1" x="15"/>
        <item x="7"/>
        <item x="10"/>
        <item x="5"/>
        <item x="1"/>
        <item x="9"/>
        <item x="4"/>
        <item x="6"/>
        <item x="11"/>
        <item x="2"/>
        <item x="3"/>
        <item x="8"/>
        <item x="14"/>
        <item x="0"/>
        <item t="default"/>
      </items>
    </pivotField>
    <pivotField showAll="0"/>
    <pivotField showAll="0"/>
    <pivotField showAll="0"/>
  </pivotFields>
  <rowFields count="1">
    <field x="6"/>
  </rowFields>
  <rowItems count="5">
    <i>
      <x v="1"/>
    </i>
    <i>
      <x v="4"/>
    </i>
    <i>
      <x v="13"/>
    </i>
    <i>
      <x v="14"/>
    </i>
    <i t="grand">
      <x/>
    </i>
  </rowItems>
  <colItems count="1">
    <i/>
  </colItems>
  <pageFields count="1">
    <pageField fld="5" hier="-1"/>
  </pageFields>
  <dataFields count="1">
    <dataField name="Suma de ABONOS" fld="3" baseField="0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58B44-71BB-41CD-9E80-936590BDF9F0}" name="TablaDinámica12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L33" firstHeaderRow="1" firstDataRow="2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35">
        <item x="0"/>
        <item m="1" x="30"/>
        <item m="1" x="32"/>
        <item m="1" x="33"/>
        <item m="1" x="23"/>
        <item x="7"/>
        <item m="1" x="24"/>
        <item m="1" x="18"/>
        <item m="1" x="31"/>
        <item x="1"/>
        <item x="9"/>
        <item m="1" x="26"/>
        <item x="2"/>
        <item m="1" x="21"/>
        <item x="8"/>
        <item x="14"/>
        <item m="1" x="22"/>
        <item m="1" x="29"/>
        <item m="1" x="25"/>
        <item x="13"/>
        <item m="1" x="27"/>
        <item m="1" x="28"/>
        <item m="1" x="15"/>
        <item m="1" x="20"/>
        <item m="1" x="16"/>
        <item m="1" x="19"/>
        <item x="4"/>
        <item x="6"/>
        <item x="3"/>
        <item m="1" x="17"/>
        <item x="5"/>
        <item x="10"/>
        <item x="11"/>
        <item x="12"/>
        <item t="default"/>
      </items>
    </pivotField>
    <pivotField axis="axisRow" showAll="0" sortType="descending">
      <items count="335">
        <item m="1" x="315"/>
        <item m="1" x="314"/>
        <item m="1" x="332"/>
        <item m="1" x="304"/>
        <item m="1" x="313"/>
        <item m="1" x="319"/>
        <item m="1" x="303"/>
        <item m="1" x="307"/>
        <item m="1" x="328"/>
        <item m="1" x="295"/>
        <item m="1" x="305"/>
        <item m="1" x="311"/>
        <item m="1" x="323"/>
        <item m="1" x="298"/>
        <item m="1" x="301"/>
        <item m="1" x="308"/>
        <item m="1" x="331"/>
        <item m="1" x="327"/>
        <item m="1" x="312"/>
        <item m="1" x="306"/>
        <item m="1" x="320"/>
        <item m="1" x="309"/>
        <item m="1" x="317"/>
        <item m="1" x="330"/>
        <item m="1" x="297"/>
        <item m="1" x="321"/>
        <item m="1" x="333"/>
        <item m="1" x="326"/>
        <item m="1" x="300"/>
        <item m="1" x="316"/>
        <item m="1" x="329"/>
        <item m="1" x="324"/>
        <item m="1" x="325"/>
        <item m="1" x="299"/>
        <item m="1" x="310"/>
        <item m="1" x="302"/>
        <item m="1" x="322"/>
        <item m="1" x="318"/>
        <item x="0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61"/>
        <item m="1" x="288"/>
        <item m="1" x="289"/>
        <item m="1" x="290"/>
        <item m="1" x="296"/>
        <item m="1" x="292"/>
        <item m="1" x="293"/>
        <item m="1" x="294"/>
        <item m="1" x="291"/>
        <item m="1" x="262"/>
        <item x="43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x="22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x="10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x="3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7"/>
  </rowFields>
  <rowItems count="29">
    <i>
      <x v="314"/>
    </i>
    <i>
      <x v="333"/>
    </i>
    <i>
      <x v="323"/>
    </i>
    <i>
      <x v="325"/>
    </i>
    <i>
      <x v="317"/>
    </i>
    <i>
      <x v="319"/>
    </i>
    <i>
      <x v="315"/>
    </i>
    <i>
      <x v="331"/>
    </i>
    <i>
      <x v="327"/>
    </i>
    <i>
      <x v="309"/>
    </i>
    <i>
      <x v="316"/>
    </i>
    <i>
      <x v="328"/>
    </i>
    <i>
      <x v="324"/>
    </i>
    <i>
      <x v="322"/>
    </i>
    <i>
      <x v="332"/>
    </i>
    <i>
      <x v="313"/>
    </i>
    <i>
      <x v="326"/>
    </i>
    <i>
      <x v="306"/>
    </i>
    <i>
      <x v="320"/>
    </i>
    <i>
      <x v="311"/>
    </i>
    <i>
      <x v="312"/>
    </i>
    <i>
      <x v="310"/>
    </i>
    <i>
      <x v="318"/>
    </i>
    <i>
      <x v="321"/>
    </i>
    <i>
      <x v="329"/>
    </i>
    <i>
      <x v="308"/>
    </i>
    <i>
      <x v="307"/>
    </i>
    <i>
      <x v="330"/>
    </i>
    <i t="grand">
      <x/>
    </i>
  </rowItems>
  <colFields count="1">
    <field x="14"/>
  </colFields>
  <colItems count="4">
    <i>
      <x v="7"/>
    </i>
    <i>
      <x v="8"/>
    </i>
    <i>
      <x v="9"/>
    </i>
    <i t="grand">
      <x/>
    </i>
  </colItems>
  <pageFields count="1">
    <pageField fld="6" item="19" hier="-1"/>
  </pageFields>
  <dataFields count="1">
    <dataField name="Suma de ABONOS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D4065-F5E0-4DAC-925E-213F32565534}" name="TablaDinámica3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2:L47" firstHeaderRow="1" firstDataRow="2" firstDataCol="1"/>
  <pivotFields count="16">
    <pivotField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42"/>
        <item x="35"/>
        <item x="0"/>
        <item x="8"/>
        <item x="40"/>
        <item x="32"/>
        <item x="23"/>
        <item x="29"/>
        <item m="1" x="84"/>
        <item x="25"/>
        <item x="55"/>
        <item x="3"/>
        <item x="18"/>
        <item x="45"/>
        <item x="4"/>
        <item x="59"/>
        <item x="56"/>
        <item x="51"/>
        <item x="38"/>
        <item x="63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x="0"/>
        <item h="1" x="13"/>
        <item h="1" m="1" x="29"/>
        <item h="1" m="1" x="30"/>
        <item h="1" m="1" x="32"/>
        <item h="1" m="1" x="33"/>
        <item h="1" m="1" x="23"/>
        <item h="1" x="7"/>
        <item h="1" m="1" x="27"/>
        <item h="1" m="1" x="24"/>
        <item h="1" m="1" x="18"/>
        <item h="1" m="1" x="28"/>
        <item h="1" m="1" x="31"/>
        <item x="1"/>
        <item h="1" x="9"/>
        <item h="1" m="1" x="25"/>
        <item m="1" x="22"/>
        <item h="1" m="1" x="26"/>
        <item h="1" x="2"/>
        <item h="1" m="1" x="21"/>
        <item h="1" x="8"/>
        <item h="1" x="14"/>
        <item h="1" m="1" x="15"/>
        <item h="1" m="1" x="20"/>
        <item h="1" m="1" x="16"/>
        <item h="1" m="1" x="19"/>
        <item h="1" x="4"/>
        <item h="1" x="6"/>
        <item h="1" x="3"/>
        <item h="1" m="1" x="17"/>
        <item h="1" x="5"/>
        <item h="1" x="10"/>
        <item h="1" x="11"/>
        <item h="1" x="12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sd="0" x="9"/>
        <item sd="0" x="10"/>
        <item sd="0" x="11"/>
        <item sd="0" x="12"/>
        <item sd="0" x="13"/>
        <item sd="0" x="0"/>
        <item sd="0" x="1"/>
        <item sd="0" x="2"/>
        <item sd="0" x="3"/>
        <item sd="0" x="4"/>
        <item sd="0" x="5"/>
        <item sd="0" x="6"/>
        <item sd="0" x="7"/>
        <item sd="0" x="8"/>
      </items>
    </pivotField>
    <pivotField dragToRow="0" dragToCol="0" dragToPage="0" showAll="0" defaultSubtotal="0"/>
  </pivotFields>
  <rowFields count="1">
    <field x="14"/>
  </rowFields>
  <rowItems count="4">
    <i>
      <x/>
    </i>
    <i>
      <x v="12"/>
    </i>
    <i>
      <x v="13"/>
    </i>
    <i t="grand">
      <x/>
    </i>
  </rowItems>
  <colFields count="1">
    <field x="6"/>
  </colFields>
  <colItems count="3">
    <i>
      <x/>
    </i>
    <i>
      <x v="13"/>
    </i>
    <i t="grand">
      <x/>
    </i>
  </colItems>
  <dataFields count="1">
    <dataField name="% Materiales vs Mango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95BD0-90B7-4E9D-B85B-7D85260D60C1}" name="TablaDinámica15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2:D67" firstHeaderRow="1" firstDataRow="2" firstDataCol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5">
        <item x="0"/>
        <item h="1" m="1" x="30"/>
        <item h="1" m="1" x="32"/>
        <item h="1" m="1" x="33"/>
        <item h="1" m="1" x="23"/>
        <item h="1" x="7"/>
        <item h="1" m="1" x="24"/>
        <item h="1" m="1" x="18"/>
        <item h="1" m="1" x="31"/>
        <item x="1"/>
        <item h="1" x="9"/>
        <item h="1" m="1" x="26"/>
        <item h="1" x="2"/>
        <item h="1" m="1" x="21"/>
        <item h="1" x="8"/>
        <item h="1" x="14"/>
        <item h="1" m="1" x="22"/>
        <item h="1" m="1" x="29"/>
        <item h="1" m="1" x="25"/>
        <item h="1" x="13"/>
        <item h="1" m="1" x="27"/>
        <item h="1" m="1" x="28"/>
        <item h="1" m="1" x="15"/>
        <item h="1" m="1" x="20"/>
        <item h="1" m="1" x="16"/>
        <item h="1" m="1" x="19"/>
        <item h="1" x="4"/>
        <item h="1" x="6"/>
        <item h="1" x="3"/>
        <item h="1" m="1" x="17"/>
        <item h="1" x="5"/>
        <item h="1" x="10"/>
        <item h="1" x="11"/>
        <item h="1" x="12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9"/>
    </i>
    <i t="grand">
      <x/>
    </i>
  </colItems>
  <dataFields count="1">
    <dataField name="% de materiales mensuales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166BA-17B8-4FA0-BCB7-CA7EFF5B31D9}" name="TablaDinámica2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84:N90" firstHeaderRow="1" firstDataRow="3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dataField="1" showAll="0"/>
    <pivotField showAll="0"/>
    <pivotField name="Calculo ingreso clienetes VS materiales" axis="axisPage" multipleItemSelectionAllowed="1" showAll="0">
      <items count="4">
        <item x="1"/>
        <item x="0"/>
        <item h="1" x="2"/>
        <item t="default"/>
      </items>
    </pivotField>
    <pivotField axis="axisCol" showAll="0" sortType="descending">
      <items count="35">
        <item h="1" x="0"/>
        <item h="1" m="1" x="30"/>
        <item h="1" m="1" x="32"/>
        <item h="1" m="1" x="33"/>
        <item h="1" m="1" x="23"/>
        <item h="1" x="7"/>
        <item h="1" m="1" x="24"/>
        <item h="1" m="1" x="18"/>
        <item h="1" m="1" x="31"/>
        <item x="1"/>
        <item h="1" x="9"/>
        <item h="1" m="1" x="26"/>
        <item h="1" x="2"/>
        <item h="1" m="1" x="21"/>
        <item h="1" x="8"/>
        <item h="1" x="14"/>
        <item h="1" m="1" x="22"/>
        <item h="1" m="1" x="29"/>
        <item h="1" m="1" x="25"/>
        <item x="13"/>
        <item h="1" m="1" x="27"/>
        <item h="1" m="1" x="28"/>
        <item h="1" m="1" x="15"/>
        <item h="1" m="1" x="20"/>
        <item h="1" m="1" x="16"/>
        <item h="1" m="1" x="19"/>
        <item h="1" x="4"/>
        <item h="1" x="6"/>
        <item h="1" x="3"/>
        <item h="1" m="1" x="17"/>
        <item h="1" x="5"/>
        <item h="1" x="10"/>
        <item h="1"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2">
    <field x="6"/>
    <field x="-2"/>
  </colFields>
  <colItems count="9">
    <i>
      <x v="19"/>
      <x/>
    </i>
    <i r="1" i="1">
      <x v="1"/>
    </i>
    <i r="1" i="2">
      <x v="2"/>
    </i>
    <i>
      <x v="9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5" hier="-1"/>
  </pageFields>
  <dataFields count="3">
    <dataField name="Suma de ABONOS" fld="3" baseField="0" baseItem="0"/>
    <dataField name="Suma de CARGOS" fld="2" baseField="0" baseItem="0"/>
    <dataField name="Suma de Campo4" fld="15" baseField="0" baseItem="0"/>
  </dataFields>
  <formats count="2">
    <format dxfId="5">
      <pivotArea collapsedLevelsAreSubtotals="1" fieldPosition="0">
        <references count="1">
          <reference field="6" count="4">
            <x v="5"/>
            <x v="13"/>
            <x v="19"/>
            <x v="23"/>
          </reference>
        </references>
      </pivotArea>
    </format>
    <format dxfId="4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1C788-2BD5-4DB0-92B8-D863B37ABCEE}" name="TablaDinámica16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4:B89" firstHeaderRow="1" firstDataRow="1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showAll="0"/>
    <pivotField dataField="1" showAll="0"/>
    <pivotField showAll="0"/>
    <pivotField name="Analisis de abonos" axis="axisPage" multipleItemSelectionAllowed="1" showAll="0">
      <items count="4">
        <item x="1"/>
        <item h="1" x="0"/>
        <item h="1" x="2"/>
        <item t="default"/>
      </items>
    </pivotField>
    <pivotField axis="axisRow" showAll="0" sortType="descending">
      <items count="35">
        <item x="0"/>
        <item m="1" x="30"/>
        <item m="1" x="32"/>
        <item m="1" x="33"/>
        <item m="1" x="23"/>
        <item x="7"/>
        <item m="1" x="24"/>
        <item m="1" x="18"/>
        <item m="1" x="31"/>
        <item x="1"/>
        <item x="9"/>
        <item m="1" x="26"/>
        <item x="2"/>
        <item m="1" x="21"/>
        <item x="8"/>
        <item x="14"/>
        <item m="1" x="22"/>
        <item m="1" x="29"/>
        <item m="1" x="25"/>
        <item x="13"/>
        <item m="1" x="27"/>
        <item m="1" x="28"/>
        <item m="1" x="15"/>
        <item m="1" x="20"/>
        <item m="1" x="16"/>
        <item m="1" x="19"/>
        <item x="4"/>
        <item x="6"/>
        <item x="3"/>
        <item m="1" x="17"/>
        <item x="5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6"/>
  </rowFields>
  <rowItems count="5">
    <i>
      <x v="14"/>
    </i>
    <i>
      <x v="19"/>
    </i>
    <i>
      <x v="5"/>
    </i>
    <i>
      <x v="28"/>
    </i>
    <i t="grand">
      <x/>
    </i>
  </rowItems>
  <colItems count="1">
    <i/>
  </colItems>
  <pageFields count="1">
    <pageField fld="5" hier="-1"/>
  </pageFields>
  <dataFields count="1">
    <dataField name="Suma de ABONOS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56B4F-16A8-4512-9F2C-6E5C204E5492}" name="TablaDinámica14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C26" firstHeaderRow="0" firstDataRow="1" firstDataCol="1" rowPageCount="1" colPageCount="1"/>
  <pivotFields count="16">
    <pivotField numFmtId="14" showAll="0">
      <items count="127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  <item t="default"/>
      </items>
    </pivotField>
    <pivotField showAll="0"/>
    <pivotField dataField="1" showAll="0"/>
    <pivotField showAll="0"/>
    <pivotField showAll="0"/>
    <pivotField showAll="0"/>
    <pivotField name="Suma de materiales" axis="axisPage" multipleItemSelectionAllowed="1" showAll="0">
      <items count="35">
        <item x="0"/>
        <item h="1" m="1" x="30"/>
        <item h="1" m="1" x="32"/>
        <item h="1" m="1" x="33"/>
        <item h="1" m="1" x="23"/>
        <item h="1" x="7"/>
        <item h="1" m="1" x="24"/>
        <item h="1" m="1" x="18"/>
        <item h="1" m="1" x="31"/>
        <item x="1"/>
        <item h="1" x="9"/>
        <item h="1" m="1" x="26"/>
        <item h="1" x="2"/>
        <item h="1" m="1" x="21"/>
        <item h="1" x="8"/>
        <item h="1" x="14"/>
        <item h="1" m="1" x="22"/>
        <item h="1" m="1" x="29"/>
        <item h="1" m="1" x="25"/>
        <item h="1" x="13"/>
        <item h="1" m="1" x="27"/>
        <item h="1" m="1" x="28"/>
        <item h="1" m="1" x="15"/>
        <item h="1" m="1" x="20"/>
        <item h="1" m="1" x="16"/>
        <item h="1" m="1" x="19"/>
        <item h="1" x="4"/>
        <item h="1" x="6"/>
        <item h="1" x="3"/>
        <item h="1" m="1" x="17"/>
        <item h="1" x="5"/>
        <item h="1" x="10"/>
        <item h="1" x="11"/>
        <item h="1" x="12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14"/>
  </rowFields>
  <rowItems count="4"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CARGOS" fld="2" baseField="0" baseItem="0"/>
    <dataField name="Migración base" fld="11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C4A32-3E7C-4CBC-90DC-FF13E56DFE6C}" name="TablaDinámica13" cacheId="5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D6" firstHeaderRow="0" firstDataRow="1" firstDataCol="1" rowPageCount="1" colPageCount="1"/>
  <pivotFields count="16">
    <pivotField numFmtId="14" showAll="0" defaultSubtotal="0">
      <items count="126">
        <item m="1" x="103"/>
        <item m="1" x="109"/>
        <item m="1" x="115"/>
        <item m="1" x="122"/>
        <item m="1" x="125"/>
        <item m="1" x="111"/>
        <item m="1" x="94"/>
        <item m="1" x="118"/>
        <item m="1" x="114"/>
        <item m="1" x="97"/>
        <item m="1" x="117"/>
        <item m="1" x="91"/>
        <item m="1" x="85"/>
        <item m="1" x="88"/>
        <item m="1" x="116"/>
        <item m="1" x="124"/>
        <item m="1" x="98"/>
        <item m="1" x="121"/>
        <item m="1" x="86"/>
        <item m="1" x="87"/>
        <item m="1" x="92"/>
        <item m="1" x="100"/>
        <item m="1" x="82"/>
        <item m="1" x="81"/>
        <item m="1" x="68"/>
        <item m="1" x="78"/>
        <item m="1" x="70"/>
        <item m="1" x="79"/>
        <item m="1" x="74"/>
        <item m="1" x="83"/>
        <item m="1" x="65"/>
        <item m="1" x="69"/>
        <item m="1" x="64"/>
        <item m="1" x="80"/>
        <item m="1" x="66"/>
        <item m="1" x="73"/>
        <item m="1" x="72"/>
        <item m="1" x="75"/>
        <item m="1" x="76"/>
        <item m="1" x="77"/>
        <item m="1" x="67"/>
        <item m="1" x="71"/>
        <item x="28"/>
        <item x="49"/>
        <item x="50"/>
        <item x="10"/>
        <item x="1"/>
        <item x="61"/>
        <item x="58"/>
        <item x="26"/>
        <item x="22"/>
        <item x="21"/>
        <item x="36"/>
        <item x="43"/>
        <item x="9"/>
        <item x="27"/>
        <item x="14"/>
        <item x="13"/>
        <item x="24"/>
        <item x="39"/>
        <item x="5"/>
        <item x="20"/>
        <item x="57"/>
        <item x="52"/>
        <item x="44"/>
        <item x="63"/>
        <item x="35"/>
        <item x="23"/>
        <item x="51"/>
        <item x="25"/>
        <item x="38"/>
        <item x="55"/>
        <item x="42"/>
        <item x="3"/>
        <item x="4"/>
        <item m="1" x="84"/>
        <item x="59"/>
        <item x="40"/>
        <item x="32"/>
        <item x="29"/>
        <item x="18"/>
        <item x="8"/>
        <item x="56"/>
        <item x="0"/>
        <item x="45"/>
        <item x="41"/>
        <item x="34"/>
        <item m="1" x="89"/>
        <item m="1" x="90"/>
        <item m="1" x="93"/>
        <item x="2"/>
        <item m="1" x="95"/>
        <item m="1" x="96"/>
        <item m="1" x="99"/>
        <item m="1" x="101"/>
        <item m="1" x="102"/>
        <item m="1" x="104"/>
        <item m="1" x="105"/>
        <item m="1" x="106"/>
        <item m="1" x="107"/>
        <item m="1" x="108"/>
        <item m="1" x="110"/>
        <item m="1" x="112"/>
        <item m="1" x="113"/>
        <item m="1" x="119"/>
        <item m="1" x="120"/>
        <item m="1" x="123"/>
        <item x="6"/>
        <item x="7"/>
        <item x="11"/>
        <item x="12"/>
        <item x="15"/>
        <item x="16"/>
        <item x="17"/>
        <item x="19"/>
        <item x="30"/>
        <item x="31"/>
        <item x="33"/>
        <item x="37"/>
        <item x="46"/>
        <item x="47"/>
        <item x="48"/>
        <item x="53"/>
        <item x="54"/>
        <item x="60"/>
        <item x="62"/>
      </items>
    </pivotField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ame="balance de abanos-cargos" axis="axisPage" multipleItemSelectionAllowed="1" showAll="0" defaultSubtotal="0">
      <items count="34">
        <item x="0"/>
        <item m="1" x="30"/>
        <item h="1" m="1" x="32"/>
        <item m="1" x="33"/>
        <item m="1" x="23"/>
        <item h="1" x="7"/>
        <item h="1" m="1" x="24"/>
        <item h="1" m="1" x="18"/>
        <item m="1" x="31"/>
        <item x="1"/>
        <item x="9"/>
        <item m="1" x="26"/>
        <item x="2"/>
        <item h="1" m="1" x="21"/>
        <item x="8"/>
        <item x="14"/>
        <item m="1" x="22"/>
        <item m="1" x="29"/>
        <item m="1" x="25"/>
        <item x="13"/>
        <item m="1" x="27"/>
        <item m="1" x="28"/>
        <item m="1" x="15"/>
        <item m="1" x="20"/>
        <item m="1" x="16"/>
        <item m="1" x="19"/>
        <item x="4"/>
        <item x="6"/>
        <item x="3"/>
        <item m="1" x="17"/>
        <item x="5"/>
        <item x="10"/>
        <item x="11"/>
        <item x="12"/>
      </items>
    </pivotField>
    <pivotField showAll="0" defaultSubtotal="0"/>
    <pivotField showAll="0" defaultSubtotal="0"/>
    <pivotField showAll="0" defaultSubtotal="0"/>
    <pivotField dataField="1" subtotalTop="0" dragToRow="0" dragToCol="0" dragToPage="0" showAll="0" defaultSubtotal="0"/>
    <pivotField subtotalTop="0" dragToRow="0" dragToCol="0" dragToPage="0" showAll="0" defaultSubtotal="0"/>
    <pivotField subtotalTop="0" dragToRow="0" dragToCol="0" dragToPage="0" showAll="0" defaultSubtotal="0"/>
    <pivotField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367"/>
      </items>
    </pivotField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ubtotalTop="0" dragToRow="0" dragToCol="0" dragToPage="0" showAll="0" defaultSubtotal="0"/>
  </pivotFields>
  <rowFields count="1">
    <field x="14"/>
  </rowFields>
  <rowItems count="3"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Suma de ABONOS" fld="3" baseField="0" baseItem="0"/>
    <dataField name="Suma de CARGOS" fld="2" baseField="0" baseItem="0"/>
    <dataField name="Suma de Campo1" fld="10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E34D-5F40-1B4D-83D6-B3F534B714B3}">
  <dimension ref="A1:G18"/>
  <sheetViews>
    <sheetView workbookViewId="0">
      <selection activeCell="G15" sqref="G15"/>
    </sheetView>
  </sheetViews>
  <sheetFormatPr baseColWidth="10" defaultRowHeight="15" x14ac:dyDescent="0.2"/>
  <cols>
    <col min="1" max="1" width="16.1640625" bestFit="1" customWidth="1"/>
    <col min="2" max="2" width="14.6640625" bestFit="1" customWidth="1"/>
    <col min="6" max="6" width="18" bestFit="1" customWidth="1"/>
    <col min="7" max="7" width="17.33203125" bestFit="1" customWidth="1"/>
  </cols>
  <sheetData>
    <row r="1" spans="1:7" x14ac:dyDescent="0.2">
      <c r="A1" s="5" t="s">
        <v>5</v>
      </c>
      <c r="B1" t="s">
        <v>10</v>
      </c>
      <c r="F1" s="5" t="s">
        <v>5</v>
      </c>
      <c r="G1" t="s">
        <v>21</v>
      </c>
    </row>
    <row r="3" spans="1:7" x14ac:dyDescent="0.2">
      <c r="A3" s="5" t="s">
        <v>12</v>
      </c>
      <c r="B3" t="s">
        <v>16</v>
      </c>
      <c r="F3" s="5" t="s">
        <v>12</v>
      </c>
      <c r="G3" t="s">
        <v>19</v>
      </c>
    </row>
    <row r="4" spans="1:7" x14ac:dyDescent="0.2">
      <c r="A4" s="6" t="s">
        <v>42</v>
      </c>
      <c r="B4" s="23">
        <v>23116898.639999997</v>
      </c>
      <c r="F4" s="6" t="s">
        <v>396</v>
      </c>
      <c r="G4" s="23">
        <v>1100000</v>
      </c>
    </row>
    <row r="5" spans="1:7" x14ac:dyDescent="0.2">
      <c r="A5" s="6" t="s">
        <v>55</v>
      </c>
      <c r="B5" s="23">
        <v>2058208.2799999998</v>
      </c>
      <c r="F5" s="6" t="s">
        <v>55</v>
      </c>
      <c r="G5" s="23">
        <v>31231001.460000001</v>
      </c>
    </row>
    <row r="6" spans="1:7" x14ac:dyDescent="0.2">
      <c r="A6" s="6" t="s">
        <v>56</v>
      </c>
      <c r="B6" s="23">
        <v>100000</v>
      </c>
      <c r="F6" s="6" t="s">
        <v>210</v>
      </c>
      <c r="G6" s="23">
        <v>24748.63</v>
      </c>
    </row>
    <row r="7" spans="1:7" x14ac:dyDescent="0.2">
      <c r="A7" s="6" t="s">
        <v>48</v>
      </c>
      <c r="B7" s="23">
        <v>65762910</v>
      </c>
      <c r="F7" s="6" t="s">
        <v>109</v>
      </c>
      <c r="G7" s="23">
        <v>1370832.4000000001</v>
      </c>
    </row>
    <row r="8" spans="1:7" x14ac:dyDescent="0.2">
      <c r="A8" s="6" t="s">
        <v>13</v>
      </c>
      <c r="B8" s="23">
        <v>91038016.920000002</v>
      </c>
      <c r="F8" s="6" t="s">
        <v>11</v>
      </c>
      <c r="G8" s="23">
        <v>2827973.8999999994</v>
      </c>
    </row>
    <row r="9" spans="1:7" x14ac:dyDescent="0.2">
      <c r="F9" s="6" t="s">
        <v>47</v>
      </c>
      <c r="G9" s="23">
        <v>24979.199999999997</v>
      </c>
    </row>
    <row r="10" spans="1:7" x14ac:dyDescent="0.2">
      <c r="F10" s="6" t="s">
        <v>53</v>
      </c>
      <c r="G10" s="23">
        <v>43773.97</v>
      </c>
    </row>
    <row r="11" spans="1:7" x14ac:dyDescent="0.2">
      <c r="F11" s="6" t="s">
        <v>54</v>
      </c>
      <c r="G11" s="23">
        <v>226954.64</v>
      </c>
    </row>
    <row r="12" spans="1:7" x14ac:dyDescent="0.2">
      <c r="F12" s="6" t="s">
        <v>378</v>
      </c>
      <c r="G12" s="23">
        <v>422473.02</v>
      </c>
    </row>
    <row r="13" spans="1:7" x14ac:dyDescent="0.2">
      <c r="F13" s="6" t="s">
        <v>45</v>
      </c>
      <c r="G13" s="23">
        <v>13098964.970000001</v>
      </c>
    </row>
    <row r="14" spans="1:7" x14ac:dyDescent="0.2">
      <c r="F14" s="6" t="s">
        <v>56</v>
      </c>
      <c r="G14" s="23">
        <v>3156095.5299999993</v>
      </c>
    </row>
    <row r="15" spans="1:7" x14ac:dyDescent="0.2">
      <c r="F15" s="6" t="s">
        <v>48</v>
      </c>
      <c r="G15" s="23">
        <v>25210400</v>
      </c>
    </row>
    <row r="16" spans="1:7" x14ac:dyDescent="0.2">
      <c r="F16" s="6" t="s">
        <v>575</v>
      </c>
      <c r="G16" s="23"/>
    </row>
    <row r="17" spans="6:7" x14ac:dyDescent="0.2">
      <c r="F17" s="6" t="s">
        <v>576</v>
      </c>
      <c r="G17" s="23">
        <v>12323840.529999999</v>
      </c>
    </row>
    <row r="18" spans="6:7" x14ac:dyDescent="0.2">
      <c r="F18" s="6" t="s">
        <v>13</v>
      </c>
      <c r="G18" s="23">
        <v>91062038.25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3313-6047-4E27-81AF-EB903A1DD6DD}">
  <sheetPr codeName="Hoja2" filterMode="1"/>
  <dimension ref="A1:J2002"/>
  <sheetViews>
    <sheetView topLeftCell="A128" workbookViewId="0">
      <selection activeCell="C5" sqref="C5:C351"/>
    </sheetView>
  </sheetViews>
  <sheetFormatPr baseColWidth="10" defaultRowHeight="18" customHeight="1" x14ac:dyDescent="0.2"/>
  <cols>
    <col min="3" max="3" width="14.5" style="23" bestFit="1" customWidth="1"/>
    <col min="4" max="4" width="14.6640625" style="23" bestFit="1" customWidth="1"/>
    <col min="5" max="5" width="14.33203125" style="23" bestFit="1" customWidth="1"/>
    <col min="7" max="7" width="19.83203125" customWidth="1"/>
    <col min="8" max="8" width="27.33203125" customWidth="1"/>
  </cols>
  <sheetData>
    <row r="1" spans="1:10" ht="18" customHeight="1" x14ac:dyDescent="0.2">
      <c r="A1" s="1" t="s">
        <v>0</v>
      </c>
      <c r="B1" s="2" t="s">
        <v>1</v>
      </c>
      <c r="C1" s="3" t="s">
        <v>2</v>
      </c>
      <c r="D1" s="2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8" hidden="1" customHeight="1" x14ac:dyDescent="0.2">
      <c r="A2" s="20">
        <v>45509</v>
      </c>
      <c r="B2" s="21" t="s">
        <v>66</v>
      </c>
      <c r="C2" s="23">
        <v>1012</v>
      </c>
      <c r="E2" s="23">
        <v>129553.97</v>
      </c>
      <c r="F2" t="s">
        <v>44</v>
      </c>
      <c r="G2" t="s">
        <v>576</v>
      </c>
      <c r="J2" s="2">
        <f>IF(A2="","",_xlfn.ISOWEEKNUM(A2))</f>
        <v>32</v>
      </c>
    </row>
    <row r="3" spans="1:10" ht="18" hidden="1" customHeight="1" x14ac:dyDescent="0.2">
      <c r="A3" s="20">
        <v>45478</v>
      </c>
      <c r="B3" s="21" t="s">
        <v>67</v>
      </c>
      <c r="C3" s="23">
        <v>1091</v>
      </c>
      <c r="E3" s="23">
        <v>1137837.8799999999</v>
      </c>
      <c r="F3" t="s">
        <v>44</v>
      </c>
      <c r="G3" t="s">
        <v>576</v>
      </c>
      <c r="J3" s="2">
        <f t="shared" ref="J3:J66" si="0">IF(A3="","",_xlfn.ISOWEEKNUM(A3))</f>
        <v>27</v>
      </c>
    </row>
    <row r="4" spans="1:10" ht="18" hidden="1" customHeight="1" x14ac:dyDescent="0.2">
      <c r="A4" s="20">
        <v>45533</v>
      </c>
      <c r="B4" s="21" t="s">
        <v>68</v>
      </c>
      <c r="C4" s="23">
        <v>1125</v>
      </c>
      <c r="E4" s="23">
        <v>36236.050000000003</v>
      </c>
      <c r="F4" t="s">
        <v>44</v>
      </c>
      <c r="G4" t="s">
        <v>576</v>
      </c>
      <c r="J4" s="2">
        <f t="shared" si="0"/>
        <v>35</v>
      </c>
    </row>
    <row r="5" spans="1:10" ht="18" customHeight="1" x14ac:dyDescent="0.2">
      <c r="A5" s="20">
        <v>45520</v>
      </c>
      <c r="B5" s="21" t="s">
        <v>69</v>
      </c>
      <c r="C5" s="23">
        <v>1135.4100000000001</v>
      </c>
      <c r="E5" s="23">
        <v>461205.57</v>
      </c>
      <c r="F5" t="s">
        <v>44</v>
      </c>
      <c r="G5" t="s">
        <v>11</v>
      </c>
      <c r="H5" t="s">
        <v>70</v>
      </c>
      <c r="J5" s="2">
        <f t="shared" si="0"/>
        <v>33</v>
      </c>
    </row>
    <row r="6" spans="1:10" ht="18" hidden="1" customHeight="1" x14ac:dyDescent="0.2">
      <c r="A6" s="20">
        <v>45527</v>
      </c>
      <c r="B6" s="21" t="s">
        <v>71</v>
      </c>
      <c r="C6" s="23">
        <v>1160</v>
      </c>
      <c r="E6" s="23">
        <v>964150.57</v>
      </c>
      <c r="F6" t="s">
        <v>44</v>
      </c>
      <c r="G6" t="s">
        <v>45</v>
      </c>
      <c r="H6" t="s">
        <v>72</v>
      </c>
      <c r="J6" s="2">
        <f t="shared" si="0"/>
        <v>34</v>
      </c>
    </row>
    <row r="7" spans="1:10" ht="18" hidden="1" customHeight="1" x14ac:dyDescent="0.2">
      <c r="A7" s="20">
        <v>45498</v>
      </c>
      <c r="B7" s="21" t="s">
        <v>73</v>
      </c>
      <c r="C7" s="23">
        <v>1160</v>
      </c>
      <c r="E7" s="23">
        <v>319424.96999999997</v>
      </c>
      <c r="F7" t="s">
        <v>44</v>
      </c>
      <c r="G7" t="s">
        <v>56</v>
      </c>
      <c r="J7" s="2">
        <f t="shared" si="0"/>
        <v>30</v>
      </c>
    </row>
    <row r="8" spans="1:10" ht="18" customHeight="1" x14ac:dyDescent="0.2">
      <c r="A8" s="20">
        <v>45562</v>
      </c>
      <c r="B8" s="21" t="s">
        <v>74</v>
      </c>
      <c r="C8" s="23">
        <v>1231.92</v>
      </c>
      <c r="E8" s="23">
        <v>841855.72</v>
      </c>
      <c r="F8" t="s">
        <v>44</v>
      </c>
      <c r="G8" t="s">
        <v>11</v>
      </c>
      <c r="H8" t="s">
        <v>70</v>
      </c>
      <c r="J8" s="2">
        <f t="shared" si="0"/>
        <v>39</v>
      </c>
    </row>
    <row r="9" spans="1:10" ht="18" customHeight="1" x14ac:dyDescent="0.2">
      <c r="A9" s="20">
        <v>45541</v>
      </c>
      <c r="B9" s="21" t="s">
        <v>75</v>
      </c>
      <c r="C9" s="23">
        <v>1242.3599999999999</v>
      </c>
      <c r="E9" s="23">
        <v>389463.96</v>
      </c>
      <c r="F9" t="s">
        <v>44</v>
      </c>
      <c r="G9" t="s">
        <v>11</v>
      </c>
      <c r="H9" t="s">
        <v>76</v>
      </c>
      <c r="J9" s="2">
        <f t="shared" si="0"/>
        <v>36</v>
      </c>
    </row>
    <row r="10" spans="1:10" ht="18" hidden="1" customHeight="1" x14ac:dyDescent="0.2">
      <c r="A10" s="20">
        <v>45527</v>
      </c>
      <c r="B10" s="21" t="s">
        <v>77</v>
      </c>
      <c r="C10" s="23">
        <v>1266</v>
      </c>
      <c r="E10" s="23">
        <v>1717741.9</v>
      </c>
      <c r="F10" t="s">
        <v>44</v>
      </c>
      <c r="G10" t="s">
        <v>53</v>
      </c>
      <c r="H10" t="s">
        <v>78</v>
      </c>
      <c r="J10" s="2">
        <f t="shared" si="0"/>
        <v>34</v>
      </c>
    </row>
    <row r="11" spans="1:10" ht="18" customHeight="1" x14ac:dyDescent="0.2">
      <c r="A11" s="20">
        <v>45510</v>
      </c>
      <c r="B11" s="21" t="s">
        <v>79</v>
      </c>
      <c r="C11" s="23">
        <v>1268.02</v>
      </c>
      <c r="E11" s="23">
        <v>177790.72</v>
      </c>
      <c r="F11" t="s">
        <v>44</v>
      </c>
      <c r="G11" t="s">
        <v>11</v>
      </c>
      <c r="H11" t="s">
        <v>80</v>
      </c>
      <c r="J11" s="2">
        <f t="shared" si="0"/>
        <v>32</v>
      </c>
    </row>
    <row r="12" spans="1:10" ht="18" hidden="1" customHeight="1" x14ac:dyDescent="0.2">
      <c r="A12" s="20">
        <v>45490</v>
      </c>
      <c r="B12" s="21" t="s">
        <v>81</v>
      </c>
      <c r="C12" s="23">
        <v>1270</v>
      </c>
      <c r="E12" s="23">
        <v>139242.32999999999</v>
      </c>
      <c r="F12" t="s">
        <v>44</v>
      </c>
      <c r="G12" t="s">
        <v>56</v>
      </c>
      <c r="J12" s="2">
        <f t="shared" si="0"/>
        <v>29</v>
      </c>
    </row>
    <row r="13" spans="1:10" ht="18" hidden="1" customHeight="1" x14ac:dyDescent="0.2">
      <c r="A13" s="20">
        <v>45562</v>
      </c>
      <c r="B13" s="21" t="s">
        <v>82</v>
      </c>
      <c r="C13" s="23">
        <v>1276</v>
      </c>
      <c r="E13" s="23">
        <v>341006.28</v>
      </c>
      <c r="F13" t="s">
        <v>44</v>
      </c>
      <c r="G13" t="s">
        <v>56</v>
      </c>
      <c r="J13" s="2">
        <f t="shared" si="0"/>
        <v>39</v>
      </c>
    </row>
    <row r="14" spans="1:10" ht="18" hidden="1" customHeight="1" x14ac:dyDescent="0.2">
      <c r="A14" s="20">
        <v>45509</v>
      </c>
      <c r="B14" s="21" t="s">
        <v>83</v>
      </c>
      <c r="C14" s="23">
        <v>1300</v>
      </c>
      <c r="E14" s="23">
        <v>130565.97</v>
      </c>
      <c r="F14" t="s">
        <v>44</v>
      </c>
      <c r="G14" t="s">
        <v>576</v>
      </c>
      <c r="J14" s="2">
        <f t="shared" si="0"/>
        <v>32</v>
      </c>
    </row>
    <row r="15" spans="1:10" ht="18" customHeight="1" x14ac:dyDescent="0.2">
      <c r="A15" s="20">
        <v>45510</v>
      </c>
      <c r="B15" s="21" t="s">
        <v>84</v>
      </c>
      <c r="C15" s="23">
        <v>1388.01</v>
      </c>
      <c r="E15" s="23">
        <v>176402.71</v>
      </c>
      <c r="F15" t="s">
        <v>44</v>
      </c>
      <c r="G15" t="s">
        <v>11</v>
      </c>
      <c r="H15" t="s">
        <v>80</v>
      </c>
      <c r="J15" s="2">
        <f t="shared" si="0"/>
        <v>32</v>
      </c>
    </row>
    <row r="16" spans="1:10" ht="18" hidden="1" customHeight="1" x14ac:dyDescent="0.2">
      <c r="A16" s="20">
        <v>45477</v>
      </c>
      <c r="B16" s="21" t="s">
        <v>85</v>
      </c>
      <c r="C16" s="23">
        <v>1429.47</v>
      </c>
      <c r="E16" s="23">
        <v>299670.75</v>
      </c>
      <c r="F16" t="s">
        <v>44</v>
      </c>
      <c r="G16" t="s">
        <v>56</v>
      </c>
      <c r="J16" s="2">
        <f t="shared" si="0"/>
        <v>27</v>
      </c>
    </row>
    <row r="17" spans="1:10" ht="18" hidden="1" customHeight="1" x14ac:dyDescent="0.2">
      <c r="A17" s="20">
        <v>45553</v>
      </c>
      <c r="B17" s="21" t="s">
        <v>86</v>
      </c>
      <c r="C17" s="23">
        <v>1430</v>
      </c>
      <c r="E17" s="23">
        <v>948086.51</v>
      </c>
      <c r="F17" t="s">
        <v>44</v>
      </c>
      <c r="G17" t="s">
        <v>56</v>
      </c>
      <c r="J17" s="2">
        <f t="shared" si="0"/>
        <v>38</v>
      </c>
    </row>
    <row r="18" spans="1:10" ht="18" hidden="1" customHeight="1" x14ac:dyDescent="0.2">
      <c r="A18" s="20">
        <v>45555</v>
      </c>
      <c r="B18" s="21" t="s">
        <v>87</v>
      </c>
      <c r="C18" s="23">
        <v>1438.4</v>
      </c>
      <c r="E18" s="23">
        <v>457371.19</v>
      </c>
      <c r="F18" t="s">
        <v>44</v>
      </c>
      <c r="G18" t="s">
        <v>56</v>
      </c>
      <c r="J18" s="2">
        <f t="shared" si="0"/>
        <v>38</v>
      </c>
    </row>
    <row r="19" spans="1:10" ht="18" customHeight="1" x14ac:dyDescent="0.2">
      <c r="A19" s="20">
        <v>45495</v>
      </c>
      <c r="B19" s="21" t="s">
        <v>88</v>
      </c>
      <c r="C19" s="23">
        <v>1532.24</v>
      </c>
      <c r="E19" s="23">
        <v>121280.91</v>
      </c>
      <c r="F19" t="s">
        <v>44</v>
      </c>
      <c r="G19" t="s">
        <v>11</v>
      </c>
      <c r="H19" t="s">
        <v>76</v>
      </c>
      <c r="J19" s="2">
        <f t="shared" si="0"/>
        <v>30</v>
      </c>
    </row>
    <row r="20" spans="1:10" ht="18" customHeight="1" x14ac:dyDescent="0.2">
      <c r="A20" s="20">
        <v>45495</v>
      </c>
      <c r="B20" s="21" t="s">
        <v>89</v>
      </c>
      <c r="C20" s="23">
        <v>1532.24</v>
      </c>
      <c r="E20" s="23">
        <v>119748.67</v>
      </c>
      <c r="F20" t="s">
        <v>44</v>
      </c>
      <c r="G20" t="s">
        <v>11</v>
      </c>
      <c r="H20" t="s">
        <v>76</v>
      </c>
      <c r="J20" s="2">
        <f t="shared" si="0"/>
        <v>30</v>
      </c>
    </row>
    <row r="21" spans="1:10" ht="18" hidden="1" customHeight="1" x14ac:dyDescent="0.2">
      <c r="A21" s="20">
        <v>45509</v>
      </c>
      <c r="B21" s="21" t="s">
        <v>90</v>
      </c>
      <c r="C21" s="23">
        <v>1574</v>
      </c>
      <c r="E21" s="23">
        <v>131865.97</v>
      </c>
      <c r="F21" t="s">
        <v>44</v>
      </c>
      <c r="G21" t="s">
        <v>576</v>
      </c>
      <c r="J21" s="2">
        <f t="shared" si="0"/>
        <v>32</v>
      </c>
    </row>
    <row r="22" spans="1:10" ht="18" hidden="1" customHeight="1" x14ac:dyDescent="0.2">
      <c r="A22" s="20">
        <v>45492</v>
      </c>
      <c r="B22" s="21" t="s">
        <v>91</v>
      </c>
      <c r="C22" s="23">
        <v>1595.93</v>
      </c>
      <c r="E22" s="23">
        <v>761806.61</v>
      </c>
      <c r="F22" t="s">
        <v>44</v>
      </c>
      <c r="G22" t="s">
        <v>56</v>
      </c>
      <c r="J22" s="2">
        <f t="shared" si="0"/>
        <v>29</v>
      </c>
    </row>
    <row r="23" spans="1:10" ht="18" customHeight="1" x14ac:dyDescent="0.2">
      <c r="A23" s="20">
        <v>45545</v>
      </c>
      <c r="B23" s="21" t="s">
        <v>92</v>
      </c>
      <c r="C23" s="23">
        <v>1635.48</v>
      </c>
      <c r="E23" s="23">
        <v>896546.12</v>
      </c>
      <c r="F23" t="s">
        <v>44</v>
      </c>
      <c r="G23" t="s">
        <v>11</v>
      </c>
      <c r="H23" t="s">
        <v>93</v>
      </c>
      <c r="J23" s="2">
        <f t="shared" si="0"/>
        <v>37</v>
      </c>
    </row>
    <row r="24" spans="1:10" ht="18" customHeight="1" x14ac:dyDescent="0.2">
      <c r="A24" s="20">
        <v>45498</v>
      </c>
      <c r="B24" s="21" t="s">
        <v>94</v>
      </c>
      <c r="C24" s="23">
        <v>1817.77</v>
      </c>
      <c r="E24" s="23">
        <v>123401.05</v>
      </c>
      <c r="F24" t="s">
        <v>44</v>
      </c>
      <c r="G24" t="s">
        <v>11</v>
      </c>
      <c r="H24" t="s">
        <v>95</v>
      </c>
      <c r="J24" s="2">
        <f t="shared" si="0"/>
        <v>30</v>
      </c>
    </row>
    <row r="25" spans="1:10" ht="18" customHeight="1" x14ac:dyDescent="0.2">
      <c r="A25" s="20">
        <v>45546</v>
      </c>
      <c r="B25" s="21" t="s">
        <v>96</v>
      </c>
      <c r="C25" s="23">
        <v>1828</v>
      </c>
      <c r="E25" s="23">
        <v>103989.61</v>
      </c>
      <c r="F25" t="s">
        <v>44</v>
      </c>
      <c r="G25" t="s">
        <v>11</v>
      </c>
      <c r="H25" t="s">
        <v>97</v>
      </c>
      <c r="J25" s="2">
        <f t="shared" si="0"/>
        <v>37</v>
      </c>
    </row>
    <row r="26" spans="1:10" ht="18" hidden="1" customHeight="1" x14ac:dyDescent="0.2">
      <c r="A26" s="20">
        <v>45545</v>
      </c>
      <c r="B26" s="21" t="s">
        <v>98</v>
      </c>
      <c r="C26" s="23">
        <v>1842</v>
      </c>
      <c r="E26" s="23">
        <v>101451.6</v>
      </c>
      <c r="F26" t="s">
        <v>44</v>
      </c>
      <c r="G26" t="s">
        <v>576</v>
      </c>
      <c r="J26" s="2">
        <f t="shared" si="0"/>
        <v>37</v>
      </c>
    </row>
    <row r="27" spans="1:10" ht="18" hidden="1" customHeight="1" x14ac:dyDescent="0.2">
      <c r="A27" s="20">
        <v>45520</v>
      </c>
      <c r="B27" s="21" t="s">
        <v>99</v>
      </c>
      <c r="C27" s="23">
        <v>1856</v>
      </c>
      <c r="E27" s="23">
        <v>798262.36</v>
      </c>
      <c r="F27" t="s">
        <v>44</v>
      </c>
      <c r="G27" t="s">
        <v>56</v>
      </c>
      <c r="J27" s="2">
        <f t="shared" si="0"/>
        <v>33</v>
      </c>
    </row>
    <row r="28" spans="1:10" ht="18" hidden="1" customHeight="1" x14ac:dyDescent="0.2">
      <c r="A28" s="20">
        <v>45520</v>
      </c>
      <c r="B28" s="21" t="s">
        <v>100</v>
      </c>
      <c r="C28" s="23">
        <v>1903</v>
      </c>
      <c r="E28" s="23">
        <v>472323.18</v>
      </c>
      <c r="F28" t="s">
        <v>44</v>
      </c>
      <c r="G28" t="s">
        <v>56</v>
      </c>
      <c r="J28" s="2">
        <f t="shared" si="0"/>
        <v>33</v>
      </c>
    </row>
    <row r="29" spans="1:10" ht="18" customHeight="1" x14ac:dyDescent="0.2">
      <c r="A29" s="20">
        <v>45562</v>
      </c>
      <c r="B29" s="21" t="s">
        <v>101</v>
      </c>
      <c r="C29" s="23">
        <v>2060.16</v>
      </c>
      <c r="E29" s="23">
        <v>843087.64</v>
      </c>
      <c r="F29" t="s">
        <v>44</v>
      </c>
      <c r="G29" t="s">
        <v>11</v>
      </c>
      <c r="H29" t="s">
        <v>102</v>
      </c>
      <c r="J29" s="2">
        <f t="shared" si="0"/>
        <v>39</v>
      </c>
    </row>
    <row r="30" spans="1:10" ht="18" customHeight="1" x14ac:dyDescent="0.2">
      <c r="A30" s="20">
        <v>45477</v>
      </c>
      <c r="B30" s="21" t="s">
        <v>103</v>
      </c>
      <c r="C30" s="23">
        <v>2067.14</v>
      </c>
      <c r="E30" s="23">
        <v>320834.15000000002</v>
      </c>
      <c r="F30" t="s">
        <v>44</v>
      </c>
      <c r="G30" t="s">
        <v>11</v>
      </c>
      <c r="H30" t="s">
        <v>57</v>
      </c>
      <c r="J30" s="2">
        <f t="shared" si="0"/>
        <v>27</v>
      </c>
    </row>
    <row r="31" spans="1:10" ht="18" customHeight="1" x14ac:dyDescent="0.2">
      <c r="A31" s="20">
        <v>45554</v>
      </c>
      <c r="B31" s="21" t="s">
        <v>104</v>
      </c>
      <c r="C31" s="23">
        <v>2217.6</v>
      </c>
      <c r="E31" s="23">
        <v>44959.73</v>
      </c>
      <c r="F31" t="s">
        <v>44</v>
      </c>
      <c r="G31" t="s">
        <v>11</v>
      </c>
      <c r="H31" t="s">
        <v>105</v>
      </c>
      <c r="J31" s="2">
        <f t="shared" si="0"/>
        <v>38</v>
      </c>
    </row>
    <row r="32" spans="1:10" ht="18" hidden="1" customHeight="1" x14ac:dyDescent="0.2">
      <c r="A32" s="20">
        <v>45498</v>
      </c>
      <c r="B32" s="21" t="s">
        <v>106</v>
      </c>
      <c r="C32" s="23">
        <v>2320</v>
      </c>
      <c r="E32" s="23">
        <v>317098.01</v>
      </c>
      <c r="F32" t="s">
        <v>44</v>
      </c>
      <c r="G32" t="s">
        <v>56</v>
      </c>
      <c r="J32" s="2">
        <f t="shared" si="0"/>
        <v>30</v>
      </c>
    </row>
    <row r="33" spans="1:10" ht="18" customHeight="1" x14ac:dyDescent="0.2">
      <c r="A33" s="20">
        <v>45562</v>
      </c>
      <c r="B33" s="21" t="s">
        <v>107</v>
      </c>
      <c r="C33" s="23">
        <v>2460.42</v>
      </c>
      <c r="E33" s="23">
        <v>756696.58</v>
      </c>
      <c r="F33" t="s">
        <v>44</v>
      </c>
      <c r="G33" t="s">
        <v>11</v>
      </c>
      <c r="H33" t="s">
        <v>57</v>
      </c>
      <c r="J33" s="2">
        <f t="shared" si="0"/>
        <v>39</v>
      </c>
    </row>
    <row r="34" spans="1:10" ht="18" hidden="1" customHeight="1" x14ac:dyDescent="0.2">
      <c r="A34" s="20">
        <v>45520</v>
      </c>
      <c r="B34" s="21" t="s">
        <v>108</v>
      </c>
      <c r="C34" s="23">
        <v>2471</v>
      </c>
      <c r="E34" s="23">
        <v>499344.16</v>
      </c>
      <c r="F34" t="s">
        <v>44</v>
      </c>
      <c r="G34" t="s">
        <v>109</v>
      </c>
      <c r="J34" s="2">
        <f t="shared" si="0"/>
        <v>33</v>
      </c>
    </row>
    <row r="35" spans="1:10" ht="18" hidden="1" customHeight="1" x14ac:dyDescent="0.2">
      <c r="A35" s="20">
        <v>45523</v>
      </c>
      <c r="B35" s="21" t="s">
        <v>110</v>
      </c>
      <c r="C35" s="23">
        <v>2471</v>
      </c>
      <c r="E35" s="23">
        <v>149695.49</v>
      </c>
      <c r="F35" t="s">
        <v>44</v>
      </c>
      <c r="G35" t="s">
        <v>109</v>
      </c>
      <c r="J35" s="2">
        <f t="shared" si="0"/>
        <v>34</v>
      </c>
    </row>
    <row r="36" spans="1:10" ht="18" hidden="1" customHeight="1" x14ac:dyDescent="0.2">
      <c r="A36" s="20">
        <v>45552</v>
      </c>
      <c r="B36" s="21" t="s">
        <v>111</v>
      </c>
      <c r="C36" s="23">
        <v>2471</v>
      </c>
      <c r="E36" s="23">
        <v>1031528.14</v>
      </c>
      <c r="F36" t="s">
        <v>44</v>
      </c>
      <c r="G36" t="s">
        <v>109</v>
      </c>
      <c r="J36" s="2">
        <f t="shared" si="0"/>
        <v>38</v>
      </c>
    </row>
    <row r="37" spans="1:10" ht="18" hidden="1" customHeight="1" x14ac:dyDescent="0.2">
      <c r="A37" s="20">
        <v>45499</v>
      </c>
      <c r="B37" s="21" t="s">
        <v>112</v>
      </c>
      <c r="C37" s="23">
        <v>2586.8000000000002</v>
      </c>
      <c r="E37" s="23">
        <v>621664.13</v>
      </c>
      <c r="F37" t="s">
        <v>44</v>
      </c>
      <c r="G37" t="s">
        <v>53</v>
      </c>
      <c r="H37" t="s">
        <v>113</v>
      </c>
      <c r="J37" s="2">
        <f t="shared" si="0"/>
        <v>30</v>
      </c>
    </row>
    <row r="38" spans="1:10" ht="18" hidden="1" customHeight="1" x14ac:dyDescent="0.2">
      <c r="A38" s="20">
        <v>45490</v>
      </c>
      <c r="B38" s="21" t="s">
        <v>114</v>
      </c>
      <c r="C38" s="23">
        <v>2633</v>
      </c>
      <c r="E38" s="23">
        <v>137886.32999999999</v>
      </c>
      <c r="F38" t="s">
        <v>44</v>
      </c>
      <c r="G38" t="s">
        <v>109</v>
      </c>
      <c r="J38" s="2">
        <f t="shared" si="0"/>
        <v>29</v>
      </c>
    </row>
    <row r="39" spans="1:10" ht="18" hidden="1" customHeight="1" x14ac:dyDescent="0.2">
      <c r="A39" s="20">
        <v>45490</v>
      </c>
      <c r="B39" s="21" t="s">
        <v>115</v>
      </c>
      <c r="C39" s="23">
        <v>2633</v>
      </c>
      <c r="E39" s="23">
        <v>48379.5</v>
      </c>
      <c r="F39" t="s">
        <v>44</v>
      </c>
      <c r="G39" t="s">
        <v>109</v>
      </c>
      <c r="J39" s="2">
        <f t="shared" si="0"/>
        <v>29</v>
      </c>
    </row>
    <row r="40" spans="1:10" ht="18" hidden="1" customHeight="1" x14ac:dyDescent="0.2">
      <c r="A40" s="20">
        <v>45554</v>
      </c>
      <c r="B40" s="21" t="s">
        <v>116</v>
      </c>
      <c r="C40" s="23">
        <v>2800</v>
      </c>
      <c r="E40" s="23">
        <v>17137.349999999999</v>
      </c>
      <c r="F40" t="s">
        <v>44</v>
      </c>
      <c r="G40" t="s">
        <v>576</v>
      </c>
      <c r="J40" s="2">
        <f t="shared" si="0"/>
        <v>38</v>
      </c>
    </row>
    <row r="41" spans="1:10" ht="18" hidden="1" customHeight="1" x14ac:dyDescent="0.2">
      <c r="A41" s="20">
        <v>45562</v>
      </c>
      <c r="B41" s="21" t="s">
        <v>117</v>
      </c>
      <c r="C41" s="23">
        <v>2821.91</v>
      </c>
      <c r="E41" s="23">
        <v>660212.81999999995</v>
      </c>
      <c r="F41" t="s">
        <v>44</v>
      </c>
      <c r="G41" t="s">
        <v>56</v>
      </c>
      <c r="J41" s="2">
        <f t="shared" si="0"/>
        <v>39</v>
      </c>
    </row>
    <row r="42" spans="1:10" ht="18" hidden="1" customHeight="1" x14ac:dyDescent="0.2">
      <c r="A42" s="20">
        <v>45562</v>
      </c>
      <c r="B42" s="21" t="s">
        <v>118</v>
      </c>
      <c r="C42" s="23">
        <v>2821.91</v>
      </c>
      <c r="E42" s="23">
        <v>657390.91</v>
      </c>
      <c r="F42" t="s">
        <v>44</v>
      </c>
      <c r="G42" t="s">
        <v>56</v>
      </c>
      <c r="J42" s="2">
        <f t="shared" si="0"/>
        <v>39</v>
      </c>
    </row>
    <row r="43" spans="1:10" ht="18" hidden="1" customHeight="1" x14ac:dyDescent="0.2">
      <c r="A43" s="20">
        <v>45477</v>
      </c>
      <c r="B43" s="21" t="s">
        <v>119</v>
      </c>
      <c r="C43" s="23">
        <v>2825.76</v>
      </c>
      <c r="E43" s="23">
        <v>282329.01</v>
      </c>
      <c r="F43" t="s">
        <v>44</v>
      </c>
      <c r="G43" t="s">
        <v>56</v>
      </c>
      <c r="J43" s="2">
        <f t="shared" si="0"/>
        <v>27</v>
      </c>
    </row>
    <row r="44" spans="1:10" ht="18" customHeight="1" x14ac:dyDescent="0.2">
      <c r="A44" s="20">
        <v>45520</v>
      </c>
      <c r="B44" s="21" t="s">
        <v>120</v>
      </c>
      <c r="C44" s="23">
        <v>2900</v>
      </c>
      <c r="E44" s="23">
        <v>677324.64</v>
      </c>
      <c r="F44" t="s">
        <v>44</v>
      </c>
      <c r="G44" t="s">
        <v>11</v>
      </c>
      <c r="H44" t="s">
        <v>121</v>
      </c>
      <c r="J44" s="2">
        <f t="shared" si="0"/>
        <v>33</v>
      </c>
    </row>
    <row r="45" spans="1:10" ht="18" customHeight="1" x14ac:dyDescent="0.2">
      <c r="A45" s="20">
        <v>45485</v>
      </c>
      <c r="B45" s="21" t="s">
        <v>122</v>
      </c>
      <c r="C45" s="23">
        <v>2900</v>
      </c>
      <c r="E45" s="23">
        <v>572643.32999999996</v>
      </c>
      <c r="F45" t="s">
        <v>44</v>
      </c>
      <c r="G45" t="s">
        <v>11</v>
      </c>
      <c r="H45" t="s">
        <v>121</v>
      </c>
      <c r="J45" s="2">
        <f t="shared" si="0"/>
        <v>28</v>
      </c>
    </row>
    <row r="46" spans="1:10" ht="18" customHeight="1" x14ac:dyDescent="0.2">
      <c r="A46" s="20">
        <v>45553</v>
      </c>
      <c r="B46" s="21" t="s">
        <v>123</v>
      </c>
      <c r="C46" s="23">
        <v>2900</v>
      </c>
      <c r="E46" s="23">
        <v>739451.93</v>
      </c>
      <c r="F46" t="s">
        <v>44</v>
      </c>
      <c r="G46" t="s">
        <v>11</v>
      </c>
      <c r="H46" t="s">
        <v>121</v>
      </c>
      <c r="J46" s="2">
        <f t="shared" si="0"/>
        <v>38</v>
      </c>
    </row>
    <row r="47" spans="1:10" ht="18" customHeight="1" x14ac:dyDescent="0.2">
      <c r="A47" s="20">
        <v>45562</v>
      </c>
      <c r="B47" s="21" t="s">
        <v>124</v>
      </c>
      <c r="C47" s="23">
        <v>2900</v>
      </c>
      <c r="E47" s="23">
        <v>663055.61</v>
      </c>
      <c r="F47" t="s">
        <v>44</v>
      </c>
      <c r="G47" t="s">
        <v>11</v>
      </c>
      <c r="H47" t="s">
        <v>121</v>
      </c>
      <c r="J47" s="2">
        <f t="shared" si="0"/>
        <v>39</v>
      </c>
    </row>
    <row r="48" spans="1:10" ht="18" customHeight="1" x14ac:dyDescent="0.2">
      <c r="A48" s="20">
        <v>45484</v>
      </c>
      <c r="B48" s="21" t="s">
        <v>125</v>
      </c>
      <c r="C48" s="23">
        <v>2900.99</v>
      </c>
      <c r="E48" s="23">
        <v>128270</v>
      </c>
      <c r="F48" t="s">
        <v>44</v>
      </c>
      <c r="G48" t="s">
        <v>11</v>
      </c>
      <c r="H48" t="s">
        <v>126</v>
      </c>
      <c r="J48" s="2">
        <f t="shared" si="0"/>
        <v>28</v>
      </c>
    </row>
    <row r="49" spans="1:10" ht="18" hidden="1" customHeight="1" x14ac:dyDescent="0.2">
      <c r="A49" s="20">
        <v>45513</v>
      </c>
      <c r="B49" s="21" t="s">
        <v>127</v>
      </c>
      <c r="C49" s="23">
        <v>2943.66</v>
      </c>
      <c r="E49" s="23">
        <v>1031013.04</v>
      </c>
      <c r="F49" t="s">
        <v>44</v>
      </c>
      <c r="G49" t="s">
        <v>54</v>
      </c>
      <c r="J49" s="2">
        <f t="shared" si="0"/>
        <v>32</v>
      </c>
    </row>
    <row r="50" spans="1:10" ht="18" hidden="1" customHeight="1" x14ac:dyDescent="0.2">
      <c r="A50" s="20">
        <v>45477</v>
      </c>
      <c r="B50" s="21" t="s">
        <v>128</v>
      </c>
      <c r="C50" s="23">
        <v>2943.66</v>
      </c>
      <c r="E50" s="23">
        <v>296727.09000000003</v>
      </c>
      <c r="F50" t="s">
        <v>44</v>
      </c>
      <c r="G50" t="s">
        <v>54</v>
      </c>
      <c r="J50" s="2">
        <f t="shared" si="0"/>
        <v>27</v>
      </c>
    </row>
    <row r="51" spans="1:10" ht="18" hidden="1" customHeight="1" x14ac:dyDescent="0.2">
      <c r="A51" s="20">
        <v>45478</v>
      </c>
      <c r="B51" s="21" t="s">
        <v>129</v>
      </c>
      <c r="C51" s="23">
        <v>2943.66</v>
      </c>
      <c r="E51" s="23">
        <v>3367434.48</v>
      </c>
      <c r="F51" t="s">
        <v>44</v>
      </c>
      <c r="G51" t="s">
        <v>54</v>
      </c>
      <c r="J51" s="2">
        <f t="shared" si="0"/>
        <v>27</v>
      </c>
    </row>
    <row r="52" spans="1:10" ht="18" hidden="1" customHeight="1" x14ac:dyDescent="0.2">
      <c r="A52" s="20">
        <v>45562</v>
      </c>
      <c r="B52" s="21" t="s">
        <v>130</v>
      </c>
      <c r="C52" s="23">
        <v>2943.66</v>
      </c>
      <c r="E52" s="23">
        <v>345997.2</v>
      </c>
      <c r="F52" t="s">
        <v>44</v>
      </c>
      <c r="G52" t="s">
        <v>54</v>
      </c>
      <c r="J52" s="2">
        <f t="shared" si="0"/>
        <v>39</v>
      </c>
    </row>
    <row r="53" spans="1:10" ht="18" hidden="1" customHeight="1" x14ac:dyDescent="0.2">
      <c r="A53" s="20">
        <v>45562</v>
      </c>
      <c r="B53" s="21" t="s">
        <v>131</v>
      </c>
      <c r="C53" s="23">
        <v>3150</v>
      </c>
      <c r="E53" s="23">
        <v>220814.06</v>
      </c>
      <c r="F53" t="s">
        <v>44</v>
      </c>
      <c r="G53" t="s">
        <v>576</v>
      </c>
      <c r="J53" s="2">
        <f t="shared" si="0"/>
        <v>39</v>
      </c>
    </row>
    <row r="54" spans="1:10" ht="18" hidden="1" customHeight="1" x14ac:dyDescent="0.2">
      <c r="A54" s="20">
        <v>45477</v>
      </c>
      <c r="B54" s="21" t="s">
        <v>132</v>
      </c>
      <c r="C54" s="23">
        <v>3232</v>
      </c>
      <c r="E54" s="23">
        <v>285161.73</v>
      </c>
      <c r="F54" t="s">
        <v>44</v>
      </c>
      <c r="G54" t="s">
        <v>56</v>
      </c>
      <c r="J54" s="2">
        <f t="shared" si="0"/>
        <v>27</v>
      </c>
    </row>
    <row r="55" spans="1:10" ht="18" hidden="1" customHeight="1" x14ac:dyDescent="0.2">
      <c r="A55" s="20">
        <v>45496</v>
      </c>
      <c r="B55" s="21" t="s">
        <v>133</v>
      </c>
      <c r="C55" s="23">
        <v>3238.72</v>
      </c>
      <c r="E55" s="23">
        <v>155402.03</v>
      </c>
      <c r="F55" t="s">
        <v>44</v>
      </c>
      <c r="G55" t="s">
        <v>53</v>
      </c>
      <c r="H55" t="s">
        <v>134</v>
      </c>
      <c r="J55" s="2">
        <f t="shared" si="0"/>
        <v>30</v>
      </c>
    </row>
    <row r="56" spans="1:10" ht="18" hidden="1" customHeight="1" x14ac:dyDescent="0.2">
      <c r="A56" s="20">
        <v>45555</v>
      </c>
      <c r="B56" s="21" t="s">
        <v>135</v>
      </c>
      <c r="C56" s="23">
        <v>3238.72</v>
      </c>
      <c r="E56" s="23">
        <v>1229298.72</v>
      </c>
      <c r="F56" t="s">
        <v>44</v>
      </c>
      <c r="G56" t="s">
        <v>53</v>
      </c>
      <c r="H56" t="s">
        <v>134</v>
      </c>
      <c r="J56" s="2">
        <f t="shared" si="0"/>
        <v>38</v>
      </c>
    </row>
    <row r="57" spans="1:10" ht="18" hidden="1" customHeight="1" x14ac:dyDescent="0.2">
      <c r="A57" s="20">
        <v>45562</v>
      </c>
      <c r="B57" s="21" t="s">
        <v>136</v>
      </c>
      <c r="C57" s="23">
        <v>3238.72</v>
      </c>
      <c r="E57" s="23">
        <v>838617</v>
      </c>
      <c r="F57" t="s">
        <v>44</v>
      </c>
      <c r="G57" t="s">
        <v>53</v>
      </c>
      <c r="H57" t="s">
        <v>134</v>
      </c>
      <c r="J57" s="2">
        <f t="shared" si="0"/>
        <v>39</v>
      </c>
    </row>
    <row r="58" spans="1:10" ht="18" hidden="1" customHeight="1" x14ac:dyDescent="0.2">
      <c r="A58" s="20">
        <v>45518</v>
      </c>
      <c r="B58" s="21" t="s">
        <v>137</v>
      </c>
      <c r="C58" s="23">
        <v>3269</v>
      </c>
      <c r="E58" s="23">
        <v>224126.04</v>
      </c>
      <c r="F58" t="s">
        <v>44</v>
      </c>
      <c r="G58" t="s">
        <v>576</v>
      </c>
      <c r="J58" s="2">
        <f t="shared" si="0"/>
        <v>33</v>
      </c>
    </row>
    <row r="59" spans="1:10" ht="18" hidden="1" customHeight="1" x14ac:dyDescent="0.2">
      <c r="A59" s="20">
        <v>45483</v>
      </c>
      <c r="B59" s="21" t="s">
        <v>138</v>
      </c>
      <c r="C59" s="23">
        <v>3270</v>
      </c>
      <c r="E59" s="23">
        <v>132008.59</v>
      </c>
      <c r="F59" t="s">
        <v>44</v>
      </c>
      <c r="G59" t="s">
        <v>576</v>
      </c>
      <c r="J59" s="2">
        <f t="shared" si="0"/>
        <v>28</v>
      </c>
    </row>
    <row r="60" spans="1:10" ht="18" hidden="1" customHeight="1" x14ac:dyDescent="0.2">
      <c r="A60" s="20">
        <v>45545</v>
      </c>
      <c r="B60" s="21" t="s">
        <v>139</v>
      </c>
      <c r="C60" s="23">
        <v>3270</v>
      </c>
      <c r="E60" s="23">
        <v>98181.6</v>
      </c>
      <c r="F60" t="s">
        <v>44</v>
      </c>
      <c r="G60" t="s">
        <v>576</v>
      </c>
      <c r="J60" s="2">
        <f t="shared" si="0"/>
        <v>37</v>
      </c>
    </row>
    <row r="61" spans="1:10" ht="18" customHeight="1" x14ac:dyDescent="0.2">
      <c r="A61" s="20">
        <v>45491</v>
      </c>
      <c r="B61" s="21" t="s">
        <v>140</v>
      </c>
      <c r="C61" s="23">
        <v>3281.85</v>
      </c>
      <c r="E61" s="23">
        <v>165123.71</v>
      </c>
      <c r="F61" t="s">
        <v>44</v>
      </c>
      <c r="G61" t="s">
        <v>11</v>
      </c>
      <c r="H61" t="s">
        <v>57</v>
      </c>
      <c r="J61" s="2">
        <f t="shared" si="0"/>
        <v>29</v>
      </c>
    </row>
    <row r="62" spans="1:10" ht="18" hidden="1" customHeight="1" x14ac:dyDescent="0.2">
      <c r="A62" s="20">
        <v>45474</v>
      </c>
      <c r="B62" s="21" t="s">
        <v>141</v>
      </c>
      <c r="C62" s="23">
        <v>3378</v>
      </c>
      <c r="E62" s="23">
        <v>97377.75</v>
      </c>
      <c r="F62" t="s">
        <v>44</v>
      </c>
      <c r="G62" t="s">
        <v>576</v>
      </c>
      <c r="J62" s="2">
        <f t="shared" si="0"/>
        <v>27</v>
      </c>
    </row>
    <row r="63" spans="1:10" ht="18" hidden="1" customHeight="1" x14ac:dyDescent="0.2">
      <c r="A63" s="20">
        <v>45523</v>
      </c>
      <c r="B63" s="21" t="s">
        <v>142</v>
      </c>
      <c r="C63" s="23">
        <v>3398.67</v>
      </c>
      <c r="E63" s="23">
        <v>125535.16</v>
      </c>
      <c r="F63" t="s">
        <v>44</v>
      </c>
      <c r="G63" t="s">
        <v>109</v>
      </c>
      <c r="J63" s="2">
        <f t="shared" si="0"/>
        <v>34</v>
      </c>
    </row>
    <row r="64" spans="1:10" ht="18" customHeight="1" x14ac:dyDescent="0.2">
      <c r="A64" s="20">
        <v>45553</v>
      </c>
      <c r="B64" s="21" t="s">
        <v>143</v>
      </c>
      <c r="C64" s="23">
        <v>3606.44</v>
      </c>
      <c r="E64" s="23">
        <v>944466.15</v>
      </c>
      <c r="F64" t="s">
        <v>44</v>
      </c>
      <c r="G64" t="s">
        <v>11</v>
      </c>
      <c r="H64" t="s">
        <v>93</v>
      </c>
      <c r="J64" s="2">
        <f t="shared" si="0"/>
        <v>38</v>
      </c>
    </row>
    <row r="65" spans="1:10" ht="18" customHeight="1" x14ac:dyDescent="0.2">
      <c r="A65" s="20">
        <v>45510</v>
      </c>
      <c r="B65" s="21" t="s">
        <v>144</v>
      </c>
      <c r="C65" s="23">
        <v>3704</v>
      </c>
      <c r="E65" s="23">
        <v>187439.77</v>
      </c>
      <c r="F65" t="s">
        <v>44</v>
      </c>
      <c r="G65" t="s">
        <v>11</v>
      </c>
      <c r="H65" t="s">
        <v>93</v>
      </c>
      <c r="J65" s="2">
        <f t="shared" si="0"/>
        <v>32</v>
      </c>
    </row>
    <row r="66" spans="1:10" ht="18" hidden="1" customHeight="1" x14ac:dyDescent="0.2">
      <c r="A66" s="20">
        <v>45513</v>
      </c>
      <c r="B66" s="21" t="s">
        <v>145</v>
      </c>
      <c r="C66" s="23">
        <v>3707.96</v>
      </c>
      <c r="E66" s="23">
        <v>1027298.12</v>
      </c>
      <c r="F66" t="s">
        <v>44</v>
      </c>
      <c r="G66" t="s">
        <v>45</v>
      </c>
      <c r="H66" t="s">
        <v>146</v>
      </c>
      <c r="J66" s="2">
        <f t="shared" si="0"/>
        <v>32</v>
      </c>
    </row>
    <row r="67" spans="1:10" ht="18" hidden="1" customHeight="1" x14ac:dyDescent="0.2">
      <c r="A67" s="20">
        <v>45491</v>
      </c>
      <c r="B67" s="21" t="s">
        <v>147</v>
      </c>
      <c r="C67" s="23">
        <v>3707.96</v>
      </c>
      <c r="E67" s="23">
        <v>154428.79</v>
      </c>
      <c r="F67" t="s">
        <v>44</v>
      </c>
      <c r="G67" t="s">
        <v>45</v>
      </c>
      <c r="H67" t="s">
        <v>146</v>
      </c>
      <c r="J67" s="2">
        <f t="shared" ref="J67:J130" si="1">IF(A67="","",_xlfn.ISOWEEKNUM(A67))</f>
        <v>29</v>
      </c>
    </row>
    <row r="68" spans="1:10" ht="18" hidden="1" customHeight="1" x14ac:dyDescent="0.2">
      <c r="A68" s="20">
        <v>45491</v>
      </c>
      <c r="B68" s="21" t="s">
        <v>148</v>
      </c>
      <c r="C68" s="23">
        <v>3707.96</v>
      </c>
      <c r="E68" s="23">
        <v>150720.82999999999</v>
      </c>
      <c r="F68" t="s">
        <v>44</v>
      </c>
      <c r="G68" t="s">
        <v>45</v>
      </c>
      <c r="H68" t="s">
        <v>146</v>
      </c>
      <c r="J68" s="2">
        <f t="shared" si="1"/>
        <v>29</v>
      </c>
    </row>
    <row r="69" spans="1:10" ht="18" hidden="1" customHeight="1" x14ac:dyDescent="0.2">
      <c r="A69" s="20">
        <v>45562</v>
      </c>
      <c r="B69" s="21" t="s">
        <v>149</v>
      </c>
      <c r="C69" s="23">
        <v>3707.96</v>
      </c>
      <c r="E69" s="23">
        <v>342282.28</v>
      </c>
      <c r="F69" t="s">
        <v>44</v>
      </c>
      <c r="G69" t="s">
        <v>45</v>
      </c>
      <c r="H69" t="s">
        <v>146</v>
      </c>
      <c r="J69" s="2">
        <f t="shared" si="1"/>
        <v>39</v>
      </c>
    </row>
    <row r="70" spans="1:10" ht="18" hidden="1" customHeight="1" x14ac:dyDescent="0.2">
      <c r="A70" s="20">
        <v>45516</v>
      </c>
      <c r="B70" s="21" t="s">
        <v>150</v>
      </c>
      <c r="C70" s="23">
        <v>3783</v>
      </c>
      <c r="E70" s="23">
        <v>261341</v>
      </c>
      <c r="F70" t="s">
        <v>44</v>
      </c>
      <c r="G70" t="s">
        <v>576</v>
      </c>
      <c r="J70" s="2">
        <f t="shared" si="1"/>
        <v>33</v>
      </c>
    </row>
    <row r="71" spans="1:10" ht="18" hidden="1" customHeight="1" x14ac:dyDescent="0.2">
      <c r="A71" s="20">
        <v>45559</v>
      </c>
      <c r="B71" s="21" t="s">
        <v>151</v>
      </c>
      <c r="C71" s="23">
        <v>3898</v>
      </c>
      <c r="E71" s="23">
        <v>19236.310000000001</v>
      </c>
      <c r="F71" t="s">
        <v>44</v>
      </c>
      <c r="G71" t="s">
        <v>576</v>
      </c>
      <c r="J71" s="2">
        <f t="shared" si="1"/>
        <v>39</v>
      </c>
    </row>
    <row r="72" spans="1:10" ht="18" customHeight="1" x14ac:dyDescent="0.2">
      <c r="A72" s="20">
        <v>45546</v>
      </c>
      <c r="B72" s="21" t="s">
        <v>152</v>
      </c>
      <c r="C72" s="23">
        <v>3920.8</v>
      </c>
      <c r="E72" s="23">
        <v>105817.61</v>
      </c>
      <c r="F72" t="s">
        <v>44</v>
      </c>
      <c r="G72" t="s">
        <v>11</v>
      </c>
      <c r="H72" t="s">
        <v>153</v>
      </c>
      <c r="J72" s="2">
        <f t="shared" si="1"/>
        <v>37</v>
      </c>
    </row>
    <row r="73" spans="1:10" ht="18" customHeight="1" x14ac:dyDescent="0.2">
      <c r="A73" s="20">
        <v>45516</v>
      </c>
      <c r="B73" s="21" t="s">
        <v>154</v>
      </c>
      <c r="C73" s="23">
        <v>3945.96</v>
      </c>
      <c r="E73" s="23">
        <v>257395.04</v>
      </c>
      <c r="F73" t="s">
        <v>44</v>
      </c>
      <c r="G73" t="s">
        <v>11</v>
      </c>
      <c r="H73" t="s">
        <v>102</v>
      </c>
      <c r="J73" s="2">
        <f t="shared" si="1"/>
        <v>33</v>
      </c>
    </row>
    <row r="74" spans="1:10" ht="18" customHeight="1" x14ac:dyDescent="0.2">
      <c r="A74" s="20">
        <v>45527</v>
      </c>
      <c r="B74" s="21" t="s">
        <v>155</v>
      </c>
      <c r="C74" s="23">
        <v>3973.84</v>
      </c>
      <c r="E74" s="23">
        <v>1524614.35</v>
      </c>
      <c r="F74" t="s">
        <v>44</v>
      </c>
      <c r="G74" t="s">
        <v>11</v>
      </c>
      <c r="H74" t="s">
        <v>95</v>
      </c>
      <c r="J74" s="2">
        <f t="shared" si="1"/>
        <v>34</v>
      </c>
    </row>
    <row r="75" spans="1:10" ht="18" hidden="1" customHeight="1" x14ac:dyDescent="0.2">
      <c r="A75" s="20">
        <v>45565</v>
      </c>
      <c r="B75" s="21" t="s">
        <v>156</v>
      </c>
      <c r="C75" s="23">
        <v>4000</v>
      </c>
      <c r="E75" s="23">
        <v>254352.86</v>
      </c>
      <c r="F75" t="s">
        <v>44</v>
      </c>
      <c r="G75" t="s">
        <v>45</v>
      </c>
      <c r="H75" t="s">
        <v>157</v>
      </c>
      <c r="I75" t="s">
        <v>158</v>
      </c>
      <c r="J75" s="2">
        <f t="shared" si="1"/>
        <v>40</v>
      </c>
    </row>
    <row r="76" spans="1:10" ht="18" customHeight="1" x14ac:dyDescent="0.2">
      <c r="A76" s="20">
        <v>45512</v>
      </c>
      <c r="B76" s="21" t="s">
        <v>159</v>
      </c>
      <c r="C76" s="23">
        <v>4140.45</v>
      </c>
      <c r="E76" s="23">
        <v>43956.7</v>
      </c>
      <c r="F76" t="s">
        <v>44</v>
      </c>
      <c r="G76" t="s">
        <v>11</v>
      </c>
      <c r="H76" t="s">
        <v>102</v>
      </c>
      <c r="J76" s="2">
        <f t="shared" si="1"/>
        <v>32</v>
      </c>
    </row>
    <row r="77" spans="1:10" ht="18" hidden="1" customHeight="1" x14ac:dyDescent="0.2">
      <c r="A77" s="20">
        <v>45492</v>
      </c>
      <c r="B77" s="21" t="s">
        <v>160</v>
      </c>
      <c r="C77" s="23">
        <v>4206</v>
      </c>
      <c r="E77" s="23">
        <v>160353.4</v>
      </c>
      <c r="F77" t="s">
        <v>44</v>
      </c>
      <c r="G77" t="s">
        <v>576</v>
      </c>
      <c r="J77" s="2">
        <f t="shared" si="1"/>
        <v>29</v>
      </c>
    </row>
    <row r="78" spans="1:10" ht="18" hidden="1" customHeight="1" x14ac:dyDescent="0.2">
      <c r="A78" s="20">
        <v>45541</v>
      </c>
      <c r="B78" s="21" t="s">
        <v>161</v>
      </c>
      <c r="C78" s="23">
        <v>4272</v>
      </c>
      <c r="E78" s="23">
        <v>414789.32</v>
      </c>
      <c r="F78" t="s">
        <v>44</v>
      </c>
      <c r="G78" t="s">
        <v>56</v>
      </c>
      <c r="J78" s="2">
        <f t="shared" si="1"/>
        <v>36</v>
      </c>
    </row>
    <row r="79" spans="1:10" ht="18" hidden="1" customHeight="1" x14ac:dyDescent="0.2">
      <c r="A79" s="20">
        <v>45513</v>
      </c>
      <c r="B79" s="21" t="s">
        <v>162</v>
      </c>
      <c r="C79" s="23">
        <v>4309.46</v>
      </c>
      <c r="E79" s="23">
        <v>1022988.66</v>
      </c>
      <c r="F79" t="s">
        <v>44</v>
      </c>
      <c r="G79" t="s">
        <v>55</v>
      </c>
      <c r="J79" s="2">
        <f t="shared" si="1"/>
        <v>32</v>
      </c>
    </row>
    <row r="80" spans="1:10" ht="18" customHeight="1" x14ac:dyDescent="0.2">
      <c r="A80" s="20">
        <v>45548</v>
      </c>
      <c r="B80" s="21" t="s">
        <v>163</v>
      </c>
      <c r="C80" s="23">
        <v>4408</v>
      </c>
      <c r="E80" s="23">
        <v>60068.26</v>
      </c>
      <c r="F80" t="s">
        <v>44</v>
      </c>
      <c r="G80" t="s">
        <v>11</v>
      </c>
      <c r="H80" t="s">
        <v>164</v>
      </c>
      <c r="J80" s="2">
        <f t="shared" si="1"/>
        <v>37</v>
      </c>
    </row>
    <row r="81" spans="1:10" ht="18" hidden="1" customHeight="1" x14ac:dyDescent="0.2">
      <c r="A81" s="20">
        <v>45525</v>
      </c>
      <c r="B81" s="21" t="s">
        <v>165</v>
      </c>
      <c r="C81" s="23">
        <v>4672</v>
      </c>
      <c r="E81" s="23">
        <v>38870.69</v>
      </c>
      <c r="F81" t="s">
        <v>44</v>
      </c>
      <c r="G81" t="s">
        <v>56</v>
      </c>
      <c r="J81" s="2">
        <f t="shared" si="1"/>
        <v>34</v>
      </c>
    </row>
    <row r="82" spans="1:10" ht="18" customHeight="1" x14ac:dyDescent="0.2">
      <c r="A82" s="20">
        <v>45492</v>
      </c>
      <c r="B82" s="21" t="s">
        <v>166</v>
      </c>
      <c r="C82" s="23">
        <v>4926.57</v>
      </c>
      <c r="E82" s="23">
        <v>902292.79</v>
      </c>
      <c r="F82" t="s">
        <v>44</v>
      </c>
      <c r="G82" t="s">
        <v>11</v>
      </c>
      <c r="H82" t="s">
        <v>167</v>
      </c>
      <c r="J82" s="2">
        <f t="shared" si="1"/>
        <v>29</v>
      </c>
    </row>
    <row r="83" spans="1:10" ht="18" hidden="1" customHeight="1" x14ac:dyDescent="0.2">
      <c r="A83" s="20">
        <v>45506</v>
      </c>
      <c r="B83" s="21" t="s">
        <v>168</v>
      </c>
      <c r="C83" s="23">
        <v>5000</v>
      </c>
      <c r="E83" s="23">
        <v>887056.01</v>
      </c>
      <c r="F83" t="s">
        <v>44</v>
      </c>
      <c r="G83" t="s">
        <v>48</v>
      </c>
      <c r="J83" s="2">
        <f t="shared" si="1"/>
        <v>31</v>
      </c>
    </row>
    <row r="84" spans="1:10" ht="18" hidden="1" customHeight="1" x14ac:dyDescent="0.2">
      <c r="A84" s="20">
        <v>45523</v>
      </c>
      <c r="B84" s="21" t="s">
        <v>169</v>
      </c>
      <c r="C84" s="23">
        <v>5000</v>
      </c>
      <c r="E84" s="23">
        <v>144140.57</v>
      </c>
      <c r="F84" t="s">
        <v>44</v>
      </c>
      <c r="G84" t="s">
        <v>55</v>
      </c>
      <c r="J84" s="2">
        <f t="shared" si="1"/>
        <v>34</v>
      </c>
    </row>
    <row r="85" spans="1:10" ht="18" hidden="1" customHeight="1" x14ac:dyDescent="0.2">
      <c r="A85" s="20">
        <v>45523</v>
      </c>
      <c r="B85" s="21" t="s">
        <v>170</v>
      </c>
      <c r="C85" s="23">
        <v>5000</v>
      </c>
      <c r="E85" s="23">
        <v>139140.57</v>
      </c>
      <c r="F85" t="s">
        <v>44</v>
      </c>
      <c r="G85" t="s">
        <v>45</v>
      </c>
      <c r="H85" t="s">
        <v>171</v>
      </c>
      <c r="J85" s="2">
        <f t="shared" si="1"/>
        <v>34</v>
      </c>
    </row>
    <row r="86" spans="1:10" ht="18" hidden="1" customHeight="1" x14ac:dyDescent="0.2">
      <c r="A86" s="20">
        <v>45488</v>
      </c>
      <c r="B86" s="21" t="s">
        <v>172</v>
      </c>
      <c r="C86" s="23">
        <v>5000</v>
      </c>
      <c r="E86" s="23">
        <v>114995.02</v>
      </c>
      <c r="F86" t="s">
        <v>44</v>
      </c>
      <c r="G86" t="s">
        <v>48</v>
      </c>
      <c r="J86" s="2">
        <f t="shared" si="1"/>
        <v>29</v>
      </c>
    </row>
    <row r="87" spans="1:10" ht="18" hidden="1" customHeight="1" x14ac:dyDescent="0.2">
      <c r="A87" s="20">
        <v>45491</v>
      </c>
      <c r="B87" s="21" t="s">
        <v>173</v>
      </c>
      <c r="C87" s="23">
        <v>5000</v>
      </c>
      <c r="E87" s="23">
        <v>145720.82999999999</v>
      </c>
      <c r="F87" t="s">
        <v>44</v>
      </c>
      <c r="G87" t="s">
        <v>56</v>
      </c>
      <c r="J87" s="2">
        <f t="shared" si="1"/>
        <v>29</v>
      </c>
    </row>
    <row r="88" spans="1:10" ht="18" hidden="1" customHeight="1" x14ac:dyDescent="0.2">
      <c r="A88" s="20">
        <v>45492</v>
      </c>
      <c r="B88" s="21" t="s">
        <v>174</v>
      </c>
      <c r="C88" s="23">
        <v>5000</v>
      </c>
      <c r="E88" s="23">
        <v>1252501.3999999999</v>
      </c>
      <c r="F88" t="s">
        <v>44</v>
      </c>
      <c r="G88" t="s">
        <v>55</v>
      </c>
      <c r="J88" s="2">
        <f t="shared" si="1"/>
        <v>29</v>
      </c>
    </row>
    <row r="89" spans="1:10" ht="18" hidden="1" customHeight="1" x14ac:dyDescent="0.2">
      <c r="A89" s="20">
        <v>45499</v>
      </c>
      <c r="B89" s="21" t="s">
        <v>175</v>
      </c>
      <c r="C89" s="23">
        <v>5000</v>
      </c>
      <c r="E89" s="23">
        <v>616657.17000000004</v>
      </c>
      <c r="F89" t="s">
        <v>44</v>
      </c>
      <c r="G89" t="s">
        <v>56</v>
      </c>
      <c r="J89" s="2">
        <f t="shared" si="1"/>
        <v>30</v>
      </c>
    </row>
    <row r="90" spans="1:10" ht="18" hidden="1" customHeight="1" x14ac:dyDescent="0.2">
      <c r="A90" s="20">
        <v>45547</v>
      </c>
      <c r="B90" s="21" t="s">
        <v>176</v>
      </c>
      <c r="C90" s="23">
        <v>5000</v>
      </c>
      <c r="E90" s="23">
        <v>61993.26</v>
      </c>
      <c r="F90" t="s">
        <v>44</v>
      </c>
      <c r="G90" t="s">
        <v>576</v>
      </c>
      <c r="J90" s="2">
        <f t="shared" si="1"/>
        <v>37</v>
      </c>
    </row>
    <row r="91" spans="1:10" ht="18" hidden="1" customHeight="1" x14ac:dyDescent="0.2">
      <c r="A91" s="20">
        <v>45555</v>
      </c>
      <c r="B91" s="21" t="s">
        <v>177</v>
      </c>
      <c r="C91" s="23">
        <v>5000</v>
      </c>
      <c r="E91" s="23">
        <v>39952.769999999997</v>
      </c>
      <c r="F91" t="s">
        <v>44</v>
      </c>
      <c r="G91" t="s">
        <v>56</v>
      </c>
      <c r="J91" s="2">
        <f t="shared" si="1"/>
        <v>38</v>
      </c>
    </row>
    <row r="92" spans="1:10" ht="18" hidden="1" customHeight="1" x14ac:dyDescent="0.2">
      <c r="A92" s="20">
        <v>45525</v>
      </c>
      <c r="B92" s="21" t="s">
        <v>178</v>
      </c>
      <c r="C92" s="23">
        <v>5025</v>
      </c>
      <c r="E92" s="23">
        <v>33845.69</v>
      </c>
      <c r="F92" t="s">
        <v>44</v>
      </c>
      <c r="G92" t="s">
        <v>56</v>
      </c>
      <c r="J92" s="2">
        <f t="shared" si="1"/>
        <v>34</v>
      </c>
    </row>
    <row r="93" spans="1:10" ht="18" customHeight="1" x14ac:dyDescent="0.2">
      <c r="A93" s="20">
        <v>45562</v>
      </c>
      <c r="B93" s="21" t="s">
        <v>179</v>
      </c>
      <c r="C93" s="23">
        <v>5098.2</v>
      </c>
      <c r="E93" s="23">
        <v>401097.87</v>
      </c>
      <c r="F93" t="s">
        <v>44</v>
      </c>
      <c r="G93" t="s">
        <v>11</v>
      </c>
      <c r="H93" t="s">
        <v>180</v>
      </c>
      <c r="J93" s="2">
        <f t="shared" si="1"/>
        <v>39</v>
      </c>
    </row>
    <row r="94" spans="1:10" ht="18" hidden="1" customHeight="1" x14ac:dyDescent="0.2">
      <c r="A94" s="20">
        <v>45534</v>
      </c>
      <c r="B94" s="21" t="s">
        <v>181</v>
      </c>
      <c r="C94" s="23">
        <v>5173.6000000000004</v>
      </c>
      <c r="E94" s="23">
        <v>504028.94</v>
      </c>
      <c r="F94" t="s">
        <v>44</v>
      </c>
      <c r="G94" t="s">
        <v>53</v>
      </c>
      <c r="H94" t="s">
        <v>113</v>
      </c>
      <c r="J94" s="2">
        <f t="shared" si="1"/>
        <v>35</v>
      </c>
    </row>
    <row r="95" spans="1:10" ht="18" hidden="1" customHeight="1" x14ac:dyDescent="0.2">
      <c r="A95" s="20">
        <v>45513</v>
      </c>
      <c r="B95" s="21" t="s">
        <v>182</v>
      </c>
      <c r="C95" s="23">
        <v>5220</v>
      </c>
      <c r="E95" s="23">
        <v>273875.03999999998</v>
      </c>
      <c r="F95" t="s">
        <v>44</v>
      </c>
      <c r="G95" t="s">
        <v>45</v>
      </c>
      <c r="H95" t="s">
        <v>183</v>
      </c>
      <c r="J95" s="2">
        <f t="shared" si="1"/>
        <v>32</v>
      </c>
    </row>
    <row r="96" spans="1:10" ht="18" hidden="1" customHeight="1" x14ac:dyDescent="0.2">
      <c r="A96" s="20">
        <v>45555</v>
      </c>
      <c r="B96" s="21" t="s">
        <v>184</v>
      </c>
      <c r="C96" s="23">
        <v>5311.41</v>
      </c>
      <c r="E96" s="23">
        <v>34634.400000000001</v>
      </c>
      <c r="F96" t="s">
        <v>44</v>
      </c>
      <c r="G96" t="s">
        <v>53</v>
      </c>
      <c r="J96" s="2">
        <f t="shared" si="1"/>
        <v>38</v>
      </c>
    </row>
    <row r="97" spans="1:10" ht="18" hidden="1" customHeight="1" x14ac:dyDescent="0.2">
      <c r="A97" s="20">
        <v>45497</v>
      </c>
      <c r="B97" s="21" t="s">
        <v>185</v>
      </c>
      <c r="C97" s="23">
        <v>5429.25</v>
      </c>
      <c r="E97" s="23">
        <v>125218.82</v>
      </c>
      <c r="F97" t="s">
        <v>44</v>
      </c>
      <c r="G97" t="s">
        <v>576</v>
      </c>
      <c r="J97" s="2">
        <f t="shared" si="1"/>
        <v>30</v>
      </c>
    </row>
    <row r="98" spans="1:10" ht="18" customHeight="1" x14ac:dyDescent="0.2">
      <c r="A98" s="20">
        <v>45518</v>
      </c>
      <c r="B98" s="21" t="s">
        <v>186</v>
      </c>
      <c r="C98" s="23">
        <v>5620.14</v>
      </c>
      <c r="E98" s="23">
        <v>218222.58</v>
      </c>
      <c r="F98" t="s">
        <v>44</v>
      </c>
      <c r="G98" t="s">
        <v>11</v>
      </c>
      <c r="H98" t="s">
        <v>57</v>
      </c>
      <c r="J98" s="2">
        <f t="shared" si="1"/>
        <v>33</v>
      </c>
    </row>
    <row r="99" spans="1:10" ht="18" hidden="1" customHeight="1" x14ac:dyDescent="0.2">
      <c r="A99" s="20">
        <v>45559</v>
      </c>
      <c r="B99" s="21" t="s">
        <v>187</v>
      </c>
      <c r="C99" s="23">
        <v>5631</v>
      </c>
      <c r="E99" s="23">
        <v>13605.31</v>
      </c>
      <c r="F99" t="s">
        <v>44</v>
      </c>
      <c r="G99" t="s">
        <v>576</v>
      </c>
      <c r="J99" s="2">
        <f t="shared" si="1"/>
        <v>39</v>
      </c>
    </row>
    <row r="100" spans="1:10" ht="18" customHeight="1" x14ac:dyDescent="0.2">
      <c r="A100" s="20">
        <v>45513</v>
      </c>
      <c r="B100" s="21" t="s">
        <v>188</v>
      </c>
      <c r="C100" s="23">
        <v>5772.55</v>
      </c>
      <c r="E100" s="23">
        <v>879596.87</v>
      </c>
      <c r="F100" t="s">
        <v>44</v>
      </c>
      <c r="G100" t="s">
        <v>11</v>
      </c>
      <c r="H100" t="s">
        <v>95</v>
      </c>
      <c r="J100" s="2">
        <f t="shared" si="1"/>
        <v>32</v>
      </c>
    </row>
    <row r="101" spans="1:10" ht="18" hidden="1" customHeight="1" x14ac:dyDescent="0.2">
      <c r="A101" s="20">
        <v>45534</v>
      </c>
      <c r="B101" s="21" t="s">
        <v>189</v>
      </c>
      <c r="C101" s="23">
        <v>5799</v>
      </c>
      <c r="E101" s="23">
        <v>261258.55</v>
      </c>
      <c r="F101" t="s">
        <v>44</v>
      </c>
      <c r="G101" t="s">
        <v>109</v>
      </c>
      <c r="J101" s="2">
        <f t="shared" si="1"/>
        <v>35</v>
      </c>
    </row>
    <row r="102" spans="1:10" ht="18" hidden="1" customHeight="1" x14ac:dyDescent="0.2">
      <c r="A102" s="20">
        <v>45510</v>
      </c>
      <c r="B102" s="21" t="s">
        <v>190</v>
      </c>
      <c r="C102" s="23">
        <v>172656</v>
      </c>
      <c r="E102" s="23">
        <v>316618.96999999997</v>
      </c>
      <c r="F102" t="s">
        <v>44</v>
      </c>
      <c r="G102" t="s">
        <v>56</v>
      </c>
      <c r="J102" s="2">
        <f t="shared" si="1"/>
        <v>32</v>
      </c>
    </row>
    <row r="103" spans="1:10" ht="18" hidden="1" customHeight="1" x14ac:dyDescent="0.2">
      <c r="A103" s="20">
        <v>45491</v>
      </c>
      <c r="B103" s="21" t="s">
        <v>191</v>
      </c>
      <c r="C103" s="23">
        <v>6358</v>
      </c>
      <c r="E103" s="23">
        <v>158143.71</v>
      </c>
      <c r="F103" t="s">
        <v>44</v>
      </c>
      <c r="G103" t="s">
        <v>109</v>
      </c>
      <c r="J103" s="2">
        <f t="shared" si="1"/>
        <v>29</v>
      </c>
    </row>
    <row r="104" spans="1:10" ht="18" hidden="1" customHeight="1" x14ac:dyDescent="0.2">
      <c r="A104" s="20">
        <v>45555</v>
      </c>
      <c r="B104" s="21" t="s">
        <v>192</v>
      </c>
      <c r="C104" s="23">
        <v>6849</v>
      </c>
      <c r="E104" s="23">
        <v>50508.27</v>
      </c>
      <c r="F104" t="s">
        <v>44</v>
      </c>
      <c r="G104" t="s">
        <v>109</v>
      </c>
      <c r="J104" s="2">
        <f t="shared" si="1"/>
        <v>38</v>
      </c>
    </row>
    <row r="105" spans="1:10" ht="18" hidden="1" customHeight="1" x14ac:dyDescent="0.2">
      <c r="A105" s="20">
        <v>45545</v>
      </c>
      <c r="B105" s="21" t="s">
        <v>193</v>
      </c>
      <c r="C105" s="23">
        <v>1850000</v>
      </c>
      <c r="E105" s="23">
        <v>3798181.6</v>
      </c>
      <c r="F105" t="s">
        <v>44</v>
      </c>
      <c r="G105" t="s">
        <v>48</v>
      </c>
      <c r="J105" s="2">
        <f t="shared" si="1"/>
        <v>37</v>
      </c>
    </row>
    <row r="106" spans="1:10" ht="18" hidden="1" customHeight="1" x14ac:dyDescent="0.2">
      <c r="A106" s="20">
        <v>45548</v>
      </c>
      <c r="B106" s="21" t="s">
        <v>194</v>
      </c>
      <c r="C106" s="23">
        <v>23859.02</v>
      </c>
      <c r="E106" s="23">
        <v>5339.32</v>
      </c>
      <c r="F106" t="s">
        <v>44</v>
      </c>
      <c r="G106" t="s">
        <v>45</v>
      </c>
      <c r="H106" t="s">
        <v>195</v>
      </c>
      <c r="J106" s="2">
        <f t="shared" si="1"/>
        <v>37</v>
      </c>
    </row>
    <row r="107" spans="1:10" ht="18" customHeight="1" x14ac:dyDescent="0.2">
      <c r="A107" s="20">
        <v>45555</v>
      </c>
      <c r="B107" s="21" t="s">
        <v>196</v>
      </c>
      <c r="C107" s="23">
        <v>7589.07</v>
      </c>
      <c r="E107" s="23">
        <v>1221709.6499999999</v>
      </c>
      <c r="F107" t="s">
        <v>44</v>
      </c>
      <c r="G107" t="s">
        <v>11</v>
      </c>
      <c r="H107" t="s">
        <v>93</v>
      </c>
      <c r="J107" s="2">
        <f t="shared" si="1"/>
        <v>38</v>
      </c>
    </row>
    <row r="108" spans="1:10" ht="18" customHeight="1" x14ac:dyDescent="0.2">
      <c r="A108" s="20">
        <v>45555</v>
      </c>
      <c r="B108" s="21" t="s">
        <v>197</v>
      </c>
      <c r="C108" s="23">
        <v>7794.18</v>
      </c>
      <c r="E108" s="23">
        <v>1048307.47</v>
      </c>
      <c r="F108" t="s">
        <v>44</v>
      </c>
      <c r="G108" t="s">
        <v>11</v>
      </c>
      <c r="H108" t="s">
        <v>102</v>
      </c>
      <c r="J108" s="2">
        <f t="shared" si="1"/>
        <v>38</v>
      </c>
    </row>
    <row r="109" spans="1:10" ht="18" customHeight="1" x14ac:dyDescent="0.2">
      <c r="A109" s="20">
        <v>45510</v>
      </c>
      <c r="B109" s="21" t="s">
        <v>198</v>
      </c>
      <c r="C109" s="23">
        <v>7856.2</v>
      </c>
      <c r="E109" s="23">
        <v>179576.61</v>
      </c>
      <c r="F109" t="s">
        <v>44</v>
      </c>
      <c r="G109" t="s">
        <v>11</v>
      </c>
      <c r="H109" t="s">
        <v>102</v>
      </c>
      <c r="J109" s="2">
        <f t="shared" si="1"/>
        <v>32</v>
      </c>
    </row>
    <row r="110" spans="1:10" ht="18" hidden="1" customHeight="1" x14ac:dyDescent="0.2">
      <c r="A110" s="20">
        <v>45478</v>
      </c>
      <c r="B110" s="21" t="s">
        <v>199</v>
      </c>
      <c r="C110" s="23">
        <v>7899</v>
      </c>
      <c r="E110" s="23">
        <v>1128591.8799999999</v>
      </c>
      <c r="F110" t="s">
        <v>44</v>
      </c>
      <c r="G110" t="s">
        <v>576</v>
      </c>
      <c r="J110" s="2">
        <f t="shared" si="1"/>
        <v>27</v>
      </c>
    </row>
    <row r="111" spans="1:10" ht="18" customHeight="1" x14ac:dyDescent="0.2">
      <c r="A111" s="20">
        <v>45492</v>
      </c>
      <c r="B111" s="21" t="s">
        <v>200</v>
      </c>
      <c r="C111" s="23">
        <v>41203.199999999997</v>
      </c>
      <c r="E111" s="23">
        <v>118677.15</v>
      </c>
      <c r="F111" t="s">
        <v>44</v>
      </c>
      <c r="G111" t="s">
        <v>11</v>
      </c>
      <c r="H111" t="s">
        <v>201</v>
      </c>
      <c r="J111" s="2">
        <f t="shared" si="1"/>
        <v>29</v>
      </c>
    </row>
    <row r="112" spans="1:10" ht="18" hidden="1" customHeight="1" x14ac:dyDescent="0.2">
      <c r="A112" s="20">
        <v>45534</v>
      </c>
      <c r="B112" s="21" t="s">
        <v>202</v>
      </c>
      <c r="C112" s="23">
        <v>8120</v>
      </c>
      <c r="E112" s="23">
        <v>565785.55000000005</v>
      </c>
      <c r="F112" t="s">
        <v>44</v>
      </c>
      <c r="G112" t="s">
        <v>56</v>
      </c>
      <c r="J112" s="2">
        <f t="shared" si="1"/>
        <v>35</v>
      </c>
    </row>
    <row r="113" spans="1:10" ht="18" hidden="1" customHeight="1" x14ac:dyDescent="0.2">
      <c r="A113" s="20">
        <v>45490</v>
      </c>
      <c r="B113" s="21" t="s">
        <v>203</v>
      </c>
      <c r="C113" s="23">
        <v>8189.93</v>
      </c>
      <c r="E113" s="23">
        <v>118300.4</v>
      </c>
      <c r="F113" t="s">
        <v>44</v>
      </c>
      <c r="G113" t="s">
        <v>109</v>
      </c>
      <c r="J113" s="2">
        <f t="shared" si="1"/>
        <v>29</v>
      </c>
    </row>
    <row r="114" spans="1:10" ht="18" hidden="1" customHeight="1" x14ac:dyDescent="0.2">
      <c r="A114" s="20">
        <v>45511</v>
      </c>
      <c r="B114" s="21" t="s">
        <v>204</v>
      </c>
      <c r="C114" s="23">
        <v>8326.4</v>
      </c>
      <c r="E114" s="23">
        <v>55187.43</v>
      </c>
      <c r="F114" t="s">
        <v>44</v>
      </c>
      <c r="G114" t="s">
        <v>47</v>
      </c>
      <c r="J114" s="2">
        <f t="shared" si="1"/>
        <v>32</v>
      </c>
    </row>
    <row r="115" spans="1:10" ht="18" hidden="1" customHeight="1" x14ac:dyDescent="0.2">
      <c r="A115" s="20">
        <v>45477</v>
      </c>
      <c r="B115" s="21" t="s">
        <v>205</v>
      </c>
      <c r="C115" s="23">
        <v>8326.4</v>
      </c>
      <c r="E115" s="23">
        <v>288393.73</v>
      </c>
      <c r="F115" t="s">
        <v>44</v>
      </c>
      <c r="G115" t="s">
        <v>47</v>
      </c>
      <c r="J115" s="2">
        <f t="shared" si="1"/>
        <v>27</v>
      </c>
    </row>
    <row r="116" spans="1:10" ht="18" hidden="1" customHeight="1" x14ac:dyDescent="0.2">
      <c r="A116" s="20">
        <v>45541</v>
      </c>
      <c r="B116" s="21" t="s">
        <v>206</v>
      </c>
      <c r="C116" s="23">
        <v>8326.4</v>
      </c>
      <c r="E116" s="23">
        <v>443294.32</v>
      </c>
      <c r="F116" t="s">
        <v>44</v>
      </c>
      <c r="G116" t="s">
        <v>47</v>
      </c>
      <c r="J116" s="2">
        <f t="shared" si="1"/>
        <v>36</v>
      </c>
    </row>
    <row r="117" spans="1:10" ht="18" hidden="1" customHeight="1" x14ac:dyDescent="0.2">
      <c r="A117" s="20">
        <v>45552</v>
      </c>
      <c r="B117" s="21" t="s">
        <v>207</v>
      </c>
      <c r="C117" s="23">
        <v>8379.9</v>
      </c>
      <c r="E117" s="23">
        <v>1001706.36</v>
      </c>
      <c r="F117" t="s">
        <v>44</v>
      </c>
      <c r="G117" t="s">
        <v>109</v>
      </c>
      <c r="J117" s="2">
        <f t="shared" si="1"/>
        <v>38</v>
      </c>
    </row>
    <row r="118" spans="1:10" ht="18" customHeight="1" x14ac:dyDescent="0.2">
      <c r="A118" s="20">
        <v>45492</v>
      </c>
      <c r="B118" s="21" t="s">
        <v>208</v>
      </c>
      <c r="C118" s="23">
        <v>8703</v>
      </c>
      <c r="E118" s="23">
        <v>692154.82</v>
      </c>
      <c r="F118" t="s">
        <v>44</v>
      </c>
      <c r="G118" t="s">
        <v>11</v>
      </c>
      <c r="H118" t="s">
        <v>126</v>
      </c>
      <c r="J118" s="2">
        <f t="shared" si="1"/>
        <v>29</v>
      </c>
    </row>
    <row r="119" spans="1:10" ht="18" hidden="1" customHeight="1" x14ac:dyDescent="0.2">
      <c r="A119" s="20">
        <v>45524</v>
      </c>
      <c r="B119" s="21" t="s">
        <v>209</v>
      </c>
      <c r="C119" s="23">
        <v>9957.2800000000007</v>
      </c>
      <c r="E119" s="23">
        <v>33653.879999999997</v>
      </c>
      <c r="F119" t="s">
        <v>44</v>
      </c>
      <c r="G119" t="s">
        <v>210</v>
      </c>
      <c r="J119" s="2">
        <f t="shared" si="1"/>
        <v>34</v>
      </c>
    </row>
    <row r="120" spans="1:10" ht="18" hidden="1" customHeight="1" x14ac:dyDescent="0.2">
      <c r="A120" s="20">
        <v>45505</v>
      </c>
      <c r="B120" s="21" t="s">
        <v>211</v>
      </c>
      <c r="C120" s="23">
        <v>10000</v>
      </c>
      <c r="E120" s="23">
        <v>637019.97</v>
      </c>
      <c r="F120" t="s">
        <v>44</v>
      </c>
      <c r="G120" t="s">
        <v>576</v>
      </c>
      <c r="J120" s="2">
        <f t="shared" si="1"/>
        <v>31</v>
      </c>
    </row>
    <row r="121" spans="1:10" ht="18" hidden="1" customHeight="1" x14ac:dyDescent="0.2">
      <c r="A121" s="20">
        <v>45489</v>
      </c>
      <c r="B121" s="21" t="s">
        <v>212</v>
      </c>
      <c r="C121" s="23">
        <v>2480000</v>
      </c>
      <c r="E121" s="23">
        <v>162451.38</v>
      </c>
      <c r="F121" t="s">
        <v>44</v>
      </c>
      <c r="G121" t="s">
        <v>45</v>
      </c>
      <c r="H121" t="s">
        <v>213</v>
      </c>
      <c r="J121" s="2">
        <f t="shared" si="1"/>
        <v>29</v>
      </c>
    </row>
    <row r="122" spans="1:10" ht="18" hidden="1" customHeight="1" x14ac:dyDescent="0.2">
      <c r="A122" s="20">
        <v>45534</v>
      </c>
      <c r="B122" s="21" t="s">
        <v>214</v>
      </c>
      <c r="C122" s="23">
        <v>10000</v>
      </c>
      <c r="E122" s="23">
        <v>509202.54</v>
      </c>
      <c r="F122" t="s">
        <v>44</v>
      </c>
      <c r="G122" t="s">
        <v>56</v>
      </c>
      <c r="J122" s="2">
        <f t="shared" si="1"/>
        <v>35</v>
      </c>
    </row>
    <row r="123" spans="1:10" ht="18" hidden="1" customHeight="1" x14ac:dyDescent="0.2">
      <c r="A123" s="20">
        <v>45490</v>
      </c>
      <c r="B123" s="21" t="s">
        <v>169</v>
      </c>
      <c r="C123" s="23">
        <v>10000</v>
      </c>
      <c r="E123" s="23">
        <v>377317.29</v>
      </c>
      <c r="F123" t="s">
        <v>44</v>
      </c>
      <c r="G123" t="s">
        <v>55</v>
      </c>
      <c r="J123" s="2">
        <f t="shared" si="1"/>
        <v>29</v>
      </c>
    </row>
    <row r="124" spans="1:10" ht="18" hidden="1" customHeight="1" x14ac:dyDescent="0.2">
      <c r="A124" s="20">
        <v>45565</v>
      </c>
      <c r="B124" s="21" t="s">
        <v>215</v>
      </c>
      <c r="C124" s="23">
        <v>94767</v>
      </c>
      <c r="E124" s="23">
        <v>63873.43</v>
      </c>
      <c r="F124" t="s">
        <v>44</v>
      </c>
      <c r="G124" t="s">
        <v>55</v>
      </c>
      <c r="J124" s="2">
        <f t="shared" si="1"/>
        <v>40</v>
      </c>
    </row>
    <row r="125" spans="1:10" ht="18" hidden="1" customHeight="1" x14ac:dyDescent="0.2">
      <c r="A125" s="20">
        <v>45523</v>
      </c>
      <c r="B125" s="21" t="s">
        <v>216</v>
      </c>
      <c r="C125" s="23">
        <v>10206.74</v>
      </c>
      <c r="E125" s="23">
        <v>128933.83</v>
      </c>
      <c r="F125" t="s">
        <v>44</v>
      </c>
      <c r="G125" t="s">
        <v>109</v>
      </c>
      <c r="J125" s="2">
        <f t="shared" si="1"/>
        <v>34</v>
      </c>
    </row>
    <row r="126" spans="1:10" ht="18" hidden="1" customHeight="1" x14ac:dyDescent="0.2">
      <c r="A126" s="20">
        <v>45545</v>
      </c>
      <c r="B126" s="21" t="s">
        <v>217</v>
      </c>
      <c r="C126" s="23">
        <v>10440</v>
      </c>
      <c r="E126" s="23">
        <v>159709.32999999999</v>
      </c>
      <c r="F126" t="s">
        <v>44</v>
      </c>
      <c r="G126" t="s">
        <v>45</v>
      </c>
      <c r="H126" t="s">
        <v>183</v>
      </c>
      <c r="J126" s="2">
        <f t="shared" si="1"/>
        <v>37</v>
      </c>
    </row>
    <row r="127" spans="1:10" ht="18" customHeight="1" x14ac:dyDescent="0.2">
      <c r="A127" s="20">
        <v>45527</v>
      </c>
      <c r="B127" s="21" t="s">
        <v>218</v>
      </c>
      <c r="C127" s="23">
        <v>10869.91</v>
      </c>
      <c r="E127" s="23">
        <v>1224731.78</v>
      </c>
      <c r="F127" t="s">
        <v>44</v>
      </c>
      <c r="G127" t="s">
        <v>11</v>
      </c>
      <c r="H127" t="s">
        <v>102</v>
      </c>
      <c r="J127" s="2">
        <f t="shared" si="1"/>
        <v>34</v>
      </c>
    </row>
    <row r="128" spans="1:10" ht="18" customHeight="1" x14ac:dyDescent="0.2">
      <c r="A128" s="20">
        <v>45562</v>
      </c>
      <c r="B128" s="21" t="s">
        <v>219</v>
      </c>
      <c r="C128" s="23">
        <v>11020</v>
      </c>
      <c r="E128" s="23">
        <v>845706.57</v>
      </c>
      <c r="F128" t="s">
        <v>44</v>
      </c>
      <c r="G128" t="s">
        <v>11</v>
      </c>
      <c r="H128" t="s">
        <v>121</v>
      </c>
      <c r="J128" s="2">
        <f t="shared" si="1"/>
        <v>39</v>
      </c>
    </row>
    <row r="129" spans="1:10" ht="18" customHeight="1" x14ac:dyDescent="0.2">
      <c r="A129" s="20">
        <v>45511</v>
      </c>
      <c r="B129" s="21" t="s">
        <v>220</v>
      </c>
      <c r="C129" s="23">
        <v>11399.74</v>
      </c>
      <c r="E129" s="23">
        <v>43787.69</v>
      </c>
      <c r="F129" t="s">
        <v>44</v>
      </c>
      <c r="G129" t="s">
        <v>11</v>
      </c>
      <c r="H129" t="s">
        <v>102</v>
      </c>
      <c r="J129" s="2">
        <f t="shared" si="1"/>
        <v>32</v>
      </c>
    </row>
    <row r="130" spans="1:10" ht="18" hidden="1" customHeight="1" x14ac:dyDescent="0.2">
      <c r="A130" s="20">
        <v>45523</v>
      </c>
      <c r="B130" s="21" t="s">
        <v>221</v>
      </c>
      <c r="C130" s="23">
        <v>11924</v>
      </c>
      <c r="E130" s="23">
        <v>113611.16</v>
      </c>
      <c r="F130" t="s">
        <v>44</v>
      </c>
      <c r="G130" t="s">
        <v>56</v>
      </c>
      <c r="J130" s="2">
        <f t="shared" si="1"/>
        <v>34</v>
      </c>
    </row>
    <row r="131" spans="1:10" ht="18" hidden="1" customHeight="1" x14ac:dyDescent="0.2">
      <c r="A131" s="20">
        <v>45541</v>
      </c>
      <c r="B131" s="21" t="s">
        <v>222</v>
      </c>
      <c r="C131" s="23">
        <v>11937</v>
      </c>
      <c r="E131" s="23">
        <v>402852.32</v>
      </c>
      <c r="F131" t="s">
        <v>44</v>
      </c>
      <c r="G131" t="s">
        <v>56</v>
      </c>
      <c r="J131" s="2">
        <f t="shared" ref="J131:J194" si="2">IF(A131="","",_xlfn.ISOWEEKNUM(A131))</f>
        <v>36</v>
      </c>
    </row>
    <row r="132" spans="1:10" ht="18" hidden="1" customHeight="1" x14ac:dyDescent="0.2">
      <c r="A132" s="20">
        <v>45541</v>
      </c>
      <c r="B132" s="21" t="s">
        <v>223</v>
      </c>
      <c r="C132" s="23">
        <v>12034</v>
      </c>
      <c r="E132" s="23">
        <v>419061.32</v>
      </c>
      <c r="F132" t="s">
        <v>44</v>
      </c>
      <c r="G132" t="s">
        <v>56</v>
      </c>
      <c r="J132" s="2">
        <f t="shared" si="2"/>
        <v>36</v>
      </c>
    </row>
    <row r="133" spans="1:10" ht="18" hidden="1" customHeight="1" x14ac:dyDescent="0.2">
      <c r="A133" s="20">
        <v>45541</v>
      </c>
      <c r="B133" s="21" t="s">
        <v>224</v>
      </c>
      <c r="C133" s="23">
        <v>12146</v>
      </c>
      <c r="E133" s="23">
        <v>390706.32</v>
      </c>
      <c r="F133" t="s">
        <v>44</v>
      </c>
      <c r="G133" t="s">
        <v>56</v>
      </c>
      <c r="J133" s="2">
        <f t="shared" si="2"/>
        <v>36</v>
      </c>
    </row>
    <row r="134" spans="1:10" ht="18" hidden="1" customHeight="1" x14ac:dyDescent="0.2">
      <c r="A134" s="20">
        <v>45506</v>
      </c>
      <c r="B134" s="21" t="s">
        <v>225</v>
      </c>
      <c r="C134" s="23">
        <v>12180</v>
      </c>
      <c r="E134" s="23">
        <v>146593.9</v>
      </c>
      <c r="F134" t="s">
        <v>44</v>
      </c>
      <c r="G134" t="s">
        <v>56</v>
      </c>
      <c r="J134" s="2">
        <f t="shared" si="2"/>
        <v>31</v>
      </c>
    </row>
    <row r="135" spans="1:10" ht="18" hidden="1" customHeight="1" x14ac:dyDescent="0.2">
      <c r="A135" s="20">
        <v>45541</v>
      </c>
      <c r="B135" s="21" t="s">
        <v>226</v>
      </c>
      <c r="C135" s="23">
        <v>12199</v>
      </c>
      <c r="E135" s="23">
        <v>431095.32</v>
      </c>
      <c r="F135" t="s">
        <v>44</v>
      </c>
      <c r="G135" t="s">
        <v>56</v>
      </c>
      <c r="J135" s="2">
        <f t="shared" si="2"/>
        <v>36</v>
      </c>
    </row>
    <row r="136" spans="1:10" ht="18" hidden="1" customHeight="1" x14ac:dyDescent="0.2">
      <c r="A136" s="20">
        <v>45490</v>
      </c>
      <c r="B136" s="21" t="s">
        <v>227</v>
      </c>
      <c r="C136" s="23">
        <v>12752</v>
      </c>
      <c r="E136" s="23">
        <v>126490.33</v>
      </c>
      <c r="F136" t="s">
        <v>44</v>
      </c>
      <c r="G136" t="s">
        <v>56</v>
      </c>
      <c r="J136" s="2">
        <f t="shared" si="2"/>
        <v>29</v>
      </c>
    </row>
    <row r="137" spans="1:10" ht="18" hidden="1" customHeight="1" x14ac:dyDescent="0.2">
      <c r="A137" s="20">
        <v>45545</v>
      </c>
      <c r="B137" s="21" t="s">
        <v>228</v>
      </c>
      <c r="C137" s="23">
        <v>12762.9</v>
      </c>
      <c r="E137" s="23">
        <v>574443.07999999996</v>
      </c>
      <c r="F137" t="s">
        <v>44</v>
      </c>
      <c r="G137" t="s">
        <v>56</v>
      </c>
      <c r="J137" s="2">
        <f t="shared" si="2"/>
        <v>37</v>
      </c>
    </row>
    <row r="138" spans="1:10" ht="18" hidden="1" customHeight="1" x14ac:dyDescent="0.2">
      <c r="A138" s="20">
        <v>45504</v>
      </c>
      <c r="B138" s="21" t="s">
        <v>215</v>
      </c>
      <c r="C138" s="23">
        <v>345925</v>
      </c>
      <c r="E138" s="23">
        <v>413344.35</v>
      </c>
      <c r="F138" t="s">
        <v>44</v>
      </c>
      <c r="G138" t="s">
        <v>55</v>
      </c>
      <c r="J138" s="2">
        <f t="shared" si="2"/>
        <v>31</v>
      </c>
    </row>
    <row r="139" spans="1:10" ht="18" hidden="1" customHeight="1" x14ac:dyDescent="0.2">
      <c r="A139" s="20">
        <v>45534</v>
      </c>
      <c r="B139" s="21" t="s">
        <v>229</v>
      </c>
      <c r="C139" s="23">
        <v>46569.09</v>
      </c>
      <c r="E139" s="23">
        <v>519202.54</v>
      </c>
      <c r="F139" t="s">
        <v>44</v>
      </c>
      <c r="G139" t="s">
        <v>45</v>
      </c>
      <c r="H139" t="s">
        <v>230</v>
      </c>
      <c r="J139" s="2">
        <f t="shared" si="2"/>
        <v>35</v>
      </c>
    </row>
    <row r="140" spans="1:10" ht="18" hidden="1" customHeight="1" x14ac:dyDescent="0.2">
      <c r="A140" s="20">
        <v>45520</v>
      </c>
      <c r="B140" s="21" t="s">
        <v>231</v>
      </c>
      <c r="C140" s="23">
        <v>19720</v>
      </c>
      <c r="E140" s="23">
        <v>86881.36</v>
      </c>
      <c r="F140" t="s">
        <v>44</v>
      </c>
      <c r="G140" t="s">
        <v>53</v>
      </c>
      <c r="J140" s="2">
        <f t="shared" si="2"/>
        <v>33</v>
      </c>
    </row>
    <row r="141" spans="1:10" ht="18" hidden="1" customHeight="1" x14ac:dyDescent="0.2">
      <c r="A141" s="20">
        <v>45499</v>
      </c>
      <c r="B141" s="21" t="s">
        <v>232</v>
      </c>
      <c r="C141" s="23">
        <v>14181</v>
      </c>
      <c r="E141" s="23">
        <v>2291280.39</v>
      </c>
      <c r="F141" t="s">
        <v>44</v>
      </c>
      <c r="G141" t="s">
        <v>56</v>
      </c>
      <c r="J141" s="2">
        <f t="shared" si="2"/>
        <v>30</v>
      </c>
    </row>
    <row r="142" spans="1:10" ht="18" hidden="1" customHeight="1" x14ac:dyDescent="0.2">
      <c r="A142" s="20">
        <v>45492</v>
      </c>
      <c r="B142" s="21" t="s">
        <v>233</v>
      </c>
      <c r="C142" s="23">
        <v>14422</v>
      </c>
      <c r="E142" s="23">
        <v>159880.35</v>
      </c>
      <c r="F142" t="s">
        <v>44</v>
      </c>
      <c r="G142" t="s">
        <v>45</v>
      </c>
      <c r="H142" t="s">
        <v>234</v>
      </c>
      <c r="J142" s="2">
        <f t="shared" si="2"/>
        <v>29</v>
      </c>
    </row>
    <row r="143" spans="1:10" ht="18" hidden="1" customHeight="1" x14ac:dyDescent="0.2">
      <c r="A143" s="20">
        <v>45555</v>
      </c>
      <c r="B143" s="21" t="s">
        <v>235</v>
      </c>
      <c r="C143" s="23">
        <v>258362.55</v>
      </c>
      <c r="E143" s="23">
        <v>458816.55</v>
      </c>
      <c r="F143" t="s">
        <v>44</v>
      </c>
      <c r="G143" t="s">
        <v>45</v>
      </c>
      <c r="H143" t="s">
        <v>236</v>
      </c>
      <c r="J143" s="2">
        <f t="shared" si="2"/>
        <v>38</v>
      </c>
    </row>
    <row r="144" spans="1:10" ht="18" hidden="1" customHeight="1" x14ac:dyDescent="0.2">
      <c r="A144" s="20">
        <v>45547</v>
      </c>
      <c r="B144" s="21" t="s">
        <v>237</v>
      </c>
      <c r="C144" s="23">
        <v>14791.35</v>
      </c>
      <c r="E144" s="23">
        <v>67000.22</v>
      </c>
      <c r="F144" t="s">
        <v>44</v>
      </c>
      <c r="G144" t="s">
        <v>210</v>
      </c>
      <c r="J144" s="2">
        <f t="shared" si="2"/>
        <v>37</v>
      </c>
    </row>
    <row r="145" spans="1:10" ht="18" hidden="1" customHeight="1" x14ac:dyDescent="0.2">
      <c r="A145" s="20">
        <v>45526</v>
      </c>
      <c r="B145" s="21" t="s">
        <v>238</v>
      </c>
      <c r="C145" s="23">
        <v>15000</v>
      </c>
      <c r="E145" s="23">
        <v>18845.689999999999</v>
      </c>
      <c r="F145" t="s">
        <v>44</v>
      </c>
      <c r="G145" t="s">
        <v>45</v>
      </c>
      <c r="H145" t="s">
        <v>157</v>
      </c>
      <c r="I145" t="s">
        <v>158</v>
      </c>
      <c r="J145" s="2">
        <f t="shared" si="2"/>
        <v>34</v>
      </c>
    </row>
    <row r="146" spans="1:10" ht="18" hidden="1" customHeight="1" x14ac:dyDescent="0.2">
      <c r="A146" s="20">
        <v>45552</v>
      </c>
      <c r="B146" s="21" t="s">
        <v>174</v>
      </c>
      <c r="C146" s="23">
        <v>15000</v>
      </c>
      <c r="E146" s="23">
        <v>5004177.8899999997</v>
      </c>
      <c r="F146" t="s">
        <v>44</v>
      </c>
      <c r="G146" t="s">
        <v>55</v>
      </c>
      <c r="J146" s="2">
        <f t="shared" si="2"/>
        <v>38</v>
      </c>
    </row>
    <row r="147" spans="1:10" ht="18" hidden="1" customHeight="1" x14ac:dyDescent="0.2">
      <c r="A147" s="20">
        <v>45558</v>
      </c>
      <c r="B147" s="21" t="s">
        <v>239</v>
      </c>
      <c r="C147" s="23">
        <v>15193</v>
      </c>
      <c r="E147" s="23">
        <v>23682.31</v>
      </c>
      <c r="F147" t="s">
        <v>44</v>
      </c>
      <c r="G147" t="s">
        <v>45</v>
      </c>
      <c r="H147" t="s">
        <v>234</v>
      </c>
      <c r="J147" s="2">
        <f t="shared" si="2"/>
        <v>39</v>
      </c>
    </row>
    <row r="148" spans="1:10" ht="18" hidden="1" customHeight="1" x14ac:dyDescent="0.2">
      <c r="A148" s="20">
        <v>45560</v>
      </c>
      <c r="B148" s="21" t="s">
        <v>240</v>
      </c>
      <c r="C148" s="23">
        <v>6983.2</v>
      </c>
      <c r="E148" s="23">
        <v>9260.33</v>
      </c>
      <c r="F148" t="s">
        <v>44</v>
      </c>
      <c r="G148" t="s">
        <v>45</v>
      </c>
      <c r="H148" t="s">
        <v>241</v>
      </c>
      <c r="J148" s="2">
        <f t="shared" si="2"/>
        <v>39</v>
      </c>
    </row>
    <row r="149" spans="1:10" ht="18" customHeight="1" x14ac:dyDescent="0.2">
      <c r="A149" s="20">
        <v>45545</v>
      </c>
      <c r="B149" s="21" t="s">
        <v>242</v>
      </c>
      <c r="C149" s="23">
        <v>15926.68</v>
      </c>
      <c r="E149" s="23">
        <v>170149.33</v>
      </c>
      <c r="F149" t="s">
        <v>44</v>
      </c>
      <c r="G149" t="s">
        <v>11</v>
      </c>
      <c r="H149" t="s">
        <v>180</v>
      </c>
      <c r="J149" s="2">
        <f t="shared" si="2"/>
        <v>37</v>
      </c>
    </row>
    <row r="150" spans="1:10" ht="18" customHeight="1" x14ac:dyDescent="0.2">
      <c r="A150" s="20">
        <v>45492</v>
      </c>
      <c r="B150" s="21" t="s">
        <v>243</v>
      </c>
      <c r="C150" s="23">
        <v>447463.17</v>
      </c>
      <c r="E150" s="23">
        <v>174302.35</v>
      </c>
      <c r="F150" t="s">
        <v>44</v>
      </c>
      <c r="G150" t="s">
        <v>11</v>
      </c>
      <c r="H150" t="s">
        <v>244</v>
      </c>
      <c r="J150" s="2">
        <f t="shared" si="2"/>
        <v>29</v>
      </c>
    </row>
    <row r="151" spans="1:10" ht="18" hidden="1" customHeight="1" x14ac:dyDescent="0.2">
      <c r="A151" s="20">
        <v>45485</v>
      </c>
      <c r="B151" s="21" t="s">
        <v>245</v>
      </c>
      <c r="C151" s="23">
        <v>42793.56</v>
      </c>
      <c r="E151" s="23">
        <v>167621.43</v>
      </c>
      <c r="F151" t="s">
        <v>44</v>
      </c>
      <c r="G151" t="s">
        <v>56</v>
      </c>
      <c r="J151" s="2">
        <f t="shared" si="2"/>
        <v>28</v>
      </c>
    </row>
    <row r="152" spans="1:10" ht="18" hidden="1" customHeight="1" x14ac:dyDescent="0.2">
      <c r="A152" s="20">
        <v>45478</v>
      </c>
      <c r="B152" s="21" t="s">
        <v>246</v>
      </c>
      <c r="C152" s="23">
        <v>19140</v>
      </c>
      <c r="E152" s="23">
        <v>77999.520000000004</v>
      </c>
      <c r="F152" t="s">
        <v>44</v>
      </c>
      <c r="G152" t="s">
        <v>45</v>
      </c>
      <c r="H152" t="s">
        <v>247</v>
      </c>
      <c r="J152" s="2">
        <f t="shared" si="2"/>
        <v>27</v>
      </c>
    </row>
    <row r="153" spans="1:10" ht="18" hidden="1" customHeight="1" x14ac:dyDescent="0.2">
      <c r="A153" s="20">
        <v>45478</v>
      </c>
      <c r="B153" s="21" t="s">
        <v>248</v>
      </c>
      <c r="C153" s="23">
        <v>130000</v>
      </c>
      <c r="E153" s="23">
        <v>150385.1</v>
      </c>
      <c r="F153" t="s">
        <v>44</v>
      </c>
      <c r="G153" t="s">
        <v>55</v>
      </c>
      <c r="J153" s="2">
        <f t="shared" si="2"/>
        <v>27</v>
      </c>
    </row>
    <row r="154" spans="1:10" ht="18" hidden="1" customHeight="1" x14ac:dyDescent="0.2">
      <c r="A154" s="20">
        <v>45562</v>
      </c>
      <c r="B154" s="21" t="s">
        <v>248</v>
      </c>
      <c r="C154" s="23">
        <v>130000</v>
      </c>
      <c r="E154" s="23">
        <v>2485297.2200000002</v>
      </c>
      <c r="F154" t="s">
        <v>44</v>
      </c>
      <c r="G154" t="s">
        <v>55</v>
      </c>
      <c r="J154" s="2">
        <f t="shared" si="2"/>
        <v>39</v>
      </c>
    </row>
    <row r="155" spans="1:10" ht="18" hidden="1" customHeight="1" x14ac:dyDescent="0.2">
      <c r="A155" s="20">
        <v>45506</v>
      </c>
      <c r="B155" s="21" t="s">
        <v>249</v>
      </c>
      <c r="C155" s="23">
        <v>20000</v>
      </c>
      <c r="E155" s="23">
        <v>867056.01</v>
      </c>
      <c r="F155" t="s">
        <v>44</v>
      </c>
      <c r="G155" t="s">
        <v>576</v>
      </c>
      <c r="J155" s="2">
        <f t="shared" si="2"/>
        <v>31</v>
      </c>
    </row>
    <row r="156" spans="1:10" ht="18" hidden="1" customHeight="1" x14ac:dyDescent="0.2">
      <c r="A156" s="20">
        <v>45520</v>
      </c>
      <c r="B156" s="21" t="s">
        <v>250</v>
      </c>
      <c r="C156" s="23">
        <v>20000</v>
      </c>
      <c r="E156" s="23">
        <v>1206286.3600000001</v>
      </c>
      <c r="F156" t="s">
        <v>44</v>
      </c>
      <c r="G156" t="s">
        <v>56</v>
      </c>
      <c r="J156" s="2">
        <f t="shared" si="2"/>
        <v>33</v>
      </c>
    </row>
    <row r="157" spans="1:10" ht="18" hidden="1" customHeight="1" x14ac:dyDescent="0.2">
      <c r="A157" s="20">
        <v>45499</v>
      </c>
      <c r="B157" s="21" t="s">
        <v>248</v>
      </c>
      <c r="C157" s="23">
        <v>150000</v>
      </c>
      <c r="E157" s="23">
        <v>3365885.01</v>
      </c>
      <c r="F157" t="s">
        <v>44</v>
      </c>
      <c r="G157" t="s">
        <v>55</v>
      </c>
      <c r="J157" s="2">
        <f t="shared" si="2"/>
        <v>30</v>
      </c>
    </row>
    <row r="158" spans="1:10" ht="18" hidden="1" customHeight="1" x14ac:dyDescent="0.2">
      <c r="A158" s="20">
        <v>45478</v>
      </c>
      <c r="B158" s="21" t="s">
        <v>214</v>
      </c>
      <c r="C158" s="23">
        <v>20000</v>
      </c>
      <c r="E158" s="23">
        <v>1247427.52</v>
      </c>
      <c r="F158" t="s">
        <v>44</v>
      </c>
      <c r="G158" t="s">
        <v>56</v>
      </c>
      <c r="J158" s="2">
        <f t="shared" si="2"/>
        <v>27</v>
      </c>
    </row>
    <row r="159" spans="1:10" ht="18" hidden="1" customHeight="1" x14ac:dyDescent="0.2">
      <c r="A159" s="20">
        <v>45492</v>
      </c>
      <c r="B159" s="21" t="s">
        <v>251</v>
      </c>
      <c r="C159" s="23">
        <v>20000</v>
      </c>
      <c r="E159" s="23">
        <v>88373.4</v>
      </c>
      <c r="F159" t="s">
        <v>44</v>
      </c>
      <c r="G159" t="s">
        <v>576</v>
      </c>
      <c r="J159" s="2">
        <f t="shared" si="2"/>
        <v>29</v>
      </c>
    </row>
    <row r="160" spans="1:10" ht="18" hidden="1" customHeight="1" x14ac:dyDescent="0.2">
      <c r="A160" s="20">
        <v>45492</v>
      </c>
      <c r="B160" s="21" t="s">
        <v>252</v>
      </c>
      <c r="C160" s="23">
        <v>20000</v>
      </c>
      <c r="E160" s="23">
        <v>1257501.3999999999</v>
      </c>
      <c r="F160" t="s">
        <v>44</v>
      </c>
      <c r="G160" t="s">
        <v>55</v>
      </c>
      <c r="J160" s="2">
        <f t="shared" si="2"/>
        <v>29</v>
      </c>
    </row>
    <row r="161" spans="1:10" ht="18" hidden="1" customHeight="1" x14ac:dyDescent="0.2">
      <c r="A161" s="20">
        <v>45492</v>
      </c>
      <c r="B161" s="21" t="s">
        <v>169</v>
      </c>
      <c r="C161" s="23">
        <v>20000</v>
      </c>
      <c r="E161" s="23">
        <v>1232501.3999999999</v>
      </c>
      <c r="F161" t="s">
        <v>44</v>
      </c>
      <c r="G161" t="s">
        <v>55</v>
      </c>
      <c r="J161" s="2">
        <f t="shared" si="2"/>
        <v>29</v>
      </c>
    </row>
    <row r="162" spans="1:10" ht="18" hidden="1" customHeight="1" x14ac:dyDescent="0.2">
      <c r="A162" s="20">
        <v>45498</v>
      </c>
      <c r="B162" s="21" t="s">
        <v>214</v>
      </c>
      <c r="C162" s="23">
        <v>20000</v>
      </c>
      <c r="E162" s="23">
        <v>320584.96999999997</v>
      </c>
      <c r="F162" t="s">
        <v>44</v>
      </c>
      <c r="G162" t="s">
        <v>56</v>
      </c>
      <c r="J162" s="2">
        <f t="shared" si="2"/>
        <v>30</v>
      </c>
    </row>
    <row r="163" spans="1:10" ht="18" hidden="1" customHeight="1" x14ac:dyDescent="0.2">
      <c r="A163" s="20">
        <v>45520</v>
      </c>
      <c r="B163" s="21" t="s">
        <v>248</v>
      </c>
      <c r="C163" s="23">
        <v>160000</v>
      </c>
      <c r="E163" s="23">
        <v>1046286.36</v>
      </c>
      <c r="F163" t="s">
        <v>44</v>
      </c>
      <c r="G163" t="s">
        <v>55</v>
      </c>
      <c r="J163" s="2">
        <f t="shared" si="2"/>
        <v>33</v>
      </c>
    </row>
    <row r="164" spans="1:10" ht="18" hidden="1" customHeight="1" x14ac:dyDescent="0.2">
      <c r="A164" s="20">
        <v>45552</v>
      </c>
      <c r="B164" s="21" t="s">
        <v>253</v>
      </c>
      <c r="C164" s="23">
        <v>20880</v>
      </c>
      <c r="E164" s="23">
        <v>1010093.22</v>
      </c>
      <c r="F164" t="s">
        <v>44</v>
      </c>
      <c r="G164" t="s">
        <v>56</v>
      </c>
      <c r="J164" s="2">
        <f t="shared" si="2"/>
        <v>38</v>
      </c>
    </row>
    <row r="165" spans="1:10" ht="18" hidden="1" customHeight="1" x14ac:dyDescent="0.2">
      <c r="A165" s="20">
        <v>45525</v>
      </c>
      <c r="B165" s="21" t="s">
        <v>254</v>
      </c>
      <c r="C165" s="23">
        <v>21421</v>
      </c>
      <c r="E165" s="23">
        <v>43542.69</v>
      </c>
      <c r="F165" t="s">
        <v>44</v>
      </c>
      <c r="G165" t="s">
        <v>56</v>
      </c>
      <c r="J165" s="2">
        <f t="shared" si="2"/>
        <v>34</v>
      </c>
    </row>
    <row r="166" spans="1:10" ht="18" customHeight="1" x14ac:dyDescent="0.2">
      <c r="A166" s="20">
        <v>45562</v>
      </c>
      <c r="B166" s="21" t="s">
        <v>255</v>
      </c>
      <c r="C166" s="23">
        <v>22755.72</v>
      </c>
      <c r="E166" s="23">
        <v>857541.5</v>
      </c>
      <c r="F166" t="s">
        <v>44</v>
      </c>
      <c r="G166" t="s">
        <v>11</v>
      </c>
      <c r="H166" t="s">
        <v>167</v>
      </c>
      <c r="J166" s="2">
        <f t="shared" si="2"/>
        <v>39</v>
      </c>
    </row>
    <row r="167" spans="1:10" ht="18" hidden="1" customHeight="1" x14ac:dyDescent="0.2">
      <c r="A167" s="20">
        <v>45527</v>
      </c>
      <c r="B167" s="21" t="s">
        <v>248</v>
      </c>
      <c r="C167" s="23">
        <v>170000</v>
      </c>
      <c r="E167" s="23">
        <v>965310.57</v>
      </c>
      <c r="F167" t="s">
        <v>44</v>
      </c>
      <c r="G167" t="s">
        <v>55</v>
      </c>
      <c r="J167" s="2">
        <f t="shared" si="2"/>
        <v>34</v>
      </c>
    </row>
    <row r="168" spans="1:10" ht="18" hidden="1" customHeight="1" x14ac:dyDescent="0.2">
      <c r="A168" s="20">
        <v>45478</v>
      </c>
      <c r="B168" s="21" t="s">
        <v>256</v>
      </c>
      <c r="C168" s="23">
        <v>20000</v>
      </c>
      <c r="E168" s="23">
        <v>3347427.52</v>
      </c>
      <c r="F168" t="s">
        <v>44</v>
      </c>
      <c r="G168" t="s">
        <v>55</v>
      </c>
      <c r="J168" s="2">
        <f t="shared" si="2"/>
        <v>27</v>
      </c>
    </row>
    <row r="169" spans="1:10" ht="18" hidden="1" customHeight="1" x14ac:dyDescent="0.2">
      <c r="A169" s="20">
        <v>45526</v>
      </c>
      <c r="B169" s="21" t="s">
        <v>257</v>
      </c>
      <c r="C169" s="23">
        <v>24359</v>
      </c>
      <c r="E169" s="23">
        <v>44479.73</v>
      </c>
      <c r="F169" t="s">
        <v>44</v>
      </c>
      <c r="G169" t="s">
        <v>56</v>
      </c>
      <c r="J169" s="2">
        <f t="shared" si="2"/>
        <v>34</v>
      </c>
    </row>
    <row r="170" spans="1:10" ht="18" hidden="1" customHeight="1" x14ac:dyDescent="0.2">
      <c r="A170" s="20">
        <v>45497</v>
      </c>
      <c r="B170" s="21" t="s">
        <v>258</v>
      </c>
      <c r="C170" s="23">
        <v>24747</v>
      </c>
      <c r="E170" s="23">
        <v>130648.07</v>
      </c>
      <c r="F170" t="s">
        <v>44</v>
      </c>
      <c r="G170" t="s">
        <v>576</v>
      </c>
      <c r="J170" s="2">
        <f t="shared" si="2"/>
        <v>30</v>
      </c>
    </row>
    <row r="171" spans="1:10" ht="18" hidden="1" customHeight="1" x14ac:dyDescent="0.2">
      <c r="A171" s="20">
        <v>45506</v>
      </c>
      <c r="B171" s="21" t="s">
        <v>259</v>
      </c>
      <c r="C171" s="23">
        <v>25000</v>
      </c>
      <c r="E171" s="23">
        <v>34546.980000000003</v>
      </c>
      <c r="F171" t="s">
        <v>44</v>
      </c>
      <c r="G171" t="s">
        <v>45</v>
      </c>
      <c r="H171" t="s">
        <v>157</v>
      </c>
      <c r="I171" t="s">
        <v>158</v>
      </c>
      <c r="J171" s="2">
        <f t="shared" si="2"/>
        <v>31</v>
      </c>
    </row>
    <row r="172" spans="1:10" ht="18" hidden="1" customHeight="1" x14ac:dyDescent="0.2">
      <c r="A172" s="20">
        <v>45478</v>
      </c>
      <c r="B172" s="21" t="s">
        <v>260</v>
      </c>
      <c r="C172" s="23">
        <v>25000</v>
      </c>
      <c r="E172" s="23">
        <v>280385.09999999998</v>
      </c>
      <c r="F172" t="s">
        <v>44</v>
      </c>
      <c r="G172" t="s">
        <v>45</v>
      </c>
      <c r="H172" t="s">
        <v>157</v>
      </c>
      <c r="I172" t="s">
        <v>158</v>
      </c>
      <c r="J172" s="2">
        <f t="shared" si="2"/>
        <v>27</v>
      </c>
    </row>
    <row r="173" spans="1:10" ht="18" hidden="1" customHeight="1" x14ac:dyDescent="0.2">
      <c r="A173" s="20">
        <v>45559</v>
      </c>
      <c r="B173" s="21" t="s">
        <v>214</v>
      </c>
      <c r="C173" s="23">
        <v>25000</v>
      </c>
      <c r="E173" s="23">
        <v>16243.53</v>
      </c>
      <c r="F173" t="s">
        <v>44</v>
      </c>
      <c r="G173" t="s">
        <v>56</v>
      </c>
      <c r="J173" s="2">
        <f t="shared" si="2"/>
        <v>39</v>
      </c>
    </row>
    <row r="174" spans="1:10" ht="18" customHeight="1" x14ac:dyDescent="0.2">
      <c r="A174" s="20">
        <v>45499</v>
      </c>
      <c r="B174" s="21" t="s">
        <v>261</v>
      </c>
      <c r="C174" s="23">
        <v>25358.76</v>
      </c>
      <c r="E174" s="23">
        <v>927864.11</v>
      </c>
      <c r="F174" t="s">
        <v>44</v>
      </c>
      <c r="G174" t="s">
        <v>11</v>
      </c>
      <c r="H174" t="s">
        <v>180</v>
      </c>
      <c r="J174" s="2">
        <f t="shared" si="2"/>
        <v>30</v>
      </c>
    </row>
    <row r="175" spans="1:10" ht="18" hidden="1" customHeight="1" x14ac:dyDescent="0.2">
      <c r="A175" s="20">
        <v>45505</v>
      </c>
      <c r="B175" s="21" t="s">
        <v>262</v>
      </c>
      <c r="C175" s="23">
        <v>26174</v>
      </c>
      <c r="E175" s="23">
        <v>846433.75</v>
      </c>
      <c r="F175" t="s">
        <v>44</v>
      </c>
      <c r="G175" t="s">
        <v>576</v>
      </c>
      <c r="J175" s="2">
        <f t="shared" si="2"/>
        <v>31</v>
      </c>
    </row>
    <row r="176" spans="1:10" ht="18" hidden="1" customHeight="1" x14ac:dyDescent="0.2">
      <c r="A176" s="20">
        <v>45547</v>
      </c>
      <c r="B176" s="21" t="s">
        <v>263</v>
      </c>
      <c r="C176" s="23">
        <v>27191</v>
      </c>
      <c r="E176" s="23">
        <v>34802.26</v>
      </c>
      <c r="F176" t="s">
        <v>44</v>
      </c>
      <c r="G176" t="s">
        <v>576</v>
      </c>
      <c r="J176" s="2">
        <f t="shared" si="2"/>
        <v>37</v>
      </c>
    </row>
    <row r="177" spans="1:10" ht="18" customHeight="1" x14ac:dyDescent="0.2">
      <c r="A177" s="20">
        <v>45562</v>
      </c>
      <c r="B177" s="21" t="s">
        <v>264</v>
      </c>
      <c r="C177" s="23">
        <v>28199.599999999999</v>
      </c>
      <c r="E177" s="23">
        <v>308174.46000000002</v>
      </c>
      <c r="F177" t="s">
        <v>44</v>
      </c>
      <c r="G177" t="s">
        <v>11</v>
      </c>
      <c r="H177" t="s">
        <v>105</v>
      </c>
      <c r="J177" s="2">
        <f t="shared" si="2"/>
        <v>39</v>
      </c>
    </row>
    <row r="178" spans="1:10" ht="18" hidden="1" customHeight="1" x14ac:dyDescent="0.2">
      <c r="A178" s="20">
        <v>45516</v>
      </c>
      <c r="B178" s="21" t="s">
        <v>214</v>
      </c>
      <c r="C178" s="23">
        <v>30000</v>
      </c>
      <c r="E178" s="23">
        <v>227395.04</v>
      </c>
      <c r="F178" t="s">
        <v>44</v>
      </c>
      <c r="G178" t="s">
        <v>56</v>
      </c>
      <c r="J178" s="2">
        <f t="shared" si="2"/>
        <v>33</v>
      </c>
    </row>
    <row r="179" spans="1:10" ht="18" hidden="1" customHeight="1" x14ac:dyDescent="0.2">
      <c r="A179" s="20">
        <v>45537</v>
      </c>
      <c r="B179" s="21" t="s">
        <v>265</v>
      </c>
      <c r="C179" s="23">
        <v>30000</v>
      </c>
      <c r="E179" s="23">
        <v>212959.63</v>
      </c>
      <c r="F179" t="s">
        <v>44</v>
      </c>
      <c r="G179" t="s">
        <v>45</v>
      </c>
      <c r="H179" t="s">
        <v>157</v>
      </c>
      <c r="I179" t="s">
        <v>158</v>
      </c>
      <c r="J179" s="2">
        <f t="shared" si="2"/>
        <v>36</v>
      </c>
    </row>
    <row r="180" spans="1:10" ht="18" hidden="1" customHeight="1" x14ac:dyDescent="0.2">
      <c r="A180" s="20">
        <v>45490</v>
      </c>
      <c r="B180" s="21" t="s">
        <v>256</v>
      </c>
      <c r="C180" s="23">
        <v>100000</v>
      </c>
      <c r="E180" s="23">
        <v>387317.29</v>
      </c>
      <c r="F180" t="s">
        <v>44</v>
      </c>
      <c r="G180" t="s">
        <v>55</v>
      </c>
      <c r="J180" s="2">
        <f t="shared" si="2"/>
        <v>29</v>
      </c>
    </row>
    <row r="181" spans="1:10" ht="18" hidden="1" customHeight="1" x14ac:dyDescent="0.2">
      <c r="A181" s="20">
        <v>45475</v>
      </c>
      <c r="B181" s="21" t="s">
        <v>266</v>
      </c>
      <c r="C181" s="23">
        <v>40000</v>
      </c>
      <c r="E181" s="23">
        <v>122319.06</v>
      </c>
      <c r="F181" t="s">
        <v>44</v>
      </c>
      <c r="G181" t="s">
        <v>55</v>
      </c>
      <c r="J181" s="2">
        <f t="shared" si="2"/>
        <v>27</v>
      </c>
    </row>
    <row r="182" spans="1:10" ht="18" hidden="1" customHeight="1" x14ac:dyDescent="0.2">
      <c r="A182" s="20">
        <v>45506</v>
      </c>
      <c r="B182" s="21" t="s">
        <v>267</v>
      </c>
      <c r="C182" s="23">
        <v>30740</v>
      </c>
      <c r="E182" s="23">
        <v>793976.01</v>
      </c>
      <c r="F182" t="s">
        <v>44</v>
      </c>
      <c r="G182" t="s">
        <v>54</v>
      </c>
      <c r="J182" s="2">
        <f t="shared" si="2"/>
        <v>31</v>
      </c>
    </row>
    <row r="183" spans="1:10" ht="18" hidden="1" customHeight="1" x14ac:dyDescent="0.2">
      <c r="A183" s="20">
        <v>45520</v>
      </c>
      <c r="B183" s="21" t="s">
        <v>268</v>
      </c>
      <c r="C183" s="23">
        <v>30740</v>
      </c>
      <c r="E183" s="23">
        <v>757515.4</v>
      </c>
      <c r="F183" t="s">
        <v>44</v>
      </c>
      <c r="G183" t="s">
        <v>54</v>
      </c>
      <c r="J183" s="2">
        <f t="shared" si="2"/>
        <v>33</v>
      </c>
    </row>
    <row r="184" spans="1:10" ht="18" hidden="1" customHeight="1" x14ac:dyDescent="0.2">
      <c r="A184" s="20">
        <v>45534</v>
      </c>
      <c r="B184" s="21" t="s">
        <v>269</v>
      </c>
      <c r="C184" s="23">
        <v>30740</v>
      </c>
      <c r="E184" s="23">
        <v>473281.98</v>
      </c>
      <c r="F184" t="s">
        <v>44</v>
      </c>
      <c r="G184" t="s">
        <v>54</v>
      </c>
      <c r="J184" s="2">
        <f t="shared" si="2"/>
        <v>35</v>
      </c>
    </row>
    <row r="185" spans="1:10" ht="18" hidden="1" customHeight="1" x14ac:dyDescent="0.2">
      <c r="A185" s="20">
        <v>45478</v>
      </c>
      <c r="B185" s="21" t="s">
        <v>270</v>
      </c>
      <c r="C185" s="23">
        <v>30740</v>
      </c>
      <c r="E185" s="23">
        <v>97146.48</v>
      </c>
      <c r="F185" t="s">
        <v>44</v>
      </c>
      <c r="G185" t="s">
        <v>54</v>
      </c>
      <c r="J185" s="2">
        <f t="shared" si="2"/>
        <v>27</v>
      </c>
    </row>
    <row r="186" spans="1:10" ht="18" hidden="1" customHeight="1" x14ac:dyDescent="0.2">
      <c r="A186" s="20">
        <v>45485</v>
      </c>
      <c r="B186" s="21" t="s">
        <v>271</v>
      </c>
      <c r="C186" s="23">
        <v>30740</v>
      </c>
      <c r="E186" s="23">
        <v>665706</v>
      </c>
      <c r="F186" t="s">
        <v>44</v>
      </c>
      <c r="G186" t="s">
        <v>54</v>
      </c>
      <c r="J186" s="2">
        <f t="shared" si="2"/>
        <v>28</v>
      </c>
    </row>
    <row r="187" spans="1:10" ht="18" hidden="1" customHeight="1" x14ac:dyDescent="0.2">
      <c r="A187" s="20">
        <v>45555</v>
      </c>
      <c r="B187" s="21" t="s">
        <v>272</v>
      </c>
      <c r="C187" s="23">
        <v>30740</v>
      </c>
      <c r="E187" s="23">
        <v>1190969.6499999999</v>
      </c>
      <c r="F187" t="s">
        <v>44</v>
      </c>
      <c r="G187" t="s">
        <v>54</v>
      </c>
      <c r="J187" s="2">
        <f t="shared" si="2"/>
        <v>38</v>
      </c>
    </row>
    <row r="188" spans="1:10" ht="18" hidden="1" customHeight="1" x14ac:dyDescent="0.2">
      <c r="A188" s="20">
        <v>45562</v>
      </c>
      <c r="B188" s="21" t="s">
        <v>273</v>
      </c>
      <c r="C188" s="23">
        <v>30740</v>
      </c>
      <c r="E188" s="23">
        <v>759157</v>
      </c>
      <c r="F188" t="s">
        <v>44</v>
      </c>
      <c r="G188" t="s">
        <v>54</v>
      </c>
      <c r="J188" s="2">
        <f t="shared" si="2"/>
        <v>39</v>
      </c>
    </row>
    <row r="189" spans="1:10" ht="18" hidden="1" customHeight="1" x14ac:dyDescent="0.2">
      <c r="A189" s="20">
        <v>45548</v>
      </c>
      <c r="B189" s="21" t="s">
        <v>274</v>
      </c>
      <c r="C189" s="23">
        <v>30856</v>
      </c>
      <c r="E189" s="23">
        <v>29205.3</v>
      </c>
      <c r="F189" t="s">
        <v>44</v>
      </c>
      <c r="G189" t="s">
        <v>45</v>
      </c>
      <c r="H189" t="s">
        <v>58</v>
      </c>
      <c r="J189" s="2">
        <f t="shared" si="2"/>
        <v>37</v>
      </c>
    </row>
    <row r="190" spans="1:10" ht="18" hidden="1" customHeight="1" x14ac:dyDescent="0.2">
      <c r="A190" s="20">
        <v>45485</v>
      </c>
      <c r="B190" s="21" t="s">
        <v>275</v>
      </c>
      <c r="C190" s="23">
        <v>32480</v>
      </c>
      <c r="E190" s="23">
        <v>210428.91</v>
      </c>
      <c r="F190" t="s">
        <v>44</v>
      </c>
      <c r="G190" t="s">
        <v>45</v>
      </c>
      <c r="H190" t="s">
        <v>183</v>
      </c>
      <c r="J190" s="2">
        <f t="shared" si="2"/>
        <v>28</v>
      </c>
    </row>
    <row r="191" spans="1:10" ht="18" customHeight="1" x14ac:dyDescent="0.2">
      <c r="A191" s="20">
        <v>45534</v>
      </c>
      <c r="B191" s="21" t="s">
        <v>276</v>
      </c>
      <c r="C191" s="23">
        <v>33096.03</v>
      </c>
      <c r="E191" s="23">
        <v>393260.47</v>
      </c>
      <c r="F191" t="s">
        <v>44</v>
      </c>
      <c r="G191" t="s">
        <v>11</v>
      </c>
      <c r="H191" t="s">
        <v>80</v>
      </c>
      <c r="J191" s="2">
        <f t="shared" si="2"/>
        <v>35</v>
      </c>
    </row>
    <row r="192" spans="1:10" ht="18" customHeight="1" x14ac:dyDescent="0.2">
      <c r="A192" s="20">
        <v>45477</v>
      </c>
      <c r="B192" s="21" t="s">
        <v>277</v>
      </c>
      <c r="C192" s="23">
        <v>19720.009999999998</v>
      </c>
      <c r="E192" s="23">
        <v>301107.18</v>
      </c>
      <c r="F192" t="s">
        <v>44</v>
      </c>
      <c r="G192" t="s">
        <v>11</v>
      </c>
      <c r="H192" t="s">
        <v>278</v>
      </c>
      <c r="J192" s="2">
        <f t="shared" si="2"/>
        <v>27</v>
      </c>
    </row>
    <row r="193" spans="1:10" ht="18" hidden="1" customHeight="1" x14ac:dyDescent="0.2">
      <c r="A193" s="20">
        <v>45478</v>
      </c>
      <c r="B193" s="21" t="s">
        <v>279</v>
      </c>
      <c r="C193" s="23">
        <v>49991.68</v>
      </c>
      <c r="E193" s="23">
        <v>1197435.8400000001</v>
      </c>
      <c r="F193" t="s">
        <v>44</v>
      </c>
      <c r="G193" t="s">
        <v>45</v>
      </c>
      <c r="H193" t="s">
        <v>280</v>
      </c>
      <c r="J193" s="2">
        <f t="shared" si="2"/>
        <v>27</v>
      </c>
    </row>
    <row r="194" spans="1:10" ht="18" hidden="1" customHeight="1" x14ac:dyDescent="0.2">
      <c r="A194" s="20">
        <v>45562</v>
      </c>
      <c r="B194" s="21" t="s">
        <v>281</v>
      </c>
      <c r="C194" s="23">
        <v>34440</v>
      </c>
      <c r="E194" s="23">
        <v>186374.06</v>
      </c>
      <c r="F194" t="s">
        <v>44</v>
      </c>
      <c r="G194" t="s">
        <v>576</v>
      </c>
      <c r="J194" s="2">
        <f t="shared" si="2"/>
        <v>39</v>
      </c>
    </row>
    <row r="195" spans="1:10" ht="18" hidden="1" customHeight="1" x14ac:dyDescent="0.2">
      <c r="A195" s="20">
        <v>45554</v>
      </c>
      <c r="B195" s="21" t="s">
        <v>282</v>
      </c>
      <c r="C195" s="23">
        <v>35000</v>
      </c>
      <c r="E195" s="23">
        <v>23431.35</v>
      </c>
      <c r="F195" t="s">
        <v>44</v>
      </c>
      <c r="G195" t="s">
        <v>576</v>
      </c>
      <c r="J195" s="2">
        <f t="shared" ref="J195:J258" si="3">IF(A195="","",_xlfn.ISOWEEKNUM(A195))</f>
        <v>38</v>
      </c>
    </row>
    <row r="196" spans="1:10" ht="18" customHeight="1" x14ac:dyDescent="0.2">
      <c r="A196" s="20">
        <v>45510</v>
      </c>
      <c r="B196" s="21" t="s">
        <v>283</v>
      </c>
      <c r="C196" s="23">
        <v>39062.07</v>
      </c>
      <c r="E196" s="23">
        <v>191157.69</v>
      </c>
      <c r="F196" t="s">
        <v>44</v>
      </c>
      <c r="G196" t="s">
        <v>11</v>
      </c>
      <c r="H196" t="s">
        <v>167</v>
      </c>
      <c r="J196" s="2">
        <f t="shared" si="3"/>
        <v>32</v>
      </c>
    </row>
    <row r="197" spans="1:10" ht="18" hidden="1" customHeight="1" x14ac:dyDescent="0.2">
      <c r="A197" s="20">
        <v>45523</v>
      </c>
      <c r="B197" s="21" t="s">
        <v>284</v>
      </c>
      <c r="C197" s="23">
        <v>40000</v>
      </c>
      <c r="E197" s="23">
        <v>162173.45000000001</v>
      </c>
      <c r="F197" t="s">
        <v>44</v>
      </c>
      <c r="G197" t="s">
        <v>48</v>
      </c>
      <c r="J197" s="2">
        <f t="shared" si="3"/>
        <v>34</v>
      </c>
    </row>
    <row r="198" spans="1:10" ht="18" hidden="1" customHeight="1" x14ac:dyDescent="0.2">
      <c r="A198" s="20">
        <v>45478</v>
      </c>
      <c r="B198" s="21" t="s">
        <v>285</v>
      </c>
      <c r="C198" s="23">
        <v>150800</v>
      </c>
      <c r="E198" s="23">
        <v>977791.88</v>
      </c>
      <c r="F198" t="s">
        <v>44</v>
      </c>
      <c r="G198" t="s">
        <v>45</v>
      </c>
      <c r="H198" t="s">
        <v>286</v>
      </c>
      <c r="J198" s="2">
        <f t="shared" si="3"/>
        <v>27</v>
      </c>
    </row>
    <row r="199" spans="1:10" ht="18" hidden="1" customHeight="1" x14ac:dyDescent="0.2">
      <c r="A199" s="20">
        <v>45499</v>
      </c>
      <c r="B199" s="21" t="s">
        <v>287</v>
      </c>
      <c r="C199" s="23">
        <v>40000</v>
      </c>
      <c r="E199" s="23">
        <v>277098.01</v>
      </c>
      <c r="F199" t="s">
        <v>44</v>
      </c>
      <c r="G199" t="s">
        <v>576</v>
      </c>
      <c r="J199" s="2">
        <f t="shared" si="3"/>
        <v>30</v>
      </c>
    </row>
    <row r="200" spans="1:10" ht="18" hidden="1" customHeight="1" x14ac:dyDescent="0.2">
      <c r="A200" s="20">
        <v>45478</v>
      </c>
      <c r="B200" s="21" t="s">
        <v>288</v>
      </c>
      <c r="C200" s="23">
        <v>8000</v>
      </c>
      <c r="E200" s="23">
        <v>969791.88</v>
      </c>
      <c r="F200" t="s">
        <v>44</v>
      </c>
      <c r="G200" t="s">
        <v>56</v>
      </c>
      <c r="J200" s="2">
        <f t="shared" si="3"/>
        <v>27</v>
      </c>
    </row>
    <row r="201" spans="1:10" ht="18" hidden="1" customHeight="1" x14ac:dyDescent="0.2">
      <c r="A201" s="20">
        <v>45476</v>
      </c>
      <c r="B201" s="21" t="s">
        <v>289</v>
      </c>
      <c r="C201" s="23">
        <v>40869</v>
      </c>
      <c r="E201" s="23">
        <v>81450.06</v>
      </c>
      <c r="F201" t="s">
        <v>44</v>
      </c>
      <c r="G201" t="s">
        <v>576</v>
      </c>
      <c r="J201" s="2">
        <f t="shared" si="3"/>
        <v>27</v>
      </c>
    </row>
    <row r="202" spans="1:10" ht="18" hidden="1" customHeight="1" x14ac:dyDescent="0.2">
      <c r="A202" s="20">
        <v>45565</v>
      </c>
      <c r="B202" s="21" t="s">
        <v>290</v>
      </c>
      <c r="C202" s="23">
        <v>40869</v>
      </c>
      <c r="E202" s="23">
        <v>258352.86</v>
      </c>
      <c r="F202" t="s">
        <v>44</v>
      </c>
      <c r="G202" t="s">
        <v>576</v>
      </c>
      <c r="J202" s="2">
        <f t="shared" si="3"/>
        <v>40</v>
      </c>
    </row>
    <row r="203" spans="1:10" ht="18" hidden="1" customHeight="1" x14ac:dyDescent="0.2">
      <c r="A203" s="20">
        <v>45532</v>
      </c>
      <c r="B203" s="21" t="s">
        <v>291</v>
      </c>
      <c r="C203" s="23">
        <v>41057</v>
      </c>
      <c r="E203" s="23">
        <v>51642.12</v>
      </c>
      <c r="F203" t="s">
        <v>44</v>
      </c>
      <c r="G203" t="s">
        <v>576</v>
      </c>
      <c r="J203" s="2">
        <f t="shared" si="3"/>
        <v>35</v>
      </c>
    </row>
    <row r="204" spans="1:10" ht="18" hidden="1" customHeight="1" x14ac:dyDescent="0.2">
      <c r="A204" s="20">
        <v>45474</v>
      </c>
      <c r="B204" s="21" t="s">
        <v>292</v>
      </c>
      <c r="C204" s="23">
        <v>41154</v>
      </c>
      <c r="E204" s="23">
        <v>75035.47</v>
      </c>
      <c r="F204" t="s">
        <v>44</v>
      </c>
      <c r="G204" t="s">
        <v>576</v>
      </c>
      <c r="J204" s="2">
        <f t="shared" si="3"/>
        <v>27</v>
      </c>
    </row>
    <row r="205" spans="1:10" ht="18" hidden="1" customHeight="1" x14ac:dyDescent="0.2">
      <c r="A205" s="20">
        <v>45484</v>
      </c>
      <c r="B205" s="21" t="s">
        <v>293</v>
      </c>
      <c r="C205" s="23">
        <v>50207.12</v>
      </c>
      <c r="E205" s="23">
        <v>78055.92</v>
      </c>
      <c r="F205" t="s">
        <v>44</v>
      </c>
      <c r="G205" t="s">
        <v>56</v>
      </c>
      <c r="J205" s="2">
        <f t="shared" si="3"/>
        <v>28</v>
      </c>
    </row>
    <row r="206" spans="1:10" ht="18" hidden="1" customHeight="1" x14ac:dyDescent="0.2">
      <c r="A206" s="20">
        <v>45490</v>
      </c>
      <c r="B206" s="21" t="s">
        <v>294</v>
      </c>
      <c r="C206" s="23">
        <v>41479.07</v>
      </c>
      <c r="E206" s="23">
        <v>76821.33</v>
      </c>
      <c r="F206" t="s">
        <v>44</v>
      </c>
      <c r="G206" t="s">
        <v>109</v>
      </c>
      <c r="J206" s="2">
        <f t="shared" si="3"/>
        <v>29</v>
      </c>
    </row>
    <row r="207" spans="1:10" ht="18" hidden="1" customHeight="1" x14ac:dyDescent="0.2">
      <c r="A207" s="20">
        <v>45552</v>
      </c>
      <c r="B207" s="21" t="s">
        <v>295</v>
      </c>
      <c r="C207" s="23">
        <v>42189.85</v>
      </c>
      <c r="E207" s="23">
        <v>959516.51</v>
      </c>
      <c r="F207" t="s">
        <v>44</v>
      </c>
      <c r="G207" t="s">
        <v>109</v>
      </c>
      <c r="J207" s="2">
        <f t="shared" si="3"/>
        <v>38</v>
      </c>
    </row>
    <row r="208" spans="1:10" ht="18" hidden="1" customHeight="1" x14ac:dyDescent="0.2">
      <c r="A208" s="20">
        <v>45485</v>
      </c>
      <c r="B208" s="21" t="s">
        <v>296</v>
      </c>
      <c r="C208" s="23">
        <v>217800</v>
      </c>
      <c r="E208" s="23">
        <v>810248.96</v>
      </c>
      <c r="F208" t="s">
        <v>44</v>
      </c>
      <c r="G208" t="s">
        <v>56</v>
      </c>
      <c r="J208" s="2">
        <f t="shared" si="3"/>
        <v>28</v>
      </c>
    </row>
    <row r="209" spans="1:10" ht="18" customHeight="1" x14ac:dyDescent="0.2">
      <c r="A209" s="20">
        <v>45485</v>
      </c>
      <c r="B209" s="21" t="s">
        <v>297</v>
      </c>
      <c r="C209" s="23">
        <v>65076</v>
      </c>
      <c r="E209" s="23">
        <v>745166</v>
      </c>
      <c r="F209" t="s">
        <v>44</v>
      </c>
      <c r="G209" t="s">
        <v>11</v>
      </c>
      <c r="H209" t="s">
        <v>298</v>
      </c>
      <c r="J209" s="2">
        <f t="shared" si="3"/>
        <v>28</v>
      </c>
    </row>
    <row r="210" spans="1:10" ht="18" hidden="1" customHeight="1" x14ac:dyDescent="0.2">
      <c r="A210" s="20">
        <v>45485</v>
      </c>
      <c r="B210" s="21" t="s">
        <v>299</v>
      </c>
      <c r="C210" s="23">
        <v>89414.25</v>
      </c>
      <c r="E210" s="23">
        <v>576291.75</v>
      </c>
      <c r="F210" t="s">
        <v>44</v>
      </c>
      <c r="G210" t="s">
        <v>576</v>
      </c>
      <c r="J210" s="2">
        <f t="shared" si="3"/>
        <v>28</v>
      </c>
    </row>
    <row r="211" spans="1:10" ht="18" hidden="1" customHeight="1" x14ac:dyDescent="0.2">
      <c r="A211" s="20">
        <v>45565</v>
      </c>
      <c r="B211" s="21" t="s">
        <v>300</v>
      </c>
      <c r="C211" s="23">
        <v>43168</v>
      </c>
      <c r="E211" s="23">
        <v>297711.32</v>
      </c>
      <c r="F211" t="s">
        <v>44</v>
      </c>
      <c r="G211" t="s">
        <v>576</v>
      </c>
      <c r="J211" s="2">
        <f t="shared" si="3"/>
        <v>40</v>
      </c>
    </row>
    <row r="212" spans="1:10" ht="18" hidden="1" customHeight="1" x14ac:dyDescent="0.2">
      <c r="A212" s="20">
        <v>45541</v>
      </c>
      <c r="B212" s="21" t="s">
        <v>301</v>
      </c>
      <c r="C212" s="23">
        <v>45000</v>
      </c>
      <c r="E212" s="23">
        <v>715596.6</v>
      </c>
      <c r="F212" t="s">
        <v>44</v>
      </c>
      <c r="G212" t="s">
        <v>576</v>
      </c>
      <c r="J212" s="2">
        <f t="shared" si="3"/>
        <v>36</v>
      </c>
    </row>
    <row r="213" spans="1:10" ht="18" hidden="1" customHeight="1" x14ac:dyDescent="0.2">
      <c r="A213" s="20">
        <v>45533</v>
      </c>
      <c r="B213" s="21" t="s">
        <v>302</v>
      </c>
      <c r="C213" s="23">
        <v>45500</v>
      </c>
      <c r="E213" s="23">
        <v>37361.050000000003</v>
      </c>
      <c r="F213" t="s">
        <v>44</v>
      </c>
      <c r="G213" t="s">
        <v>576</v>
      </c>
      <c r="J213" s="2">
        <f t="shared" si="3"/>
        <v>35</v>
      </c>
    </row>
    <row r="214" spans="1:10" ht="18" hidden="1" customHeight="1" x14ac:dyDescent="0.2">
      <c r="A214" s="20">
        <v>45488</v>
      </c>
      <c r="B214" s="21" t="s">
        <v>303</v>
      </c>
      <c r="C214" s="23">
        <v>75000</v>
      </c>
      <c r="E214" s="23">
        <v>120001.98</v>
      </c>
      <c r="F214" t="s">
        <v>44</v>
      </c>
      <c r="G214" t="s">
        <v>55</v>
      </c>
      <c r="J214" s="2">
        <f t="shared" si="3"/>
        <v>29</v>
      </c>
    </row>
    <row r="215" spans="1:10" ht="18" hidden="1" customHeight="1" x14ac:dyDescent="0.2">
      <c r="A215" s="20">
        <v>45488</v>
      </c>
      <c r="B215" s="21" t="s">
        <v>304</v>
      </c>
      <c r="C215" s="23">
        <v>5800</v>
      </c>
      <c r="E215" s="23">
        <v>109195.02</v>
      </c>
      <c r="F215" t="s">
        <v>44</v>
      </c>
      <c r="G215" t="s">
        <v>56</v>
      </c>
      <c r="J215" s="2">
        <f t="shared" si="3"/>
        <v>29</v>
      </c>
    </row>
    <row r="216" spans="1:10" ht="18" hidden="1" customHeight="1" x14ac:dyDescent="0.2">
      <c r="A216" s="20">
        <v>45503</v>
      </c>
      <c r="B216" s="21" t="s">
        <v>305</v>
      </c>
      <c r="C216" s="23">
        <v>46398</v>
      </c>
      <c r="E216" s="23">
        <v>283986.81</v>
      </c>
      <c r="F216" t="s">
        <v>44</v>
      </c>
      <c r="G216" t="s">
        <v>576</v>
      </c>
      <c r="J216" s="2">
        <f t="shared" si="3"/>
        <v>31</v>
      </c>
    </row>
    <row r="217" spans="1:10" ht="18" hidden="1" customHeight="1" x14ac:dyDescent="0.2">
      <c r="A217" s="20">
        <v>45489</v>
      </c>
      <c r="B217" s="21" t="s">
        <v>306</v>
      </c>
      <c r="C217" s="23">
        <v>16532.73</v>
      </c>
      <c r="E217" s="23">
        <v>145918.65</v>
      </c>
      <c r="F217" t="s">
        <v>44</v>
      </c>
      <c r="G217" t="s">
        <v>109</v>
      </c>
      <c r="J217" s="2">
        <f t="shared" si="3"/>
        <v>29</v>
      </c>
    </row>
    <row r="218" spans="1:10" ht="18" customHeight="1" x14ac:dyDescent="0.2">
      <c r="A218" s="20">
        <v>45534</v>
      </c>
      <c r="B218" s="21" t="s">
        <v>307</v>
      </c>
      <c r="C218" s="23">
        <v>46925.48</v>
      </c>
      <c r="E218" s="23">
        <v>426356.5</v>
      </c>
      <c r="F218" t="s">
        <v>44</v>
      </c>
      <c r="G218" t="s">
        <v>11</v>
      </c>
      <c r="H218" t="s">
        <v>167</v>
      </c>
      <c r="J218" s="2">
        <f t="shared" si="3"/>
        <v>35</v>
      </c>
    </row>
    <row r="219" spans="1:10" ht="18" hidden="1" customHeight="1" x14ac:dyDescent="0.2">
      <c r="A219" s="20">
        <v>45489</v>
      </c>
      <c r="B219" s="21" t="s">
        <v>308</v>
      </c>
      <c r="C219" s="23">
        <v>13627.89</v>
      </c>
      <c r="E219" s="23">
        <v>132290.76</v>
      </c>
      <c r="F219" t="s">
        <v>44</v>
      </c>
      <c r="G219" t="s">
        <v>109</v>
      </c>
      <c r="J219" s="2">
        <f t="shared" si="3"/>
        <v>29</v>
      </c>
    </row>
    <row r="220" spans="1:10" ht="18" hidden="1" customHeight="1" x14ac:dyDescent="0.2">
      <c r="A220" s="20">
        <v>45527</v>
      </c>
      <c r="B220" s="21" t="s">
        <v>309</v>
      </c>
      <c r="C220" s="23">
        <v>48720</v>
      </c>
      <c r="E220" s="23">
        <v>1668880.1</v>
      </c>
      <c r="F220" t="s">
        <v>44</v>
      </c>
      <c r="G220" t="s">
        <v>45</v>
      </c>
      <c r="H220" t="s">
        <v>310</v>
      </c>
      <c r="J220" s="2">
        <f t="shared" si="3"/>
        <v>34</v>
      </c>
    </row>
    <row r="221" spans="1:10" ht="18" hidden="1" customHeight="1" x14ac:dyDescent="0.2">
      <c r="A221" s="20">
        <v>45485</v>
      </c>
      <c r="B221" s="21" t="s">
        <v>311</v>
      </c>
      <c r="C221" s="23">
        <v>48720</v>
      </c>
      <c r="E221" s="23">
        <v>696446</v>
      </c>
      <c r="F221" t="s">
        <v>44</v>
      </c>
      <c r="G221" t="s">
        <v>45</v>
      </c>
      <c r="H221" t="s">
        <v>310</v>
      </c>
      <c r="J221" s="2">
        <f t="shared" si="3"/>
        <v>28</v>
      </c>
    </row>
    <row r="222" spans="1:10" ht="18" hidden="1" customHeight="1" x14ac:dyDescent="0.2">
      <c r="A222" s="20">
        <v>45562</v>
      </c>
      <c r="B222" s="21" t="s">
        <v>312</v>
      </c>
      <c r="C222" s="23">
        <v>48720</v>
      </c>
      <c r="E222" s="23">
        <v>789897</v>
      </c>
      <c r="F222" t="s">
        <v>44</v>
      </c>
      <c r="G222" t="s">
        <v>45</v>
      </c>
      <c r="H222" t="s">
        <v>310</v>
      </c>
      <c r="J222" s="2">
        <f t="shared" si="3"/>
        <v>39</v>
      </c>
    </row>
    <row r="223" spans="1:10" ht="18" hidden="1" customHeight="1" x14ac:dyDescent="0.2">
      <c r="A223" s="20">
        <v>45546</v>
      </c>
      <c r="B223" s="21" t="s">
        <v>313</v>
      </c>
      <c r="C223" s="23">
        <v>49957</v>
      </c>
      <c r="E223" s="23">
        <v>109738.41</v>
      </c>
      <c r="F223" t="s">
        <v>44</v>
      </c>
      <c r="G223" t="s">
        <v>576</v>
      </c>
      <c r="J223" s="2">
        <f t="shared" si="3"/>
        <v>37</v>
      </c>
    </row>
    <row r="224" spans="1:10" ht="18" hidden="1" customHeight="1" x14ac:dyDescent="0.2">
      <c r="A224" s="20">
        <v>45490</v>
      </c>
      <c r="B224" s="21" t="s">
        <v>314</v>
      </c>
      <c r="C224" s="23">
        <v>236250</v>
      </c>
      <c r="E224" s="23">
        <v>141067.29</v>
      </c>
      <c r="F224" t="s">
        <v>44</v>
      </c>
      <c r="G224" t="s">
        <v>45</v>
      </c>
      <c r="H224" t="s">
        <v>315</v>
      </c>
      <c r="J224" s="2">
        <f t="shared" si="3"/>
        <v>29</v>
      </c>
    </row>
    <row r="225" spans="1:10" ht="18" hidden="1" customHeight="1" x14ac:dyDescent="0.2">
      <c r="A225" s="20">
        <v>45520</v>
      </c>
      <c r="B225" s="21" t="s">
        <v>316</v>
      </c>
      <c r="C225" s="23">
        <v>50000</v>
      </c>
      <c r="E225" s="23">
        <v>1226881.3600000001</v>
      </c>
      <c r="F225" t="s">
        <v>44</v>
      </c>
      <c r="G225" t="s">
        <v>576</v>
      </c>
      <c r="J225" s="2">
        <f t="shared" si="3"/>
        <v>33</v>
      </c>
    </row>
    <row r="226" spans="1:10" ht="18" hidden="1" customHeight="1" x14ac:dyDescent="0.2">
      <c r="A226" s="20">
        <v>45499</v>
      </c>
      <c r="B226" s="21" t="s">
        <v>174</v>
      </c>
      <c r="C226" s="23">
        <v>50000</v>
      </c>
      <c r="E226" s="23">
        <v>3315885.01</v>
      </c>
      <c r="F226" t="s">
        <v>44</v>
      </c>
      <c r="G226" t="s">
        <v>55</v>
      </c>
      <c r="J226" s="2">
        <f t="shared" si="3"/>
        <v>30</v>
      </c>
    </row>
    <row r="227" spans="1:10" ht="18" hidden="1" customHeight="1" x14ac:dyDescent="0.2">
      <c r="A227" s="20">
        <v>45545</v>
      </c>
      <c r="B227" s="21" t="s">
        <v>174</v>
      </c>
      <c r="C227" s="23">
        <v>50000</v>
      </c>
      <c r="E227" s="23">
        <v>5648181.5999999996</v>
      </c>
      <c r="F227" t="s">
        <v>44</v>
      </c>
      <c r="G227" t="s">
        <v>55</v>
      </c>
      <c r="J227" s="2">
        <f t="shared" si="3"/>
        <v>37</v>
      </c>
    </row>
    <row r="228" spans="1:10" ht="18" hidden="1" customHeight="1" x14ac:dyDescent="0.2">
      <c r="A228" s="20">
        <v>45558</v>
      </c>
      <c r="B228" s="21" t="s">
        <v>284</v>
      </c>
      <c r="C228" s="23">
        <v>50000</v>
      </c>
      <c r="E228" s="23">
        <v>40501.31</v>
      </c>
      <c r="F228" t="s">
        <v>44</v>
      </c>
      <c r="G228" t="s">
        <v>48</v>
      </c>
      <c r="J228" s="2">
        <f t="shared" si="3"/>
        <v>39</v>
      </c>
    </row>
    <row r="229" spans="1:10" ht="18" hidden="1" customHeight="1" x14ac:dyDescent="0.2">
      <c r="A229" s="20">
        <v>45490</v>
      </c>
      <c r="B229" s="21" t="s">
        <v>317</v>
      </c>
      <c r="C229" s="23">
        <v>13627.89</v>
      </c>
      <c r="E229" s="23">
        <v>63193.440000000002</v>
      </c>
      <c r="F229" t="s">
        <v>44</v>
      </c>
      <c r="G229" t="s">
        <v>109</v>
      </c>
      <c r="J229" s="2">
        <f t="shared" si="3"/>
        <v>29</v>
      </c>
    </row>
    <row r="230" spans="1:10" ht="18" hidden="1" customHeight="1" x14ac:dyDescent="0.2">
      <c r="A230" s="20">
        <v>45499</v>
      </c>
      <c r="B230" s="21" t="s">
        <v>318</v>
      </c>
      <c r="C230" s="23">
        <v>51320</v>
      </c>
      <c r="E230" s="23">
        <v>136403.01</v>
      </c>
      <c r="F230" t="s">
        <v>44</v>
      </c>
      <c r="G230" t="s">
        <v>576</v>
      </c>
      <c r="J230" s="2">
        <f t="shared" si="3"/>
        <v>30</v>
      </c>
    </row>
    <row r="231" spans="1:10" ht="18" hidden="1" customHeight="1" x14ac:dyDescent="0.2">
      <c r="A231" s="20">
        <v>45492</v>
      </c>
      <c r="B231" s="21" t="s">
        <v>319</v>
      </c>
      <c r="C231" s="23">
        <v>51980</v>
      </c>
      <c r="E231" s="23">
        <v>108373.4</v>
      </c>
      <c r="F231" t="s">
        <v>44</v>
      </c>
      <c r="G231" t="s">
        <v>576</v>
      </c>
      <c r="J231" s="2">
        <f t="shared" si="3"/>
        <v>29</v>
      </c>
    </row>
    <row r="232" spans="1:10" ht="18" hidden="1" customHeight="1" x14ac:dyDescent="0.2">
      <c r="A232" s="20">
        <v>45490</v>
      </c>
      <c r="B232" s="21" t="s">
        <v>320</v>
      </c>
      <c r="C232" s="23">
        <v>16532.73</v>
      </c>
      <c r="E232" s="23">
        <v>46660.71</v>
      </c>
      <c r="F232" t="s">
        <v>44</v>
      </c>
      <c r="G232" t="s">
        <v>109</v>
      </c>
      <c r="J232" s="2">
        <f t="shared" si="3"/>
        <v>29</v>
      </c>
    </row>
    <row r="233" spans="1:10" ht="18" hidden="1" customHeight="1" x14ac:dyDescent="0.2">
      <c r="A233" s="20">
        <v>45492</v>
      </c>
      <c r="B233" s="21" t="s">
        <v>321</v>
      </c>
      <c r="C233" s="23">
        <v>318009.08</v>
      </c>
      <c r="E233" s="23">
        <v>914492.32</v>
      </c>
      <c r="F233" t="s">
        <v>44</v>
      </c>
      <c r="G233" t="s">
        <v>56</v>
      </c>
      <c r="J233" s="2">
        <f t="shared" si="3"/>
        <v>29</v>
      </c>
    </row>
    <row r="234" spans="1:10" ht="18" customHeight="1" x14ac:dyDescent="0.2">
      <c r="A234" s="20">
        <v>45562</v>
      </c>
      <c r="B234" s="21" t="s">
        <v>322</v>
      </c>
      <c r="C234" s="23">
        <v>56773.22</v>
      </c>
      <c r="E234" s="23">
        <v>665955.61</v>
      </c>
      <c r="F234" t="s">
        <v>44</v>
      </c>
      <c r="G234" t="s">
        <v>11</v>
      </c>
      <c r="H234" t="s">
        <v>323</v>
      </c>
      <c r="J234" s="2">
        <f t="shared" si="3"/>
        <v>39</v>
      </c>
    </row>
    <row r="235" spans="1:10" ht="18" customHeight="1" x14ac:dyDescent="0.2">
      <c r="A235" s="20">
        <v>45499</v>
      </c>
      <c r="B235" s="21" t="s">
        <v>324</v>
      </c>
      <c r="C235" s="23">
        <v>57076.68</v>
      </c>
      <c r="E235" s="23">
        <v>1046021.71</v>
      </c>
      <c r="F235" t="s">
        <v>44</v>
      </c>
      <c r="G235" t="s">
        <v>11</v>
      </c>
      <c r="H235" t="s">
        <v>323</v>
      </c>
      <c r="J235" s="2">
        <f t="shared" si="3"/>
        <v>30</v>
      </c>
    </row>
    <row r="236" spans="1:10" ht="18" customHeight="1" x14ac:dyDescent="0.2">
      <c r="A236" s="20">
        <v>45492</v>
      </c>
      <c r="B236" s="21" t="s">
        <v>325</v>
      </c>
      <c r="C236" s="23">
        <v>57436.36</v>
      </c>
      <c r="E236" s="23">
        <v>763409.5</v>
      </c>
      <c r="F236" t="s">
        <v>44</v>
      </c>
      <c r="G236" t="s">
        <v>11</v>
      </c>
      <c r="H236" t="s">
        <v>57</v>
      </c>
      <c r="J236" s="2">
        <f t="shared" si="3"/>
        <v>29</v>
      </c>
    </row>
    <row r="237" spans="1:10" ht="18" hidden="1" customHeight="1" x14ac:dyDescent="0.2">
      <c r="A237" s="20">
        <v>45492</v>
      </c>
      <c r="B237" s="21" t="s">
        <v>326</v>
      </c>
      <c r="C237" s="23">
        <v>7266</v>
      </c>
      <c r="E237" s="23">
        <v>907219.36</v>
      </c>
      <c r="F237" t="s">
        <v>44</v>
      </c>
      <c r="G237" t="s">
        <v>56</v>
      </c>
      <c r="J237" s="2">
        <f t="shared" si="3"/>
        <v>29</v>
      </c>
    </row>
    <row r="238" spans="1:10" ht="18" hidden="1" customHeight="1" x14ac:dyDescent="0.2">
      <c r="A238" s="20">
        <v>45478</v>
      </c>
      <c r="B238" s="21" t="s">
        <v>327</v>
      </c>
      <c r="C238" s="23">
        <v>58500</v>
      </c>
      <c r="E238" s="23">
        <v>1138928.8799999999</v>
      </c>
      <c r="F238" t="s">
        <v>44</v>
      </c>
      <c r="G238" t="s">
        <v>576</v>
      </c>
      <c r="J238" s="2">
        <f t="shared" si="3"/>
        <v>27</v>
      </c>
    </row>
    <row r="239" spans="1:10" ht="18" hidden="1" customHeight="1" x14ac:dyDescent="0.2">
      <c r="A239" s="20">
        <v>45534</v>
      </c>
      <c r="B239" s="21" t="s">
        <v>328</v>
      </c>
      <c r="C239" s="23">
        <v>60000</v>
      </c>
      <c r="E239" s="23">
        <v>76236.05</v>
      </c>
      <c r="F239" t="s">
        <v>44</v>
      </c>
      <c r="G239" t="s">
        <v>576</v>
      </c>
      <c r="J239" s="2">
        <f t="shared" si="3"/>
        <v>35</v>
      </c>
    </row>
    <row r="240" spans="1:10" ht="18" hidden="1" customHeight="1" x14ac:dyDescent="0.2">
      <c r="A240" s="20">
        <v>45477</v>
      </c>
      <c r="B240" s="21" t="s">
        <v>329</v>
      </c>
      <c r="C240" s="23">
        <v>60400</v>
      </c>
      <c r="E240" s="23">
        <v>442915.21</v>
      </c>
      <c r="F240" t="s">
        <v>44</v>
      </c>
      <c r="G240" t="s">
        <v>48</v>
      </c>
      <c r="J240" s="2">
        <f t="shared" si="3"/>
        <v>27</v>
      </c>
    </row>
    <row r="241" spans="1:10" ht="18" hidden="1" customHeight="1" x14ac:dyDescent="0.2">
      <c r="A241" s="20">
        <v>45534</v>
      </c>
      <c r="B241" s="21" t="s">
        <v>330</v>
      </c>
      <c r="C241" s="23">
        <v>60416.66</v>
      </c>
      <c r="E241" s="23">
        <v>200841.89</v>
      </c>
      <c r="F241" t="s">
        <v>44</v>
      </c>
      <c r="G241" t="s">
        <v>45</v>
      </c>
      <c r="H241" t="s">
        <v>331</v>
      </c>
      <c r="J241" s="2">
        <f t="shared" si="3"/>
        <v>35</v>
      </c>
    </row>
    <row r="242" spans="1:10" ht="18" hidden="1" customHeight="1" x14ac:dyDescent="0.2">
      <c r="A242" s="20">
        <v>45499</v>
      </c>
      <c r="B242" s="21" t="s">
        <v>332</v>
      </c>
      <c r="C242" s="23">
        <v>60416.66</v>
      </c>
      <c r="E242" s="23">
        <v>2305468.35</v>
      </c>
      <c r="F242" t="s">
        <v>44</v>
      </c>
      <c r="G242" t="s">
        <v>45</v>
      </c>
      <c r="H242" t="s">
        <v>331</v>
      </c>
      <c r="J242" s="2">
        <f t="shared" si="3"/>
        <v>30</v>
      </c>
    </row>
    <row r="243" spans="1:10" ht="18" hidden="1" customHeight="1" x14ac:dyDescent="0.2">
      <c r="A243" s="20">
        <v>45541</v>
      </c>
      <c r="B243" s="21" t="s">
        <v>333</v>
      </c>
      <c r="C243" s="23">
        <v>60416.66</v>
      </c>
      <c r="E243" s="23">
        <v>451634.64</v>
      </c>
      <c r="F243" t="s">
        <v>44</v>
      </c>
      <c r="G243" t="s">
        <v>45</v>
      </c>
      <c r="H243" t="s">
        <v>331</v>
      </c>
      <c r="J243" s="2">
        <f t="shared" si="3"/>
        <v>36</v>
      </c>
    </row>
    <row r="244" spans="1:10" ht="18" customHeight="1" x14ac:dyDescent="0.2">
      <c r="A244" s="20">
        <v>45492</v>
      </c>
      <c r="B244" s="21" t="s">
        <v>334</v>
      </c>
      <c r="C244" s="23">
        <v>60920.95</v>
      </c>
      <c r="E244" s="23">
        <v>700864.78</v>
      </c>
      <c r="F244" t="s">
        <v>44</v>
      </c>
      <c r="G244" t="s">
        <v>11</v>
      </c>
      <c r="H244" t="s">
        <v>126</v>
      </c>
      <c r="J244" s="2">
        <f t="shared" si="3"/>
        <v>29</v>
      </c>
    </row>
    <row r="245" spans="1:10" ht="18" hidden="1" customHeight="1" x14ac:dyDescent="0.2">
      <c r="A245" s="20">
        <v>45520</v>
      </c>
      <c r="B245" s="21" t="s">
        <v>335</v>
      </c>
      <c r="C245" s="23">
        <v>61966.65</v>
      </c>
      <c r="E245" s="23">
        <v>439848.51</v>
      </c>
      <c r="F245" t="s">
        <v>44</v>
      </c>
      <c r="G245" t="s">
        <v>56</v>
      </c>
      <c r="J245" s="2">
        <f t="shared" si="3"/>
        <v>33</v>
      </c>
    </row>
    <row r="246" spans="1:10" ht="18" hidden="1" customHeight="1" x14ac:dyDescent="0.2">
      <c r="A246" s="20">
        <v>45520</v>
      </c>
      <c r="B246" s="21" t="s">
        <v>336</v>
      </c>
      <c r="C246" s="23">
        <v>62080</v>
      </c>
      <c r="E246" s="23">
        <v>377768.51</v>
      </c>
      <c r="F246" t="s">
        <v>44</v>
      </c>
      <c r="G246" t="s">
        <v>56</v>
      </c>
      <c r="J246" s="2">
        <f t="shared" si="3"/>
        <v>33</v>
      </c>
    </row>
    <row r="247" spans="1:10" ht="18" hidden="1" customHeight="1" x14ac:dyDescent="0.2">
      <c r="A247" s="20">
        <v>45561</v>
      </c>
      <c r="B247" s="21" t="s">
        <v>337</v>
      </c>
      <c r="C247" s="23">
        <v>65000</v>
      </c>
      <c r="E247" s="23">
        <v>154260.32999999999</v>
      </c>
      <c r="F247" t="s">
        <v>44</v>
      </c>
      <c r="G247" t="s">
        <v>576</v>
      </c>
      <c r="J247" s="2">
        <f t="shared" si="3"/>
        <v>39</v>
      </c>
    </row>
    <row r="248" spans="1:10" ht="18" customHeight="1" x14ac:dyDescent="0.2">
      <c r="A248" s="20">
        <v>45499</v>
      </c>
      <c r="B248" s="21" t="s">
        <v>338</v>
      </c>
      <c r="C248" s="23">
        <v>23200</v>
      </c>
      <c r="E248" s="23">
        <v>2268080.39</v>
      </c>
      <c r="F248" t="s">
        <v>44</v>
      </c>
      <c r="G248" t="s">
        <v>11</v>
      </c>
      <c r="H248" t="s">
        <v>278</v>
      </c>
      <c r="J248" s="2">
        <f t="shared" si="3"/>
        <v>30</v>
      </c>
    </row>
    <row r="249" spans="1:10" ht="18" hidden="1" customHeight="1" x14ac:dyDescent="0.2">
      <c r="A249" s="20">
        <v>45509</v>
      </c>
      <c r="B249" s="21" t="s">
        <v>339</v>
      </c>
      <c r="C249" s="23">
        <v>70000</v>
      </c>
      <c r="E249" s="23">
        <v>133439.97</v>
      </c>
      <c r="F249" t="s">
        <v>44</v>
      </c>
      <c r="G249" t="s">
        <v>576</v>
      </c>
      <c r="J249" s="2">
        <f t="shared" si="3"/>
        <v>32</v>
      </c>
    </row>
    <row r="250" spans="1:10" ht="18" hidden="1" customHeight="1" x14ac:dyDescent="0.2">
      <c r="A250" s="20">
        <v>45492</v>
      </c>
      <c r="B250" s="21" t="s">
        <v>340</v>
      </c>
      <c r="C250" s="23">
        <v>70000</v>
      </c>
      <c r="E250" s="23">
        <v>622147.86</v>
      </c>
      <c r="F250" t="s">
        <v>44</v>
      </c>
      <c r="G250" t="s">
        <v>576</v>
      </c>
      <c r="J250" s="2">
        <f t="shared" si="3"/>
        <v>29</v>
      </c>
    </row>
    <row r="251" spans="1:10" ht="18" hidden="1" customHeight="1" x14ac:dyDescent="0.2">
      <c r="A251" s="20">
        <v>45555</v>
      </c>
      <c r="B251" s="21" t="s">
        <v>174</v>
      </c>
      <c r="C251" s="23">
        <v>70000</v>
      </c>
      <c r="E251" s="23">
        <v>1232537.44</v>
      </c>
      <c r="F251" t="s">
        <v>44</v>
      </c>
      <c r="G251" t="s">
        <v>55</v>
      </c>
      <c r="J251" s="2">
        <f t="shared" si="3"/>
        <v>38</v>
      </c>
    </row>
    <row r="252" spans="1:10" ht="18" hidden="1" customHeight="1" x14ac:dyDescent="0.2">
      <c r="A252" s="20">
        <v>45499</v>
      </c>
      <c r="B252" s="21" t="s">
        <v>341</v>
      </c>
      <c r="C252" s="23">
        <v>1164982</v>
      </c>
      <c r="E252" s="23">
        <v>1103098.3899999999</v>
      </c>
      <c r="F252" t="s">
        <v>44</v>
      </c>
      <c r="G252" t="s">
        <v>109</v>
      </c>
      <c r="J252" s="2">
        <f t="shared" si="3"/>
        <v>30</v>
      </c>
    </row>
    <row r="253" spans="1:10" ht="18" customHeight="1" x14ac:dyDescent="0.2">
      <c r="A253" s="20">
        <v>45553</v>
      </c>
      <c r="B253" s="21" t="s">
        <v>342</v>
      </c>
      <c r="C253" s="23">
        <v>72050.38</v>
      </c>
      <c r="E253" s="23">
        <v>872415.77</v>
      </c>
      <c r="F253" t="s">
        <v>44</v>
      </c>
      <c r="G253" t="s">
        <v>11</v>
      </c>
      <c r="H253" t="s">
        <v>93</v>
      </c>
      <c r="J253" s="2">
        <f t="shared" si="3"/>
        <v>38</v>
      </c>
    </row>
    <row r="254" spans="1:10" ht="18" customHeight="1" x14ac:dyDescent="0.2">
      <c r="A254" s="20">
        <v>45499</v>
      </c>
      <c r="B254" s="21" t="s">
        <v>343</v>
      </c>
      <c r="C254" s="23">
        <v>34300</v>
      </c>
      <c r="E254" s="23">
        <v>893564.11</v>
      </c>
      <c r="F254" t="s">
        <v>44</v>
      </c>
      <c r="G254" t="s">
        <v>11</v>
      </c>
      <c r="H254" t="s">
        <v>344</v>
      </c>
      <c r="J254" s="2">
        <f t="shared" si="3"/>
        <v>30</v>
      </c>
    </row>
    <row r="255" spans="1:10" ht="18" hidden="1" customHeight="1" x14ac:dyDescent="0.2">
      <c r="A255" s="20">
        <v>45495</v>
      </c>
      <c r="B255" s="21" t="s">
        <v>345</v>
      </c>
      <c r="C255" s="23">
        <v>75864</v>
      </c>
      <c r="E255" s="23">
        <v>122813.15</v>
      </c>
      <c r="F255" t="s">
        <v>44</v>
      </c>
      <c r="G255" t="s">
        <v>576</v>
      </c>
      <c r="J255" s="2">
        <f t="shared" si="3"/>
        <v>30</v>
      </c>
    </row>
    <row r="256" spans="1:10" ht="18" customHeight="1" x14ac:dyDescent="0.2">
      <c r="A256" s="20">
        <v>45520</v>
      </c>
      <c r="B256" s="21" t="s">
        <v>346</v>
      </c>
      <c r="C256" s="23">
        <v>77269.88</v>
      </c>
      <c r="E256" s="23">
        <v>680245.52</v>
      </c>
      <c r="F256" t="s">
        <v>44</v>
      </c>
      <c r="G256" t="s">
        <v>11</v>
      </c>
      <c r="H256" t="s">
        <v>323</v>
      </c>
      <c r="J256" s="2">
        <f t="shared" si="3"/>
        <v>33</v>
      </c>
    </row>
    <row r="257" spans="1:10" ht="18" hidden="1" customHeight="1" x14ac:dyDescent="0.2">
      <c r="A257" s="20">
        <v>45513</v>
      </c>
      <c r="B257" s="21" t="s">
        <v>284</v>
      </c>
      <c r="C257" s="23">
        <v>80000</v>
      </c>
      <c r="E257" s="23">
        <v>6833956.7000000002</v>
      </c>
      <c r="F257" t="s">
        <v>44</v>
      </c>
      <c r="G257" t="s">
        <v>48</v>
      </c>
      <c r="J257" s="2">
        <f t="shared" si="3"/>
        <v>32</v>
      </c>
    </row>
    <row r="258" spans="1:10" ht="18" hidden="1" customHeight="1" x14ac:dyDescent="0.2">
      <c r="A258" s="20">
        <v>45527</v>
      </c>
      <c r="B258" s="21" t="s">
        <v>347</v>
      </c>
      <c r="C258" s="23">
        <v>80000</v>
      </c>
      <c r="E258" s="23">
        <v>2166797.2999999998</v>
      </c>
      <c r="F258" t="s">
        <v>44</v>
      </c>
      <c r="G258" t="s">
        <v>55</v>
      </c>
      <c r="J258" s="2">
        <f t="shared" si="3"/>
        <v>34</v>
      </c>
    </row>
    <row r="259" spans="1:10" ht="18" hidden="1" customHeight="1" x14ac:dyDescent="0.2">
      <c r="A259" s="20">
        <v>45539</v>
      </c>
      <c r="B259" s="21" t="s">
        <v>348</v>
      </c>
      <c r="C259" s="23">
        <v>80000</v>
      </c>
      <c r="E259" s="23">
        <v>53194.98</v>
      </c>
      <c r="F259" t="s">
        <v>44</v>
      </c>
      <c r="G259" t="s">
        <v>576</v>
      </c>
      <c r="J259" s="2">
        <f t="shared" ref="J259:J289" si="4">IF(A259="","",_xlfn.ISOWEEKNUM(A259))</f>
        <v>36</v>
      </c>
    </row>
    <row r="260" spans="1:10" ht="18" hidden="1" customHeight="1" x14ac:dyDescent="0.2">
      <c r="A260" s="20">
        <v>45527</v>
      </c>
      <c r="B260" s="21" t="s">
        <v>349</v>
      </c>
      <c r="C260" s="23">
        <v>80335</v>
      </c>
      <c r="E260" s="23">
        <v>4016797.3</v>
      </c>
      <c r="F260" t="s">
        <v>44</v>
      </c>
      <c r="G260" t="s">
        <v>576</v>
      </c>
      <c r="J260" s="2">
        <f t="shared" si="4"/>
        <v>34</v>
      </c>
    </row>
    <row r="261" spans="1:10" ht="18" hidden="1" customHeight="1" x14ac:dyDescent="0.2">
      <c r="A261" s="20">
        <v>45499</v>
      </c>
      <c r="B261" s="21" t="s">
        <v>350</v>
      </c>
      <c r="C261" s="23">
        <v>134912.94</v>
      </c>
      <c r="E261" s="23">
        <v>758651.17</v>
      </c>
      <c r="F261" t="s">
        <v>44</v>
      </c>
      <c r="G261" t="s">
        <v>56</v>
      </c>
      <c r="J261" s="2">
        <f t="shared" si="4"/>
        <v>30</v>
      </c>
    </row>
    <row r="262" spans="1:10" ht="18" customHeight="1" x14ac:dyDescent="0.2">
      <c r="A262" s="20">
        <v>45492</v>
      </c>
      <c r="B262" s="21" t="s">
        <v>351</v>
      </c>
      <c r="C262" s="23">
        <v>81446.929999999993</v>
      </c>
      <c r="E262" s="23">
        <v>820845.86</v>
      </c>
      <c r="F262" t="s">
        <v>44</v>
      </c>
      <c r="G262" t="s">
        <v>11</v>
      </c>
      <c r="H262" t="s">
        <v>323</v>
      </c>
      <c r="J262" s="2">
        <f t="shared" si="4"/>
        <v>29</v>
      </c>
    </row>
    <row r="263" spans="1:10" ht="18" customHeight="1" x14ac:dyDescent="0.2">
      <c r="A263" s="20">
        <v>45534</v>
      </c>
      <c r="B263" s="21" t="s">
        <v>352</v>
      </c>
      <c r="C263" s="23">
        <v>83828.12</v>
      </c>
      <c r="E263" s="23">
        <v>309432.34999999998</v>
      </c>
      <c r="F263" t="s">
        <v>44</v>
      </c>
      <c r="G263" t="s">
        <v>11</v>
      </c>
      <c r="H263" t="s">
        <v>323</v>
      </c>
      <c r="J263" s="2">
        <f t="shared" si="4"/>
        <v>35</v>
      </c>
    </row>
    <row r="264" spans="1:10" ht="18" hidden="1" customHeight="1" x14ac:dyDescent="0.2">
      <c r="A264" s="20">
        <v>45537</v>
      </c>
      <c r="B264" s="21" t="s">
        <v>353</v>
      </c>
      <c r="C264" s="23">
        <v>84699</v>
      </c>
      <c r="E264" s="23">
        <v>128253.67</v>
      </c>
      <c r="F264" t="s">
        <v>44</v>
      </c>
      <c r="G264" t="s">
        <v>576</v>
      </c>
      <c r="J264" s="2">
        <f t="shared" si="4"/>
        <v>36</v>
      </c>
    </row>
    <row r="265" spans="1:10" ht="18" hidden="1" customHeight="1" x14ac:dyDescent="0.2">
      <c r="A265" s="20">
        <v>45562</v>
      </c>
      <c r="B265" s="21" t="s">
        <v>354</v>
      </c>
      <c r="C265" s="23">
        <v>84699</v>
      </c>
      <c r="E265" s="23">
        <v>452371.03</v>
      </c>
      <c r="F265" t="s">
        <v>44</v>
      </c>
      <c r="G265" t="s">
        <v>576</v>
      </c>
      <c r="J265" s="2">
        <f t="shared" si="4"/>
        <v>39</v>
      </c>
    </row>
    <row r="266" spans="1:10" ht="18" customHeight="1" x14ac:dyDescent="0.2">
      <c r="A266" s="20">
        <v>45510</v>
      </c>
      <c r="B266" s="21" t="s">
        <v>355</v>
      </c>
      <c r="C266" s="23">
        <v>86399.21</v>
      </c>
      <c r="E266" s="23">
        <v>230219.76</v>
      </c>
      <c r="F266" t="s">
        <v>44</v>
      </c>
      <c r="G266" t="s">
        <v>11</v>
      </c>
      <c r="H266" t="s">
        <v>46</v>
      </c>
      <c r="J266" s="2">
        <f t="shared" si="4"/>
        <v>32</v>
      </c>
    </row>
    <row r="267" spans="1:10" ht="18" hidden="1" customHeight="1" x14ac:dyDescent="0.2">
      <c r="A267" s="20">
        <v>45505</v>
      </c>
      <c r="B267" s="21" t="s">
        <v>356</v>
      </c>
      <c r="C267" s="23">
        <v>89375</v>
      </c>
      <c r="E267" s="23">
        <v>647019.97</v>
      </c>
      <c r="F267" t="s">
        <v>44</v>
      </c>
      <c r="G267" t="s">
        <v>576</v>
      </c>
      <c r="J267" s="2">
        <f t="shared" si="4"/>
        <v>31</v>
      </c>
    </row>
    <row r="268" spans="1:10" ht="18" hidden="1" customHeight="1" x14ac:dyDescent="0.2">
      <c r="A268" s="20">
        <v>45499</v>
      </c>
      <c r="B268" s="21" t="s">
        <v>357</v>
      </c>
      <c r="C268" s="23">
        <v>89375</v>
      </c>
      <c r="E268" s="23">
        <v>187723.01</v>
      </c>
      <c r="F268" t="s">
        <v>44</v>
      </c>
      <c r="G268" t="s">
        <v>576</v>
      </c>
      <c r="J268" s="2">
        <f t="shared" si="4"/>
        <v>30</v>
      </c>
    </row>
    <row r="269" spans="1:10" ht="18" hidden="1" customHeight="1" x14ac:dyDescent="0.2">
      <c r="A269" s="20">
        <v>45546</v>
      </c>
      <c r="B269" s="21" t="s">
        <v>358</v>
      </c>
      <c r="C269" s="23">
        <v>89375</v>
      </c>
      <c r="E269" s="23">
        <v>14600.69</v>
      </c>
      <c r="F269" t="s">
        <v>44</v>
      </c>
      <c r="G269" t="s">
        <v>576</v>
      </c>
      <c r="J269" s="2">
        <f t="shared" si="4"/>
        <v>37</v>
      </c>
    </row>
    <row r="270" spans="1:10" ht="18" hidden="1" customHeight="1" x14ac:dyDescent="0.2">
      <c r="A270" s="20">
        <v>45499</v>
      </c>
      <c r="B270" s="21" t="s">
        <v>359</v>
      </c>
      <c r="C270" s="23">
        <v>134379.35999999999</v>
      </c>
      <c r="E270" s="23">
        <v>624271.81000000006</v>
      </c>
      <c r="F270" t="s">
        <v>44</v>
      </c>
      <c r="G270" t="s">
        <v>56</v>
      </c>
      <c r="J270" s="2">
        <f t="shared" si="4"/>
        <v>30</v>
      </c>
    </row>
    <row r="271" spans="1:10" ht="18" hidden="1" customHeight="1" x14ac:dyDescent="0.2">
      <c r="A271" s="20">
        <v>45503</v>
      </c>
      <c r="B271" s="21" t="s">
        <v>360</v>
      </c>
      <c r="C271" s="23">
        <v>125000.4</v>
      </c>
      <c r="E271" s="23">
        <v>158052.41</v>
      </c>
      <c r="F271" t="s">
        <v>44</v>
      </c>
      <c r="G271" t="s">
        <v>56</v>
      </c>
      <c r="J271" s="2">
        <f t="shared" si="4"/>
        <v>31</v>
      </c>
    </row>
    <row r="272" spans="1:10" ht="18" hidden="1" customHeight="1" x14ac:dyDescent="0.2">
      <c r="A272" s="20">
        <v>45565</v>
      </c>
      <c r="B272" s="21" t="s">
        <v>361</v>
      </c>
      <c r="C272" s="23">
        <v>90000</v>
      </c>
      <c r="E272" s="23">
        <v>137281.79999999999</v>
      </c>
      <c r="F272" t="s">
        <v>44</v>
      </c>
      <c r="G272" t="s">
        <v>576</v>
      </c>
      <c r="J272" s="2">
        <f t="shared" si="4"/>
        <v>40</v>
      </c>
    </row>
    <row r="273" spans="1:10" ht="18" customHeight="1" x14ac:dyDescent="0.2">
      <c r="A273" s="20">
        <v>45527</v>
      </c>
      <c r="B273" s="21" t="s">
        <v>362</v>
      </c>
      <c r="C273" s="23">
        <v>92550.51</v>
      </c>
      <c r="E273" s="23">
        <v>1528588.19</v>
      </c>
      <c r="F273" t="s">
        <v>44</v>
      </c>
      <c r="G273" t="s">
        <v>11</v>
      </c>
      <c r="H273" t="s">
        <v>323</v>
      </c>
      <c r="J273" s="2">
        <f t="shared" si="4"/>
        <v>34</v>
      </c>
    </row>
    <row r="274" spans="1:10" ht="18" customHeight="1" x14ac:dyDescent="0.2">
      <c r="A274" s="20">
        <v>45499</v>
      </c>
      <c r="B274" s="21" t="s">
        <v>363</v>
      </c>
      <c r="C274" s="23">
        <v>92771</v>
      </c>
      <c r="E274" s="23">
        <v>953243.75</v>
      </c>
      <c r="F274" t="s">
        <v>44</v>
      </c>
      <c r="G274" t="s">
        <v>11</v>
      </c>
      <c r="H274" t="s">
        <v>70</v>
      </c>
      <c r="J274" s="2">
        <f t="shared" si="4"/>
        <v>30</v>
      </c>
    </row>
    <row r="275" spans="1:10" ht="18" hidden="1" customHeight="1" x14ac:dyDescent="0.2">
      <c r="A275" s="20">
        <v>45506</v>
      </c>
      <c r="B275" s="21" t="s">
        <v>364</v>
      </c>
      <c r="C275" s="23">
        <v>42340</v>
      </c>
      <c r="E275" s="23">
        <v>824716.01</v>
      </c>
      <c r="F275" t="s">
        <v>44</v>
      </c>
      <c r="G275" t="s">
        <v>56</v>
      </c>
      <c r="J275" s="2">
        <f t="shared" si="4"/>
        <v>31</v>
      </c>
    </row>
    <row r="276" spans="1:10" ht="18" hidden="1" customHeight="1" x14ac:dyDescent="0.2">
      <c r="A276" s="20">
        <v>45524</v>
      </c>
      <c r="B276" s="21" t="s">
        <v>252</v>
      </c>
      <c r="C276" s="23">
        <v>100000</v>
      </c>
      <c r="E276" s="23">
        <v>43611.16</v>
      </c>
      <c r="F276" t="s">
        <v>44</v>
      </c>
      <c r="G276" t="s">
        <v>55</v>
      </c>
      <c r="J276" s="2">
        <f t="shared" si="4"/>
        <v>34</v>
      </c>
    </row>
    <row r="277" spans="1:10" ht="18" hidden="1" customHeight="1" x14ac:dyDescent="0.2">
      <c r="A277" s="20">
        <v>45506</v>
      </c>
      <c r="B277" s="21" t="s">
        <v>365</v>
      </c>
      <c r="C277" s="23">
        <v>361850.62</v>
      </c>
      <c r="E277" s="23">
        <v>239873.9</v>
      </c>
      <c r="F277" t="s">
        <v>44</v>
      </c>
      <c r="G277" t="s">
        <v>56</v>
      </c>
      <c r="J277" s="2">
        <f t="shared" si="4"/>
        <v>31</v>
      </c>
    </row>
    <row r="278" spans="1:10" ht="18" hidden="1" customHeight="1" x14ac:dyDescent="0.2">
      <c r="A278" s="20">
        <v>45558</v>
      </c>
      <c r="B278" s="21" t="s">
        <v>174</v>
      </c>
      <c r="C278" s="23">
        <v>100000</v>
      </c>
      <c r="E278" s="23">
        <v>240501.31</v>
      </c>
      <c r="F278" t="s">
        <v>44</v>
      </c>
      <c r="G278" t="s">
        <v>55</v>
      </c>
      <c r="J278" s="2">
        <f t="shared" si="4"/>
        <v>39</v>
      </c>
    </row>
    <row r="279" spans="1:10" ht="18" hidden="1" customHeight="1" x14ac:dyDescent="0.2">
      <c r="A279" s="20">
        <v>45562</v>
      </c>
      <c r="B279" s="21" t="s">
        <v>252</v>
      </c>
      <c r="C279" s="23">
        <v>100000</v>
      </c>
      <c r="E279" s="23">
        <v>2385297.2200000002</v>
      </c>
      <c r="F279" t="s">
        <v>44</v>
      </c>
      <c r="G279" t="s">
        <v>55</v>
      </c>
      <c r="J279" s="2">
        <f t="shared" si="4"/>
        <v>39</v>
      </c>
    </row>
    <row r="280" spans="1:10" ht="18" hidden="1" customHeight="1" x14ac:dyDescent="0.2">
      <c r="A280" s="20">
        <v>45562</v>
      </c>
      <c r="B280" s="21" t="s">
        <v>366</v>
      </c>
      <c r="C280" s="23">
        <v>100000</v>
      </c>
      <c r="E280" s="23">
        <v>557376.99</v>
      </c>
      <c r="F280" t="s">
        <v>44</v>
      </c>
      <c r="G280" t="s">
        <v>576</v>
      </c>
      <c r="J280" s="2">
        <f t="shared" si="4"/>
        <v>39</v>
      </c>
    </row>
    <row r="281" spans="1:10" ht="18" hidden="1" customHeight="1" x14ac:dyDescent="0.2">
      <c r="A281" s="20">
        <v>45565</v>
      </c>
      <c r="B281" s="21" t="s">
        <v>347</v>
      </c>
      <c r="C281" s="23">
        <v>100000</v>
      </c>
      <c r="E281" s="23">
        <v>37281.800000000003</v>
      </c>
      <c r="F281" t="s">
        <v>44</v>
      </c>
      <c r="G281" t="s">
        <v>55</v>
      </c>
      <c r="J281" s="2">
        <f t="shared" si="4"/>
        <v>40</v>
      </c>
    </row>
    <row r="282" spans="1:10" ht="18" hidden="1" customHeight="1" x14ac:dyDescent="0.2">
      <c r="A282" s="20">
        <v>45506</v>
      </c>
      <c r="B282" s="21" t="s">
        <v>367</v>
      </c>
      <c r="C282" s="23">
        <v>81100</v>
      </c>
      <c r="E282" s="23">
        <v>158773.9</v>
      </c>
      <c r="F282" t="s">
        <v>44</v>
      </c>
      <c r="G282" t="s">
        <v>45</v>
      </c>
      <c r="H282" t="s">
        <v>368</v>
      </c>
      <c r="J282" s="2">
        <f t="shared" si="4"/>
        <v>31</v>
      </c>
    </row>
    <row r="283" spans="1:10" ht="18" hidden="1" customHeight="1" x14ac:dyDescent="0.2">
      <c r="A283" s="20">
        <v>45505</v>
      </c>
      <c r="B283" s="21" t="s">
        <v>369</v>
      </c>
      <c r="C283" s="23">
        <v>110038.78</v>
      </c>
      <c r="E283" s="23">
        <v>736394.97</v>
      </c>
      <c r="F283" t="s">
        <v>44</v>
      </c>
      <c r="G283" t="s">
        <v>576</v>
      </c>
      <c r="J283" s="2">
        <f t="shared" si="4"/>
        <v>31</v>
      </c>
    </row>
    <row r="284" spans="1:10" ht="18" hidden="1" customHeight="1" x14ac:dyDescent="0.2">
      <c r="A284" s="20">
        <v>45510</v>
      </c>
      <c r="B284" s="21" t="s">
        <v>370</v>
      </c>
      <c r="C284" s="23">
        <v>112868</v>
      </c>
      <c r="E284" s="23">
        <v>63520.79</v>
      </c>
      <c r="F284" t="s">
        <v>44</v>
      </c>
      <c r="G284" t="s">
        <v>45</v>
      </c>
      <c r="H284" t="s">
        <v>368</v>
      </c>
      <c r="J284" s="2">
        <f t="shared" si="4"/>
        <v>32</v>
      </c>
    </row>
    <row r="285" spans="1:10" ht="18" hidden="1" customHeight="1" x14ac:dyDescent="0.2">
      <c r="A285" s="20">
        <v>45513</v>
      </c>
      <c r="B285" s="21" t="s">
        <v>371</v>
      </c>
      <c r="C285" s="23">
        <v>13920</v>
      </c>
      <c r="E285" s="23">
        <v>1009061.7</v>
      </c>
      <c r="F285" t="s">
        <v>44</v>
      </c>
      <c r="G285" t="s">
        <v>56</v>
      </c>
      <c r="J285" s="2">
        <f t="shared" si="4"/>
        <v>32</v>
      </c>
    </row>
    <row r="286" spans="1:10" ht="18" hidden="1" customHeight="1" x14ac:dyDescent="0.2">
      <c r="A286" s="20">
        <v>45527</v>
      </c>
      <c r="B286" s="21" t="s">
        <v>172</v>
      </c>
      <c r="C286" s="23">
        <v>120000</v>
      </c>
      <c r="E286" s="23">
        <v>2246797.2999999998</v>
      </c>
      <c r="F286" t="s">
        <v>44</v>
      </c>
      <c r="G286" t="s">
        <v>48</v>
      </c>
      <c r="J286" s="2">
        <f t="shared" si="4"/>
        <v>34</v>
      </c>
    </row>
    <row r="287" spans="1:10" ht="18" hidden="1" customHeight="1" x14ac:dyDescent="0.2">
      <c r="A287" s="20">
        <v>45477</v>
      </c>
      <c r="B287" s="21" t="s">
        <v>372</v>
      </c>
      <c r="C287" s="23">
        <v>120000</v>
      </c>
      <c r="E287" s="23">
        <v>322915.21000000002</v>
      </c>
      <c r="F287" t="s">
        <v>44</v>
      </c>
      <c r="G287" t="s">
        <v>48</v>
      </c>
      <c r="J287" s="2">
        <f t="shared" si="4"/>
        <v>27</v>
      </c>
    </row>
    <row r="288" spans="1:10" ht="18" customHeight="1" x14ac:dyDescent="0.2">
      <c r="A288" s="20">
        <v>45513</v>
      </c>
      <c r="B288" s="21" t="s">
        <v>373</v>
      </c>
      <c r="C288" s="23">
        <v>123692.28</v>
      </c>
      <c r="E288" s="23">
        <v>885369.42</v>
      </c>
      <c r="F288" t="s">
        <v>44</v>
      </c>
      <c r="G288" t="s">
        <v>11</v>
      </c>
      <c r="H288" t="s">
        <v>323</v>
      </c>
      <c r="J288" s="2">
        <f t="shared" si="4"/>
        <v>32</v>
      </c>
    </row>
    <row r="289" spans="1:10" ht="18" hidden="1" customHeight="1" x14ac:dyDescent="0.2">
      <c r="A289" s="20">
        <v>45513</v>
      </c>
      <c r="B289" s="21" t="s">
        <v>374</v>
      </c>
      <c r="C289" s="23">
        <v>30160</v>
      </c>
      <c r="E289" s="23">
        <v>243715.04</v>
      </c>
      <c r="F289" t="s">
        <v>44</v>
      </c>
      <c r="G289" t="s">
        <v>56</v>
      </c>
      <c r="J289" s="2">
        <f t="shared" si="4"/>
        <v>32</v>
      </c>
    </row>
    <row r="290" spans="1:10" ht="18" hidden="1" customHeight="1" x14ac:dyDescent="0.2">
      <c r="A290" s="20">
        <v>45534</v>
      </c>
      <c r="B290" s="21" t="s">
        <v>375</v>
      </c>
      <c r="C290" s="23">
        <v>129600</v>
      </c>
      <c r="E290" s="23">
        <v>55284.04</v>
      </c>
      <c r="F290" t="s">
        <v>44</v>
      </c>
      <c r="G290" t="s">
        <v>56</v>
      </c>
      <c r="J290" s="2">
        <f>IF(A290="","",_xlfn.ISOWEEKNUM(A290))</f>
        <v>35</v>
      </c>
    </row>
    <row r="291" spans="1:10" ht="18" hidden="1" customHeight="1" x14ac:dyDescent="0.2">
      <c r="A291" s="20">
        <v>45523</v>
      </c>
      <c r="B291" s="21" t="s">
        <v>376</v>
      </c>
      <c r="C291" s="23">
        <v>130000</v>
      </c>
      <c r="E291" s="23">
        <v>352173.45</v>
      </c>
      <c r="F291" t="s">
        <v>44</v>
      </c>
      <c r="G291" t="s">
        <v>48</v>
      </c>
      <c r="J291" s="2">
        <f t="shared" ref="J291:J354" si="5">IF(A291="","",_xlfn.ISOWEEKNUM(A291))</f>
        <v>34</v>
      </c>
    </row>
    <row r="292" spans="1:10" ht="18" hidden="1" customHeight="1" x14ac:dyDescent="0.2">
      <c r="A292" s="20">
        <v>45519</v>
      </c>
      <c r="B292" s="21" t="s">
        <v>377</v>
      </c>
      <c r="C292" s="23">
        <v>101360.5</v>
      </c>
      <c r="E292" s="23">
        <v>66848.160000000003</v>
      </c>
      <c r="F292" t="s">
        <v>44</v>
      </c>
      <c r="G292" t="s">
        <v>378</v>
      </c>
      <c r="J292" s="2">
        <f t="shared" si="5"/>
        <v>33</v>
      </c>
    </row>
    <row r="293" spans="1:10" ht="18" hidden="1" customHeight="1" x14ac:dyDescent="0.2">
      <c r="A293" s="20">
        <v>45519</v>
      </c>
      <c r="B293" s="21" t="s">
        <v>379</v>
      </c>
      <c r="C293" s="23">
        <v>910232.88</v>
      </c>
      <c r="E293" s="23">
        <v>606608.31999999995</v>
      </c>
      <c r="F293" t="s">
        <v>44</v>
      </c>
      <c r="G293" t="s">
        <v>45</v>
      </c>
      <c r="H293" t="s">
        <v>380</v>
      </c>
      <c r="J293" s="2">
        <f t="shared" si="5"/>
        <v>33</v>
      </c>
    </row>
    <row r="294" spans="1:10" ht="18" customHeight="1" x14ac:dyDescent="0.2">
      <c r="A294" s="20">
        <v>45553</v>
      </c>
      <c r="B294" s="21" t="s">
        <v>381</v>
      </c>
      <c r="C294" s="23">
        <v>130049.92</v>
      </c>
      <c r="E294" s="23">
        <v>742351.93</v>
      </c>
      <c r="F294" t="s">
        <v>44</v>
      </c>
      <c r="G294" t="s">
        <v>11</v>
      </c>
      <c r="H294" t="s">
        <v>167</v>
      </c>
      <c r="J294" s="2">
        <f t="shared" si="5"/>
        <v>38</v>
      </c>
    </row>
    <row r="295" spans="1:10" ht="18" customHeight="1" x14ac:dyDescent="0.2">
      <c r="A295" s="20">
        <v>45553</v>
      </c>
      <c r="B295" s="21" t="s">
        <v>382</v>
      </c>
      <c r="C295" s="23">
        <v>130474.67</v>
      </c>
      <c r="E295" s="23">
        <v>608977.26</v>
      </c>
      <c r="F295" t="s">
        <v>44</v>
      </c>
      <c r="G295" t="s">
        <v>11</v>
      </c>
      <c r="H295" t="s">
        <v>323</v>
      </c>
      <c r="J295" s="2">
        <f t="shared" si="5"/>
        <v>38</v>
      </c>
    </row>
    <row r="296" spans="1:10" ht="18" customHeight="1" x14ac:dyDescent="0.2">
      <c r="A296" s="20">
        <v>45545</v>
      </c>
      <c r="B296" s="21" t="s">
        <v>383</v>
      </c>
      <c r="C296" s="23">
        <v>132724.41</v>
      </c>
      <c r="E296" s="23">
        <v>441718.67</v>
      </c>
      <c r="F296" t="s">
        <v>44</v>
      </c>
      <c r="G296" t="s">
        <v>11</v>
      </c>
      <c r="H296" t="s">
        <v>323</v>
      </c>
      <c r="J296" s="2">
        <f t="shared" si="5"/>
        <v>37</v>
      </c>
    </row>
    <row r="297" spans="1:10" ht="18" customHeight="1" x14ac:dyDescent="0.2">
      <c r="A297" s="20">
        <v>45562</v>
      </c>
      <c r="B297" s="21" t="s">
        <v>384</v>
      </c>
      <c r="C297" s="23">
        <v>133663.32</v>
      </c>
      <c r="E297" s="23">
        <v>174511.14</v>
      </c>
      <c r="F297" t="s">
        <v>44</v>
      </c>
      <c r="G297" t="s">
        <v>11</v>
      </c>
      <c r="H297" t="s">
        <v>105</v>
      </c>
      <c r="J297" s="2">
        <f t="shared" si="5"/>
        <v>39</v>
      </c>
    </row>
    <row r="298" spans="1:10" ht="18" hidden="1" customHeight="1" x14ac:dyDescent="0.2">
      <c r="A298" s="20">
        <v>45520</v>
      </c>
      <c r="B298" s="21" t="s">
        <v>385</v>
      </c>
      <c r="C298" s="23">
        <v>46168</v>
      </c>
      <c r="E298" s="23">
        <v>800118.36</v>
      </c>
      <c r="F298" t="s">
        <v>44</v>
      </c>
      <c r="G298" t="s">
        <v>56</v>
      </c>
      <c r="J298" s="2">
        <f t="shared" si="5"/>
        <v>33</v>
      </c>
    </row>
    <row r="299" spans="1:10" ht="18" customHeight="1" x14ac:dyDescent="0.2">
      <c r="A299" s="20">
        <v>45555</v>
      </c>
      <c r="B299" s="21" t="s">
        <v>386</v>
      </c>
      <c r="C299" s="23">
        <v>134840.16</v>
      </c>
      <c r="E299" s="23">
        <v>1056129.49</v>
      </c>
      <c r="F299" t="s">
        <v>44</v>
      </c>
      <c r="G299" t="s">
        <v>11</v>
      </c>
      <c r="H299" t="s">
        <v>323</v>
      </c>
      <c r="J299" s="2">
        <f t="shared" si="5"/>
        <v>38</v>
      </c>
    </row>
    <row r="300" spans="1:10" ht="18" hidden="1" customHeight="1" x14ac:dyDescent="0.2">
      <c r="A300" s="20">
        <v>45520</v>
      </c>
      <c r="B300" s="21" t="s">
        <v>387</v>
      </c>
      <c r="C300" s="23">
        <v>10000</v>
      </c>
      <c r="E300" s="23">
        <v>788255.4</v>
      </c>
      <c r="F300" t="s">
        <v>44</v>
      </c>
      <c r="G300" t="s">
        <v>56</v>
      </c>
      <c r="J300" s="2">
        <f t="shared" si="5"/>
        <v>33</v>
      </c>
    </row>
    <row r="301" spans="1:10" ht="18" hidden="1" customHeight="1" x14ac:dyDescent="0.2">
      <c r="A301" s="20">
        <v>45520</v>
      </c>
      <c r="B301" s="21" t="s">
        <v>388</v>
      </c>
      <c r="C301" s="23">
        <v>175574.18</v>
      </c>
      <c r="E301" s="23">
        <v>202180.41</v>
      </c>
      <c r="F301" t="s">
        <v>44</v>
      </c>
      <c r="G301" t="s">
        <v>378</v>
      </c>
      <c r="J301" s="2">
        <f t="shared" si="5"/>
        <v>33</v>
      </c>
    </row>
    <row r="302" spans="1:10" ht="18" hidden="1" customHeight="1" x14ac:dyDescent="0.2">
      <c r="A302" s="20">
        <v>45519</v>
      </c>
      <c r="B302" s="21" t="s">
        <v>389</v>
      </c>
      <c r="C302" s="23">
        <v>150000</v>
      </c>
      <c r="E302" s="23">
        <v>68208.66</v>
      </c>
      <c r="F302" t="s">
        <v>44</v>
      </c>
      <c r="G302" t="s">
        <v>55</v>
      </c>
      <c r="J302" s="2">
        <f t="shared" si="5"/>
        <v>33</v>
      </c>
    </row>
    <row r="303" spans="1:10" ht="18" hidden="1" customHeight="1" x14ac:dyDescent="0.2">
      <c r="A303" s="20">
        <v>45527</v>
      </c>
      <c r="B303" s="21" t="s">
        <v>390</v>
      </c>
      <c r="C303" s="23">
        <v>197200</v>
      </c>
      <c r="E303" s="23">
        <v>1719597.3</v>
      </c>
      <c r="F303" t="s">
        <v>44</v>
      </c>
      <c r="G303" t="s">
        <v>56</v>
      </c>
      <c r="J303" s="2">
        <f t="shared" si="5"/>
        <v>34</v>
      </c>
    </row>
    <row r="304" spans="1:10" ht="18" hidden="1" customHeight="1" x14ac:dyDescent="0.2">
      <c r="A304" s="20">
        <v>45555</v>
      </c>
      <c r="B304" s="21" t="s">
        <v>252</v>
      </c>
      <c r="C304" s="23">
        <v>150000</v>
      </c>
      <c r="E304" s="23">
        <v>1302537.44</v>
      </c>
      <c r="F304" t="s">
        <v>44</v>
      </c>
      <c r="G304" t="s">
        <v>55</v>
      </c>
      <c r="J304" s="2">
        <f t="shared" si="5"/>
        <v>38</v>
      </c>
    </row>
    <row r="305" spans="1:10" ht="18" hidden="1" customHeight="1" x14ac:dyDescent="0.2">
      <c r="A305" s="20">
        <v>45558</v>
      </c>
      <c r="B305" s="21" t="s">
        <v>252</v>
      </c>
      <c r="C305" s="23">
        <v>150000</v>
      </c>
      <c r="E305" s="23">
        <v>90501.31</v>
      </c>
      <c r="F305" t="s">
        <v>44</v>
      </c>
      <c r="G305" t="s">
        <v>55</v>
      </c>
      <c r="J305" s="2">
        <f t="shared" si="5"/>
        <v>39</v>
      </c>
    </row>
    <row r="306" spans="1:10" ht="18" hidden="1" customHeight="1" x14ac:dyDescent="0.2">
      <c r="A306" s="20">
        <v>45527</v>
      </c>
      <c r="B306" s="21" t="s">
        <v>391</v>
      </c>
      <c r="C306" s="23">
        <v>47275.8</v>
      </c>
      <c r="E306" s="23">
        <v>1621138.7</v>
      </c>
      <c r="F306" t="s">
        <v>44</v>
      </c>
      <c r="G306" t="s">
        <v>56</v>
      </c>
      <c r="J306" s="2">
        <f t="shared" si="5"/>
        <v>34</v>
      </c>
    </row>
    <row r="307" spans="1:10" ht="18" hidden="1" customHeight="1" x14ac:dyDescent="0.2">
      <c r="A307" s="20">
        <v>45527</v>
      </c>
      <c r="B307" s="21" t="s">
        <v>392</v>
      </c>
      <c r="C307" s="23">
        <v>15321.74</v>
      </c>
      <c r="E307" s="23">
        <v>1235608.6499999999</v>
      </c>
      <c r="F307" t="s">
        <v>44</v>
      </c>
      <c r="G307" t="s">
        <v>45</v>
      </c>
      <c r="H307" t="s">
        <v>393</v>
      </c>
      <c r="J307" s="2">
        <f t="shared" si="5"/>
        <v>34</v>
      </c>
    </row>
    <row r="308" spans="1:10" ht="18" hidden="1" customHeight="1" x14ac:dyDescent="0.2">
      <c r="A308" s="20">
        <v>45527</v>
      </c>
      <c r="B308" s="21" t="s">
        <v>394</v>
      </c>
      <c r="C308" s="23">
        <v>89414.25</v>
      </c>
      <c r="E308" s="23">
        <v>1135317.53</v>
      </c>
      <c r="F308" t="s">
        <v>44</v>
      </c>
      <c r="G308" t="s">
        <v>576</v>
      </c>
      <c r="J308" s="2">
        <f t="shared" si="5"/>
        <v>34</v>
      </c>
    </row>
    <row r="309" spans="1:10" ht="18" hidden="1" customHeight="1" x14ac:dyDescent="0.2">
      <c r="A309" s="20">
        <v>45531</v>
      </c>
      <c r="B309" s="21" t="s">
        <v>395</v>
      </c>
      <c r="C309" s="23">
        <v>1100000</v>
      </c>
      <c r="E309" s="23">
        <v>92706.08</v>
      </c>
      <c r="F309" t="s">
        <v>44</v>
      </c>
      <c r="G309" t="s">
        <v>396</v>
      </c>
      <c r="J309" s="2">
        <f t="shared" si="5"/>
        <v>35</v>
      </c>
    </row>
    <row r="310" spans="1:10" ht="18" hidden="1" customHeight="1" x14ac:dyDescent="0.2">
      <c r="A310" s="20">
        <v>45534</v>
      </c>
      <c r="B310" s="21" t="s">
        <v>397</v>
      </c>
      <c r="C310" s="23">
        <v>52330.5</v>
      </c>
      <c r="E310" s="23">
        <v>573905.55000000005</v>
      </c>
      <c r="F310" t="s">
        <v>44</v>
      </c>
      <c r="G310" t="s">
        <v>56</v>
      </c>
      <c r="J310" s="2">
        <f t="shared" si="5"/>
        <v>35</v>
      </c>
    </row>
    <row r="311" spans="1:10" ht="18" hidden="1" customHeight="1" x14ac:dyDescent="0.2">
      <c r="A311" s="20">
        <v>45534</v>
      </c>
      <c r="B311" s="21" t="s">
        <v>398</v>
      </c>
      <c r="C311" s="23">
        <v>42340</v>
      </c>
      <c r="E311" s="23">
        <v>267092.34999999998</v>
      </c>
      <c r="F311" t="s">
        <v>44</v>
      </c>
      <c r="G311" t="s">
        <v>56</v>
      </c>
      <c r="J311" s="2">
        <f t="shared" si="5"/>
        <v>35</v>
      </c>
    </row>
    <row r="312" spans="1:10" ht="18" hidden="1" customHeight="1" x14ac:dyDescent="0.2">
      <c r="A312" s="20">
        <v>45478</v>
      </c>
      <c r="B312" s="21" t="s">
        <v>399</v>
      </c>
      <c r="C312" s="23">
        <v>180000</v>
      </c>
      <c r="E312" s="23">
        <v>3167427.52</v>
      </c>
      <c r="F312" t="s">
        <v>44</v>
      </c>
      <c r="G312" t="s">
        <v>55</v>
      </c>
      <c r="J312" s="2">
        <f t="shared" si="5"/>
        <v>27</v>
      </c>
    </row>
    <row r="313" spans="1:10" ht="18" customHeight="1" x14ac:dyDescent="0.2">
      <c r="A313" s="20">
        <v>45506</v>
      </c>
      <c r="B313" s="21" t="s">
        <v>400</v>
      </c>
      <c r="C313" s="23">
        <v>192230.61</v>
      </c>
      <c r="E313" s="23">
        <v>601745.4</v>
      </c>
      <c r="F313" t="s">
        <v>44</v>
      </c>
      <c r="G313" t="s">
        <v>11</v>
      </c>
      <c r="H313" t="s">
        <v>323</v>
      </c>
      <c r="J313" s="2">
        <f t="shared" si="5"/>
        <v>31</v>
      </c>
    </row>
    <row r="314" spans="1:10" ht="18" hidden="1" customHeight="1" x14ac:dyDescent="0.2">
      <c r="A314" s="20">
        <v>45534</v>
      </c>
      <c r="B314" s="21" t="s">
        <v>401</v>
      </c>
      <c r="C314" s="23">
        <v>14500</v>
      </c>
      <c r="E314" s="23">
        <v>185667.59</v>
      </c>
      <c r="F314" t="s">
        <v>44</v>
      </c>
      <c r="G314" t="s">
        <v>45</v>
      </c>
      <c r="H314" t="s">
        <v>402</v>
      </c>
      <c r="J314" s="2">
        <f t="shared" si="5"/>
        <v>35</v>
      </c>
    </row>
    <row r="315" spans="1:10" ht="18" hidden="1" customHeight="1" x14ac:dyDescent="0.2">
      <c r="A315" s="20">
        <v>45520</v>
      </c>
      <c r="B315" s="21" t="s">
        <v>284</v>
      </c>
      <c r="C315" s="23">
        <v>200000</v>
      </c>
      <c r="E315" s="23">
        <v>846286.36</v>
      </c>
      <c r="F315" t="s">
        <v>44</v>
      </c>
      <c r="G315" t="s">
        <v>48</v>
      </c>
      <c r="J315" s="2">
        <f t="shared" si="5"/>
        <v>33</v>
      </c>
    </row>
    <row r="316" spans="1:10" ht="18" hidden="1" customHeight="1" x14ac:dyDescent="0.2">
      <c r="A316" s="20">
        <v>45523</v>
      </c>
      <c r="B316" s="21" t="s">
        <v>284</v>
      </c>
      <c r="C316" s="23">
        <v>200000</v>
      </c>
      <c r="E316" s="23">
        <v>152173.45000000001</v>
      </c>
      <c r="F316" t="s">
        <v>44</v>
      </c>
      <c r="G316" t="s">
        <v>48</v>
      </c>
      <c r="J316" s="2">
        <f t="shared" si="5"/>
        <v>34</v>
      </c>
    </row>
    <row r="317" spans="1:10" ht="18" hidden="1" customHeight="1" x14ac:dyDescent="0.2">
      <c r="A317" s="20">
        <v>45527</v>
      </c>
      <c r="B317" s="21" t="s">
        <v>284</v>
      </c>
      <c r="C317" s="23">
        <v>200000</v>
      </c>
      <c r="E317" s="23">
        <v>3816797.3</v>
      </c>
      <c r="F317" t="s">
        <v>44</v>
      </c>
      <c r="G317" t="s">
        <v>48</v>
      </c>
      <c r="J317" s="2">
        <f t="shared" si="5"/>
        <v>34</v>
      </c>
    </row>
    <row r="318" spans="1:10" ht="18" hidden="1" customHeight="1" x14ac:dyDescent="0.2">
      <c r="A318" s="20">
        <v>45504</v>
      </c>
      <c r="B318" s="21" t="s">
        <v>347</v>
      </c>
      <c r="C318" s="23">
        <v>200000</v>
      </c>
      <c r="E318" s="23">
        <v>213344.35</v>
      </c>
      <c r="F318" t="s">
        <v>44</v>
      </c>
      <c r="G318" t="s">
        <v>55</v>
      </c>
      <c r="J318" s="2">
        <f t="shared" si="5"/>
        <v>31</v>
      </c>
    </row>
    <row r="319" spans="1:10" ht="18" hidden="1" customHeight="1" x14ac:dyDescent="0.2">
      <c r="A319" s="20">
        <v>45520</v>
      </c>
      <c r="B319" s="21" t="s">
        <v>403</v>
      </c>
      <c r="C319" s="23">
        <v>214035.94</v>
      </c>
      <c r="E319" s="23">
        <v>463103.1</v>
      </c>
      <c r="F319" t="s">
        <v>44</v>
      </c>
      <c r="G319" t="s">
        <v>45</v>
      </c>
      <c r="H319" t="s">
        <v>404</v>
      </c>
      <c r="J319" s="2">
        <f t="shared" si="5"/>
        <v>33</v>
      </c>
    </row>
    <row r="320" spans="1:10" ht="18" hidden="1" customHeight="1" x14ac:dyDescent="0.2">
      <c r="A320" s="20">
        <v>45541</v>
      </c>
      <c r="B320" s="21" t="s">
        <v>405</v>
      </c>
      <c r="C320" s="23">
        <v>145538.34</v>
      </c>
      <c r="E320" s="23">
        <v>570058.26</v>
      </c>
      <c r="F320" t="s">
        <v>44</v>
      </c>
      <c r="G320" t="s">
        <v>378</v>
      </c>
      <c r="J320" s="2">
        <f t="shared" si="5"/>
        <v>36</v>
      </c>
    </row>
    <row r="321" spans="1:10" ht="18" hidden="1" customHeight="1" x14ac:dyDescent="0.2">
      <c r="A321" s="20">
        <v>45553</v>
      </c>
      <c r="B321" s="21" t="s">
        <v>406</v>
      </c>
      <c r="C321" s="23">
        <v>227686.64</v>
      </c>
      <c r="E321" s="23">
        <v>381290.62</v>
      </c>
      <c r="F321" t="s">
        <v>44</v>
      </c>
      <c r="G321" t="s">
        <v>45</v>
      </c>
      <c r="H321" t="s">
        <v>404</v>
      </c>
      <c r="J321" s="2">
        <f t="shared" si="5"/>
        <v>38</v>
      </c>
    </row>
    <row r="322" spans="1:10" ht="18" hidden="1" customHeight="1" x14ac:dyDescent="0.2">
      <c r="A322" s="20">
        <v>45541</v>
      </c>
      <c r="B322" s="21" t="s">
        <v>407</v>
      </c>
      <c r="C322" s="23">
        <v>58000</v>
      </c>
      <c r="E322" s="23">
        <v>512051.3</v>
      </c>
      <c r="F322" t="s">
        <v>44</v>
      </c>
      <c r="G322" t="s">
        <v>56</v>
      </c>
      <c r="J322" s="2">
        <f t="shared" si="5"/>
        <v>36</v>
      </c>
    </row>
    <row r="323" spans="1:10" ht="18" hidden="1" customHeight="1" x14ac:dyDescent="0.2">
      <c r="A323" s="20">
        <v>45527</v>
      </c>
      <c r="B323" s="21" t="s">
        <v>174</v>
      </c>
      <c r="C323" s="23">
        <v>250000</v>
      </c>
      <c r="E323" s="23">
        <v>1916797.3</v>
      </c>
      <c r="F323" t="s">
        <v>44</v>
      </c>
      <c r="G323" t="s">
        <v>55</v>
      </c>
      <c r="J323" s="2">
        <f t="shared" si="5"/>
        <v>34</v>
      </c>
    </row>
    <row r="324" spans="1:10" ht="18" hidden="1" customHeight="1" x14ac:dyDescent="0.2">
      <c r="A324" s="20">
        <v>45545</v>
      </c>
      <c r="B324" s="21" t="s">
        <v>408</v>
      </c>
      <c r="C324" s="23">
        <v>255635.7</v>
      </c>
      <c r="E324" s="23">
        <v>186082.97</v>
      </c>
      <c r="F324" t="s">
        <v>44</v>
      </c>
      <c r="G324" t="s">
        <v>45</v>
      </c>
      <c r="H324" t="s">
        <v>404</v>
      </c>
      <c r="J324" s="2">
        <f t="shared" si="5"/>
        <v>37</v>
      </c>
    </row>
    <row r="325" spans="1:10" ht="18" hidden="1" customHeight="1" x14ac:dyDescent="0.2">
      <c r="A325" s="20">
        <v>45545</v>
      </c>
      <c r="B325" s="21" t="s">
        <v>409</v>
      </c>
      <c r="C325" s="23">
        <v>309326.21999999997</v>
      </c>
      <c r="E325" s="23">
        <v>587212.93999999994</v>
      </c>
      <c r="F325" t="s">
        <v>44</v>
      </c>
      <c r="G325" t="s">
        <v>56</v>
      </c>
      <c r="J325" s="2">
        <f t="shared" si="5"/>
        <v>37</v>
      </c>
    </row>
    <row r="326" spans="1:10" ht="18" hidden="1" customHeight="1" x14ac:dyDescent="0.2">
      <c r="A326" s="20">
        <v>45552</v>
      </c>
      <c r="B326" s="21" t="s">
        <v>284</v>
      </c>
      <c r="C326" s="23">
        <v>270000</v>
      </c>
      <c r="E326" s="23">
        <v>4734177.8899999997</v>
      </c>
      <c r="F326" t="s">
        <v>44</v>
      </c>
      <c r="G326" t="s">
        <v>48</v>
      </c>
      <c r="J326" s="2">
        <f t="shared" si="5"/>
        <v>38</v>
      </c>
    </row>
    <row r="327" spans="1:10" ht="18" hidden="1" customHeight="1" x14ac:dyDescent="0.2">
      <c r="A327" s="20">
        <v>45527</v>
      </c>
      <c r="B327" s="21" t="s">
        <v>410</v>
      </c>
      <c r="C327" s="23">
        <v>273656.12</v>
      </c>
      <c r="E327" s="23">
        <v>1250958.23</v>
      </c>
      <c r="F327" t="s">
        <v>44</v>
      </c>
      <c r="G327" t="s">
        <v>45</v>
      </c>
      <c r="H327" t="s">
        <v>404</v>
      </c>
      <c r="J327" s="2">
        <f t="shared" si="5"/>
        <v>34</v>
      </c>
    </row>
    <row r="328" spans="1:10" ht="18" hidden="1" customHeight="1" x14ac:dyDescent="0.2">
      <c r="A328" s="20">
        <v>45553</v>
      </c>
      <c r="B328" s="21" t="s">
        <v>411</v>
      </c>
      <c r="C328" s="23">
        <v>282217.51</v>
      </c>
      <c r="E328" s="23">
        <v>99073.11</v>
      </c>
      <c r="F328" t="s">
        <v>44</v>
      </c>
      <c r="G328" t="s">
        <v>45</v>
      </c>
      <c r="H328" t="s">
        <v>404</v>
      </c>
      <c r="J328" s="2">
        <f t="shared" si="5"/>
        <v>38</v>
      </c>
    </row>
    <row r="329" spans="1:10" ht="18" hidden="1" customHeight="1" x14ac:dyDescent="0.2">
      <c r="A329" s="20">
        <v>45502</v>
      </c>
      <c r="B329" s="21" t="s">
        <v>389</v>
      </c>
      <c r="C329" s="23">
        <v>300000</v>
      </c>
      <c r="E329" s="23">
        <v>330384.81</v>
      </c>
      <c r="F329" t="s">
        <v>44</v>
      </c>
      <c r="G329" t="s">
        <v>55</v>
      </c>
      <c r="J329" s="2">
        <f t="shared" si="5"/>
        <v>31</v>
      </c>
    </row>
    <row r="330" spans="1:10" ht="18" hidden="1" customHeight="1" x14ac:dyDescent="0.2">
      <c r="A330" s="20">
        <v>45541</v>
      </c>
      <c r="B330" s="21" t="s">
        <v>412</v>
      </c>
      <c r="C330" s="23">
        <v>300000</v>
      </c>
      <c r="E330" s="23">
        <v>89457</v>
      </c>
      <c r="F330" t="s">
        <v>44</v>
      </c>
      <c r="G330" t="s">
        <v>48</v>
      </c>
      <c r="J330" s="2">
        <f t="shared" si="5"/>
        <v>36</v>
      </c>
    </row>
    <row r="331" spans="1:10" ht="18" hidden="1" customHeight="1" x14ac:dyDescent="0.2">
      <c r="A331" s="20">
        <v>45548</v>
      </c>
      <c r="B331" s="21" t="s">
        <v>412</v>
      </c>
      <c r="C331" s="23">
        <v>300000</v>
      </c>
      <c r="E331" s="23">
        <v>1034476.26</v>
      </c>
      <c r="F331" t="s">
        <v>44</v>
      </c>
      <c r="G331" t="s">
        <v>48</v>
      </c>
      <c r="J331" s="2">
        <f t="shared" si="5"/>
        <v>37</v>
      </c>
    </row>
    <row r="332" spans="1:10" ht="18" hidden="1" customHeight="1" x14ac:dyDescent="0.2">
      <c r="A332" s="20">
        <v>45552</v>
      </c>
      <c r="B332" s="21" t="s">
        <v>413</v>
      </c>
      <c r="C332" s="23">
        <v>3250171.79</v>
      </c>
      <c r="E332" s="23">
        <v>1034006.1</v>
      </c>
      <c r="F332" t="s">
        <v>44</v>
      </c>
      <c r="G332" t="s">
        <v>45</v>
      </c>
      <c r="H332" t="s">
        <v>380</v>
      </c>
      <c r="J332" s="2">
        <f t="shared" si="5"/>
        <v>38</v>
      </c>
    </row>
    <row r="333" spans="1:10" ht="18" hidden="1" customHeight="1" x14ac:dyDescent="0.2">
      <c r="A333" s="20">
        <v>45553</v>
      </c>
      <c r="B333" s="21" t="s">
        <v>414</v>
      </c>
      <c r="C333" s="23">
        <v>10000</v>
      </c>
      <c r="E333" s="23">
        <v>949516.51</v>
      </c>
      <c r="F333" t="s">
        <v>44</v>
      </c>
      <c r="G333" t="s">
        <v>56</v>
      </c>
      <c r="J333" s="2">
        <f t="shared" si="5"/>
        <v>38</v>
      </c>
    </row>
    <row r="334" spans="1:10" ht="18" hidden="1" customHeight="1" x14ac:dyDescent="0.2">
      <c r="A334" s="20">
        <v>45548</v>
      </c>
      <c r="B334" s="21" t="s">
        <v>399</v>
      </c>
      <c r="C334" s="23">
        <v>320000</v>
      </c>
      <c r="E334" s="23">
        <v>64476.26</v>
      </c>
      <c r="F334" t="s">
        <v>44</v>
      </c>
      <c r="G334" t="s">
        <v>55</v>
      </c>
      <c r="J334" s="2">
        <f t="shared" si="5"/>
        <v>37</v>
      </c>
    </row>
    <row r="335" spans="1:10" ht="18" hidden="1" customHeight="1" x14ac:dyDescent="0.2">
      <c r="A335" s="20">
        <v>45485</v>
      </c>
      <c r="B335" s="21" t="s">
        <v>415</v>
      </c>
      <c r="C335" s="23">
        <v>329734.42</v>
      </c>
      <c r="E335" s="23">
        <v>242908.91</v>
      </c>
      <c r="F335" t="s">
        <v>44</v>
      </c>
      <c r="G335" t="s">
        <v>45</v>
      </c>
      <c r="H335" t="s">
        <v>404</v>
      </c>
      <c r="J335" s="2">
        <f t="shared" si="5"/>
        <v>28</v>
      </c>
    </row>
    <row r="336" spans="1:10" ht="18" hidden="1" customHeight="1" x14ac:dyDescent="0.2">
      <c r="A336" s="20">
        <v>45555</v>
      </c>
      <c r="B336" s="21" t="s">
        <v>416</v>
      </c>
      <c r="C336" s="23">
        <v>331128.37</v>
      </c>
      <c r="E336" s="23">
        <v>717179.1</v>
      </c>
      <c r="F336" t="s">
        <v>44</v>
      </c>
      <c r="G336" t="s">
        <v>45</v>
      </c>
      <c r="H336" t="s">
        <v>404</v>
      </c>
      <c r="J336" s="2">
        <f t="shared" si="5"/>
        <v>38</v>
      </c>
    </row>
    <row r="337" spans="1:10" ht="18" hidden="1" customHeight="1" x14ac:dyDescent="0.2">
      <c r="A337" s="20">
        <v>45553</v>
      </c>
      <c r="B337" s="21" t="s">
        <v>417</v>
      </c>
      <c r="C337" s="23">
        <v>40600</v>
      </c>
      <c r="E337" s="23">
        <v>58438.31</v>
      </c>
      <c r="F337" t="s">
        <v>44</v>
      </c>
      <c r="G337" t="s">
        <v>45</v>
      </c>
      <c r="H337" t="s">
        <v>402</v>
      </c>
      <c r="J337" s="2">
        <f t="shared" si="5"/>
        <v>38</v>
      </c>
    </row>
    <row r="338" spans="1:10" ht="18" hidden="1" customHeight="1" x14ac:dyDescent="0.2">
      <c r="A338" s="20">
        <v>45562</v>
      </c>
      <c r="B338" s="21" t="s">
        <v>284</v>
      </c>
      <c r="C338" s="23">
        <v>350000</v>
      </c>
      <c r="E338" s="23">
        <v>2035297.22</v>
      </c>
      <c r="F338" t="s">
        <v>44</v>
      </c>
      <c r="G338" t="s">
        <v>48</v>
      </c>
      <c r="J338" s="2">
        <f t="shared" si="5"/>
        <v>39</v>
      </c>
    </row>
    <row r="339" spans="1:10" ht="18" hidden="1" customHeight="1" x14ac:dyDescent="0.2">
      <c r="A339" s="20">
        <v>45555</v>
      </c>
      <c r="B339" s="21" t="s">
        <v>418</v>
      </c>
      <c r="C339" s="23">
        <v>650000</v>
      </c>
      <c r="E339" s="23">
        <v>57364.23</v>
      </c>
      <c r="F339" t="s">
        <v>44</v>
      </c>
      <c r="G339" t="s">
        <v>45</v>
      </c>
      <c r="H339" t="s">
        <v>380</v>
      </c>
      <c r="J339" s="2">
        <f t="shared" si="5"/>
        <v>38</v>
      </c>
    </row>
    <row r="340" spans="1:10" ht="18" hidden="1" customHeight="1" x14ac:dyDescent="0.2">
      <c r="A340" s="20">
        <v>45555</v>
      </c>
      <c r="B340" s="21" t="s">
        <v>419</v>
      </c>
      <c r="C340" s="23">
        <v>30000</v>
      </c>
      <c r="E340" s="23">
        <v>20508.27</v>
      </c>
      <c r="F340" t="s">
        <v>44</v>
      </c>
      <c r="G340" t="s">
        <v>56</v>
      </c>
      <c r="J340" s="2">
        <f t="shared" si="5"/>
        <v>38</v>
      </c>
    </row>
    <row r="341" spans="1:10" ht="18" hidden="1" customHeight="1" x14ac:dyDescent="0.2">
      <c r="A341" s="20">
        <v>45552</v>
      </c>
      <c r="B341" s="21" t="s">
        <v>252</v>
      </c>
      <c r="C341" s="23">
        <v>450000</v>
      </c>
      <c r="E341" s="23">
        <v>4284177.8899999997</v>
      </c>
      <c r="F341" t="s">
        <v>44</v>
      </c>
      <c r="G341" t="s">
        <v>55</v>
      </c>
      <c r="J341" s="2">
        <f t="shared" si="5"/>
        <v>38</v>
      </c>
    </row>
    <row r="342" spans="1:10" ht="18" hidden="1" customHeight="1" x14ac:dyDescent="0.2">
      <c r="A342" s="20">
        <v>45524</v>
      </c>
      <c r="B342" s="21" t="s">
        <v>250</v>
      </c>
      <c r="C342" s="23">
        <v>460000</v>
      </c>
      <c r="E342" s="23">
        <v>143611.16</v>
      </c>
      <c r="F342" t="s">
        <v>44</v>
      </c>
      <c r="G342" t="s">
        <v>55</v>
      </c>
      <c r="J342" s="2">
        <f t="shared" si="5"/>
        <v>34</v>
      </c>
    </row>
    <row r="343" spans="1:10" ht="18" hidden="1" customHeight="1" x14ac:dyDescent="0.2">
      <c r="A343" s="20">
        <v>45489</v>
      </c>
      <c r="B343" s="21" t="s">
        <v>252</v>
      </c>
      <c r="C343" s="23">
        <v>460000</v>
      </c>
      <c r="E343" s="23">
        <v>3292451.38</v>
      </c>
      <c r="F343" t="s">
        <v>44</v>
      </c>
      <c r="G343" t="s">
        <v>55</v>
      </c>
      <c r="J343" s="2">
        <f t="shared" si="5"/>
        <v>29</v>
      </c>
    </row>
    <row r="344" spans="1:10" ht="18" hidden="1" customHeight="1" x14ac:dyDescent="0.2">
      <c r="A344" s="20">
        <v>45506</v>
      </c>
      <c r="B344" s="21" t="s">
        <v>284</v>
      </c>
      <c r="C344" s="23">
        <v>490000</v>
      </c>
      <c r="E344" s="23">
        <v>892056.01</v>
      </c>
      <c r="F344" t="s">
        <v>44</v>
      </c>
      <c r="G344" t="s">
        <v>48</v>
      </c>
      <c r="J344" s="2">
        <f t="shared" si="5"/>
        <v>31</v>
      </c>
    </row>
    <row r="345" spans="1:10" ht="18" hidden="1" customHeight="1" x14ac:dyDescent="0.2">
      <c r="A345" s="20">
        <v>45519</v>
      </c>
      <c r="B345" s="21" t="s">
        <v>252</v>
      </c>
      <c r="C345" s="23">
        <v>500000</v>
      </c>
      <c r="E345" s="23">
        <v>106608.32000000001</v>
      </c>
      <c r="F345" t="s">
        <v>44</v>
      </c>
      <c r="G345" t="s">
        <v>55</v>
      </c>
      <c r="J345" s="2">
        <f t="shared" si="5"/>
        <v>33</v>
      </c>
    </row>
    <row r="346" spans="1:10" ht="18" hidden="1" customHeight="1" x14ac:dyDescent="0.2">
      <c r="A346" s="20">
        <v>45505</v>
      </c>
      <c r="B346" s="21" t="s">
        <v>170</v>
      </c>
      <c r="C346" s="23">
        <v>600000</v>
      </c>
      <c r="E346" s="23">
        <v>59546.98</v>
      </c>
      <c r="F346" t="s">
        <v>44</v>
      </c>
      <c r="G346" t="s">
        <v>45</v>
      </c>
      <c r="H346" t="s">
        <v>404</v>
      </c>
      <c r="J346" s="2">
        <f t="shared" si="5"/>
        <v>31</v>
      </c>
    </row>
    <row r="347" spans="1:10" ht="18" hidden="1" customHeight="1" x14ac:dyDescent="0.2">
      <c r="A347" s="20">
        <v>45555</v>
      </c>
      <c r="B347" s="21" t="s">
        <v>284</v>
      </c>
      <c r="C347" s="23">
        <v>600000</v>
      </c>
      <c r="E347" s="23">
        <v>1017537.44</v>
      </c>
      <c r="F347" t="s">
        <v>44</v>
      </c>
      <c r="G347" t="s">
        <v>48</v>
      </c>
      <c r="J347" s="2">
        <f t="shared" si="5"/>
        <v>38</v>
      </c>
    </row>
    <row r="348" spans="1:10" ht="18" hidden="1" customHeight="1" x14ac:dyDescent="0.2">
      <c r="A348" s="20">
        <v>45513</v>
      </c>
      <c r="B348" s="21" t="s">
        <v>420</v>
      </c>
      <c r="C348" s="23">
        <v>600473.99</v>
      </c>
      <c r="E348" s="23">
        <v>279122.88</v>
      </c>
      <c r="F348" t="s">
        <v>44</v>
      </c>
      <c r="G348" t="s">
        <v>45</v>
      </c>
      <c r="H348" t="s">
        <v>404</v>
      </c>
      <c r="J348" s="2">
        <f t="shared" si="5"/>
        <v>32</v>
      </c>
    </row>
    <row r="349" spans="1:10" ht="18" hidden="1" customHeight="1" x14ac:dyDescent="0.2">
      <c r="A349" s="20">
        <v>45489</v>
      </c>
      <c r="B349" s="21" t="s">
        <v>250</v>
      </c>
      <c r="C349" s="23">
        <v>650000</v>
      </c>
      <c r="E349" s="23">
        <v>2642451.38</v>
      </c>
      <c r="F349" t="s">
        <v>44</v>
      </c>
      <c r="G349" t="s">
        <v>55</v>
      </c>
      <c r="J349" s="2">
        <f t="shared" si="5"/>
        <v>29</v>
      </c>
    </row>
    <row r="350" spans="1:10" ht="18" hidden="1" customHeight="1" x14ac:dyDescent="0.2">
      <c r="A350" s="20">
        <v>45548</v>
      </c>
      <c r="B350" s="21" t="s">
        <v>421</v>
      </c>
      <c r="C350" s="23">
        <v>650000</v>
      </c>
      <c r="E350" s="23">
        <v>384476.26</v>
      </c>
      <c r="F350" t="s">
        <v>44</v>
      </c>
      <c r="G350" t="s">
        <v>48</v>
      </c>
      <c r="J350" s="2">
        <f t="shared" si="5"/>
        <v>37</v>
      </c>
    </row>
    <row r="351" spans="1:10" ht="18" customHeight="1" x14ac:dyDescent="0.2">
      <c r="A351" s="20">
        <v>45562</v>
      </c>
      <c r="B351" s="21" t="s">
        <v>422</v>
      </c>
      <c r="C351" s="23">
        <v>33939.910000000003</v>
      </c>
      <c r="E351" s="23">
        <v>722728.83</v>
      </c>
      <c r="F351" t="s">
        <v>44</v>
      </c>
      <c r="G351" t="s">
        <v>11</v>
      </c>
      <c r="H351" t="s">
        <v>423</v>
      </c>
      <c r="J351" s="2">
        <f t="shared" si="5"/>
        <v>39</v>
      </c>
    </row>
    <row r="352" spans="1:10" ht="18" hidden="1" customHeight="1" x14ac:dyDescent="0.2">
      <c r="A352" s="20">
        <v>45478</v>
      </c>
      <c r="B352" s="21" t="s">
        <v>424</v>
      </c>
      <c r="C352" s="23">
        <v>841905.4</v>
      </c>
      <c r="E352" s="23">
        <v>127886.48</v>
      </c>
      <c r="F352" t="s">
        <v>44</v>
      </c>
      <c r="G352" t="s">
        <v>45</v>
      </c>
      <c r="H352" t="s">
        <v>404</v>
      </c>
      <c r="J352" s="2">
        <f t="shared" si="5"/>
        <v>27</v>
      </c>
    </row>
    <row r="353" spans="1:10" ht="18" hidden="1" customHeight="1" x14ac:dyDescent="0.2">
      <c r="A353" s="20">
        <v>45562</v>
      </c>
      <c r="B353" s="21" t="s">
        <v>425</v>
      </c>
      <c r="C353" s="23">
        <v>20300</v>
      </c>
      <c r="E353" s="23">
        <v>537076.99</v>
      </c>
      <c r="F353" t="s">
        <v>44</v>
      </c>
      <c r="G353" t="s">
        <v>56</v>
      </c>
      <c r="J353" s="2">
        <f t="shared" si="5"/>
        <v>39</v>
      </c>
    </row>
    <row r="354" spans="1:10" ht="18" hidden="1" customHeight="1" x14ac:dyDescent="0.2">
      <c r="A354" s="20">
        <v>45492</v>
      </c>
      <c r="B354" s="21" t="s">
        <v>284</v>
      </c>
      <c r="C354" s="23">
        <v>940000</v>
      </c>
      <c r="E354" s="23">
        <v>1277501.3999999999</v>
      </c>
      <c r="F354" t="s">
        <v>44</v>
      </c>
      <c r="G354" t="s">
        <v>48</v>
      </c>
      <c r="J354" s="2">
        <f t="shared" si="5"/>
        <v>29</v>
      </c>
    </row>
    <row r="355" spans="1:10" ht="18" hidden="1" customHeight="1" x14ac:dyDescent="0.2">
      <c r="A355" s="20">
        <v>45499</v>
      </c>
      <c r="B355" s="21" t="s">
        <v>284</v>
      </c>
      <c r="C355" s="23">
        <v>950000</v>
      </c>
      <c r="E355" s="23">
        <v>2365885.0099999998</v>
      </c>
      <c r="F355" t="s">
        <v>44</v>
      </c>
      <c r="G355" t="s">
        <v>48</v>
      </c>
      <c r="J355" s="2">
        <f t="shared" ref="J355:J418" si="6">IF(A355="","",_xlfn.ISOWEEKNUM(A355))</f>
        <v>30</v>
      </c>
    </row>
    <row r="356" spans="1:10" ht="18" hidden="1" customHeight="1" x14ac:dyDescent="0.2">
      <c r="A356" s="20">
        <v>45547</v>
      </c>
      <c r="B356" s="21" t="s">
        <v>172</v>
      </c>
      <c r="C356" s="23">
        <v>1000000</v>
      </c>
      <c r="E356" s="23">
        <v>81791.570000000007</v>
      </c>
      <c r="F356" t="s">
        <v>44</v>
      </c>
      <c r="G356" t="s">
        <v>48</v>
      </c>
      <c r="J356" s="2">
        <f t="shared" si="6"/>
        <v>37</v>
      </c>
    </row>
    <row r="357" spans="1:10" ht="18" hidden="1" customHeight="1" x14ac:dyDescent="0.2">
      <c r="A357" s="20">
        <v>45562</v>
      </c>
      <c r="B357" s="21" t="s">
        <v>426</v>
      </c>
      <c r="C357" s="23">
        <v>46168</v>
      </c>
      <c r="E357" s="23">
        <v>406203.03</v>
      </c>
      <c r="F357" t="s">
        <v>44</v>
      </c>
      <c r="G357" t="s">
        <v>56</v>
      </c>
      <c r="J357" s="2">
        <f t="shared" si="6"/>
        <v>39</v>
      </c>
    </row>
    <row r="358" spans="1:10" ht="18" hidden="1" customHeight="1" x14ac:dyDescent="0.2">
      <c r="A358" s="20">
        <v>45562</v>
      </c>
      <c r="B358" s="21" t="s">
        <v>389</v>
      </c>
      <c r="C358" s="23">
        <v>1155000</v>
      </c>
      <c r="E358" s="23">
        <v>880297.22</v>
      </c>
      <c r="F358" t="s">
        <v>44</v>
      </c>
      <c r="G358" t="s">
        <v>55</v>
      </c>
      <c r="J358" s="2">
        <f t="shared" si="6"/>
        <v>39</v>
      </c>
    </row>
    <row r="359" spans="1:10" ht="18" hidden="1" customHeight="1" x14ac:dyDescent="0.2">
      <c r="A359" s="20">
        <v>45562</v>
      </c>
      <c r="B359" s="21" t="s">
        <v>427</v>
      </c>
      <c r="C359" s="23">
        <v>52150.05</v>
      </c>
      <c r="E359" s="23">
        <v>348947.82</v>
      </c>
      <c r="F359" t="s">
        <v>44</v>
      </c>
      <c r="G359" t="s">
        <v>45</v>
      </c>
      <c r="H359" t="s">
        <v>428</v>
      </c>
      <c r="J359" s="2">
        <f t="shared" si="6"/>
        <v>39</v>
      </c>
    </row>
    <row r="360" spans="1:10" ht="18" hidden="1" customHeight="1" x14ac:dyDescent="0.2">
      <c r="A360" s="20">
        <v>45504</v>
      </c>
      <c r="B360" s="21" t="s">
        <v>252</v>
      </c>
      <c r="C360" s="23">
        <v>1250000</v>
      </c>
      <c r="E360" s="23">
        <v>759269.35</v>
      </c>
      <c r="F360" t="s">
        <v>44</v>
      </c>
      <c r="G360" t="s">
        <v>55</v>
      </c>
      <c r="J360" s="2">
        <f t="shared" si="6"/>
        <v>31</v>
      </c>
    </row>
    <row r="361" spans="1:10" ht="18" hidden="1" customHeight="1" x14ac:dyDescent="0.2">
      <c r="A361" s="20">
        <v>45539</v>
      </c>
      <c r="B361" s="21" t="s">
        <v>252</v>
      </c>
      <c r="C361" s="23">
        <v>1350000</v>
      </c>
      <c r="E361" s="23">
        <v>63194.98</v>
      </c>
      <c r="F361" t="s">
        <v>44</v>
      </c>
      <c r="G361" t="s">
        <v>55</v>
      </c>
      <c r="J361" s="2">
        <f t="shared" si="6"/>
        <v>36</v>
      </c>
    </row>
    <row r="362" spans="1:10" ht="18" hidden="1" customHeight="1" x14ac:dyDescent="0.2">
      <c r="A362" s="20">
        <v>45527</v>
      </c>
      <c r="B362" s="21" t="s">
        <v>252</v>
      </c>
      <c r="C362" s="23">
        <v>1450000</v>
      </c>
      <c r="E362" s="23">
        <v>2366797.2999999998</v>
      </c>
      <c r="F362" t="s">
        <v>44</v>
      </c>
      <c r="G362" t="s">
        <v>55</v>
      </c>
      <c r="J362" s="2">
        <f t="shared" si="6"/>
        <v>34</v>
      </c>
    </row>
    <row r="363" spans="1:10" ht="18" hidden="1" customHeight="1" x14ac:dyDescent="0.2">
      <c r="A363" s="20">
        <v>45565</v>
      </c>
      <c r="B363" s="21" t="s">
        <v>429</v>
      </c>
      <c r="C363" s="23">
        <v>71578.06</v>
      </c>
      <c r="E363" s="23">
        <v>213554.16</v>
      </c>
      <c r="F363" t="s">
        <v>44</v>
      </c>
      <c r="G363" t="s">
        <v>45</v>
      </c>
      <c r="H363" t="s">
        <v>430</v>
      </c>
      <c r="J363" s="2">
        <f t="shared" si="6"/>
        <v>40</v>
      </c>
    </row>
    <row r="364" spans="1:10" ht="18" hidden="1" customHeight="1" x14ac:dyDescent="0.2">
      <c r="A364" s="20">
        <v>45478</v>
      </c>
      <c r="B364" s="21" t="s">
        <v>284</v>
      </c>
      <c r="C364" s="23">
        <v>1900000</v>
      </c>
      <c r="E364" s="23">
        <v>1267427.52</v>
      </c>
      <c r="F364" t="s">
        <v>44</v>
      </c>
      <c r="G364" t="s">
        <v>48</v>
      </c>
      <c r="J364" s="2">
        <f t="shared" si="6"/>
        <v>27</v>
      </c>
    </row>
    <row r="365" spans="1:10" ht="18" hidden="1" customHeight="1" x14ac:dyDescent="0.2">
      <c r="A365" s="20">
        <v>45565</v>
      </c>
      <c r="B365" s="21" t="s">
        <v>431</v>
      </c>
      <c r="C365" s="23">
        <v>176000</v>
      </c>
      <c r="E365" s="23">
        <v>138642.79999999999</v>
      </c>
      <c r="F365" t="s">
        <v>44</v>
      </c>
      <c r="G365" t="s">
        <v>55</v>
      </c>
      <c r="J365" s="2">
        <f t="shared" si="6"/>
        <v>40</v>
      </c>
    </row>
    <row r="366" spans="1:10" ht="18" hidden="1" customHeight="1" x14ac:dyDescent="0.2">
      <c r="A366" s="20">
        <v>45545</v>
      </c>
      <c r="B366" s="21" t="s">
        <v>432</v>
      </c>
      <c r="C366" s="23">
        <v>2900000</v>
      </c>
      <c r="E366" s="23">
        <v>898181.6</v>
      </c>
      <c r="F366" t="s">
        <v>44</v>
      </c>
      <c r="G366" t="s">
        <v>48</v>
      </c>
      <c r="J366" s="2">
        <f t="shared" si="6"/>
        <v>37</v>
      </c>
    </row>
    <row r="367" spans="1:10" ht="18" hidden="1" customHeight="1" x14ac:dyDescent="0.2">
      <c r="A367" s="20">
        <v>45565</v>
      </c>
      <c r="B367" s="21" t="s">
        <v>433</v>
      </c>
      <c r="C367" s="23">
        <v>116000</v>
      </c>
      <c r="E367" s="23">
        <v>22635.84</v>
      </c>
      <c r="F367" t="s">
        <v>44</v>
      </c>
      <c r="G367" t="s">
        <v>45</v>
      </c>
      <c r="H367" t="s">
        <v>434</v>
      </c>
      <c r="J367" s="2">
        <f t="shared" si="6"/>
        <v>40</v>
      </c>
    </row>
    <row r="368" spans="1:10" ht="18" hidden="1" customHeight="1" x14ac:dyDescent="0.2">
      <c r="A368" s="20">
        <v>45482</v>
      </c>
      <c r="B368" s="21" t="s">
        <v>172</v>
      </c>
      <c r="C368" s="23">
        <v>5700000</v>
      </c>
      <c r="E368" s="23">
        <v>135278.59</v>
      </c>
      <c r="F368" t="s">
        <v>44</v>
      </c>
      <c r="G368" t="s">
        <v>48</v>
      </c>
      <c r="J368" s="2">
        <f t="shared" si="6"/>
        <v>28</v>
      </c>
    </row>
    <row r="369" spans="1:10" ht="18" hidden="1" customHeight="1" x14ac:dyDescent="0.2">
      <c r="A369" s="20">
        <v>45513</v>
      </c>
      <c r="B369" s="21" t="s">
        <v>435</v>
      </c>
      <c r="C369" s="23">
        <v>5800000</v>
      </c>
      <c r="E369" s="23">
        <v>1033956.7</v>
      </c>
      <c r="F369" t="s">
        <v>44</v>
      </c>
      <c r="G369" t="s">
        <v>48</v>
      </c>
      <c r="J369" s="2">
        <f t="shared" si="6"/>
        <v>32</v>
      </c>
    </row>
    <row r="370" spans="1:10" ht="18" hidden="1" customHeight="1" x14ac:dyDescent="0.2">
      <c r="A370" s="20">
        <v>45531</v>
      </c>
      <c r="B370" s="21" t="s">
        <v>399</v>
      </c>
      <c r="C370" s="23">
        <v>6885000</v>
      </c>
      <c r="E370" s="23">
        <v>1041919.76</v>
      </c>
      <c r="F370" t="s">
        <v>44</v>
      </c>
      <c r="G370" t="s">
        <v>55</v>
      </c>
      <c r="J370" s="2">
        <f t="shared" si="6"/>
        <v>35</v>
      </c>
    </row>
    <row r="371" spans="1:10" ht="18" hidden="1" customHeight="1" x14ac:dyDescent="0.2">
      <c r="A371" s="20">
        <v>45562</v>
      </c>
      <c r="B371" s="21" t="s">
        <v>436</v>
      </c>
      <c r="C371" s="23">
        <v>10000000</v>
      </c>
      <c r="E371" s="23">
        <v>2615297.2200000002</v>
      </c>
      <c r="F371" t="s">
        <v>44</v>
      </c>
      <c r="G371" t="s">
        <v>576</v>
      </c>
      <c r="J371" s="2">
        <f t="shared" si="6"/>
        <v>39</v>
      </c>
    </row>
    <row r="372" spans="1:10" ht="18" hidden="1" customHeight="1" x14ac:dyDescent="0.2">
      <c r="A372" s="20">
        <v>45485</v>
      </c>
      <c r="B372" s="21" t="s">
        <v>399</v>
      </c>
      <c r="C372" s="23">
        <v>12600000</v>
      </c>
      <c r="E372" s="23">
        <v>1028048.96</v>
      </c>
      <c r="F372" t="s">
        <v>44</v>
      </c>
      <c r="G372" t="s">
        <v>55</v>
      </c>
      <c r="J372" s="2">
        <f t="shared" si="6"/>
        <v>28</v>
      </c>
    </row>
    <row r="373" spans="1:10" ht="18" hidden="1" customHeight="1" x14ac:dyDescent="0.2">
      <c r="A373" s="20">
        <v>45565</v>
      </c>
      <c r="B373" s="21" t="s">
        <v>437</v>
      </c>
      <c r="D373" s="23">
        <v>1510.54</v>
      </c>
      <c r="E373" s="23">
        <v>299221.86</v>
      </c>
      <c r="F373" t="s">
        <v>10</v>
      </c>
      <c r="G373" t="s">
        <v>42</v>
      </c>
      <c r="H373" t="s">
        <v>438</v>
      </c>
      <c r="J373" s="2">
        <f t="shared" si="6"/>
        <v>40</v>
      </c>
    </row>
    <row r="374" spans="1:10" ht="18" hidden="1" customHeight="1" x14ac:dyDescent="0.2">
      <c r="A374" s="20">
        <v>45520</v>
      </c>
      <c r="B374" s="21" t="s">
        <v>439</v>
      </c>
      <c r="D374" s="23">
        <v>2471</v>
      </c>
      <c r="E374" s="23">
        <v>501808.2</v>
      </c>
      <c r="F374" t="s">
        <v>10</v>
      </c>
      <c r="G374" t="s">
        <v>55</v>
      </c>
      <c r="J374" s="2">
        <f t="shared" si="6"/>
        <v>33</v>
      </c>
    </row>
    <row r="375" spans="1:10" ht="18" hidden="1" customHeight="1" x14ac:dyDescent="0.2">
      <c r="A375" s="20">
        <v>45490</v>
      </c>
      <c r="B375" s="21" t="s">
        <v>440</v>
      </c>
      <c r="D375" s="23">
        <v>2633</v>
      </c>
      <c r="E375" s="23">
        <v>141060.32999999999</v>
      </c>
      <c r="F375" t="s">
        <v>10</v>
      </c>
      <c r="G375" t="s">
        <v>55</v>
      </c>
      <c r="J375" s="2">
        <f t="shared" si="6"/>
        <v>29</v>
      </c>
    </row>
    <row r="376" spans="1:10" ht="18" hidden="1" customHeight="1" x14ac:dyDescent="0.2">
      <c r="A376" s="20">
        <v>45477</v>
      </c>
      <c r="B376" s="21" t="s">
        <v>441</v>
      </c>
      <c r="D376" s="23">
        <v>2943.66</v>
      </c>
      <c r="E376" s="23">
        <v>285272.67</v>
      </c>
      <c r="F376" t="s">
        <v>10</v>
      </c>
      <c r="G376" t="s">
        <v>55</v>
      </c>
      <c r="J376" s="2">
        <f t="shared" si="6"/>
        <v>27</v>
      </c>
    </row>
    <row r="377" spans="1:10" ht="18" hidden="1" customHeight="1" x14ac:dyDescent="0.2">
      <c r="A377" s="20">
        <v>45511</v>
      </c>
      <c r="B377" s="21" t="s">
        <v>442</v>
      </c>
      <c r="D377" s="23">
        <v>4309.46</v>
      </c>
      <c r="E377" s="23">
        <v>48097.15</v>
      </c>
      <c r="F377" t="s">
        <v>10</v>
      </c>
      <c r="G377" t="s">
        <v>42</v>
      </c>
      <c r="H377" t="s">
        <v>443</v>
      </c>
      <c r="J377" s="2">
        <f t="shared" si="6"/>
        <v>32</v>
      </c>
    </row>
    <row r="378" spans="1:10" ht="18" hidden="1" customHeight="1" x14ac:dyDescent="0.2">
      <c r="A378" s="20">
        <v>45476</v>
      </c>
      <c r="B378" s="21" t="s">
        <v>444</v>
      </c>
      <c r="D378" s="23">
        <v>4309.46</v>
      </c>
      <c r="E378" s="23">
        <v>84813.52</v>
      </c>
      <c r="F378" t="s">
        <v>10</v>
      </c>
      <c r="G378" t="s">
        <v>42</v>
      </c>
      <c r="H378" t="s">
        <v>443</v>
      </c>
      <c r="J378" s="2">
        <f t="shared" si="6"/>
        <v>27</v>
      </c>
    </row>
    <row r="379" spans="1:10" ht="18" hidden="1" customHeight="1" x14ac:dyDescent="0.2">
      <c r="A379" s="20">
        <v>45534</v>
      </c>
      <c r="B379" s="21" t="s">
        <v>445</v>
      </c>
      <c r="D379" s="23">
        <v>100000</v>
      </c>
      <c r="E379" s="23">
        <v>136236.04999999999</v>
      </c>
      <c r="F379" t="s">
        <v>10</v>
      </c>
      <c r="G379" t="s">
        <v>56</v>
      </c>
      <c r="J379" s="2">
        <f t="shared" si="6"/>
        <v>35</v>
      </c>
    </row>
    <row r="380" spans="1:10" ht="18" hidden="1" customHeight="1" x14ac:dyDescent="0.2">
      <c r="A380" s="20">
        <v>45490</v>
      </c>
      <c r="B380" s="21" t="s">
        <v>446</v>
      </c>
      <c r="D380" s="23">
        <v>4906.71</v>
      </c>
      <c r="E380" s="23">
        <v>51553.5</v>
      </c>
      <c r="F380" t="s">
        <v>10</v>
      </c>
      <c r="G380" t="s">
        <v>42</v>
      </c>
      <c r="H380" t="s">
        <v>438</v>
      </c>
      <c r="J380" s="2">
        <f t="shared" si="6"/>
        <v>29</v>
      </c>
    </row>
    <row r="381" spans="1:10" ht="18" hidden="1" customHeight="1" x14ac:dyDescent="0.2">
      <c r="A381" s="20">
        <v>45505</v>
      </c>
      <c r="B381" s="21" t="s">
        <v>447</v>
      </c>
      <c r="D381" s="23">
        <v>4941.3100000000004</v>
      </c>
      <c r="E381" s="23">
        <v>659546.98</v>
      </c>
      <c r="F381" t="s">
        <v>10</v>
      </c>
      <c r="G381" t="s">
        <v>42</v>
      </c>
      <c r="H381" t="s">
        <v>448</v>
      </c>
      <c r="J381" s="2">
        <f t="shared" si="6"/>
        <v>31</v>
      </c>
    </row>
    <row r="382" spans="1:10" ht="18" hidden="1" customHeight="1" x14ac:dyDescent="0.2">
      <c r="A382" s="20">
        <v>45474</v>
      </c>
      <c r="B382" s="21" t="s">
        <v>449</v>
      </c>
      <c r="D382" s="23">
        <v>4941.3100000000004</v>
      </c>
      <c r="E382" s="23">
        <v>102319.06</v>
      </c>
      <c r="F382" t="s">
        <v>10</v>
      </c>
      <c r="G382" t="s">
        <v>42</v>
      </c>
      <c r="H382" t="s">
        <v>448</v>
      </c>
      <c r="J382" s="2">
        <f t="shared" si="6"/>
        <v>27</v>
      </c>
    </row>
    <row r="383" spans="1:10" ht="18" hidden="1" customHeight="1" x14ac:dyDescent="0.2">
      <c r="A383" s="20">
        <v>45537</v>
      </c>
      <c r="B383" s="21" t="s">
        <v>450</v>
      </c>
      <c r="D383" s="23">
        <v>4941.3100000000004</v>
      </c>
      <c r="E383" s="23">
        <v>133194.98000000001</v>
      </c>
      <c r="F383" t="s">
        <v>10</v>
      </c>
      <c r="G383" t="s">
        <v>42</v>
      </c>
      <c r="H383" t="s">
        <v>448</v>
      </c>
      <c r="J383" s="2">
        <f t="shared" si="6"/>
        <v>36</v>
      </c>
    </row>
    <row r="384" spans="1:10" ht="18" hidden="1" customHeight="1" x14ac:dyDescent="0.2">
      <c r="A384" s="20">
        <v>45491</v>
      </c>
      <c r="B384" s="21" t="s">
        <v>451</v>
      </c>
      <c r="D384" s="23">
        <v>5000</v>
      </c>
      <c r="E384" s="23">
        <v>150713.87</v>
      </c>
      <c r="F384" t="s">
        <v>10</v>
      </c>
      <c r="G384" t="s">
        <v>55</v>
      </c>
      <c r="J384" s="2">
        <f t="shared" si="6"/>
        <v>29</v>
      </c>
    </row>
    <row r="385" spans="1:10" ht="18" hidden="1" customHeight="1" x14ac:dyDescent="0.2">
      <c r="A385" s="20">
        <v>45530</v>
      </c>
      <c r="B385" s="21" t="s">
        <v>452</v>
      </c>
      <c r="D385" s="23">
        <v>5388.64</v>
      </c>
      <c r="E385" s="23">
        <v>996919.76</v>
      </c>
      <c r="F385" t="s">
        <v>10</v>
      </c>
      <c r="G385" t="s">
        <v>42</v>
      </c>
      <c r="H385" t="s">
        <v>438</v>
      </c>
      <c r="J385" s="2">
        <f t="shared" si="6"/>
        <v>35</v>
      </c>
    </row>
    <row r="386" spans="1:10" ht="18" hidden="1" customHeight="1" x14ac:dyDescent="0.2">
      <c r="A386" s="20">
        <v>45561</v>
      </c>
      <c r="B386" s="21" t="s">
        <v>453</v>
      </c>
      <c r="D386" s="23">
        <v>10159.66</v>
      </c>
      <c r="E386" s="23">
        <v>164419.99</v>
      </c>
      <c r="F386" t="s">
        <v>10</v>
      </c>
      <c r="G386" t="s">
        <v>42</v>
      </c>
      <c r="H386" t="s">
        <v>454</v>
      </c>
      <c r="J386" s="2">
        <f t="shared" si="6"/>
        <v>39</v>
      </c>
    </row>
    <row r="387" spans="1:10" ht="18" hidden="1" customHeight="1" x14ac:dyDescent="0.2">
      <c r="A387" s="20">
        <v>45488</v>
      </c>
      <c r="B387" s="21" t="s">
        <v>455</v>
      </c>
      <c r="D387" s="23">
        <v>10652.66</v>
      </c>
      <c r="E387" s="23">
        <v>119840.72</v>
      </c>
      <c r="F387" t="s">
        <v>10</v>
      </c>
      <c r="G387" t="s">
        <v>42</v>
      </c>
      <c r="H387" t="s">
        <v>454</v>
      </c>
      <c r="J387" s="2">
        <f t="shared" si="6"/>
        <v>29</v>
      </c>
    </row>
    <row r="388" spans="1:10" ht="18" hidden="1" customHeight="1" x14ac:dyDescent="0.2">
      <c r="A388" s="20">
        <v>45526</v>
      </c>
      <c r="B388" s="21" t="s">
        <v>456</v>
      </c>
      <c r="D388" s="23">
        <v>10957.81</v>
      </c>
      <c r="E388" s="23">
        <v>99268.79</v>
      </c>
      <c r="F388" t="s">
        <v>10</v>
      </c>
      <c r="G388" t="s">
        <v>42</v>
      </c>
      <c r="H388" t="s">
        <v>454</v>
      </c>
      <c r="J388" s="2">
        <f t="shared" si="6"/>
        <v>34</v>
      </c>
    </row>
    <row r="389" spans="1:10" ht="18" hidden="1" customHeight="1" x14ac:dyDescent="0.2">
      <c r="A389" s="20">
        <v>45532</v>
      </c>
      <c r="B389" s="21" t="s">
        <v>457</v>
      </c>
      <c r="D389" s="23">
        <v>13476.93</v>
      </c>
      <c r="E389" s="23">
        <v>65119.05</v>
      </c>
      <c r="F389" t="s">
        <v>10</v>
      </c>
      <c r="G389" t="s">
        <v>42</v>
      </c>
      <c r="H389" t="s">
        <v>458</v>
      </c>
      <c r="J389" s="2">
        <f t="shared" si="6"/>
        <v>35</v>
      </c>
    </row>
    <row r="390" spans="1:10" ht="18" hidden="1" customHeight="1" x14ac:dyDescent="0.2">
      <c r="A390" s="20">
        <v>45525</v>
      </c>
      <c r="B390" s="21" t="s">
        <v>459</v>
      </c>
      <c r="D390" s="23">
        <v>13516.77</v>
      </c>
      <c r="E390" s="23">
        <v>47163.69</v>
      </c>
      <c r="F390" t="s">
        <v>10</v>
      </c>
      <c r="G390" t="s">
        <v>42</v>
      </c>
      <c r="H390" t="s">
        <v>438</v>
      </c>
      <c r="J390" s="2">
        <f t="shared" si="6"/>
        <v>34</v>
      </c>
    </row>
    <row r="391" spans="1:10" ht="18" hidden="1" customHeight="1" x14ac:dyDescent="0.2">
      <c r="A391" s="20">
        <v>45524</v>
      </c>
      <c r="B391" s="21" t="s">
        <v>460</v>
      </c>
      <c r="D391" s="23">
        <v>490000</v>
      </c>
      <c r="E391" s="23">
        <v>603611.16</v>
      </c>
      <c r="F391" t="s">
        <v>10</v>
      </c>
      <c r="G391" t="s">
        <v>48</v>
      </c>
      <c r="J391" s="2">
        <f t="shared" si="6"/>
        <v>34</v>
      </c>
    </row>
    <row r="392" spans="1:10" ht="18" hidden="1" customHeight="1" x14ac:dyDescent="0.2">
      <c r="A392" s="20">
        <v>45499</v>
      </c>
      <c r="B392" s="21" t="s">
        <v>461</v>
      </c>
      <c r="D392" s="23">
        <v>13734.6</v>
      </c>
      <c r="E392" s="23">
        <v>630384.81000000006</v>
      </c>
      <c r="F392" t="s">
        <v>10</v>
      </c>
      <c r="G392" t="s">
        <v>42</v>
      </c>
      <c r="H392" t="s">
        <v>458</v>
      </c>
      <c r="J392" s="2">
        <f t="shared" si="6"/>
        <v>30</v>
      </c>
    </row>
    <row r="393" spans="1:10" ht="18" hidden="1" customHeight="1" x14ac:dyDescent="0.2">
      <c r="A393" s="20">
        <v>45565</v>
      </c>
      <c r="B393" s="21" t="s">
        <v>462</v>
      </c>
      <c r="D393" s="23">
        <v>13734.6</v>
      </c>
      <c r="E393" s="23">
        <v>227281.8</v>
      </c>
      <c r="F393" t="s">
        <v>10</v>
      </c>
      <c r="G393" t="s">
        <v>42</v>
      </c>
      <c r="H393" t="s">
        <v>458</v>
      </c>
      <c r="J393" s="2">
        <f t="shared" si="6"/>
        <v>40</v>
      </c>
    </row>
    <row r="394" spans="1:10" ht="18" hidden="1" customHeight="1" x14ac:dyDescent="0.2">
      <c r="A394" s="20">
        <v>45544</v>
      </c>
      <c r="B394" s="21" t="s">
        <v>463</v>
      </c>
      <c r="D394" s="23">
        <v>13836.6</v>
      </c>
      <c r="E394" s="23">
        <v>103293.6</v>
      </c>
      <c r="F394" t="s">
        <v>10</v>
      </c>
      <c r="G394" t="s">
        <v>42</v>
      </c>
      <c r="H394" t="s">
        <v>464</v>
      </c>
      <c r="J394" s="2">
        <f t="shared" si="6"/>
        <v>37</v>
      </c>
    </row>
    <row r="395" spans="1:10" ht="18" hidden="1" customHeight="1" x14ac:dyDescent="0.2">
      <c r="A395" s="20">
        <v>45520</v>
      </c>
      <c r="B395" s="21" t="s">
        <v>465</v>
      </c>
      <c r="D395" s="23">
        <v>13838.57</v>
      </c>
      <c r="E395" s="23">
        <v>474226.18</v>
      </c>
      <c r="F395" t="s">
        <v>10</v>
      </c>
      <c r="G395" t="s">
        <v>42</v>
      </c>
      <c r="H395" t="s">
        <v>466</v>
      </c>
      <c r="J395" s="2">
        <f t="shared" si="6"/>
        <v>33</v>
      </c>
    </row>
    <row r="396" spans="1:10" ht="18" hidden="1" customHeight="1" x14ac:dyDescent="0.2">
      <c r="A396" s="20">
        <v>45491</v>
      </c>
      <c r="B396" s="21" t="s">
        <v>467</v>
      </c>
      <c r="D396" s="23">
        <v>13838.57</v>
      </c>
      <c r="E396" s="23">
        <v>164559.4</v>
      </c>
      <c r="F396" t="s">
        <v>10</v>
      </c>
      <c r="G396" t="s">
        <v>42</v>
      </c>
      <c r="H396" t="s">
        <v>466</v>
      </c>
      <c r="J396" s="2">
        <f t="shared" si="6"/>
        <v>29</v>
      </c>
    </row>
    <row r="397" spans="1:10" ht="18" hidden="1" customHeight="1" x14ac:dyDescent="0.2">
      <c r="A397" s="20">
        <v>45548</v>
      </c>
      <c r="B397" s="21" t="s">
        <v>468</v>
      </c>
      <c r="D397" s="23">
        <v>13838.57</v>
      </c>
      <c r="E397" s="23">
        <v>19177.89</v>
      </c>
      <c r="F397" t="s">
        <v>10</v>
      </c>
      <c r="G397" t="s">
        <v>42</v>
      </c>
      <c r="H397" t="s">
        <v>466</v>
      </c>
      <c r="J397" s="2">
        <f t="shared" si="6"/>
        <v>37</v>
      </c>
    </row>
    <row r="398" spans="1:10" ht="18" hidden="1" customHeight="1" x14ac:dyDescent="0.2">
      <c r="A398" s="20">
        <v>45485</v>
      </c>
      <c r="B398" s="21" t="s">
        <v>469</v>
      </c>
      <c r="D398" s="23">
        <v>13550000</v>
      </c>
      <c r="E398" s="23">
        <v>13628048.960000001</v>
      </c>
      <c r="F398" t="s">
        <v>10</v>
      </c>
      <c r="G398" t="s">
        <v>48</v>
      </c>
      <c r="J398" s="2">
        <f t="shared" si="6"/>
        <v>28</v>
      </c>
    </row>
    <row r="399" spans="1:10" ht="18" hidden="1" customHeight="1" x14ac:dyDescent="0.2">
      <c r="A399" s="20">
        <v>45513</v>
      </c>
      <c r="B399" s="21" t="s">
        <v>470</v>
      </c>
      <c r="D399" s="23">
        <v>6870000</v>
      </c>
      <c r="E399" s="23">
        <v>6913956.7000000002</v>
      </c>
      <c r="F399" t="s">
        <v>10</v>
      </c>
      <c r="G399" t="s">
        <v>48</v>
      </c>
      <c r="J399" s="2">
        <f t="shared" si="6"/>
        <v>32</v>
      </c>
    </row>
    <row r="400" spans="1:10" ht="18" hidden="1" customHeight="1" x14ac:dyDescent="0.2">
      <c r="A400" s="20">
        <v>45534</v>
      </c>
      <c r="B400" s="21" t="s">
        <v>471</v>
      </c>
      <c r="D400" s="23">
        <v>16413.009999999998</v>
      </c>
      <c r="E400" s="23">
        <v>209696.64000000001</v>
      </c>
      <c r="F400" t="s">
        <v>10</v>
      </c>
      <c r="G400" t="s">
        <v>42</v>
      </c>
      <c r="H400" t="s">
        <v>472</v>
      </c>
      <c r="J400" s="2">
        <f t="shared" si="6"/>
        <v>35</v>
      </c>
    </row>
    <row r="401" spans="1:10" ht="18" hidden="1" customHeight="1" x14ac:dyDescent="0.2">
      <c r="A401" s="20">
        <v>45534</v>
      </c>
      <c r="B401" s="21" t="s">
        <v>473</v>
      </c>
      <c r="D401" s="23">
        <v>16414</v>
      </c>
      <c r="E401" s="23">
        <v>226110.64</v>
      </c>
      <c r="F401" t="s">
        <v>10</v>
      </c>
      <c r="G401" t="s">
        <v>42</v>
      </c>
      <c r="H401" t="s">
        <v>472</v>
      </c>
      <c r="J401" s="2">
        <f t="shared" si="6"/>
        <v>35</v>
      </c>
    </row>
    <row r="402" spans="1:10" ht="18" hidden="1" customHeight="1" x14ac:dyDescent="0.2">
      <c r="A402" s="20">
        <v>45545</v>
      </c>
      <c r="B402" s="21" t="s">
        <v>474</v>
      </c>
      <c r="D402" s="23">
        <v>5600000</v>
      </c>
      <c r="E402" s="23">
        <v>5698181.5999999996</v>
      </c>
      <c r="F402" t="s">
        <v>10</v>
      </c>
      <c r="G402" t="s">
        <v>48</v>
      </c>
      <c r="J402" s="2">
        <f t="shared" si="6"/>
        <v>37</v>
      </c>
    </row>
    <row r="403" spans="1:10" ht="18" hidden="1" customHeight="1" x14ac:dyDescent="0.2">
      <c r="A403" s="20">
        <v>45531</v>
      </c>
      <c r="B403" s="21" t="s">
        <v>475</v>
      </c>
      <c r="D403" s="23">
        <v>6880000</v>
      </c>
      <c r="E403" s="23">
        <v>7876919.7599999998</v>
      </c>
      <c r="F403" t="s">
        <v>10</v>
      </c>
      <c r="G403" t="s">
        <v>48</v>
      </c>
      <c r="J403" s="2">
        <f t="shared" si="6"/>
        <v>35</v>
      </c>
    </row>
    <row r="404" spans="1:10" ht="18" hidden="1" customHeight="1" x14ac:dyDescent="0.2">
      <c r="A404" s="20">
        <v>45541</v>
      </c>
      <c r="B404" s="21" t="s">
        <v>476</v>
      </c>
      <c r="D404" s="23">
        <v>400000</v>
      </c>
      <c r="E404" s="23">
        <v>760596.6</v>
      </c>
      <c r="F404" t="s">
        <v>10</v>
      </c>
      <c r="G404" t="s">
        <v>48</v>
      </c>
      <c r="J404" s="2">
        <f t="shared" si="6"/>
        <v>36</v>
      </c>
    </row>
    <row r="405" spans="1:10" ht="18" hidden="1" customHeight="1" x14ac:dyDescent="0.2">
      <c r="A405" s="20">
        <v>45478</v>
      </c>
      <c r="B405" s="21" t="s">
        <v>477</v>
      </c>
      <c r="D405" s="23">
        <v>3220000</v>
      </c>
      <c r="E405" s="23">
        <v>3370378.14</v>
      </c>
      <c r="F405" t="s">
        <v>10</v>
      </c>
      <c r="G405" t="s">
        <v>48</v>
      </c>
      <c r="J405" s="2">
        <f t="shared" si="6"/>
        <v>27</v>
      </c>
    </row>
    <row r="406" spans="1:10" ht="18" hidden="1" customHeight="1" x14ac:dyDescent="0.2">
      <c r="A406" s="20">
        <v>45505</v>
      </c>
      <c r="B406" s="21" t="s">
        <v>478</v>
      </c>
      <c r="D406" s="23">
        <v>17585.7</v>
      </c>
      <c r="E406" s="23">
        <v>654605.67000000004</v>
      </c>
      <c r="F406" t="s">
        <v>10</v>
      </c>
      <c r="G406" t="s">
        <v>42</v>
      </c>
      <c r="H406" t="s">
        <v>464</v>
      </c>
      <c r="J406" s="2">
        <f t="shared" si="6"/>
        <v>31</v>
      </c>
    </row>
    <row r="407" spans="1:10" ht="18" hidden="1" customHeight="1" x14ac:dyDescent="0.2">
      <c r="A407" s="20">
        <v>45481</v>
      </c>
      <c r="B407" s="21" t="s">
        <v>479</v>
      </c>
      <c r="D407" s="23">
        <v>17585.7</v>
      </c>
      <c r="E407" s="23">
        <v>111445.59</v>
      </c>
      <c r="F407" t="s">
        <v>10</v>
      </c>
      <c r="G407" t="s">
        <v>42</v>
      </c>
      <c r="H407" t="s">
        <v>464</v>
      </c>
      <c r="J407" s="2">
        <f t="shared" si="6"/>
        <v>28</v>
      </c>
    </row>
    <row r="408" spans="1:10" ht="18" hidden="1" customHeight="1" x14ac:dyDescent="0.2">
      <c r="A408" s="20">
        <v>45492</v>
      </c>
      <c r="B408" s="21" t="s">
        <v>480</v>
      </c>
      <c r="D408" s="23">
        <v>2130000</v>
      </c>
      <c r="E408" s="23">
        <v>2217501.4</v>
      </c>
      <c r="F408" t="s">
        <v>10</v>
      </c>
      <c r="G408" t="s">
        <v>48</v>
      </c>
      <c r="J408" s="2">
        <f t="shared" si="6"/>
        <v>29</v>
      </c>
    </row>
    <row r="409" spans="1:10" ht="18" hidden="1" customHeight="1" x14ac:dyDescent="0.2">
      <c r="A409" s="20">
        <v>45527</v>
      </c>
      <c r="B409" s="21" t="s">
        <v>481</v>
      </c>
      <c r="D409" s="23">
        <v>2900000</v>
      </c>
      <c r="E409" s="23">
        <v>4097631.3</v>
      </c>
      <c r="F409" t="s">
        <v>10</v>
      </c>
      <c r="G409" t="s">
        <v>48</v>
      </c>
      <c r="J409" s="2">
        <f t="shared" si="6"/>
        <v>34</v>
      </c>
    </row>
    <row r="410" spans="1:10" ht="18" hidden="1" customHeight="1" x14ac:dyDescent="0.2">
      <c r="A410" s="20">
        <v>45495</v>
      </c>
      <c r="B410" s="21" t="s">
        <v>482</v>
      </c>
      <c r="D410" s="23">
        <v>18905</v>
      </c>
      <c r="E410" s="23">
        <v>138639.75</v>
      </c>
      <c r="F410" t="s">
        <v>10</v>
      </c>
      <c r="G410" t="s">
        <v>42</v>
      </c>
      <c r="H410" t="s">
        <v>438</v>
      </c>
      <c r="J410" s="2">
        <f t="shared" si="6"/>
        <v>30</v>
      </c>
    </row>
    <row r="411" spans="1:10" ht="18" hidden="1" customHeight="1" x14ac:dyDescent="0.2">
      <c r="A411" s="20">
        <v>45561</v>
      </c>
      <c r="B411" s="21" t="s">
        <v>483</v>
      </c>
      <c r="D411" s="23">
        <v>18905.41</v>
      </c>
      <c r="E411" s="23">
        <v>223964.06</v>
      </c>
      <c r="F411" t="s">
        <v>10</v>
      </c>
      <c r="G411" t="s">
        <v>42</v>
      </c>
      <c r="H411" t="s">
        <v>438</v>
      </c>
      <c r="J411" s="2">
        <f t="shared" si="6"/>
        <v>39</v>
      </c>
    </row>
    <row r="412" spans="1:10" ht="18" hidden="1" customHeight="1" x14ac:dyDescent="0.2">
      <c r="A412" s="20">
        <v>45539</v>
      </c>
      <c r="B412" s="21" t="s">
        <v>484</v>
      </c>
      <c r="D412" s="23">
        <v>1360000</v>
      </c>
      <c r="E412" s="23">
        <v>1413194.98</v>
      </c>
      <c r="F412" t="s">
        <v>10</v>
      </c>
      <c r="G412" t="s">
        <v>48</v>
      </c>
      <c r="J412" s="2">
        <f t="shared" si="6"/>
        <v>36</v>
      </c>
    </row>
    <row r="413" spans="1:10" ht="18" hidden="1" customHeight="1" x14ac:dyDescent="0.2">
      <c r="A413" s="20">
        <v>45478</v>
      </c>
      <c r="B413" s="21" t="s">
        <v>485</v>
      </c>
      <c r="D413" s="23">
        <v>20437.580000000002</v>
      </c>
      <c r="E413" s="23">
        <v>305385.09999999998</v>
      </c>
      <c r="F413" t="s">
        <v>10</v>
      </c>
      <c r="G413" t="s">
        <v>42</v>
      </c>
      <c r="H413" t="s">
        <v>472</v>
      </c>
      <c r="J413" s="2">
        <f t="shared" si="6"/>
        <v>27</v>
      </c>
    </row>
    <row r="414" spans="1:10" ht="18" hidden="1" customHeight="1" x14ac:dyDescent="0.2">
      <c r="A414" s="20">
        <v>45504</v>
      </c>
      <c r="B414" s="21" t="s">
        <v>486</v>
      </c>
      <c r="D414" s="23">
        <v>20437.580000000002</v>
      </c>
      <c r="E414" s="23">
        <v>209269.35</v>
      </c>
      <c r="F414" t="s">
        <v>10</v>
      </c>
      <c r="G414" t="s">
        <v>42</v>
      </c>
      <c r="H414" t="s">
        <v>472</v>
      </c>
      <c r="J414" s="2">
        <f t="shared" si="6"/>
        <v>31</v>
      </c>
    </row>
    <row r="415" spans="1:10" ht="18" hidden="1" customHeight="1" x14ac:dyDescent="0.2">
      <c r="A415" s="20">
        <v>45520</v>
      </c>
      <c r="B415" s="21" t="s">
        <v>487</v>
      </c>
      <c r="D415" s="23">
        <v>1190000</v>
      </c>
      <c r="E415" s="23">
        <v>1276881.3600000001</v>
      </c>
      <c r="F415" t="s">
        <v>10</v>
      </c>
      <c r="G415" t="s">
        <v>48</v>
      </c>
      <c r="J415" s="2">
        <f t="shared" si="6"/>
        <v>33</v>
      </c>
    </row>
    <row r="416" spans="1:10" ht="18" hidden="1" customHeight="1" x14ac:dyDescent="0.2">
      <c r="A416" s="20">
        <v>45504</v>
      </c>
      <c r="B416" s="21" t="s">
        <v>488</v>
      </c>
      <c r="D416" s="23">
        <v>1800000</v>
      </c>
      <c r="E416" s="23">
        <v>2009269.35</v>
      </c>
      <c r="F416" t="s">
        <v>10</v>
      </c>
      <c r="G416" t="s">
        <v>48</v>
      </c>
      <c r="J416" s="2">
        <f t="shared" si="6"/>
        <v>31</v>
      </c>
    </row>
    <row r="417" spans="1:10" ht="18" hidden="1" customHeight="1" x14ac:dyDescent="0.2">
      <c r="A417" s="20">
        <v>45555</v>
      </c>
      <c r="B417" s="21" t="s">
        <v>489</v>
      </c>
      <c r="D417" s="23">
        <v>1582910</v>
      </c>
      <c r="E417" s="23">
        <v>1617537.44</v>
      </c>
      <c r="F417" t="s">
        <v>10</v>
      </c>
      <c r="G417" t="s">
        <v>48</v>
      </c>
      <c r="J417" s="2">
        <f t="shared" si="6"/>
        <v>38</v>
      </c>
    </row>
    <row r="418" spans="1:10" ht="18" hidden="1" customHeight="1" x14ac:dyDescent="0.2">
      <c r="A418" s="20">
        <v>45482</v>
      </c>
      <c r="B418" s="21" t="s">
        <v>490</v>
      </c>
      <c r="D418" s="23">
        <v>5700000</v>
      </c>
      <c r="E418" s="23">
        <v>5835278.5899999999</v>
      </c>
      <c r="F418" t="s">
        <v>10</v>
      </c>
      <c r="G418" t="s">
        <v>48</v>
      </c>
      <c r="J418" s="2">
        <f t="shared" si="6"/>
        <v>28</v>
      </c>
    </row>
    <row r="419" spans="1:10" ht="18" hidden="1" customHeight="1" x14ac:dyDescent="0.2">
      <c r="A419" s="20">
        <v>45499</v>
      </c>
      <c r="B419" s="21" t="s">
        <v>491</v>
      </c>
      <c r="D419" s="23">
        <v>3380000</v>
      </c>
      <c r="E419" s="23">
        <v>3515885.01</v>
      </c>
      <c r="F419" t="s">
        <v>10</v>
      </c>
      <c r="G419" t="s">
        <v>48</v>
      </c>
      <c r="J419" s="2">
        <f t="shared" ref="J419:J482" si="7">IF(A419="","",_xlfn.ISOWEEKNUM(A419))</f>
        <v>30</v>
      </c>
    </row>
    <row r="420" spans="1:10" ht="18" hidden="1" customHeight="1" x14ac:dyDescent="0.2">
      <c r="A420" s="20">
        <v>45506</v>
      </c>
      <c r="B420" s="21" t="s">
        <v>492</v>
      </c>
      <c r="D420" s="23">
        <v>1330000</v>
      </c>
      <c r="E420" s="23">
        <v>1382056.01</v>
      </c>
      <c r="F420" t="s">
        <v>10</v>
      </c>
      <c r="G420" t="s">
        <v>48</v>
      </c>
      <c r="J420" s="2">
        <f t="shared" si="7"/>
        <v>31</v>
      </c>
    </row>
    <row r="421" spans="1:10" ht="18" hidden="1" customHeight="1" x14ac:dyDescent="0.2">
      <c r="A421" s="20">
        <v>45562</v>
      </c>
      <c r="B421" s="21" t="s">
        <v>493</v>
      </c>
      <c r="D421" s="23">
        <v>12000000</v>
      </c>
      <c r="E421" s="23">
        <v>12615297.220000001</v>
      </c>
      <c r="F421" t="s">
        <v>10</v>
      </c>
      <c r="G421" t="s">
        <v>42</v>
      </c>
      <c r="H421" t="s">
        <v>494</v>
      </c>
      <c r="J421" s="2">
        <f t="shared" si="7"/>
        <v>39</v>
      </c>
    </row>
    <row r="422" spans="1:10" ht="18" hidden="1" customHeight="1" x14ac:dyDescent="0.2">
      <c r="A422" s="20">
        <v>45489</v>
      </c>
      <c r="B422" s="21" t="s">
        <v>495</v>
      </c>
      <c r="D422" s="23">
        <v>3590000</v>
      </c>
      <c r="E422" s="23">
        <v>3752451.38</v>
      </c>
      <c r="F422" t="s">
        <v>10</v>
      </c>
      <c r="G422" t="s">
        <v>48</v>
      </c>
      <c r="J422" s="2">
        <f t="shared" si="7"/>
        <v>29</v>
      </c>
    </row>
    <row r="423" spans="1:10" ht="18" hidden="1" customHeight="1" x14ac:dyDescent="0.2">
      <c r="A423" s="20">
        <v>45548</v>
      </c>
      <c r="B423" s="21" t="s">
        <v>496</v>
      </c>
      <c r="D423" s="23">
        <v>1300000</v>
      </c>
      <c r="E423" s="23">
        <v>1334476.26</v>
      </c>
      <c r="F423" t="s">
        <v>10</v>
      </c>
      <c r="G423" t="s">
        <v>48</v>
      </c>
      <c r="J423" s="2">
        <f t="shared" si="7"/>
        <v>37</v>
      </c>
    </row>
    <row r="424" spans="1:10" ht="18" hidden="1" customHeight="1" x14ac:dyDescent="0.2">
      <c r="A424" s="20">
        <v>45546</v>
      </c>
      <c r="B424" s="21" t="s">
        <v>497</v>
      </c>
      <c r="D424" s="23">
        <v>1000000</v>
      </c>
      <c r="E424" s="23">
        <v>1081791.57</v>
      </c>
      <c r="F424" t="s">
        <v>10</v>
      </c>
      <c r="G424" t="s">
        <v>48</v>
      </c>
      <c r="J424" s="2">
        <f t="shared" si="7"/>
        <v>37</v>
      </c>
    </row>
    <row r="425" spans="1:10" ht="18" hidden="1" customHeight="1" x14ac:dyDescent="0.2">
      <c r="A425" s="20">
        <v>45519</v>
      </c>
      <c r="B425" s="21" t="s">
        <v>498</v>
      </c>
      <c r="D425" s="23">
        <v>1450000</v>
      </c>
      <c r="E425" s="23">
        <v>1516841.2</v>
      </c>
      <c r="F425" t="s">
        <v>10</v>
      </c>
      <c r="G425" t="s">
        <v>48</v>
      </c>
      <c r="J425" s="2">
        <f t="shared" si="7"/>
        <v>33</v>
      </c>
    </row>
    <row r="426" spans="1:10" ht="18" hidden="1" customHeight="1" x14ac:dyDescent="0.2">
      <c r="A426" s="20">
        <v>45552</v>
      </c>
      <c r="B426" s="21" t="s">
        <v>499</v>
      </c>
      <c r="D426" s="23">
        <v>5000000</v>
      </c>
      <c r="E426" s="23">
        <v>5019177.8899999997</v>
      </c>
      <c r="F426" t="s">
        <v>10</v>
      </c>
      <c r="G426" t="s">
        <v>42</v>
      </c>
      <c r="H426" t="s">
        <v>494</v>
      </c>
      <c r="J426" s="2">
        <f t="shared" si="7"/>
        <v>38</v>
      </c>
    </row>
    <row r="427" spans="1:10" ht="18" hidden="1" customHeight="1" x14ac:dyDescent="0.2">
      <c r="A427" s="20">
        <v>45562</v>
      </c>
      <c r="B427" s="21" t="s">
        <v>500</v>
      </c>
      <c r="D427" s="23">
        <v>440800</v>
      </c>
      <c r="E427" s="23">
        <v>615297.22</v>
      </c>
      <c r="F427" t="s">
        <v>10</v>
      </c>
      <c r="G427" t="s">
        <v>42</v>
      </c>
      <c r="H427" t="s">
        <v>501</v>
      </c>
      <c r="J427" s="2">
        <f t="shared" si="7"/>
        <v>39</v>
      </c>
    </row>
    <row r="428" spans="1:10" ht="18" hidden="1" customHeight="1" x14ac:dyDescent="0.2">
      <c r="A428" s="20">
        <v>45498</v>
      </c>
      <c r="B428" s="21" t="s">
        <v>502</v>
      </c>
      <c r="D428" s="23">
        <v>67190.880000000005</v>
      </c>
      <c r="E428" s="23">
        <v>190584.97</v>
      </c>
      <c r="F428" t="s">
        <v>10</v>
      </c>
      <c r="G428" t="s">
        <v>42</v>
      </c>
      <c r="H428" t="s">
        <v>503</v>
      </c>
      <c r="J428" s="2">
        <f t="shared" si="7"/>
        <v>30</v>
      </c>
    </row>
    <row r="429" spans="1:10" ht="18" hidden="1" customHeight="1" x14ac:dyDescent="0.2">
      <c r="A429" s="20">
        <v>45504</v>
      </c>
      <c r="B429" s="21" t="s">
        <v>504</v>
      </c>
      <c r="D429" s="23">
        <v>660000</v>
      </c>
      <c r="E429" s="23">
        <v>873344.35</v>
      </c>
      <c r="F429" t="s">
        <v>10</v>
      </c>
      <c r="G429" t="s">
        <v>42</v>
      </c>
      <c r="H429" t="s">
        <v>505</v>
      </c>
      <c r="J429" s="2">
        <f t="shared" si="7"/>
        <v>31</v>
      </c>
    </row>
    <row r="430" spans="1:10" ht="18" hidden="1" customHeight="1" x14ac:dyDescent="0.2">
      <c r="A430" s="20">
        <v>45525</v>
      </c>
      <c r="B430" s="21" t="s">
        <v>506</v>
      </c>
      <c r="D430" s="23">
        <v>17800</v>
      </c>
      <c r="E430" s="23">
        <v>64963.69</v>
      </c>
      <c r="F430" t="s">
        <v>10</v>
      </c>
      <c r="G430" t="s">
        <v>42</v>
      </c>
      <c r="H430" t="s">
        <v>507</v>
      </c>
      <c r="J430" s="2">
        <f t="shared" si="7"/>
        <v>34</v>
      </c>
    </row>
    <row r="431" spans="1:10" ht="18" hidden="1" customHeight="1" x14ac:dyDescent="0.2">
      <c r="A431" s="20">
        <v>45533</v>
      </c>
      <c r="B431" s="21" t="s">
        <v>508</v>
      </c>
      <c r="D431" s="23">
        <v>17800</v>
      </c>
      <c r="E431" s="23">
        <v>82919.05</v>
      </c>
      <c r="F431" t="s">
        <v>10</v>
      </c>
      <c r="G431" t="s">
        <v>42</v>
      </c>
      <c r="H431" t="s">
        <v>507</v>
      </c>
      <c r="J431" s="2">
        <f t="shared" si="7"/>
        <v>35</v>
      </c>
    </row>
    <row r="432" spans="1:10" ht="18" hidden="1" customHeight="1" x14ac:dyDescent="0.2">
      <c r="A432" s="20">
        <v>45534</v>
      </c>
      <c r="B432" s="21" t="s">
        <v>509</v>
      </c>
      <c r="D432" s="23">
        <v>300000</v>
      </c>
      <c r="E432" s="23">
        <v>626236.05000000005</v>
      </c>
      <c r="F432" t="s">
        <v>10</v>
      </c>
      <c r="G432" t="s">
        <v>42</v>
      </c>
      <c r="H432" t="s">
        <v>510</v>
      </c>
      <c r="J432" s="2">
        <f t="shared" si="7"/>
        <v>35</v>
      </c>
    </row>
    <row r="433" spans="1:10" ht="18" hidden="1" customHeight="1" x14ac:dyDescent="0.2">
      <c r="A433" s="20">
        <v>45561</v>
      </c>
      <c r="B433" s="21" t="s">
        <v>511</v>
      </c>
      <c r="D433" s="23">
        <v>40638.660000000003</v>
      </c>
      <c r="E433" s="23">
        <v>205058.65</v>
      </c>
      <c r="F433" t="s">
        <v>10</v>
      </c>
      <c r="G433" t="s">
        <v>42</v>
      </c>
      <c r="H433" t="s">
        <v>454</v>
      </c>
      <c r="J433" s="2">
        <f t="shared" si="7"/>
        <v>39</v>
      </c>
    </row>
    <row r="434" spans="1:10" ht="18" hidden="1" customHeight="1" x14ac:dyDescent="0.2">
      <c r="A434" s="20">
        <v>45546</v>
      </c>
      <c r="B434" s="21" t="s">
        <v>512</v>
      </c>
      <c r="D434" s="23">
        <v>67190.880000000005</v>
      </c>
      <c r="E434" s="23">
        <v>81791.570000000007</v>
      </c>
      <c r="F434" t="s">
        <v>10</v>
      </c>
      <c r="G434" t="s">
        <v>42</v>
      </c>
      <c r="H434" t="s">
        <v>503</v>
      </c>
      <c r="J434" s="2">
        <f t="shared" si="7"/>
        <v>37</v>
      </c>
    </row>
    <row r="435" spans="1:10" ht="18" hidden="1" customHeight="1" x14ac:dyDescent="0.2">
      <c r="A435" s="20">
        <v>45565</v>
      </c>
      <c r="B435" s="21" t="s">
        <v>513</v>
      </c>
      <c r="D435" s="23">
        <v>237361</v>
      </c>
      <c r="E435" s="23">
        <v>274642.8</v>
      </c>
      <c r="F435" t="s">
        <v>10</v>
      </c>
      <c r="G435" t="s">
        <v>42</v>
      </c>
      <c r="H435" t="s">
        <v>510</v>
      </c>
      <c r="J435" s="2">
        <f t="shared" si="7"/>
        <v>40</v>
      </c>
    </row>
    <row r="436" spans="1:10" ht="18" hidden="1" customHeight="1" x14ac:dyDescent="0.2">
      <c r="A436" s="20">
        <v>45477</v>
      </c>
      <c r="B436" s="21" t="s">
        <v>514</v>
      </c>
      <c r="D436" s="23">
        <v>17515.990000000002</v>
      </c>
      <c r="E436" s="23">
        <v>102329.51</v>
      </c>
      <c r="F436" t="s">
        <v>10</v>
      </c>
      <c r="G436" t="s">
        <v>42</v>
      </c>
      <c r="H436" t="s">
        <v>515</v>
      </c>
      <c r="J436" s="2">
        <f t="shared" si="7"/>
        <v>27</v>
      </c>
    </row>
    <row r="437" spans="1:10" ht="18" hidden="1" customHeight="1" x14ac:dyDescent="0.2">
      <c r="A437" s="20">
        <v>45488</v>
      </c>
      <c r="B437" s="21" t="s">
        <v>516</v>
      </c>
      <c r="D437" s="23">
        <v>42610.66</v>
      </c>
      <c r="E437" s="23">
        <v>162451.38</v>
      </c>
      <c r="F437" t="s">
        <v>10</v>
      </c>
      <c r="G437" t="s">
        <v>42</v>
      </c>
      <c r="H437" t="s">
        <v>454</v>
      </c>
      <c r="J437" s="2">
        <f t="shared" si="7"/>
        <v>29</v>
      </c>
    </row>
    <row r="438" spans="1:10" ht="18" hidden="1" customHeight="1" x14ac:dyDescent="0.2">
      <c r="A438" s="20">
        <v>45526</v>
      </c>
      <c r="B438" s="21" t="s">
        <v>517</v>
      </c>
      <c r="D438" s="23">
        <v>43831.25</v>
      </c>
      <c r="E438" s="23">
        <v>88310.98</v>
      </c>
      <c r="F438" t="s">
        <v>10</v>
      </c>
      <c r="G438" t="s">
        <v>42</v>
      </c>
      <c r="H438" t="s">
        <v>454</v>
      </c>
      <c r="J438" s="2">
        <f t="shared" si="7"/>
        <v>34</v>
      </c>
    </row>
    <row r="439" spans="1:10" ht="18" hidden="1" customHeight="1" x14ac:dyDescent="0.2">
      <c r="A439" s="20">
        <v>45506</v>
      </c>
      <c r="B439" s="21" t="s">
        <v>518</v>
      </c>
      <c r="D439" s="23">
        <v>17515.990000000002</v>
      </c>
      <c r="E439" s="23">
        <v>52056.01</v>
      </c>
      <c r="F439" t="s">
        <v>10</v>
      </c>
      <c r="G439" t="s">
        <v>42</v>
      </c>
      <c r="H439" t="s">
        <v>515</v>
      </c>
      <c r="J439" s="2">
        <f t="shared" si="7"/>
        <v>31</v>
      </c>
    </row>
    <row r="440" spans="1:10" ht="18" hidden="1" customHeight="1" x14ac:dyDescent="0.2">
      <c r="A440" s="20">
        <v>45537</v>
      </c>
      <c r="B440" s="21" t="s">
        <v>519</v>
      </c>
      <c r="D440" s="23">
        <v>17515.990000000002</v>
      </c>
      <c r="E440" s="23">
        <v>242959.63</v>
      </c>
      <c r="F440" t="s">
        <v>10</v>
      </c>
      <c r="G440" t="s">
        <v>42</v>
      </c>
      <c r="H440" t="s">
        <v>515</v>
      </c>
      <c r="J440" s="2">
        <f t="shared" si="7"/>
        <v>36</v>
      </c>
    </row>
    <row r="441" spans="1:10" ht="18" hidden="1" customHeight="1" x14ac:dyDescent="0.2">
      <c r="A441" s="20">
        <v>45481</v>
      </c>
      <c r="B441" s="21" t="s">
        <v>520</v>
      </c>
      <c r="D441" s="23">
        <v>15881.25</v>
      </c>
      <c r="E441" s="23">
        <v>93859.89</v>
      </c>
      <c r="F441" t="s">
        <v>10</v>
      </c>
      <c r="G441" t="s">
        <v>42</v>
      </c>
      <c r="H441" t="s">
        <v>521</v>
      </c>
      <c r="J441" s="2">
        <f t="shared" si="7"/>
        <v>28</v>
      </c>
    </row>
    <row r="442" spans="1:10" ht="18" hidden="1" customHeight="1" x14ac:dyDescent="0.2">
      <c r="A442" s="20">
        <v>45509</v>
      </c>
      <c r="B442" s="21" t="s">
        <v>522</v>
      </c>
      <c r="D442" s="23">
        <v>15881.25</v>
      </c>
      <c r="E442" s="23">
        <v>203439.97</v>
      </c>
      <c r="F442" t="s">
        <v>10</v>
      </c>
      <c r="G442" t="s">
        <v>42</v>
      </c>
      <c r="H442" t="s">
        <v>521</v>
      </c>
      <c r="J442" s="2">
        <f t="shared" si="7"/>
        <v>32</v>
      </c>
    </row>
    <row r="443" spans="1:10" ht="18" hidden="1" customHeight="1" x14ac:dyDescent="0.2">
      <c r="A443" s="20">
        <v>45520</v>
      </c>
      <c r="B443" s="21" t="s">
        <v>523</v>
      </c>
      <c r="D443" s="23">
        <v>30039.98</v>
      </c>
      <c r="E443" s="23">
        <v>501815.16</v>
      </c>
      <c r="F443" t="s">
        <v>10</v>
      </c>
      <c r="G443" t="s">
        <v>42</v>
      </c>
      <c r="H443" t="s">
        <v>524</v>
      </c>
      <c r="J443" s="2">
        <f t="shared" si="7"/>
        <v>33</v>
      </c>
    </row>
    <row r="444" spans="1:10" ht="18" hidden="1" customHeight="1" x14ac:dyDescent="0.2">
      <c r="A444" s="20">
        <v>45491</v>
      </c>
      <c r="B444" s="21" t="s">
        <v>525</v>
      </c>
      <c r="D444" s="23">
        <v>30039.98</v>
      </c>
      <c r="E444" s="23">
        <v>78405.56</v>
      </c>
      <c r="F444" t="s">
        <v>10</v>
      </c>
      <c r="G444" t="s">
        <v>42</v>
      </c>
      <c r="H444" t="s">
        <v>524</v>
      </c>
      <c r="J444" s="2">
        <f t="shared" si="7"/>
        <v>29</v>
      </c>
    </row>
    <row r="445" spans="1:10" ht="18" hidden="1" customHeight="1" x14ac:dyDescent="0.2">
      <c r="A445" s="20">
        <v>45554</v>
      </c>
      <c r="B445" s="21" t="s">
        <v>526</v>
      </c>
      <c r="D445" s="23">
        <v>30039.98</v>
      </c>
      <c r="E445" s="23">
        <v>47177.33</v>
      </c>
      <c r="F445" t="s">
        <v>10</v>
      </c>
      <c r="G445" t="s">
        <v>42</v>
      </c>
      <c r="H445" t="s">
        <v>524</v>
      </c>
      <c r="J445" s="2">
        <f t="shared" si="7"/>
        <v>38</v>
      </c>
    </row>
    <row r="446" spans="1:10" ht="18" hidden="1" customHeight="1" x14ac:dyDescent="0.2">
      <c r="A446" s="20">
        <v>45558</v>
      </c>
      <c r="B446" s="21" t="s">
        <v>527</v>
      </c>
      <c r="D446" s="23">
        <v>320000</v>
      </c>
      <c r="E446" s="23">
        <v>340501.31</v>
      </c>
      <c r="F446" t="s">
        <v>10</v>
      </c>
      <c r="G446" t="s">
        <v>42</v>
      </c>
      <c r="H446" t="s">
        <v>528</v>
      </c>
      <c r="J446" s="2">
        <f t="shared" si="7"/>
        <v>39</v>
      </c>
    </row>
    <row r="447" spans="1:10" ht="18" hidden="1" customHeight="1" x14ac:dyDescent="0.2">
      <c r="A447" s="20">
        <v>45489</v>
      </c>
      <c r="B447" s="21" t="s">
        <v>529</v>
      </c>
      <c r="D447" s="23">
        <v>320000</v>
      </c>
      <c r="E447" s="23">
        <v>482451.38</v>
      </c>
      <c r="F447" t="s">
        <v>10</v>
      </c>
      <c r="G447" t="s">
        <v>42</v>
      </c>
      <c r="H447" t="s">
        <v>528</v>
      </c>
      <c r="J447" s="2">
        <f t="shared" si="7"/>
        <v>29</v>
      </c>
    </row>
    <row r="448" spans="1:10" ht="18" hidden="1" customHeight="1" x14ac:dyDescent="0.2">
      <c r="A448" s="20">
        <v>45523</v>
      </c>
      <c r="B448" s="21" t="s">
        <v>530</v>
      </c>
      <c r="D448" s="23">
        <v>320000</v>
      </c>
      <c r="E448" s="23">
        <v>482173.45</v>
      </c>
      <c r="F448" t="s">
        <v>10</v>
      </c>
      <c r="G448" t="s">
        <v>42</v>
      </c>
      <c r="H448" t="s">
        <v>528</v>
      </c>
      <c r="J448" s="2">
        <f t="shared" si="7"/>
        <v>34</v>
      </c>
    </row>
    <row r="449" spans="1:10" ht="18" hidden="1" customHeight="1" x14ac:dyDescent="0.2">
      <c r="A449" s="20">
        <v>45531</v>
      </c>
      <c r="B449" s="21" t="s">
        <v>531</v>
      </c>
      <c r="D449" s="23">
        <v>30786.32</v>
      </c>
      <c r="E449" s="23">
        <v>1192706.08</v>
      </c>
      <c r="F449" t="s">
        <v>10</v>
      </c>
      <c r="G449" t="s">
        <v>42</v>
      </c>
      <c r="H449" t="s">
        <v>532</v>
      </c>
      <c r="J449" s="2">
        <f t="shared" si="7"/>
        <v>35</v>
      </c>
    </row>
    <row r="450" spans="1:10" ht="18" hidden="1" customHeight="1" x14ac:dyDescent="0.2">
      <c r="A450" s="20">
        <v>45565</v>
      </c>
      <c r="B450" s="21" t="s">
        <v>533</v>
      </c>
      <c r="D450" s="23">
        <v>30786.32</v>
      </c>
      <c r="E450" s="23">
        <v>285132.21999999997</v>
      </c>
      <c r="F450" t="s">
        <v>10</v>
      </c>
      <c r="G450" t="s">
        <v>42</v>
      </c>
      <c r="H450" t="s">
        <v>532</v>
      </c>
      <c r="J450" s="2">
        <f t="shared" si="7"/>
        <v>40</v>
      </c>
    </row>
    <row r="451" spans="1:10" ht="18" hidden="1" customHeight="1" x14ac:dyDescent="0.2">
      <c r="A451" s="20">
        <v>45510</v>
      </c>
      <c r="B451" s="21" t="s">
        <v>534</v>
      </c>
      <c r="D451" s="23">
        <v>235000</v>
      </c>
      <c r="E451" s="23">
        <v>489274.97</v>
      </c>
      <c r="F451" t="s">
        <v>10</v>
      </c>
      <c r="G451" t="s">
        <v>42</v>
      </c>
      <c r="H451" t="s">
        <v>535</v>
      </c>
      <c r="J451" s="2">
        <f t="shared" si="7"/>
        <v>32</v>
      </c>
    </row>
    <row r="452" spans="1:10" ht="18" hidden="1" customHeight="1" x14ac:dyDescent="0.2">
      <c r="A452" s="20">
        <v>45477</v>
      </c>
      <c r="B452" s="21" t="s">
        <v>536</v>
      </c>
      <c r="D452" s="23">
        <v>235000</v>
      </c>
      <c r="E452" s="23">
        <v>503315.21</v>
      </c>
      <c r="F452" t="s">
        <v>10</v>
      </c>
      <c r="G452" t="s">
        <v>42</v>
      </c>
      <c r="H452" t="s">
        <v>535</v>
      </c>
      <c r="J452" s="2">
        <f t="shared" si="7"/>
        <v>27</v>
      </c>
    </row>
    <row r="453" spans="1:10" ht="18" hidden="1" customHeight="1" x14ac:dyDescent="0.2">
      <c r="A453" s="20">
        <v>45504</v>
      </c>
      <c r="B453" s="21" t="s">
        <v>537</v>
      </c>
      <c r="D453" s="23">
        <v>30786.32</v>
      </c>
      <c r="E453" s="23">
        <v>188831.77</v>
      </c>
      <c r="F453" t="s">
        <v>10</v>
      </c>
      <c r="G453" t="s">
        <v>42</v>
      </c>
      <c r="H453" t="s">
        <v>532</v>
      </c>
      <c r="J453" s="2">
        <f t="shared" si="7"/>
        <v>31</v>
      </c>
    </row>
    <row r="454" spans="1:10" ht="18" hidden="1" customHeight="1" x14ac:dyDescent="0.2">
      <c r="A454" s="20">
        <v>45540</v>
      </c>
      <c r="B454" s="21" t="s">
        <v>538</v>
      </c>
      <c r="D454" s="23">
        <v>235000</v>
      </c>
      <c r="E454" s="23">
        <v>298194.98</v>
      </c>
      <c r="F454" t="s">
        <v>10</v>
      </c>
      <c r="G454" t="s">
        <v>42</v>
      </c>
      <c r="H454" t="s">
        <v>535</v>
      </c>
      <c r="J454" s="2">
        <f t="shared" si="7"/>
        <v>36</v>
      </c>
    </row>
    <row r="455" spans="1:10" ht="18" hidden="1" customHeight="1" x14ac:dyDescent="0.2">
      <c r="A455" s="20">
        <v>45474</v>
      </c>
      <c r="B455" s="21" t="s">
        <v>539</v>
      </c>
      <c r="D455" s="23">
        <v>25720.28</v>
      </c>
      <c r="E455" s="23">
        <v>100755.75</v>
      </c>
      <c r="F455" t="s">
        <v>10</v>
      </c>
      <c r="G455" t="s">
        <v>42</v>
      </c>
      <c r="H455" t="s">
        <v>540</v>
      </c>
      <c r="J455" s="2">
        <f t="shared" si="7"/>
        <v>27</v>
      </c>
    </row>
    <row r="456" spans="1:10" ht="18" hidden="1" customHeight="1" x14ac:dyDescent="0.2">
      <c r="A456" s="20">
        <v>45477</v>
      </c>
      <c r="B456" s="21" t="s">
        <v>541</v>
      </c>
      <c r="D456" s="23">
        <v>125000</v>
      </c>
      <c r="E456" s="23">
        <v>227329.51</v>
      </c>
      <c r="F456" t="s">
        <v>10</v>
      </c>
      <c r="G456" t="s">
        <v>42</v>
      </c>
      <c r="H456" t="s">
        <v>542</v>
      </c>
      <c r="J456" s="2">
        <f t="shared" si="7"/>
        <v>27</v>
      </c>
    </row>
    <row r="457" spans="1:10" ht="18" hidden="1" customHeight="1" x14ac:dyDescent="0.2">
      <c r="A457" s="20">
        <v>45477</v>
      </c>
      <c r="B457" s="21" t="s">
        <v>543</v>
      </c>
      <c r="D457" s="23">
        <v>40985.699999999997</v>
      </c>
      <c r="E457" s="23">
        <v>268315.21000000002</v>
      </c>
      <c r="F457" t="s">
        <v>10</v>
      </c>
      <c r="G457" t="s">
        <v>42</v>
      </c>
      <c r="H457" t="s">
        <v>544</v>
      </c>
      <c r="J457" s="2">
        <f t="shared" si="7"/>
        <v>27</v>
      </c>
    </row>
    <row r="458" spans="1:10" ht="18" hidden="1" customHeight="1" x14ac:dyDescent="0.2">
      <c r="A458" s="20">
        <v>45481</v>
      </c>
      <c r="B458" s="21" t="s">
        <v>545</v>
      </c>
      <c r="D458" s="23">
        <v>23833</v>
      </c>
      <c r="E458" s="23">
        <v>135278.59</v>
      </c>
      <c r="F458" t="s">
        <v>10</v>
      </c>
      <c r="G458" t="s">
        <v>42</v>
      </c>
      <c r="H458" t="s">
        <v>546</v>
      </c>
      <c r="J458" s="2">
        <f t="shared" si="7"/>
        <v>28</v>
      </c>
    </row>
    <row r="459" spans="1:10" ht="18" hidden="1" customHeight="1" x14ac:dyDescent="0.2">
      <c r="A459" s="20">
        <v>45490</v>
      </c>
      <c r="B459" s="21" t="s">
        <v>547</v>
      </c>
      <c r="D459" s="23">
        <v>4865.91</v>
      </c>
      <c r="E459" s="23">
        <v>487317.29</v>
      </c>
      <c r="F459" t="s">
        <v>10</v>
      </c>
      <c r="G459" t="s">
        <v>42</v>
      </c>
      <c r="H459" t="s">
        <v>548</v>
      </c>
      <c r="J459" s="2">
        <f t="shared" si="7"/>
        <v>29</v>
      </c>
    </row>
    <row r="460" spans="1:10" ht="18" hidden="1" customHeight="1" x14ac:dyDescent="0.2">
      <c r="A460" s="20">
        <v>45509</v>
      </c>
      <c r="B460" s="21" t="s">
        <v>549</v>
      </c>
      <c r="D460" s="23">
        <v>40985.699999999997</v>
      </c>
      <c r="E460" s="23">
        <v>187558.72</v>
      </c>
      <c r="F460" t="s">
        <v>10</v>
      </c>
      <c r="G460" t="s">
        <v>42</v>
      </c>
      <c r="H460" t="s">
        <v>544</v>
      </c>
      <c r="J460" s="2">
        <f t="shared" si="7"/>
        <v>32</v>
      </c>
    </row>
    <row r="461" spans="1:10" ht="18" hidden="1" customHeight="1" x14ac:dyDescent="0.2">
      <c r="A461" s="20">
        <v>45510</v>
      </c>
      <c r="B461" s="21" t="s">
        <v>550</v>
      </c>
      <c r="D461" s="23">
        <v>125000</v>
      </c>
      <c r="E461" s="23">
        <v>254274.97</v>
      </c>
      <c r="F461" t="s">
        <v>10</v>
      </c>
      <c r="G461" t="s">
        <v>42</v>
      </c>
      <c r="H461" t="s">
        <v>542</v>
      </c>
      <c r="J461" s="2">
        <f t="shared" si="7"/>
        <v>32</v>
      </c>
    </row>
    <row r="462" spans="1:10" ht="18" hidden="1" customHeight="1" x14ac:dyDescent="0.2">
      <c r="A462" s="20">
        <v>45513</v>
      </c>
      <c r="B462" s="21" t="s">
        <v>551</v>
      </c>
      <c r="D462" s="23">
        <v>21415.919999999998</v>
      </c>
      <c r="E462" s="23">
        <v>265124</v>
      </c>
      <c r="F462" t="s">
        <v>10</v>
      </c>
      <c r="G462" t="s">
        <v>42</v>
      </c>
      <c r="H462" t="s">
        <v>540</v>
      </c>
      <c r="J462" s="2">
        <f t="shared" si="7"/>
        <v>32</v>
      </c>
    </row>
    <row r="463" spans="1:10" ht="18" hidden="1" customHeight="1" x14ac:dyDescent="0.2">
      <c r="A463" s="20">
        <v>45540</v>
      </c>
      <c r="B463" s="21" t="s">
        <v>552</v>
      </c>
      <c r="D463" s="23">
        <v>40985.699999999997</v>
      </c>
      <c r="E463" s="23">
        <v>339180.68</v>
      </c>
      <c r="F463" t="s">
        <v>10</v>
      </c>
      <c r="G463" t="s">
        <v>42</v>
      </c>
      <c r="H463" t="s">
        <v>544</v>
      </c>
      <c r="J463" s="2">
        <f t="shared" si="7"/>
        <v>36</v>
      </c>
    </row>
    <row r="464" spans="1:10" ht="18" hidden="1" customHeight="1" x14ac:dyDescent="0.2">
      <c r="A464" s="20">
        <v>45541</v>
      </c>
      <c r="B464" s="21" t="s">
        <v>553</v>
      </c>
      <c r="D464" s="23">
        <v>21415.919999999998</v>
      </c>
      <c r="E464" s="23">
        <v>360596.6</v>
      </c>
      <c r="F464" t="s">
        <v>10</v>
      </c>
      <c r="G464" t="s">
        <v>42</v>
      </c>
      <c r="H464" t="s">
        <v>540</v>
      </c>
      <c r="J464" s="2">
        <f t="shared" si="7"/>
        <v>36</v>
      </c>
    </row>
    <row r="465" spans="1:10" ht="18" hidden="1" customHeight="1" x14ac:dyDescent="0.2">
      <c r="A465" s="20">
        <v>45489</v>
      </c>
      <c r="B465" s="21" t="s">
        <v>554</v>
      </c>
      <c r="D465" s="23">
        <v>16532.73</v>
      </c>
      <c r="E465" s="23">
        <v>148823.49</v>
      </c>
      <c r="F465" t="s">
        <v>10</v>
      </c>
      <c r="G465" t="s">
        <v>55</v>
      </c>
      <c r="J465" s="2">
        <f t="shared" si="7"/>
        <v>29</v>
      </c>
    </row>
    <row r="466" spans="1:10" ht="18" hidden="1" customHeight="1" x14ac:dyDescent="0.2">
      <c r="A466" s="20">
        <v>45489</v>
      </c>
      <c r="B466" s="21" t="s">
        <v>555</v>
      </c>
      <c r="D466" s="23">
        <v>13627.89</v>
      </c>
      <c r="E466" s="23">
        <v>162451.38</v>
      </c>
      <c r="F466" t="s">
        <v>10</v>
      </c>
      <c r="G466" t="s">
        <v>55</v>
      </c>
      <c r="J466" s="2">
        <f t="shared" si="7"/>
        <v>29</v>
      </c>
    </row>
    <row r="467" spans="1:10" ht="18" hidden="1" customHeight="1" x14ac:dyDescent="0.2">
      <c r="A467" s="20">
        <v>45565</v>
      </c>
      <c r="B467" s="21" t="s">
        <v>556</v>
      </c>
      <c r="D467" s="23">
        <v>23142</v>
      </c>
      <c r="E467" s="23">
        <v>90411.33</v>
      </c>
      <c r="F467" t="s">
        <v>10</v>
      </c>
      <c r="G467" t="s">
        <v>42</v>
      </c>
      <c r="H467" t="s">
        <v>557</v>
      </c>
      <c r="J467" s="2">
        <f t="shared" si="7"/>
        <v>40</v>
      </c>
    </row>
    <row r="468" spans="1:10" ht="18" hidden="1" customHeight="1" x14ac:dyDescent="0.2">
      <c r="A468" s="20">
        <v>45565</v>
      </c>
      <c r="B468" s="21" t="s">
        <v>558</v>
      </c>
      <c r="D468" s="23">
        <v>22767.68</v>
      </c>
      <c r="E468" s="23">
        <v>158640.43</v>
      </c>
      <c r="F468" t="s">
        <v>10</v>
      </c>
      <c r="G468" t="s">
        <v>42</v>
      </c>
      <c r="H468" t="s">
        <v>557</v>
      </c>
      <c r="J468" s="2">
        <f t="shared" si="7"/>
        <v>40</v>
      </c>
    </row>
    <row r="469" spans="1:10" ht="18" hidden="1" customHeight="1" x14ac:dyDescent="0.2">
      <c r="A469" s="20">
        <v>45565</v>
      </c>
      <c r="B469" s="21" t="s">
        <v>559</v>
      </c>
      <c r="D469" s="23">
        <v>44640.45</v>
      </c>
      <c r="E469" s="23">
        <v>67269.33</v>
      </c>
      <c r="F469" t="s">
        <v>10</v>
      </c>
      <c r="G469" t="s">
        <v>42</v>
      </c>
      <c r="H469" t="s">
        <v>557</v>
      </c>
      <c r="J469" s="2">
        <f t="shared" si="7"/>
        <v>40</v>
      </c>
    </row>
    <row r="470" spans="1:10" ht="18" hidden="1" customHeight="1" x14ac:dyDescent="0.2">
      <c r="A470" s="20">
        <v>45530</v>
      </c>
      <c r="B470" s="21" t="s">
        <v>560</v>
      </c>
      <c r="D470" s="23">
        <v>27380.55</v>
      </c>
      <c r="E470" s="23">
        <v>991531.12</v>
      </c>
      <c r="F470" t="s">
        <v>10</v>
      </c>
      <c r="G470" t="s">
        <v>42</v>
      </c>
      <c r="H470" t="s">
        <v>561</v>
      </c>
      <c r="J470" s="2">
        <f t="shared" si="7"/>
        <v>35</v>
      </c>
    </row>
    <row r="471" spans="1:10" ht="18" hidden="1" customHeight="1" x14ac:dyDescent="0.2">
      <c r="A471" s="20">
        <v>45496</v>
      </c>
      <c r="B471" s="21" t="s">
        <v>562</v>
      </c>
      <c r="D471" s="23">
        <v>20000</v>
      </c>
      <c r="E471" s="23">
        <v>158640.75</v>
      </c>
      <c r="F471" t="s">
        <v>10</v>
      </c>
      <c r="G471" t="s">
        <v>55</v>
      </c>
      <c r="J471" s="2">
        <f t="shared" si="7"/>
        <v>30</v>
      </c>
    </row>
    <row r="472" spans="1:10" ht="18" hidden="1" customHeight="1" x14ac:dyDescent="0.2">
      <c r="A472" s="20">
        <v>45560</v>
      </c>
      <c r="B472" s="21" t="s">
        <v>562</v>
      </c>
      <c r="D472" s="23">
        <v>90000</v>
      </c>
      <c r="E472" s="23">
        <v>159260.32999999999</v>
      </c>
      <c r="F472" t="s">
        <v>10</v>
      </c>
      <c r="G472" t="s">
        <v>55</v>
      </c>
      <c r="J472" s="2">
        <f t="shared" si="7"/>
        <v>39</v>
      </c>
    </row>
    <row r="473" spans="1:10" ht="18" hidden="1" customHeight="1" x14ac:dyDescent="0.2">
      <c r="A473" s="20">
        <v>45531</v>
      </c>
      <c r="B473" s="21" t="s">
        <v>562</v>
      </c>
      <c r="D473" s="23">
        <v>120000</v>
      </c>
      <c r="E473" s="23">
        <v>1161919.76</v>
      </c>
      <c r="F473" t="s">
        <v>10</v>
      </c>
      <c r="G473" t="s">
        <v>55</v>
      </c>
      <c r="J473" s="2">
        <f t="shared" si="7"/>
        <v>35</v>
      </c>
    </row>
    <row r="474" spans="1:10" ht="18" hidden="1" customHeight="1" x14ac:dyDescent="0.2">
      <c r="A474" s="20">
        <v>45562</v>
      </c>
      <c r="B474" s="21" t="s">
        <v>562</v>
      </c>
      <c r="D474" s="23">
        <v>150000</v>
      </c>
      <c r="E474" s="23">
        <v>336374.06</v>
      </c>
      <c r="F474" t="s">
        <v>10</v>
      </c>
      <c r="G474" t="s">
        <v>55</v>
      </c>
      <c r="J474" s="2">
        <f t="shared" si="7"/>
        <v>39</v>
      </c>
    </row>
    <row r="475" spans="1:10" ht="18" hidden="1" customHeight="1" x14ac:dyDescent="0.2">
      <c r="A475" s="20">
        <v>45555</v>
      </c>
      <c r="B475" s="21" t="s">
        <v>562</v>
      </c>
      <c r="D475" s="23">
        <v>250000</v>
      </c>
      <c r="E475" s="23">
        <v>707364.23</v>
      </c>
      <c r="F475" t="s">
        <v>10</v>
      </c>
      <c r="G475" t="s">
        <v>55</v>
      </c>
      <c r="J475" s="2">
        <f t="shared" si="7"/>
        <v>38</v>
      </c>
    </row>
    <row r="476" spans="1:10" ht="18" hidden="1" customHeight="1" x14ac:dyDescent="0.2">
      <c r="A476" s="20">
        <v>45492</v>
      </c>
      <c r="B476" s="21" t="s">
        <v>563</v>
      </c>
      <c r="D476" s="23">
        <v>30000</v>
      </c>
      <c r="E476" s="23">
        <v>198677.15</v>
      </c>
      <c r="F476" t="s">
        <v>10</v>
      </c>
      <c r="G476" t="s">
        <v>55</v>
      </c>
      <c r="J476" s="2">
        <f t="shared" si="7"/>
        <v>29</v>
      </c>
    </row>
    <row r="477" spans="1:10" ht="18" hidden="1" customHeight="1" x14ac:dyDescent="0.2">
      <c r="A477" s="20">
        <v>45491</v>
      </c>
      <c r="B477" s="21" t="s">
        <v>564</v>
      </c>
      <c r="D477" s="23">
        <v>30000</v>
      </c>
      <c r="E477" s="23">
        <v>108405.56</v>
      </c>
      <c r="F477" t="s">
        <v>10</v>
      </c>
      <c r="G477" t="s">
        <v>55</v>
      </c>
      <c r="J477" s="2">
        <f t="shared" si="7"/>
        <v>29</v>
      </c>
    </row>
    <row r="478" spans="1:10" ht="18" hidden="1" customHeight="1" x14ac:dyDescent="0.2">
      <c r="A478" s="20">
        <v>45531</v>
      </c>
      <c r="B478" s="21" t="s">
        <v>564</v>
      </c>
      <c r="D478" s="23">
        <v>50000</v>
      </c>
      <c r="E478" s="23">
        <v>7926919.7599999998</v>
      </c>
      <c r="F478" t="s">
        <v>10</v>
      </c>
      <c r="G478" t="s">
        <v>55</v>
      </c>
      <c r="J478" s="2">
        <f t="shared" si="7"/>
        <v>35</v>
      </c>
    </row>
    <row r="479" spans="1:10" ht="18" hidden="1" customHeight="1" x14ac:dyDescent="0.2">
      <c r="A479" s="20">
        <v>45560</v>
      </c>
      <c r="B479" s="21" t="s">
        <v>564</v>
      </c>
      <c r="D479" s="23">
        <v>60000</v>
      </c>
      <c r="E479" s="23">
        <v>219260.33</v>
      </c>
      <c r="F479" t="s">
        <v>10</v>
      </c>
      <c r="G479" t="s">
        <v>55</v>
      </c>
      <c r="J479" s="2">
        <f t="shared" si="7"/>
        <v>39</v>
      </c>
    </row>
    <row r="480" spans="1:10" ht="18" hidden="1" customHeight="1" x14ac:dyDescent="0.2">
      <c r="A480" s="20">
        <v>45526</v>
      </c>
      <c r="B480" s="21" t="s">
        <v>565</v>
      </c>
      <c r="D480" s="23">
        <v>50000</v>
      </c>
      <c r="E480" s="23">
        <v>68838.73</v>
      </c>
      <c r="F480" t="s">
        <v>10</v>
      </c>
      <c r="G480" t="s">
        <v>55</v>
      </c>
      <c r="J480" s="2">
        <f t="shared" si="7"/>
        <v>34</v>
      </c>
    </row>
    <row r="481" spans="1:10" ht="18" hidden="1" customHeight="1" x14ac:dyDescent="0.2">
      <c r="A481" s="20">
        <v>45492</v>
      </c>
      <c r="B481" s="21" t="s">
        <v>565</v>
      </c>
      <c r="D481" s="23">
        <v>50000</v>
      </c>
      <c r="E481" s="23">
        <v>168677.15</v>
      </c>
      <c r="F481" t="s">
        <v>10</v>
      </c>
      <c r="G481" t="s">
        <v>55</v>
      </c>
      <c r="J481" s="2">
        <f t="shared" si="7"/>
        <v>29</v>
      </c>
    </row>
    <row r="482" spans="1:10" ht="18" hidden="1" customHeight="1" x14ac:dyDescent="0.2">
      <c r="A482" s="20">
        <v>45474</v>
      </c>
      <c r="B482" s="21" t="s">
        <v>565</v>
      </c>
      <c r="D482" s="23">
        <v>60000</v>
      </c>
      <c r="E482" s="23">
        <v>162319.06</v>
      </c>
      <c r="F482" t="s">
        <v>10</v>
      </c>
      <c r="G482" t="s">
        <v>55</v>
      </c>
      <c r="J482" s="2">
        <f t="shared" si="7"/>
        <v>27</v>
      </c>
    </row>
    <row r="483" spans="1:10" ht="18" hidden="1" customHeight="1" x14ac:dyDescent="0.2">
      <c r="A483" s="20">
        <v>45491</v>
      </c>
      <c r="B483" s="21" t="s">
        <v>565</v>
      </c>
      <c r="D483" s="23">
        <v>60000</v>
      </c>
      <c r="E483" s="23">
        <v>168405.56</v>
      </c>
      <c r="F483" t="s">
        <v>10</v>
      </c>
      <c r="G483" t="s">
        <v>55</v>
      </c>
      <c r="J483" s="2">
        <f t="shared" ref="J483:J546" si="8">IF(A483="","",_xlfn.ISOWEEKNUM(A483))</f>
        <v>29</v>
      </c>
    </row>
    <row r="484" spans="1:10" ht="18" hidden="1" customHeight="1" x14ac:dyDescent="0.2">
      <c r="A484" s="20">
        <v>45560</v>
      </c>
      <c r="B484" s="21" t="s">
        <v>565</v>
      </c>
      <c r="D484" s="23">
        <v>60000</v>
      </c>
      <c r="E484" s="23">
        <v>69260.33</v>
      </c>
      <c r="F484" t="s">
        <v>10</v>
      </c>
      <c r="G484" t="s">
        <v>55</v>
      </c>
      <c r="J484" s="2">
        <f t="shared" si="8"/>
        <v>39</v>
      </c>
    </row>
    <row r="485" spans="1:10" ht="18" hidden="1" customHeight="1" x14ac:dyDescent="0.2">
      <c r="A485" s="20">
        <v>45519</v>
      </c>
      <c r="B485" s="21" t="s">
        <v>565</v>
      </c>
      <c r="D485" s="23">
        <v>100000</v>
      </c>
      <c r="E485" s="23">
        <v>168208.66</v>
      </c>
      <c r="F485" t="s">
        <v>10</v>
      </c>
      <c r="G485" t="s">
        <v>55</v>
      </c>
      <c r="J485" s="2">
        <f t="shared" si="8"/>
        <v>33</v>
      </c>
    </row>
    <row r="486" spans="1:10" ht="18" hidden="1" customHeight="1" x14ac:dyDescent="0.2">
      <c r="A486" s="20">
        <v>45498</v>
      </c>
      <c r="B486" s="21" t="s">
        <v>566</v>
      </c>
      <c r="D486" s="23">
        <v>150000</v>
      </c>
      <c r="E486" s="23">
        <v>340584.97</v>
      </c>
      <c r="F486" t="s">
        <v>10</v>
      </c>
      <c r="G486" t="s">
        <v>55</v>
      </c>
      <c r="J486" s="2">
        <f t="shared" si="8"/>
        <v>30</v>
      </c>
    </row>
    <row r="487" spans="1:10" ht="18" hidden="1" customHeight="1" x14ac:dyDescent="0.2">
      <c r="A487" s="20">
        <v>45534</v>
      </c>
      <c r="B487" s="21" t="s">
        <v>567</v>
      </c>
      <c r="D487" s="23">
        <v>250000</v>
      </c>
      <c r="E487" s="23">
        <v>326236.05</v>
      </c>
      <c r="F487" t="s">
        <v>10</v>
      </c>
      <c r="G487" t="s">
        <v>55</v>
      </c>
      <c r="J487" s="2">
        <f t="shared" si="8"/>
        <v>35</v>
      </c>
    </row>
    <row r="488" spans="1:10" ht="18" hidden="1" customHeight="1" x14ac:dyDescent="0.2">
      <c r="A488" s="20">
        <v>45555</v>
      </c>
      <c r="B488" s="21" t="s">
        <v>567</v>
      </c>
      <c r="D488" s="23">
        <v>435000</v>
      </c>
      <c r="E488" s="23">
        <v>1452537.44</v>
      </c>
      <c r="F488" t="s">
        <v>10</v>
      </c>
      <c r="G488" t="s">
        <v>55</v>
      </c>
      <c r="J488" s="2">
        <f t="shared" si="8"/>
        <v>38</v>
      </c>
    </row>
    <row r="489" spans="1:10" ht="18" hidden="1" customHeight="1" x14ac:dyDescent="0.2">
      <c r="A489" s="20">
        <v>45534</v>
      </c>
      <c r="B489" s="21" t="s">
        <v>568</v>
      </c>
      <c r="D489" s="23">
        <v>138006.54999999999</v>
      </c>
      <c r="E489" s="23">
        <v>193283.63</v>
      </c>
      <c r="F489" t="s">
        <v>10</v>
      </c>
      <c r="G489" t="s">
        <v>42</v>
      </c>
      <c r="H489" t="s">
        <v>557</v>
      </c>
      <c r="J489" s="2">
        <f t="shared" si="8"/>
        <v>35</v>
      </c>
    </row>
    <row r="490" spans="1:10" ht="18" hidden="1" customHeight="1" x14ac:dyDescent="0.2">
      <c r="A490" s="20">
        <v>45565</v>
      </c>
      <c r="B490" s="21" t="s">
        <v>569</v>
      </c>
      <c r="D490" s="23">
        <v>45461.42</v>
      </c>
      <c r="E490" s="23">
        <v>135872.75</v>
      </c>
      <c r="F490" t="s">
        <v>10</v>
      </c>
      <c r="G490" t="s">
        <v>42</v>
      </c>
      <c r="H490" t="s">
        <v>557</v>
      </c>
      <c r="J490" s="2">
        <f t="shared" si="8"/>
        <v>40</v>
      </c>
    </row>
    <row r="491" spans="1:10" ht="18" hidden="1" customHeight="1" x14ac:dyDescent="0.2">
      <c r="A491" s="20">
        <v>45485</v>
      </c>
      <c r="B491" s="21" t="s">
        <v>570</v>
      </c>
      <c r="D491" s="23">
        <v>27380.55</v>
      </c>
      <c r="E491" s="23">
        <v>195001.98</v>
      </c>
      <c r="F491" t="s">
        <v>10</v>
      </c>
      <c r="G491" t="s">
        <v>42</v>
      </c>
      <c r="H491" t="s">
        <v>561</v>
      </c>
      <c r="J491" s="2">
        <f t="shared" si="8"/>
        <v>28</v>
      </c>
    </row>
    <row r="492" spans="1:10" ht="18" hidden="1" customHeight="1" x14ac:dyDescent="0.2">
      <c r="A492" s="20">
        <v>45527</v>
      </c>
      <c r="B492" s="21" t="s">
        <v>571</v>
      </c>
      <c r="D492" s="23">
        <v>1100000</v>
      </c>
      <c r="E492" s="23">
        <v>1197631.3</v>
      </c>
      <c r="F492" t="s">
        <v>10</v>
      </c>
      <c r="G492" t="s">
        <v>42</v>
      </c>
      <c r="H492" t="s">
        <v>572</v>
      </c>
      <c r="J492" s="2">
        <f t="shared" si="8"/>
        <v>34</v>
      </c>
    </row>
    <row r="493" spans="1:10" ht="18" hidden="1" customHeight="1" x14ac:dyDescent="0.2">
      <c r="A493" s="20">
        <v>45559</v>
      </c>
      <c r="B493" s="21" t="s">
        <v>573</v>
      </c>
      <c r="D493" s="23">
        <v>27380.55</v>
      </c>
      <c r="E493" s="23">
        <v>40985.86</v>
      </c>
      <c r="F493" t="s">
        <v>10</v>
      </c>
      <c r="G493" t="s">
        <v>42</v>
      </c>
      <c r="H493" t="s">
        <v>561</v>
      </c>
      <c r="J493" s="2">
        <f t="shared" si="8"/>
        <v>39</v>
      </c>
    </row>
    <row r="494" spans="1:10" ht="18" hidden="1" customHeight="1" x14ac:dyDescent="0.2">
      <c r="A494" s="20">
        <v>45565</v>
      </c>
      <c r="B494" s="21" t="s">
        <v>574</v>
      </c>
      <c r="D494" s="23">
        <v>40000</v>
      </c>
      <c r="E494" s="23">
        <v>314642.8</v>
      </c>
      <c r="F494" t="s">
        <v>10</v>
      </c>
      <c r="G494" t="s">
        <v>48</v>
      </c>
      <c r="J494" s="2">
        <f t="shared" si="8"/>
        <v>40</v>
      </c>
    </row>
    <row r="495" spans="1:10" ht="18" hidden="1" customHeight="1" x14ac:dyDescent="0.2">
      <c r="A495" s="17"/>
      <c r="B495" s="18"/>
      <c r="C495" s="25"/>
      <c r="E495" s="25"/>
      <c r="F495" s="19"/>
      <c r="G495" s="19"/>
      <c r="H495" s="19"/>
      <c r="J495" s="2" t="str">
        <f t="shared" si="8"/>
        <v/>
      </c>
    </row>
    <row r="496" spans="1:10" ht="18" hidden="1" customHeight="1" x14ac:dyDescent="0.2">
      <c r="A496" s="17"/>
      <c r="B496" s="18"/>
      <c r="C496" s="25"/>
      <c r="E496" s="25"/>
      <c r="F496" s="19"/>
      <c r="G496" s="19"/>
      <c r="J496" s="2" t="str">
        <f t="shared" si="8"/>
        <v/>
      </c>
    </row>
    <row r="497" spans="1:10" ht="18" hidden="1" customHeight="1" x14ac:dyDescent="0.2">
      <c r="A497" s="17"/>
      <c r="B497" s="18"/>
      <c r="C497" s="25"/>
      <c r="E497" s="25"/>
      <c r="F497" s="19"/>
      <c r="G497" s="19"/>
      <c r="J497" s="2" t="str">
        <f t="shared" si="8"/>
        <v/>
      </c>
    </row>
    <row r="498" spans="1:10" ht="18" hidden="1" customHeight="1" x14ac:dyDescent="0.2">
      <c r="A498" s="17"/>
      <c r="B498" s="18"/>
      <c r="C498" s="25"/>
      <c r="E498" s="25"/>
      <c r="F498" s="19"/>
      <c r="G498" s="19"/>
      <c r="H498" s="19"/>
      <c r="J498" s="2" t="str">
        <f t="shared" si="8"/>
        <v/>
      </c>
    </row>
    <row r="499" spans="1:10" ht="18" hidden="1" customHeight="1" x14ac:dyDescent="0.2">
      <c r="A499" s="17"/>
      <c r="B499" s="18"/>
      <c r="C499" s="25"/>
      <c r="E499" s="25"/>
      <c r="F499" s="19"/>
      <c r="G499" s="19"/>
      <c r="J499" s="2" t="str">
        <f t="shared" si="8"/>
        <v/>
      </c>
    </row>
    <row r="500" spans="1:10" ht="18" hidden="1" customHeight="1" x14ac:dyDescent="0.2">
      <c r="A500" s="17"/>
      <c r="B500" s="18"/>
      <c r="C500" s="25"/>
      <c r="E500" s="25"/>
      <c r="F500" s="19"/>
      <c r="G500" s="19"/>
      <c r="H500" s="19"/>
      <c r="J500" s="2" t="str">
        <f t="shared" si="8"/>
        <v/>
      </c>
    </row>
    <row r="501" spans="1:10" ht="18" hidden="1" customHeight="1" x14ac:dyDescent="0.2">
      <c r="A501" s="17"/>
      <c r="B501" s="18"/>
      <c r="C501" s="25"/>
      <c r="E501" s="25"/>
      <c r="F501" s="19"/>
      <c r="G501" s="19"/>
      <c r="H501" s="19"/>
      <c r="J501" s="2" t="str">
        <f t="shared" si="8"/>
        <v/>
      </c>
    </row>
    <row r="502" spans="1:10" ht="18" hidden="1" customHeight="1" x14ac:dyDescent="0.2">
      <c r="A502" s="17"/>
      <c r="B502" s="18"/>
      <c r="C502" s="25"/>
      <c r="E502" s="25"/>
      <c r="F502" s="19"/>
      <c r="G502" s="19"/>
      <c r="H502" s="19"/>
      <c r="J502" s="2" t="str">
        <f t="shared" si="8"/>
        <v/>
      </c>
    </row>
    <row r="503" spans="1:10" ht="18" hidden="1" customHeight="1" x14ac:dyDescent="0.2">
      <c r="A503" s="17"/>
      <c r="B503" s="18"/>
      <c r="C503" s="25"/>
      <c r="E503" s="25"/>
      <c r="F503" s="19"/>
      <c r="G503" s="19"/>
      <c r="H503" s="19"/>
      <c r="J503" s="2" t="str">
        <f t="shared" si="8"/>
        <v/>
      </c>
    </row>
    <row r="504" spans="1:10" ht="18" hidden="1" customHeight="1" x14ac:dyDescent="0.2">
      <c r="A504" s="17"/>
      <c r="B504" s="18"/>
      <c r="C504" s="25"/>
      <c r="E504" s="25"/>
      <c r="F504" s="19"/>
      <c r="G504" s="19"/>
      <c r="H504" s="19"/>
      <c r="J504" s="2" t="str">
        <f t="shared" si="8"/>
        <v/>
      </c>
    </row>
    <row r="505" spans="1:10" ht="18" hidden="1" customHeight="1" x14ac:dyDescent="0.2">
      <c r="A505" s="17"/>
      <c r="B505" s="18"/>
      <c r="C505" s="25"/>
      <c r="E505" s="25"/>
      <c r="F505" s="19"/>
      <c r="G505" s="19"/>
      <c r="H505" s="19"/>
      <c r="J505" s="2" t="str">
        <f t="shared" si="8"/>
        <v/>
      </c>
    </row>
    <row r="506" spans="1:10" ht="18" hidden="1" customHeight="1" x14ac:dyDescent="0.2">
      <c r="A506" s="17"/>
      <c r="B506" s="18"/>
      <c r="C506" s="25"/>
      <c r="E506" s="25"/>
      <c r="F506" s="19"/>
      <c r="G506" s="19"/>
      <c r="J506" s="2" t="str">
        <f t="shared" si="8"/>
        <v/>
      </c>
    </row>
    <row r="507" spans="1:10" ht="18" hidden="1" customHeight="1" x14ac:dyDescent="0.2">
      <c r="A507" s="17"/>
      <c r="B507" s="18"/>
      <c r="C507" s="25"/>
      <c r="E507" s="25"/>
      <c r="F507" s="19"/>
      <c r="G507" s="19"/>
      <c r="J507" s="2" t="str">
        <f t="shared" si="8"/>
        <v/>
      </c>
    </row>
    <row r="508" spans="1:10" ht="18" hidden="1" customHeight="1" x14ac:dyDescent="0.2">
      <c r="A508" s="17"/>
      <c r="B508" s="18"/>
      <c r="C508" s="25"/>
      <c r="E508" s="25"/>
      <c r="F508" s="19"/>
      <c r="G508" s="19"/>
      <c r="J508" s="2" t="str">
        <f t="shared" si="8"/>
        <v/>
      </c>
    </row>
    <row r="509" spans="1:10" ht="18" hidden="1" customHeight="1" x14ac:dyDescent="0.2">
      <c r="A509" s="17"/>
      <c r="B509" s="18"/>
      <c r="C509" s="25"/>
      <c r="E509" s="25"/>
      <c r="F509" s="19"/>
      <c r="G509" s="19"/>
      <c r="H509" s="19"/>
      <c r="J509" s="2" t="str">
        <f t="shared" si="8"/>
        <v/>
      </c>
    </row>
    <row r="510" spans="1:10" ht="18" hidden="1" customHeight="1" x14ac:dyDescent="0.2">
      <c r="A510" s="17"/>
      <c r="B510" s="18"/>
      <c r="C510" s="25"/>
      <c r="E510" s="25"/>
      <c r="F510" s="19"/>
      <c r="G510" s="19"/>
      <c r="J510" s="2" t="str">
        <f t="shared" si="8"/>
        <v/>
      </c>
    </row>
    <row r="511" spans="1:10" ht="18" hidden="1" customHeight="1" x14ac:dyDescent="0.2">
      <c r="A511" s="17"/>
      <c r="B511" s="18"/>
      <c r="C511" s="25"/>
      <c r="E511" s="25"/>
      <c r="F511" s="19"/>
      <c r="G511" s="19"/>
      <c r="J511" s="2" t="str">
        <f t="shared" si="8"/>
        <v/>
      </c>
    </row>
    <row r="512" spans="1:10" ht="18" hidden="1" customHeight="1" x14ac:dyDescent="0.2">
      <c r="A512" s="17"/>
      <c r="B512" s="18"/>
      <c r="C512" s="25"/>
      <c r="E512" s="25"/>
      <c r="F512" s="19"/>
      <c r="G512" s="19"/>
      <c r="H512" s="19"/>
      <c r="J512" s="2" t="str">
        <f t="shared" si="8"/>
        <v/>
      </c>
    </row>
    <row r="513" spans="1:10" ht="18" hidden="1" customHeight="1" x14ac:dyDescent="0.2">
      <c r="A513" s="17"/>
      <c r="B513" s="18"/>
      <c r="C513" s="25"/>
      <c r="E513" s="25"/>
      <c r="F513" s="19"/>
      <c r="G513" s="19"/>
      <c r="J513" s="2" t="str">
        <f t="shared" si="8"/>
        <v/>
      </c>
    </row>
    <row r="514" spans="1:10" ht="18" hidden="1" customHeight="1" x14ac:dyDescent="0.2">
      <c r="A514" s="17"/>
      <c r="B514" s="18"/>
      <c r="C514" s="25"/>
      <c r="E514" s="25"/>
      <c r="F514" s="19"/>
      <c r="G514" s="19"/>
      <c r="H514" s="19"/>
      <c r="J514" s="2" t="str">
        <f t="shared" si="8"/>
        <v/>
      </c>
    </row>
    <row r="515" spans="1:10" ht="18" hidden="1" customHeight="1" x14ac:dyDescent="0.2">
      <c r="A515" s="17"/>
      <c r="B515" s="18"/>
      <c r="C515" s="25"/>
      <c r="E515" s="25"/>
      <c r="F515" s="19"/>
      <c r="G515" s="19"/>
      <c r="H515" s="19"/>
      <c r="J515" s="2" t="str">
        <f t="shared" si="8"/>
        <v/>
      </c>
    </row>
    <row r="516" spans="1:10" ht="18" hidden="1" customHeight="1" x14ac:dyDescent="0.2">
      <c r="A516" s="17"/>
      <c r="B516" s="18"/>
      <c r="C516" s="25"/>
      <c r="E516" s="25"/>
      <c r="F516" s="19"/>
      <c r="G516" s="19"/>
      <c r="J516" s="2" t="str">
        <f t="shared" si="8"/>
        <v/>
      </c>
    </row>
    <row r="517" spans="1:10" ht="18" hidden="1" customHeight="1" x14ac:dyDescent="0.2">
      <c r="A517" s="17"/>
      <c r="B517" s="18"/>
      <c r="C517" s="25"/>
      <c r="E517" s="25"/>
      <c r="F517" s="19"/>
      <c r="G517" s="19"/>
      <c r="H517" s="19"/>
      <c r="J517" s="2" t="str">
        <f t="shared" si="8"/>
        <v/>
      </c>
    </row>
    <row r="518" spans="1:10" ht="18" hidden="1" customHeight="1" x14ac:dyDescent="0.2">
      <c r="A518" s="17"/>
      <c r="B518" s="18"/>
      <c r="C518" s="25"/>
      <c r="E518" s="25"/>
      <c r="F518" s="19"/>
      <c r="G518" s="19"/>
      <c r="J518" s="2" t="str">
        <f t="shared" si="8"/>
        <v/>
      </c>
    </row>
    <row r="519" spans="1:10" ht="18" hidden="1" customHeight="1" x14ac:dyDescent="0.2">
      <c r="A519" s="17"/>
      <c r="B519" s="18"/>
      <c r="C519" s="25"/>
      <c r="E519" s="25"/>
      <c r="F519" s="19"/>
      <c r="G519" s="19"/>
      <c r="H519" s="19"/>
      <c r="J519" s="2" t="str">
        <f t="shared" si="8"/>
        <v/>
      </c>
    </row>
    <row r="520" spans="1:10" ht="18" hidden="1" customHeight="1" x14ac:dyDescent="0.2">
      <c r="A520" s="17"/>
      <c r="B520" s="18"/>
      <c r="C520" s="25"/>
      <c r="E520" s="25"/>
      <c r="F520" s="19"/>
      <c r="G520" s="19"/>
      <c r="J520" s="2" t="str">
        <f t="shared" si="8"/>
        <v/>
      </c>
    </row>
    <row r="521" spans="1:10" ht="18" hidden="1" customHeight="1" x14ac:dyDescent="0.2">
      <c r="A521" s="17"/>
      <c r="B521" s="18"/>
      <c r="C521" s="25"/>
      <c r="E521" s="25"/>
      <c r="F521" s="19"/>
      <c r="G521" s="19"/>
      <c r="J521" s="2" t="str">
        <f t="shared" si="8"/>
        <v/>
      </c>
    </row>
    <row r="522" spans="1:10" ht="18" hidden="1" customHeight="1" x14ac:dyDescent="0.2">
      <c r="A522" s="17"/>
      <c r="B522" s="18"/>
      <c r="C522" s="25"/>
      <c r="E522" s="25"/>
      <c r="F522" s="19"/>
      <c r="G522" s="19"/>
      <c r="H522" s="19"/>
      <c r="J522" s="2" t="str">
        <f t="shared" si="8"/>
        <v/>
      </c>
    </row>
    <row r="523" spans="1:10" ht="18" hidden="1" customHeight="1" x14ac:dyDescent="0.2">
      <c r="A523" s="17"/>
      <c r="B523" s="18"/>
      <c r="C523" s="25"/>
      <c r="E523" s="25"/>
      <c r="F523" s="19"/>
      <c r="G523" s="19"/>
      <c r="J523" s="2" t="str">
        <f t="shared" si="8"/>
        <v/>
      </c>
    </row>
    <row r="524" spans="1:10" ht="18" hidden="1" customHeight="1" x14ac:dyDescent="0.2">
      <c r="A524" s="17"/>
      <c r="B524" s="18"/>
      <c r="C524" s="25"/>
      <c r="E524" s="25"/>
      <c r="F524" s="19"/>
      <c r="G524" s="19"/>
      <c r="H524" s="19"/>
      <c r="I524" s="19"/>
      <c r="J524" s="2" t="str">
        <f t="shared" si="8"/>
        <v/>
      </c>
    </row>
    <row r="525" spans="1:10" ht="18" hidden="1" customHeight="1" x14ac:dyDescent="0.2">
      <c r="A525" s="17"/>
      <c r="B525" s="18"/>
      <c r="C525" s="25"/>
      <c r="E525" s="25"/>
      <c r="F525" s="19"/>
      <c r="G525" s="19"/>
      <c r="J525" s="2" t="str">
        <f t="shared" si="8"/>
        <v/>
      </c>
    </row>
    <row r="526" spans="1:10" ht="18" hidden="1" customHeight="1" x14ac:dyDescent="0.2">
      <c r="A526" s="17"/>
      <c r="B526" s="18"/>
      <c r="C526" s="25"/>
      <c r="E526" s="25"/>
      <c r="F526" s="19"/>
      <c r="G526" s="19"/>
      <c r="H526" s="19"/>
      <c r="J526" s="2" t="str">
        <f t="shared" si="8"/>
        <v/>
      </c>
    </row>
    <row r="527" spans="1:10" ht="18" hidden="1" customHeight="1" x14ac:dyDescent="0.2">
      <c r="A527" s="17"/>
      <c r="B527" s="18"/>
      <c r="C527" s="25"/>
      <c r="E527" s="25"/>
      <c r="F527" s="19"/>
      <c r="G527" s="19"/>
      <c r="H527" s="19"/>
      <c r="J527" s="2" t="str">
        <f t="shared" si="8"/>
        <v/>
      </c>
    </row>
    <row r="528" spans="1:10" ht="18" hidden="1" customHeight="1" x14ac:dyDescent="0.2">
      <c r="A528" s="17"/>
      <c r="B528" s="18"/>
      <c r="C528" s="25"/>
      <c r="E528" s="25"/>
      <c r="F528" s="19"/>
      <c r="G528" s="19"/>
      <c r="H528" s="19"/>
      <c r="J528" s="2" t="str">
        <f t="shared" si="8"/>
        <v/>
      </c>
    </row>
    <row r="529" spans="1:10" ht="18" hidden="1" customHeight="1" x14ac:dyDescent="0.2">
      <c r="A529" s="17"/>
      <c r="B529" s="18"/>
      <c r="C529" s="25"/>
      <c r="E529" s="25"/>
      <c r="F529" s="19"/>
      <c r="G529" s="19"/>
      <c r="H529" s="19"/>
      <c r="I529" s="19"/>
      <c r="J529" s="2" t="str">
        <f t="shared" si="8"/>
        <v/>
      </c>
    </row>
    <row r="530" spans="1:10" ht="18" hidden="1" customHeight="1" x14ac:dyDescent="0.2">
      <c r="A530" s="17"/>
      <c r="B530" s="18"/>
      <c r="C530" s="25"/>
      <c r="E530" s="25"/>
      <c r="F530" s="19"/>
      <c r="G530" s="19"/>
      <c r="H530" s="19"/>
      <c r="J530" s="2" t="str">
        <f t="shared" si="8"/>
        <v/>
      </c>
    </row>
    <row r="531" spans="1:10" ht="18" hidden="1" customHeight="1" x14ac:dyDescent="0.2">
      <c r="A531" s="17"/>
      <c r="B531" s="18"/>
      <c r="C531" s="25"/>
      <c r="E531" s="25"/>
      <c r="F531" s="19"/>
      <c r="G531" s="19"/>
      <c r="H531" s="19"/>
      <c r="J531" s="2" t="str">
        <f t="shared" si="8"/>
        <v/>
      </c>
    </row>
    <row r="532" spans="1:10" ht="18" hidden="1" customHeight="1" x14ac:dyDescent="0.2">
      <c r="A532" s="17"/>
      <c r="B532" s="18"/>
      <c r="C532" s="25"/>
      <c r="E532" s="25"/>
      <c r="F532" s="19"/>
      <c r="G532" s="19"/>
      <c r="H532" s="19"/>
      <c r="I532" s="19"/>
      <c r="J532" s="2" t="str">
        <f t="shared" si="8"/>
        <v/>
      </c>
    </row>
    <row r="533" spans="1:10" ht="18" hidden="1" customHeight="1" x14ac:dyDescent="0.2">
      <c r="A533" s="17"/>
      <c r="B533" s="18"/>
      <c r="C533" s="25"/>
      <c r="E533" s="25"/>
      <c r="F533" s="19"/>
      <c r="G533" s="19"/>
      <c r="H533" s="19"/>
      <c r="I533" s="19"/>
      <c r="J533" s="2" t="str">
        <f t="shared" si="8"/>
        <v/>
      </c>
    </row>
    <row r="534" spans="1:10" ht="18" hidden="1" customHeight="1" x14ac:dyDescent="0.2">
      <c r="A534" s="17"/>
      <c r="B534" s="18"/>
      <c r="C534" s="25"/>
      <c r="E534" s="25"/>
      <c r="F534" s="19"/>
      <c r="G534" s="19"/>
      <c r="H534" s="19"/>
      <c r="I534" s="19"/>
      <c r="J534" s="2" t="str">
        <f t="shared" si="8"/>
        <v/>
      </c>
    </row>
    <row r="535" spans="1:10" ht="18" hidden="1" customHeight="1" x14ac:dyDescent="0.2">
      <c r="A535" s="17"/>
      <c r="B535" s="18"/>
      <c r="C535" s="25"/>
      <c r="E535" s="25"/>
      <c r="F535" s="19"/>
      <c r="G535" s="19"/>
      <c r="H535" s="19"/>
      <c r="J535" s="2" t="str">
        <f t="shared" si="8"/>
        <v/>
      </c>
    </row>
    <row r="536" spans="1:10" ht="18" hidden="1" customHeight="1" x14ac:dyDescent="0.2">
      <c r="A536" s="17"/>
      <c r="B536" s="18"/>
      <c r="C536" s="25"/>
      <c r="E536" s="25"/>
      <c r="F536" s="19"/>
      <c r="G536" s="19"/>
      <c r="H536" s="19"/>
      <c r="J536" s="2" t="str">
        <f t="shared" si="8"/>
        <v/>
      </c>
    </row>
    <row r="537" spans="1:10" ht="18" hidden="1" customHeight="1" x14ac:dyDescent="0.2">
      <c r="A537" s="17"/>
      <c r="B537" s="18"/>
      <c r="C537" s="25"/>
      <c r="E537" s="25"/>
      <c r="F537" s="19"/>
      <c r="G537" s="19"/>
      <c r="H537" s="19"/>
      <c r="J537" s="2" t="str">
        <f t="shared" si="8"/>
        <v/>
      </c>
    </row>
    <row r="538" spans="1:10" ht="18" hidden="1" customHeight="1" x14ac:dyDescent="0.2">
      <c r="A538" s="17"/>
      <c r="B538" s="18"/>
      <c r="C538" s="25"/>
      <c r="E538" s="25"/>
      <c r="F538" s="19"/>
      <c r="G538" s="19"/>
      <c r="H538" s="19"/>
      <c r="J538" s="2" t="str">
        <f t="shared" si="8"/>
        <v/>
      </c>
    </row>
    <row r="539" spans="1:10" ht="18" hidden="1" customHeight="1" x14ac:dyDescent="0.2">
      <c r="A539" s="17"/>
      <c r="B539" s="18"/>
      <c r="C539" s="25"/>
      <c r="E539" s="25"/>
      <c r="F539" s="19"/>
      <c r="G539" s="19"/>
      <c r="H539" s="19"/>
      <c r="J539" s="2" t="str">
        <f t="shared" si="8"/>
        <v/>
      </c>
    </row>
    <row r="540" spans="1:10" ht="18" hidden="1" customHeight="1" x14ac:dyDescent="0.2">
      <c r="A540" s="17"/>
      <c r="B540" s="18"/>
      <c r="C540" s="25"/>
      <c r="E540" s="25"/>
      <c r="F540" s="19"/>
      <c r="G540" s="19"/>
      <c r="H540" s="19"/>
      <c r="J540" s="2" t="str">
        <f t="shared" si="8"/>
        <v/>
      </c>
    </row>
    <row r="541" spans="1:10" ht="18" hidden="1" customHeight="1" x14ac:dyDescent="0.2">
      <c r="A541" s="17"/>
      <c r="B541" s="18"/>
      <c r="C541" s="25"/>
      <c r="E541" s="25"/>
      <c r="F541" s="19"/>
      <c r="G541" s="19"/>
      <c r="H541" s="19"/>
      <c r="J541" s="2" t="str">
        <f t="shared" si="8"/>
        <v/>
      </c>
    </row>
    <row r="542" spans="1:10" ht="18" hidden="1" customHeight="1" x14ac:dyDescent="0.2">
      <c r="A542" s="17"/>
      <c r="B542" s="18"/>
      <c r="C542" s="25"/>
      <c r="E542" s="25"/>
      <c r="F542" s="19"/>
      <c r="G542" s="19"/>
      <c r="J542" s="2" t="str">
        <f t="shared" si="8"/>
        <v/>
      </c>
    </row>
    <row r="543" spans="1:10" ht="18" hidden="1" customHeight="1" x14ac:dyDescent="0.2">
      <c r="A543" s="17"/>
      <c r="B543" s="18"/>
      <c r="C543" s="25"/>
      <c r="E543" s="25"/>
      <c r="F543" s="19"/>
      <c r="G543" s="19"/>
      <c r="J543" s="2" t="str">
        <f t="shared" si="8"/>
        <v/>
      </c>
    </row>
    <row r="544" spans="1:10" ht="18" hidden="1" customHeight="1" x14ac:dyDescent="0.2">
      <c r="A544" s="17"/>
      <c r="B544" s="18"/>
      <c r="C544" s="25"/>
      <c r="E544" s="25"/>
      <c r="F544" s="19"/>
      <c r="G544" s="19"/>
      <c r="H544" s="19"/>
      <c r="J544" s="2" t="str">
        <f t="shared" si="8"/>
        <v/>
      </c>
    </row>
    <row r="545" spans="1:10" ht="18" hidden="1" customHeight="1" x14ac:dyDescent="0.2">
      <c r="A545" s="17"/>
      <c r="B545" s="18"/>
      <c r="C545" s="25"/>
      <c r="E545" s="25"/>
      <c r="F545" s="19"/>
      <c r="G545" s="19"/>
      <c r="J545" s="2" t="str">
        <f t="shared" si="8"/>
        <v/>
      </c>
    </row>
    <row r="546" spans="1:10" ht="18" hidden="1" customHeight="1" x14ac:dyDescent="0.2">
      <c r="A546" s="17"/>
      <c r="B546" s="18"/>
      <c r="C546" s="25"/>
      <c r="E546" s="25"/>
      <c r="F546" s="19"/>
      <c r="G546" s="19"/>
      <c r="H546" s="19"/>
      <c r="J546" s="2" t="str">
        <f t="shared" si="8"/>
        <v/>
      </c>
    </row>
    <row r="547" spans="1:10" ht="18" hidden="1" customHeight="1" x14ac:dyDescent="0.2">
      <c r="A547" s="17"/>
      <c r="B547" s="18"/>
      <c r="C547" s="25"/>
      <c r="E547" s="25"/>
      <c r="F547" s="19"/>
      <c r="G547" s="19"/>
      <c r="H547" s="19"/>
      <c r="J547" s="2" t="str">
        <f t="shared" ref="J547:J610" si="9">IF(A547="","",_xlfn.ISOWEEKNUM(A547))</f>
        <v/>
      </c>
    </row>
    <row r="548" spans="1:10" ht="18" hidden="1" customHeight="1" x14ac:dyDescent="0.2">
      <c r="A548" s="17"/>
      <c r="B548" s="18"/>
      <c r="C548" s="25"/>
      <c r="E548" s="25"/>
      <c r="F548" s="19"/>
      <c r="G548" s="19"/>
      <c r="J548" s="2" t="str">
        <f t="shared" si="9"/>
        <v/>
      </c>
    </row>
    <row r="549" spans="1:10" ht="18" hidden="1" customHeight="1" x14ac:dyDescent="0.2">
      <c r="A549" s="17"/>
      <c r="B549" s="18"/>
      <c r="C549" s="25"/>
      <c r="E549" s="25"/>
      <c r="F549" s="19"/>
      <c r="G549" s="19"/>
      <c r="H549" s="19"/>
      <c r="J549" s="2" t="str">
        <f t="shared" si="9"/>
        <v/>
      </c>
    </row>
    <row r="550" spans="1:10" ht="18" hidden="1" customHeight="1" x14ac:dyDescent="0.2">
      <c r="A550" s="17"/>
      <c r="B550" s="18"/>
      <c r="C550" s="25"/>
      <c r="E550" s="25"/>
      <c r="F550" s="19"/>
      <c r="G550" s="19"/>
      <c r="H550" s="19"/>
      <c r="J550" s="2" t="str">
        <f t="shared" si="9"/>
        <v/>
      </c>
    </row>
    <row r="551" spans="1:10" ht="18" hidden="1" customHeight="1" x14ac:dyDescent="0.2">
      <c r="A551" s="17"/>
      <c r="B551" s="18"/>
      <c r="C551" s="25"/>
      <c r="E551" s="25"/>
      <c r="F551" s="19"/>
      <c r="G551" s="19"/>
      <c r="H551" s="19"/>
      <c r="J551" s="2" t="str">
        <f t="shared" si="9"/>
        <v/>
      </c>
    </row>
    <row r="552" spans="1:10" ht="18" hidden="1" customHeight="1" x14ac:dyDescent="0.2">
      <c r="A552" s="17"/>
      <c r="B552" s="18"/>
      <c r="C552" s="25"/>
      <c r="E552" s="25"/>
      <c r="F552" s="19"/>
      <c r="G552" s="19"/>
      <c r="H552" s="19"/>
      <c r="J552" s="2" t="str">
        <f t="shared" si="9"/>
        <v/>
      </c>
    </row>
    <row r="553" spans="1:10" ht="18" hidden="1" customHeight="1" x14ac:dyDescent="0.2">
      <c r="A553" s="17"/>
      <c r="B553" s="18"/>
      <c r="C553" s="25"/>
      <c r="E553" s="25"/>
      <c r="F553" s="19"/>
      <c r="G553" s="19"/>
      <c r="J553" s="2" t="str">
        <f t="shared" si="9"/>
        <v/>
      </c>
    </row>
    <row r="554" spans="1:10" ht="18" hidden="1" customHeight="1" x14ac:dyDescent="0.2">
      <c r="A554" s="17"/>
      <c r="B554" s="18"/>
      <c r="C554" s="25"/>
      <c r="E554" s="25"/>
      <c r="F554" s="19"/>
      <c r="G554" s="19"/>
      <c r="J554" s="2" t="str">
        <f t="shared" si="9"/>
        <v/>
      </c>
    </row>
    <row r="555" spans="1:10" ht="18" hidden="1" customHeight="1" x14ac:dyDescent="0.2">
      <c r="A555" s="17"/>
      <c r="B555" s="18"/>
      <c r="C555" s="25"/>
      <c r="E555" s="25"/>
      <c r="F555" s="19"/>
      <c r="G555" s="19"/>
      <c r="J555" s="2" t="str">
        <f t="shared" si="9"/>
        <v/>
      </c>
    </row>
    <row r="556" spans="1:10" ht="18" hidden="1" customHeight="1" x14ac:dyDescent="0.2">
      <c r="A556" s="17"/>
      <c r="B556" s="18"/>
      <c r="C556" s="25"/>
      <c r="E556" s="25"/>
      <c r="F556" s="19"/>
      <c r="G556" s="19"/>
      <c r="J556" s="2" t="str">
        <f t="shared" si="9"/>
        <v/>
      </c>
    </row>
    <row r="557" spans="1:10" ht="18" hidden="1" customHeight="1" x14ac:dyDescent="0.2">
      <c r="A557" s="17"/>
      <c r="B557" s="18"/>
      <c r="C557" s="25"/>
      <c r="E557" s="25"/>
      <c r="F557" s="19"/>
      <c r="G557" s="19"/>
      <c r="J557" s="2" t="str">
        <f t="shared" si="9"/>
        <v/>
      </c>
    </row>
    <row r="558" spans="1:10" ht="18" hidden="1" customHeight="1" x14ac:dyDescent="0.2">
      <c r="A558" s="17"/>
      <c r="B558" s="18"/>
      <c r="C558" s="25"/>
      <c r="E558" s="25"/>
      <c r="F558" s="19"/>
      <c r="G558" s="19"/>
      <c r="H558" s="19"/>
      <c r="J558" s="2" t="str">
        <f t="shared" si="9"/>
        <v/>
      </c>
    </row>
    <row r="559" spans="1:10" ht="18" hidden="1" customHeight="1" x14ac:dyDescent="0.2">
      <c r="A559" s="17"/>
      <c r="B559" s="18"/>
      <c r="C559" s="25"/>
      <c r="E559" s="25"/>
      <c r="F559" s="19"/>
      <c r="G559" s="19"/>
      <c r="J559" s="2" t="str">
        <f t="shared" si="9"/>
        <v/>
      </c>
    </row>
    <row r="560" spans="1:10" ht="18" hidden="1" customHeight="1" x14ac:dyDescent="0.2">
      <c r="A560" s="17"/>
      <c r="B560" s="18"/>
      <c r="C560" s="25"/>
      <c r="E560" s="25"/>
      <c r="F560" s="19"/>
      <c r="G560" s="19"/>
      <c r="J560" s="2" t="str">
        <f t="shared" si="9"/>
        <v/>
      </c>
    </row>
    <row r="561" spans="1:10" ht="18" hidden="1" customHeight="1" x14ac:dyDescent="0.2">
      <c r="A561" s="17"/>
      <c r="B561" s="18"/>
      <c r="C561" s="25"/>
      <c r="E561" s="25"/>
      <c r="F561" s="19"/>
      <c r="G561" s="19"/>
      <c r="J561" s="2" t="str">
        <f t="shared" si="9"/>
        <v/>
      </c>
    </row>
    <row r="562" spans="1:10" ht="18" hidden="1" customHeight="1" x14ac:dyDescent="0.2">
      <c r="A562" s="17"/>
      <c r="B562" s="18"/>
      <c r="C562" s="25"/>
      <c r="E562" s="25"/>
      <c r="F562" s="19"/>
      <c r="G562" s="19"/>
      <c r="H562" s="19"/>
      <c r="J562" s="2" t="str">
        <f t="shared" si="9"/>
        <v/>
      </c>
    </row>
    <row r="563" spans="1:10" ht="18" hidden="1" customHeight="1" x14ac:dyDescent="0.2">
      <c r="A563" s="17"/>
      <c r="B563" s="18"/>
      <c r="C563" s="25"/>
      <c r="E563" s="25"/>
      <c r="F563" s="19"/>
      <c r="G563" s="19"/>
      <c r="J563" s="2" t="str">
        <f t="shared" si="9"/>
        <v/>
      </c>
    </row>
    <row r="564" spans="1:10" ht="18" hidden="1" customHeight="1" x14ac:dyDescent="0.2">
      <c r="A564" s="17"/>
      <c r="B564" s="18"/>
      <c r="C564" s="25"/>
      <c r="E564" s="25"/>
      <c r="F564" s="19"/>
      <c r="G564" s="19"/>
      <c r="J564" s="2" t="str">
        <f t="shared" si="9"/>
        <v/>
      </c>
    </row>
    <row r="565" spans="1:10" ht="18" hidden="1" customHeight="1" x14ac:dyDescent="0.2">
      <c r="A565" s="17"/>
      <c r="B565" s="18"/>
      <c r="C565" s="25"/>
      <c r="E565" s="25"/>
      <c r="F565" s="19"/>
      <c r="G565" s="19"/>
      <c r="J565" s="2" t="str">
        <f t="shared" si="9"/>
        <v/>
      </c>
    </row>
    <row r="566" spans="1:10" ht="18" hidden="1" customHeight="1" x14ac:dyDescent="0.2">
      <c r="A566" s="17"/>
      <c r="B566" s="18"/>
      <c r="C566" s="25"/>
      <c r="E566" s="25"/>
      <c r="F566" s="19"/>
      <c r="G566" s="19"/>
      <c r="J566" s="2" t="str">
        <f t="shared" si="9"/>
        <v/>
      </c>
    </row>
    <row r="567" spans="1:10" ht="18" hidden="1" customHeight="1" x14ac:dyDescent="0.2">
      <c r="A567" s="17"/>
      <c r="B567" s="18"/>
      <c r="C567" s="25"/>
      <c r="E567" s="25"/>
      <c r="F567" s="19"/>
      <c r="G567" s="19"/>
      <c r="J567" s="2" t="str">
        <f t="shared" si="9"/>
        <v/>
      </c>
    </row>
    <row r="568" spans="1:10" ht="18" hidden="1" customHeight="1" x14ac:dyDescent="0.2">
      <c r="A568" s="17"/>
      <c r="B568" s="18"/>
      <c r="C568" s="25"/>
      <c r="E568" s="25"/>
      <c r="F568" s="19"/>
      <c r="G568" s="19"/>
      <c r="H568" s="19"/>
      <c r="J568" s="2" t="str">
        <f t="shared" si="9"/>
        <v/>
      </c>
    </row>
    <row r="569" spans="1:10" ht="18" hidden="1" customHeight="1" x14ac:dyDescent="0.2">
      <c r="A569" s="17"/>
      <c r="B569" s="18"/>
      <c r="C569" s="25"/>
      <c r="E569" s="25"/>
      <c r="F569" s="19"/>
      <c r="G569" s="19"/>
      <c r="J569" s="2" t="str">
        <f t="shared" si="9"/>
        <v/>
      </c>
    </row>
    <row r="570" spans="1:10" ht="18" hidden="1" customHeight="1" x14ac:dyDescent="0.2">
      <c r="A570" s="17"/>
      <c r="B570" s="18"/>
      <c r="C570" s="25"/>
      <c r="E570" s="25"/>
      <c r="F570" s="19"/>
      <c r="G570" s="19"/>
      <c r="J570" s="2" t="str">
        <f t="shared" si="9"/>
        <v/>
      </c>
    </row>
    <row r="571" spans="1:10" ht="18" hidden="1" customHeight="1" x14ac:dyDescent="0.2">
      <c r="A571" s="17"/>
      <c r="B571" s="18"/>
      <c r="C571" s="25"/>
      <c r="E571" s="25"/>
      <c r="F571" s="19"/>
      <c r="G571" s="19"/>
      <c r="J571" s="2" t="str">
        <f t="shared" si="9"/>
        <v/>
      </c>
    </row>
    <row r="572" spans="1:10" ht="18" hidden="1" customHeight="1" x14ac:dyDescent="0.2">
      <c r="A572" s="17"/>
      <c r="B572" s="18"/>
      <c r="C572" s="25"/>
      <c r="E572" s="25"/>
      <c r="F572" s="19"/>
      <c r="G572" s="19"/>
      <c r="J572" s="2" t="str">
        <f t="shared" si="9"/>
        <v/>
      </c>
    </row>
    <row r="573" spans="1:10" ht="18" hidden="1" customHeight="1" x14ac:dyDescent="0.2">
      <c r="A573" s="17"/>
      <c r="B573" s="18"/>
      <c r="C573" s="25"/>
      <c r="E573" s="25"/>
      <c r="F573" s="19"/>
      <c r="G573" s="19"/>
      <c r="J573" s="2" t="str">
        <f t="shared" si="9"/>
        <v/>
      </c>
    </row>
    <row r="574" spans="1:10" ht="18" hidden="1" customHeight="1" x14ac:dyDescent="0.2">
      <c r="A574" s="17"/>
      <c r="B574" s="18"/>
      <c r="C574" s="25"/>
      <c r="E574" s="25"/>
      <c r="F574" s="19"/>
      <c r="G574" s="19"/>
      <c r="J574" s="2" t="str">
        <f t="shared" si="9"/>
        <v/>
      </c>
    </row>
    <row r="575" spans="1:10" ht="18" hidden="1" customHeight="1" x14ac:dyDescent="0.2">
      <c r="A575" s="17"/>
      <c r="B575" s="18"/>
      <c r="C575" s="25"/>
      <c r="E575" s="25"/>
      <c r="F575" s="19"/>
      <c r="G575" s="19"/>
      <c r="J575" s="2" t="str">
        <f t="shared" si="9"/>
        <v/>
      </c>
    </row>
    <row r="576" spans="1:10" ht="18" hidden="1" customHeight="1" x14ac:dyDescent="0.2">
      <c r="A576" s="17"/>
      <c r="B576" s="18"/>
      <c r="C576" s="25"/>
      <c r="E576" s="25"/>
      <c r="F576" s="19"/>
      <c r="G576" s="19"/>
      <c r="H576" s="19"/>
      <c r="J576" s="2" t="str">
        <f t="shared" si="9"/>
        <v/>
      </c>
    </row>
    <row r="577" spans="1:10" ht="18" hidden="1" customHeight="1" x14ac:dyDescent="0.2">
      <c r="A577" s="17"/>
      <c r="B577" s="18"/>
      <c r="C577" s="25"/>
      <c r="E577" s="25"/>
      <c r="F577" s="19"/>
      <c r="G577" s="19"/>
      <c r="J577" s="2" t="str">
        <f t="shared" si="9"/>
        <v/>
      </c>
    </row>
    <row r="578" spans="1:10" ht="18" hidden="1" customHeight="1" x14ac:dyDescent="0.2">
      <c r="A578" s="17"/>
      <c r="B578" s="18"/>
      <c r="C578" s="25"/>
      <c r="E578" s="25"/>
      <c r="F578" s="19"/>
      <c r="G578" s="19"/>
      <c r="H578" s="19"/>
      <c r="J578" s="2" t="str">
        <f t="shared" si="9"/>
        <v/>
      </c>
    </row>
    <row r="579" spans="1:10" ht="18" hidden="1" customHeight="1" x14ac:dyDescent="0.2">
      <c r="A579" s="17"/>
      <c r="B579" s="18"/>
      <c r="C579" s="25"/>
      <c r="E579" s="25"/>
      <c r="F579" s="19"/>
      <c r="G579" s="19"/>
      <c r="H579" s="19"/>
      <c r="J579" s="2" t="str">
        <f t="shared" si="9"/>
        <v/>
      </c>
    </row>
    <row r="580" spans="1:10" ht="18" hidden="1" customHeight="1" x14ac:dyDescent="0.2">
      <c r="A580" s="17"/>
      <c r="B580" s="18"/>
      <c r="C580" s="25"/>
      <c r="E580" s="25"/>
      <c r="F580" s="19"/>
      <c r="G580" s="19"/>
      <c r="H580" s="19"/>
      <c r="J580" s="2" t="str">
        <f t="shared" si="9"/>
        <v/>
      </c>
    </row>
    <row r="581" spans="1:10" ht="18" hidden="1" customHeight="1" x14ac:dyDescent="0.2">
      <c r="A581" s="17"/>
      <c r="B581" s="18"/>
      <c r="C581" s="25"/>
      <c r="E581" s="25"/>
      <c r="F581" s="19"/>
      <c r="G581" s="19"/>
      <c r="H581" s="19"/>
      <c r="J581" s="2" t="str">
        <f t="shared" si="9"/>
        <v/>
      </c>
    </row>
    <row r="582" spans="1:10" ht="18" hidden="1" customHeight="1" x14ac:dyDescent="0.2">
      <c r="A582" s="17"/>
      <c r="B582" s="18"/>
      <c r="C582" s="25"/>
      <c r="E582" s="25"/>
      <c r="F582" s="19"/>
      <c r="G582" s="19"/>
      <c r="J582" s="2" t="str">
        <f t="shared" si="9"/>
        <v/>
      </c>
    </row>
    <row r="583" spans="1:10" ht="18" hidden="1" customHeight="1" x14ac:dyDescent="0.2">
      <c r="A583" s="17"/>
      <c r="B583" s="18"/>
      <c r="C583" s="25"/>
      <c r="E583" s="25"/>
      <c r="F583" s="19"/>
      <c r="G583" s="19"/>
      <c r="H583" s="19"/>
      <c r="J583" s="2" t="str">
        <f t="shared" si="9"/>
        <v/>
      </c>
    </row>
    <row r="584" spans="1:10" ht="18" hidden="1" customHeight="1" x14ac:dyDescent="0.2">
      <c r="A584" s="17"/>
      <c r="B584" s="18"/>
      <c r="C584" s="25"/>
      <c r="E584" s="25"/>
      <c r="F584" s="19"/>
      <c r="G584" s="19"/>
      <c r="J584" s="2" t="str">
        <f t="shared" si="9"/>
        <v/>
      </c>
    </row>
    <row r="585" spans="1:10" ht="18" hidden="1" customHeight="1" x14ac:dyDescent="0.2">
      <c r="A585" s="17"/>
      <c r="B585" s="18"/>
      <c r="C585" s="25"/>
      <c r="E585" s="25"/>
      <c r="F585" s="19"/>
      <c r="G585" s="19"/>
      <c r="H585" s="19"/>
      <c r="J585" s="2" t="str">
        <f t="shared" si="9"/>
        <v/>
      </c>
    </row>
    <row r="586" spans="1:10" ht="18" hidden="1" customHeight="1" x14ac:dyDescent="0.2">
      <c r="A586" s="17"/>
      <c r="B586" s="18"/>
      <c r="C586" s="25"/>
      <c r="E586" s="25"/>
      <c r="F586" s="19"/>
      <c r="G586" s="19"/>
      <c r="H586" s="19"/>
      <c r="J586" s="2" t="str">
        <f t="shared" si="9"/>
        <v/>
      </c>
    </row>
    <row r="587" spans="1:10" ht="18" hidden="1" customHeight="1" x14ac:dyDescent="0.2">
      <c r="A587" s="17"/>
      <c r="B587" s="18"/>
      <c r="C587" s="25"/>
      <c r="E587" s="25"/>
      <c r="F587" s="19"/>
      <c r="G587" s="19"/>
      <c r="H587" s="19"/>
      <c r="J587" s="2" t="str">
        <f t="shared" si="9"/>
        <v/>
      </c>
    </row>
    <row r="588" spans="1:10" ht="18" hidden="1" customHeight="1" x14ac:dyDescent="0.2">
      <c r="A588" s="17"/>
      <c r="B588" s="18"/>
      <c r="C588" s="25"/>
      <c r="E588" s="25"/>
      <c r="F588" s="19"/>
      <c r="G588" s="19"/>
      <c r="J588" s="2" t="str">
        <f t="shared" si="9"/>
        <v/>
      </c>
    </row>
    <row r="589" spans="1:10" ht="18" hidden="1" customHeight="1" x14ac:dyDescent="0.2">
      <c r="A589" s="17"/>
      <c r="B589" s="18"/>
      <c r="C589" s="25"/>
      <c r="E589" s="25"/>
      <c r="F589" s="19"/>
      <c r="G589" s="19"/>
      <c r="J589" s="2" t="str">
        <f t="shared" si="9"/>
        <v/>
      </c>
    </row>
    <row r="590" spans="1:10" ht="18" hidden="1" customHeight="1" x14ac:dyDescent="0.2">
      <c r="A590" s="17"/>
      <c r="B590" s="18"/>
      <c r="C590" s="25"/>
      <c r="E590" s="25"/>
      <c r="F590" s="19"/>
      <c r="G590" s="19"/>
      <c r="H590" s="19"/>
      <c r="J590" s="2" t="str">
        <f t="shared" si="9"/>
        <v/>
      </c>
    </row>
    <row r="591" spans="1:10" ht="18" hidden="1" customHeight="1" x14ac:dyDescent="0.2">
      <c r="A591" s="17"/>
      <c r="B591" s="18"/>
      <c r="C591" s="25"/>
      <c r="E591" s="25"/>
      <c r="F591" s="19"/>
      <c r="G591" s="19"/>
      <c r="H591" s="19"/>
      <c r="J591" s="2" t="str">
        <f t="shared" si="9"/>
        <v/>
      </c>
    </row>
    <row r="592" spans="1:10" ht="18" hidden="1" customHeight="1" x14ac:dyDescent="0.2">
      <c r="A592" s="17"/>
      <c r="B592" s="18"/>
      <c r="C592" s="25"/>
      <c r="E592" s="25"/>
      <c r="F592" s="19"/>
      <c r="G592" s="19"/>
      <c r="H592" s="19"/>
      <c r="J592" s="2" t="str">
        <f t="shared" si="9"/>
        <v/>
      </c>
    </row>
    <row r="593" spans="1:10" ht="18" hidden="1" customHeight="1" x14ac:dyDescent="0.2">
      <c r="A593" s="17"/>
      <c r="B593" s="18"/>
      <c r="C593" s="25"/>
      <c r="E593" s="25"/>
      <c r="F593" s="19"/>
      <c r="G593" s="19"/>
      <c r="H593" s="19"/>
      <c r="J593" s="2" t="str">
        <f t="shared" si="9"/>
        <v/>
      </c>
    </row>
    <row r="594" spans="1:10" ht="18" hidden="1" customHeight="1" x14ac:dyDescent="0.2">
      <c r="A594" s="17"/>
      <c r="B594" s="18"/>
      <c r="C594" s="25"/>
      <c r="E594" s="25"/>
      <c r="F594" s="19"/>
      <c r="G594" s="19"/>
      <c r="J594" s="2" t="str">
        <f t="shared" si="9"/>
        <v/>
      </c>
    </row>
    <row r="595" spans="1:10" ht="18" hidden="1" customHeight="1" x14ac:dyDescent="0.2">
      <c r="A595" s="17"/>
      <c r="B595" s="18"/>
      <c r="C595" s="25"/>
      <c r="E595" s="25"/>
      <c r="F595" s="19"/>
      <c r="G595" s="19"/>
      <c r="H595" s="19"/>
      <c r="J595" s="2" t="str">
        <f t="shared" si="9"/>
        <v/>
      </c>
    </row>
    <row r="596" spans="1:10" ht="18" hidden="1" customHeight="1" x14ac:dyDescent="0.2">
      <c r="A596" s="17"/>
      <c r="B596" s="18"/>
      <c r="C596" s="25"/>
      <c r="E596" s="25"/>
      <c r="F596" s="19"/>
      <c r="G596" s="19"/>
      <c r="J596" s="2" t="str">
        <f t="shared" si="9"/>
        <v/>
      </c>
    </row>
    <row r="597" spans="1:10" ht="18" hidden="1" customHeight="1" x14ac:dyDescent="0.2">
      <c r="A597" s="17"/>
      <c r="B597" s="18"/>
      <c r="C597" s="25"/>
      <c r="E597" s="25"/>
      <c r="F597" s="19"/>
      <c r="G597" s="19"/>
      <c r="H597" s="19"/>
      <c r="J597" s="2" t="str">
        <f t="shared" si="9"/>
        <v/>
      </c>
    </row>
    <row r="598" spans="1:10" ht="18" hidden="1" customHeight="1" x14ac:dyDescent="0.2">
      <c r="A598" s="17"/>
      <c r="B598" s="18"/>
      <c r="C598" s="25"/>
      <c r="E598" s="25"/>
      <c r="F598" s="19"/>
      <c r="G598" s="19"/>
      <c r="H598" s="19"/>
      <c r="J598" s="2" t="str">
        <f t="shared" si="9"/>
        <v/>
      </c>
    </row>
    <row r="599" spans="1:10" ht="18" hidden="1" customHeight="1" x14ac:dyDescent="0.2">
      <c r="A599" s="17"/>
      <c r="B599" s="18"/>
      <c r="C599" s="25"/>
      <c r="E599" s="25"/>
      <c r="F599" s="19"/>
      <c r="G599" s="19"/>
      <c r="H599" s="19"/>
      <c r="J599" s="2" t="str">
        <f t="shared" si="9"/>
        <v/>
      </c>
    </row>
    <row r="600" spans="1:10" ht="18" hidden="1" customHeight="1" x14ac:dyDescent="0.2">
      <c r="A600" s="17"/>
      <c r="B600" s="18"/>
      <c r="C600" s="25"/>
      <c r="E600" s="25"/>
      <c r="F600" s="19"/>
      <c r="G600" s="19"/>
      <c r="H600" s="19"/>
      <c r="J600" s="2" t="str">
        <f t="shared" si="9"/>
        <v/>
      </c>
    </row>
    <row r="601" spans="1:10" ht="18" hidden="1" customHeight="1" x14ac:dyDescent="0.2">
      <c r="A601" s="17"/>
      <c r="B601" s="18"/>
      <c r="C601" s="25"/>
      <c r="E601" s="25"/>
      <c r="F601" s="19"/>
      <c r="G601" s="19"/>
      <c r="H601" s="19"/>
      <c r="J601" s="2" t="str">
        <f t="shared" si="9"/>
        <v/>
      </c>
    </row>
    <row r="602" spans="1:10" ht="18" hidden="1" customHeight="1" x14ac:dyDescent="0.2">
      <c r="A602" s="17"/>
      <c r="B602" s="18"/>
      <c r="C602" s="25"/>
      <c r="E602" s="25"/>
      <c r="F602" s="19"/>
      <c r="G602" s="19"/>
      <c r="H602" s="19"/>
      <c r="J602" s="2" t="str">
        <f t="shared" si="9"/>
        <v/>
      </c>
    </row>
    <row r="603" spans="1:10" ht="18" hidden="1" customHeight="1" x14ac:dyDescent="0.2">
      <c r="A603" s="17"/>
      <c r="B603" s="18"/>
      <c r="C603" s="25"/>
      <c r="E603" s="25"/>
      <c r="F603" s="19"/>
      <c r="G603" s="19"/>
      <c r="H603" s="19"/>
      <c r="J603" s="2" t="str">
        <f t="shared" si="9"/>
        <v/>
      </c>
    </row>
    <row r="604" spans="1:10" ht="18" hidden="1" customHeight="1" x14ac:dyDescent="0.2">
      <c r="A604" s="17"/>
      <c r="B604" s="18"/>
      <c r="C604" s="25"/>
      <c r="E604" s="25"/>
      <c r="F604" s="19"/>
      <c r="G604" s="19"/>
      <c r="H604" s="19"/>
      <c r="J604" s="2" t="str">
        <f t="shared" si="9"/>
        <v/>
      </c>
    </row>
    <row r="605" spans="1:10" ht="18" hidden="1" customHeight="1" x14ac:dyDescent="0.2">
      <c r="A605" s="17"/>
      <c r="B605" s="18"/>
      <c r="C605" s="25"/>
      <c r="E605" s="25"/>
      <c r="F605" s="19"/>
      <c r="G605" s="19"/>
      <c r="H605" s="19"/>
      <c r="J605" s="2" t="str">
        <f t="shared" si="9"/>
        <v/>
      </c>
    </row>
    <row r="606" spans="1:10" ht="18" hidden="1" customHeight="1" x14ac:dyDescent="0.2">
      <c r="A606" s="17"/>
      <c r="B606" s="18"/>
      <c r="C606" s="25"/>
      <c r="E606" s="25"/>
      <c r="F606" s="19"/>
      <c r="G606" s="19"/>
      <c r="H606" s="19"/>
      <c r="J606" s="2" t="str">
        <f t="shared" si="9"/>
        <v/>
      </c>
    </row>
    <row r="607" spans="1:10" ht="18" hidden="1" customHeight="1" x14ac:dyDescent="0.2">
      <c r="A607" s="17"/>
      <c r="B607" s="18"/>
      <c r="C607" s="25"/>
      <c r="E607" s="25"/>
      <c r="F607" s="19"/>
      <c r="G607" s="19"/>
      <c r="H607" s="19"/>
      <c r="J607" s="2" t="str">
        <f t="shared" si="9"/>
        <v/>
      </c>
    </row>
    <row r="608" spans="1:10" ht="18" hidden="1" customHeight="1" x14ac:dyDescent="0.2">
      <c r="A608" s="17"/>
      <c r="B608" s="18"/>
      <c r="C608" s="25"/>
      <c r="E608" s="25"/>
      <c r="F608" s="19"/>
      <c r="G608" s="19"/>
      <c r="H608" s="19"/>
      <c r="J608" s="2" t="str">
        <f t="shared" si="9"/>
        <v/>
      </c>
    </row>
    <row r="609" spans="1:10" ht="18" hidden="1" customHeight="1" x14ac:dyDescent="0.2">
      <c r="A609" s="17"/>
      <c r="B609" s="18"/>
      <c r="C609" s="25"/>
      <c r="E609" s="25"/>
      <c r="F609" s="19"/>
      <c r="G609" s="19"/>
      <c r="H609" s="19"/>
      <c r="J609" s="2" t="str">
        <f t="shared" si="9"/>
        <v/>
      </c>
    </row>
    <row r="610" spans="1:10" ht="18" hidden="1" customHeight="1" x14ac:dyDescent="0.2">
      <c r="A610" s="17"/>
      <c r="B610" s="18"/>
      <c r="C610" s="25"/>
      <c r="E610" s="25"/>
      <c r="F610" s="19"/>
      <c r="G610" s="19"/>
      <c r="H610" s="19"/>
      <c r="J610" s="2" t="str">
        <f t="shared" si="9"/>
        <v/>
      </c>
    </row>
    <row r="611" spans="1:10" ht="18" hidden="1" customHeight="1" x14ac:dyDescent="0.2">
      <c r="A611" s="17"/>
      <c r="B611" s="18"/>
      <c r="C611" s="25"/>
      <c r="E611" s="25"/>
      <c r="F611" s="19"/>
      <c r="G611" s="19"/>
      <c r="H611" s="19"/>
      <c r="J611" s="2" t="str">
        <f t="shared" ref="J611:J674" si="10">IF(A611="","",_xlfn.ISOWEEKNUM(A611))</f>
        <v/>
      </c>
    </row>
    <row r="612" spans="1:10" ht="18" hidden="1" customHeight="1" x14ac:dyDescent="0.2">
      <c r="A612" s="17"/>
      <c r="B612" s="18"/>
      <c r="C612" s="25"/>
      <c r="E612" s="25"/>
      <c r="F612" s="19"/>
      <c r="G612" s="19"/>
      <c r="H612" s="19"/>
      <c r="J612" s="2" t="str">
        <f t="shared" si="10"/>
        <v/>
      </c>
    </row>
    <row r="613" spans="1:10" ht="18" hidden="1" customHeight="1" x14ac:dyDescent="0.2">
      <c r="A613" s="17"/>
      <c r="B613" s="18"/>
      <c r="C613" s="25"/>
      <c r="E613" s="25"/>
      <c r="F613" s="19"/>
      <c r="G613" s="19"/>
      <c r="H613" s="19"/>
      <c r="J613" s="2" t="str">
        <f t="shared" si="10"/>
        <v/>
      </c>
    </row>
    <row r="614" spans="1:10" ht="18" hidden="1" customHeight="1" x14ac:dyDescent="0.2">
      <c r="A614" s="17"/>
      <c r="B614" s="18"/>
      <c r="C614" s="25"/>
      <c r="E614" s="25"/>
      <c r="F614" s="19"/>
      <c r="G614" s="19"/>
      <c r="H614" s="19"/>
      <c r="J614" s="2" t="str">
        <f t="shared" si="10"/>
        <v/>
      </c>
    </row>
    <row r="615" spans="1:10" ht="18" hidden="1" customHeight="1" x14ac:dyDescent="0.2">
      <c r="A615" s="17"/>
      <c r="B615" s="18"/>
      <c r="C615" s="25"/>
      <c r="E615" s="25"/>
      <c r="F615" s="19"/>
      <c r="G615" s="19"/>
      <c r="H615" s="19"/>
      <c r="J615" s="2" t="str">
        <f t="shared" si="10"/>
        <v/>
      </c>
    </row>
    <row r="616" spans="1:10" ht="18" hidden="1" customHeight="1" x14ac:dyDescent="0.2">
      <c r="A616" s="17"/>
      <c r="B616" s="18"/>
      <c r="C616" s="25"/>
      <c r="E616" s="25"/>
      <c r="F616" s="19"/>
      <c r="G616" s="19"/>
      <c r="H616" s="19"/>
      <c r="J616" s="2" t="str">
        <f t="shared" si="10"/>
        <v/>
      </c>
    </row>
    <row r="617" spans="1:10" ht="18" hidden="1" customHeight="1" x14ac:dyDescent="0.2">
      <c r="A617" s="17"/>
      <c r="B617" s="18"/>
      <c r="C617" s="25"/>
      <c r="E617" s="25"/>
      <c r="F617" s="19"/>
      <c r="G617" s="19"/>
      <c r="H617" s="19"/>
      <c r="J617" s="2" t="str">
        <f t="shared" si="10"/>
        <v/>
      </c>
    </row>
    <row r="618" spans="1:10" ht="18" hidden="1" customHeight="1" x14ac:dyDescent="0.2">
      <c r="A618" s="17"/>
      <c r="B618" s="18"/>
      <c r="C618" s="25"/>
      <c r="E618" s="25"/>
      <c r="F618" s="19"/>
      <c r="G618" s="19"/>
      <c r="H618" s="19"/>
      <c r="J618" s="2" t="str">
        <f t="shared" si="10"/>
        <v/>
      </c>
    </row>
    <row r="619" spans="1:10" ht="18" hidden="1" customHeight="1" x14ac:dyDescent="0.2">
      <c r="A619" s="17"/>
      <c r="B619" s="18"/>
      <c r="C619" s="25"/>
      <c r="E619" s="25"/>
      <c r="F619" s="19"/>
      <c r="G619" s="19"/>
      <c r="J619" s="2" t="str">
        <f t="shared" si="10"/>
        <v/>
      </c>
    </row>
    <row r="620" spans="1:10" ht="18" hidden="1" customHeight="1" x14ac:dyDescent="0.2">
      <c r="A620" s="17"/>
      <c r="B620" s="18"/>
      <c r="C620" s="25"/>
      <c r="E620" s="25"/>
      <c r="F620" s="19"/>
      <c r="G620" s="19"/>
      <c r="H620" s="19"/>
      <c r="J620" s="2" t="str">
        <f t="shared" si="10"/>
        <v/>
      </c>
    </row>
    <row r="621" spans="1:10" ht="18" hidden="1" customHeight="1" x14ac:dyDescent="0.2">
      <c r="A621" s="17"/>
      <c r="B621" s="18"/>
      <c r="C621" s="25"/>
      <c r="E621" s="25"/>
      <c r="F621" s="19"/>
      <c r="G621" s="19"/>
      <c r="H621" s="19"/>
      <c r="J621" s="2" t="str">
        <f t="shared" si="10"/>
        <v/>
      </c>
    </row>
    <row r="622" spans="1:10" ht="18" hidden="1" customHeight="1" x14ac:dyDescent="0.2">
      <c r="A622" s="17"/>
      <c r="B622" s="18"/>
      <c r="C622" s="25"/>
      <c r="E622" s="25"/>
      <c r="F622" s="19"/>
      <c r="G622" s="19"/>
      <c r="H622" s="19"/>
      <c r="J622" s="2" t="str">
        <f t="shared" si="10"/>
        <v/>
      </c>
    </row>
    <row r="623" spans="1:10" ht="18" hidden="1" customHeight="1" x14ac:dyDescent="0.2">
      <c r="A623" s="17"/>
      <c r="B623" s="18"/>
      <c r="C623" s="25"/>
      <c r="E623" s="25"/>
      <c r="F623" s="19"/>
      <c r="G623" s="19"/>
      <c r="H623" s="19"/>
      <c r="J623" s="2" t="str">
        <f t="shared" si="10"/>
        <v/>
      </c>
    </row>
    <row r="624" spans="1:10" ht="18" hidden="1" customHeight="1" x14ac:dyDescent="0.2">
      <c r="A624" s="17"/>
      <c r="B624" s="18"/>
      <c r="C624" s="25"/>
      <c r="E624" s="25"/>
      <c r="F624" s="19"/>
      <c r="G624" s="19"/>
      <c r="J624" s="2" t="str">
        <f t="shared" si="10"/>
        <v/>
      </c>
    </row>
    <row r="625" spans="1:10" ht="18" hidden="1" customHeight="1" x14ac:dyDescent="0.2">
      <c r="A625" s="17"/>
      <c r="B625" s="18"/>
      <c r="C625" s="25"/>
      <c r="E625" s="25"/>
      <c r="F625" s="19"/>
      <c r="G625" s="19"/>
      <c r="H625" s="19"/>
      <c r="J625" s="2" t="str">
        <f t="shared" si="10"/>
        <v/>
      </c>
    </row>
    <row r="626" spans="1:10" ht="18" hidden="1" customHeight="1" x14ac:dyDescent="0.2">
      <c r="A626" s="17"/>
      <c r="B626" s="18"/>
      <c r="C626" s="25"/>
      <c r="E626" s="25"/>
      <c r="F626" s="19"/>
      <c r="G626" s="19"/>
      <c r="H626" s="19"/>
      <c r="J626" s="2" t="str">
        <f t="shared" si="10"/>
        <v/>
      </c>
    </row>
    <row r="627" spans="1:10" ht="18" hidden="1" customHeight="1" x14ac:dyDescent="0.2">
      <c r="A627" s="17"/>
      <c r="B627" s="18"/>
      <c r="C627" s="25"/>
      <c r="E627" s="25"/>
      <c r="F627" s="19"/>
      <c r="G627" s="19"/>
      <c r="H627" s="19"/>
      <c r="J627" s="2" t="str">
        <f t="shared" si="10"/>
        <v/>
      </c>
    </row>
    <row r="628" spans="1:10" ht="18" hidden="1" customHeight="1" x14ac:dyDescent="0.2">
      <c r="A628" s="17"/>
      <c r="B628" s="18"/>
      <c r="C628" s="25"/>
      <c r="E628" s="25"/>
      <c r="F628" s="19"/>
      <c r="G628" s="19"/>
      <c r="H628" s="19"/>
      <c r="J628" s="2" t="str">
        <f t="shared" si="10"/>
        <v/>
      </c>
    </row>
    <row r="629" spans="1:10" ht="18" hidden="1" customHeight="1" x14ac:dyDescent="0.2">
      <c r="A629" s="17"/>
      <c r="B629" s="18"/>
      <c r="C629" s="25"/>
      <c r="E629" s="25"/>
      <c r="F629" s="19"/>
      <c r="G629" s="19"/>
      <c r="H629" s="19"/>
      <c r="J629" s="2" t="str">
        <f t="shared" si="10"/>
        <v/>
      </c>
    </row>
    <row r="630" spans="1:10" ht="18" hidden="1" customHeight="1" x14ac:dyDescent="0.2">
      <c r="A630" s="17"/>
      <c r="B630" s="18"/>
      <c r="C630" s="25"/>
      <c r="E630" s="25"/>
      <c r="F630" s="19"/>
      <c r="G630" s="19"/>
      <c r="H630" s="19"/>
      <c r="J630" s="2" t="str">
        <f t="shared" si="10"/>
        <v/>
      </c>
    </row>
    <row r="631" spans="1:10" ht="18" hidden="1" customHeight="1" x14ac:dyDescent="0.2">
      <c r="A631" s="17"/>
      <c r="B631" s="18"/>
      <c r="C631" s="25"/>
      <c r="E631" s="25"/>
      <c r="F631" s="19"/>
      <c r="G631" s="19"/>
      <c r="J631" s="2" t="str">
        <f t="shared" si="10"/>
        <v/>
      </c>
    </row>
    <row r="632" spans="1:10" ht="18" hidden="1" customHeight="1" x14ac:dyDescent="0.2">
      <c r="A632" s="17"/>
      <c r="B632" s="18"/>
      <c r="C632" s="25"/>
      <c r="E632" s="25"/>
      <c r="F632" s="19"/>
      <c r="G632" s="19"/>
      <c r="J632" s="2" t="str">
        <f t="shared" si="10"/>
        <v/>
      </c>
    </row>
    <row r="633" spans="1:10" ht="18" hidden="1" customHeight="1" x14ac:dyDescent="0.2">
      <c r="A633" s="17"/>
      <c r="B633" s="18"/>
      <c r="C633" s="25"/>
      <c r="E633" s="25"/>
      <c r="F633" s="19"/>
      <c r="G633" s="19"/>
      <c r="H633" s="19"/>
      <c r="J633" s="2" t="str">
        <f t="shared" si="10"/>
        <v/>
      </c>
    </row>
    <row r="634" spans="1:10" ht="18" hidden="1" customHeight="1" x14ac:dyDescent="0.2">
      <c r="A634" s="17"/>
      <c r="B634" s="18"/>
      <c r="C634" s="25"/>
      <c r="E634" s="25"/>
      <c r="F634" s="19"/>
      <c r="G634" s="19"/>
      <c r="J634" s="2" t="str">
        <f t="shared" si="10"/>
        <v/>
      </c>
    </row>
    <row r="635" spans="1:10" ht="18" hidden="1" customHeight="1" x14ac:dyDescent="0.2">
      <c r="A635" s="17"/>
      <c r="B635" s="18"/>
      <c r="C635" s="25"/>
      <c r="E635" s="25"/>
      <c r="F635" s="19"/>
      <c r="G635" s="19"/>
      <c r="J635" s="2" t="str">
        <f t="shared" si="10"/>
        <v/>
      </c>
    </row>
    <row r="636" spans="1:10" ht="18" hidden="1" customHeight="1" x14ac:dyDescent="0.2">
      <c r="A636" s="17"/>
      <c r="B636" s="18"/>
      <c r="C636" s="25"/>
      <c r="E636" s="25"/>
      <c r="F636" s="19"/>
      <c r="G636" s="19"/>
      <c r="J636" s="2" t="str">
        <f t="shared" si="10"/>
        <v/>
      </c>
    </row>
    <row r="637" spans="1:10" ht="18" hidden="1" customHeight="1" x14ac:dyDescent="0.2">
      <c r="A637" s="17"/>
      <c r="B637" s="18"/>
      <c r="C637" s="25"/>
      <c r="E637" s="25"/>
      <c r="F637" s="19"/>
      <c r="G637" s="19"/>
      <c r="J637" s="2" t="str">
        <f t="shared" si="10"/>
        <v/>
      </c>
    </row>
    <row r="638" spans="1:10" ht="18" hidden="1" customHeight="1" x14ac:dyDescent="0.2">
      <c r="A638" s="17"/>
      <c r="B638" s="18"/>
      <c r="C638" s="25"/>
      <c r="E638" s="25"/>
      <c r="F638" s="19"/>
      <c r="G638" s="19"/>
      <c r="J638" s="2" t="str">
        <f t="shared" si="10"/>
        <v/>
      </c>
    </row>
    <row r="639" spans="1:10" ht="18" hidden="1" customHeight="1" x14ac:dyDescent="0.2">
      <c r="A639" s="17"/>
      <c r="B639" s="18"/>
      <c r="C639" s="25"/>
      <c r="E639" s="25"/>
      <c r="F639" s="19"/>
      <c r="G639" s="19"/>
      <c r="J639" s="2" t="str">
        <f t="shared" si="10"/>
        <v/>
      </c>
    </row>
    <row r="640" spans="1:10" ht="18" hidden="1" customHeight="1" x14ac:dyDescent="0.2">
      <c r="A640" s="17"/>
      <c r="B640" s="18"/>
      <c r="C640" s="25"/>
      <c r="E640" s="25"/>
      <c r="F640" s="19"/>
      <c r="G640" s="19"/>
      <c r="J640" s="2" t="str">
        <f t="shared" si="10"/>
        <v/>
      </c>
    </row>
    <row r="641" spans="1:10" ht="18" hidden="1" customHeight="1" x14ac:dyDescent="0.2">
      <c r="A641" s="17"/>
      <c r="B641" s="18"/>
      <c r="C641" s="25"/>
      <c r="E641" s="25"/>
      <c r="F641" s="19"/>
      <c r="G641" s="19"/>
      <c r="H641" s="19"/>
      <c r="J641" s="2" t="str">
        <f t="shared" si="10"/>
        <v/>
      </c>
    </row>
    <row r="642" spans="1:10" ht="18" hidden="1" customHeight="1" x14ac:dyDescent="0.2">
      <c r="A642" s="17"/>
      <c r="B642" s="18"/>
      <c r="C642" s="25"/>
      <c r="E642" s="25"/>
      <c r="F642" s="19"/>
      <c r="G642" s="19"/>
      <c r="J642" s="2" t="str">
        <f t="shared" si="10"/>
        <v/>
      </c>
    </row>
    <row r="643" spans="1:10" ht="18" hidden="1" customHeight="1" x14ac:dyDescent="0.2">
      <c r="A643" s="17"/>
      <c r="B643" s="18"/>
      <c r="C643" s="25"/>
      <c r="E643" s="25"/>
      <c r="F643" s="19"/>
      <c r="G643" s="19"/>
      <c r="J643" s="2" t="str">
        <f t="shared" si="10"/>
        <v/>
      </c>
    </row>
    <row r="644" spans="1:10" ht="18" hidden="1" customHeight="1" x14ac:dyDescent="0.2">
      <c r="A644" s="17"/>
      <c r="B644" s="18"/>
      <c r="C644" s="25"/>
      <c r="E644" s="25"/>
      <c r="F644" s="19"/>
      <c r="G644" s="19"/>
      <c r="J644" s="2" t="str">
        <f t="shared" si="10"/>
        <v/>
      </c>
    </row>
    <row r="645" spans="1:10" ht="18" hidden="1" customHeight="1" x14ac:dyDescent="0.2">
      <c r="A645" s="17"/>
      <c r="B645" s="18"/>
      <c r="C645" s="25"/>
      <c r="E645" s="25"/>
      <c r="F645" s="19"/>
      <c r="G645" s="19"/>
      <c r="H645" s="19"/>
      <c r="I645" s="19"/>
      <c r="J645" s="2" t="str">
        <f t="shared" si="10"/>
        <v/>
      </c>
    </row>
    <row r="646" spans="1:10" ht="18" hidden="1" customHeight="1" x14ac:dyDescent="0.2">
      <c r="A646" s="17"/>
      <c r="B646" s="18"/>
      <c r="C646" s="25"/>
      <c r="E646" s="25"/>
      <c r="F646" s="19"/>
      <c r="G646" s="19"/>
      <c r="H646" s="19"/>
      <c r="J646" s="2" t="str">
        <f t="shared" si="10"/>
        <v/>
      </c>
    </row>
    <row r="647" spans="1:10" ht="18" hidden="1" customHeight="1" x14ac:dyDescent="0.2">
      <c r="A647" s="17"/>
      <c r="B647" s="18"/>
      <c r="C647" s="25"/>
      <c r="E647" s="25"/>
      <c r="F647" s="19"/>
      <c r="G647" s="19"/>
      <c r="J647" s="2" t="str">
        <f t="shared" si="10"/>
        <v/>
      </c>
    </row>
    <row r="648" spans="1:10" ht="18" hidden="1" customHeight="1" x14ac:dyDescent="0.2">
      <c r="A648" s="17"/>
      <c r="B648" s="18"/>
      <c r="C648" s="25"/>
      <c r="E648" s="25"/>
      <c r="F648" s="19"/>
      <c r="G648" s="19"/>
      <c r="H648" s="19"/>
      <c r="J648" s="2" t="str">
        <f t="shared" si="10"/>
        <v/>
      </c>
    </row>
    <row r="649" spans="1:10" ht="18" hidden="1" customHeight="1" x14ac:dyDescent="0.2">
      <c r="A649" s="17"/>
      <c r="B649" s="18"/>
      <c r="C649" s="25"/>
      <c r="E649" s="25"/>
      <c r="F649" s="19"/>
      <c r="G649" s="19"/>
      <c r="J649" s="2" t="str">
        <f t="shared" si="10"/>
        <v/>
      </c>
    </row>
    <row r="650" spans="1:10" ht="18" hidden="1" customHeight="1" x14ac:dyDescent="0.2">
      <c r="A650" s="17"/>
      <c r="B650" s="18"/>
      <c r="C650" s="25"/>
      <c r="E650" s="25"/>
      <c r="F650" s="19"/>
      <c r="G650" s="19"/>
      <c r="H650" s="19"/>
      <c r="J650" s="2" t="str">
        <f t="shared" si="10"/>
        <v/>
      </c>
    </row>
    <row r="651" spans="1:10" ht="18" hidden="1" customHeight="1" x14ac:dyDescent="0.2">
      <c r="A651" s="17"/>
      <c r="B651" s="18"/>
      <c r="C651" s="25"/>
      <c r="E651" s="25"/>
      <c r="F651" s="19"/>
      <c r="G651" s="19"/>
      <c r="H651" s="19"/>
      <c r="J651" s="2" t="str">
        <f t="shared" si="10"/>
        <v/>
      </c>
    </row>
    <row r="652" spans="1:10" ht="18" hidden="1" customHeight="1" x14ac:dyDescent="0.2">
      <c r="A652" s="17"/>
      <c r="B652" s="18"/>
      <c r="C652" s="25"/>
      <c r="E652" s="25"/>
      <c r="F652" s="19"/>
      <c r="G652" s="19"/>
      <c r="H652" s="19"/>
      <c r="J652" s="2" t="str">
        <f t="shared" si="10"/>
        <v/>
      </c>
    </row>
    <row r="653" spans="1:10" ht="18" hidden="1" customHeight="1" x14ac:dyDescent="0.2">
      <c r="A653" s="17"/>
      <c r="B653" s="18"/>
      <c r="C653" s="25"/>
      <c r="E653" s="25"/>
      <c r="F653" s="19"/>
      <c r="G653" s="19"/>
      <c r="H653" s="19"/>
      <c r="J653" s="2" t="str">
        <f t="shared" si="10"/>
        <v/>
      </c>
    </row>
    <row r="654" spans="1:10" ht="18" hidden="1" customHeight="1" x14ac:dyDescent="0.2">
      <c r="A654" s="17"/>
      <c r="B654" s="18"/>
      <c r="C654" s="25"/>
      <c r="E654" s="25"/>
      <c r="F654" s="19"/>
      <c r="G654" s="19"/>
      <c r="J654" s="2" t="str">
        <f t="shared" si="10"/>
        <v/>
      </c>
    </row>
    <row r="655" spans="1:10" ht="18" hidden="1" customHeight="1" x14ac:dyDescent="0.2">
      <c r="A655" s="17"/>
      <c r="B655" s="18"/>
      <c r="C655" s="25"/>
      <c r="E655" s="25"/>
      <c r="F655" s="19"/>
      <c r="G655" s="19"/>
      <c r="H655" s="19"/>
      <c r="J655" s="2" t="str">
        <f t="shared" si="10"/>
        <v/>
      </c>
    </row>
    <row r="656" spans="1:10" ht="18" hidden="1" customHeight="1" x14ac:dyDescent="0.2">
      <c r="A656" s="17"/>
      <c r="B656" s="18"/>
      <c r="C656" s="25"/>
      <c r="E656" s="25"/>
      <c r="F656" s="19"/>
      <c r="G656" s="19"/>
      <c r="H656" s="19"/>
      <c r="J656" s="2" t="str">
        <f t="shared" si="10"/>
        <v/>
      </c>
    </row>
    <row r="657" spans="1:10" ht="18" hidden="1" customHeight="1" x14ac:dyDescent="0.2">
      <c r="A657" s="17"/>
      <c r="B657" s="18"/>
      <c r="C657" s="25"/>
      <c r="E657" s="25"/>
      <c r="F657" s="19"/>
      <c r="G657" s="19"/>
      <c r="H657" s="19"/>
      <c r="J657" s="2" t="str">
        <f t="shared" si="10"/>
        <v/>
      </c>
    </row>
    <row r="658" spans="1:10" ht="18" hidden="1" customHeight="1" x14ac:dyDescent="0.2">
      <c r="A658" s="17"/>
      <c r="B658" s="18"/>
      <c r="C658" s="25"/>
      <c r="E658" s="25"/>
      <c r="F658" s="19"/>
      <c r="G658" s="19"/>
      <c r="H658" s="19"/>
      <c r="J658" s="2" t="str">
        <f t="shared" si="10"/>
        <v/>
      </c>
    </row>
    <row r="659" spans="1:10" ht="18" hidden="1" customHeight="1" x14ac:dyDescent="0.2">
      <c r="A659" s="17"/>
      <c r="B659" s="18"/>
      <c r="C659" s="25"/>
      <c r="E659" s="25"/>
      <c r="F659" s="19"/>
      <c r="G659" s="19"/>
      <c r="H659" s="19"/>
      <c r="J659" s="2" t="str">
        <f t="shared" si="10"/>
        <v/>
      </c>
    </row>
    <row r="660" spans="1:10" ht="18" hidden="1" customHeight="1" x14ac:dyDescent="0.2">
      <c r="A660" s="17"/>
      <c r="B660" s="18"/>
      <c r="C660" s="25"/>
      <c r="E660" s="25"/>
      <c r="F660" s="19"/>
      <c r="G660" s="19"/>
      <c r="H660" s="19"/>
      <c r="J660" s="2" t="str">
        <f t="shared" si="10"/>
        <v/>
      </c>
    </row>
    <row r="661" spans="1:10" ht="18" hidden="1" customHeight="1" x14ac:dyDescent="0.2">
      <c r="A661" s="17"/>
      <c r="B661" s="18"/>
      <c r="C661" s="25"/>
      <c r="E661" s="25"/>
      <c r="F661" s="19"/>
      <c r="G661" s="19"/>
      <c r="H661" s="19"/>
      <c r="J661" s="2" t="str">
        <f t="shared" si="10"/>
        <v/>
      </c>
    </row>
    <row r="662" spans="1:10" ht="18" hidden="1" customHeight="1" x14ac:dyDescent="0.2">
      <c r="A662" s="17"/>
      <c r="B662" s="18"/>
      <c r="C662" s="25"/>
      <c r="E662" s="25"/>
      <c r="F662" s="19"/>
      <c r="G662" s="19"/>
      <c r="H662" s="19"/>
      <c r="J662" s="2" t="str">
        <f t="shared" si="10"/>
        <v/>
      </c>
    </row>
    <row r="663" spans="1:10" ht="18" hidden="1" customHeight="1" x14ac:dyDescent="0.2">
      <c r="A663" s="17"/>
      <c r="B663" s="18"/>
      <c r="C663" s="25"/>
      <c r="E663" s="25"/>
      <c r="F663" s="19"/>
      <c r="G663" s="19"/>
      <c r="H663" s="19"/>
      <c r="J663" s="2" t="str">
        <f t="shared" si="10"/>
        <v/>
      </c>
    </row>
    <row r="664" spans="1:10" ht="18" hidden="1" customHeight="1" x14ac:dyDescent="0.2">
      <c r="A664" s="17"/>
      <c r="B664" s="18"/>
      <c r="C664" s="25"/>
      <c r="E664" s="25"/>
      <c r="F664" s="19"/>
      <c r="G664" s="19"/>
      <c r="H664" s="19"/>
      <c r="J664" s="2" t="str">
        <f t="shared" si="10"/>
        <v/>
      </c>
    </row>
    <row r="665" spans="1:10" ht="18" hidden="1" customHeight="1" x14ac:dyDescent="0.2">
      <c r="A665" s="17"/>
      <c r="B665" s="18"/>
      <c r="C665" s="25"/>
      <c r="E665" s="25"/>
      <c r="F665" s="19"/>
      <c r="G665" s="19"/>
      <c r="H665" s="19"/>
      <c r="J665" s="2" t="str">
        <f t="shared" si="10"/>
        <v/>
      </c>
    </row>
    <row r="666" spans="1:10" ht="18" hidden="1" customHeight="1" x14ac:dyDescent="0.2">
      <c r="A666" s="17"/>
      <c r="B666" s="18"/>
      <c r="C666" s="25"/>
      <c r="E666" s="25"/>
      <c r="F666" s="19"/>
      <c r="G666" s="19"/>
      <c r="J666" s="2" t="str">
        <f t="shared" si="10"/>
        <v/>
      </c>
    </row>
    <row r="667" spans="1:10" ht="18" hidden="1" customHeight="1" x14ac:dyDescent="0.2">
      <c r="A667" s="17"/>
      <c r="B667" s="18"/>
      <c r="C667" s="25"/>
      <c r="E667" s="25"/>
      <c r="F667" s="19"/>
      <c r="G667" s="19"/>
      <c r="H667" s="19"/>
      <c r="J667" s="2" t="str">
        <f t="shared" si="10"/>
        <v/>
      </c>
    </row>
    <row r="668" spans="1:10" ht="18" hidden="1" customHeight="1" x14ac:dyDescent="0.2">
      <c r="A668" s="17"/>
      <c r="B668" s="18"/>
      <c r="C668" s="25"/>
      <c r="E668" s="25"/>
      <c r="F668" s="19"/>
      <c r="G668" s="19"/>
      <c r="J668" s="2" t="str">
        <f t="shared" si="10"/>
        <v/>
      </c>
    </row>
    <row r="669" spans="1:10" ht="18" hidden="1" customHeight="1" x14ac:dyDescent="0.2">
      <c r="A669" s="17"/>
      <c r="B669" s="18"/>
      <c r="C669" s="25"/>
      <c r="E669" s="25"/>
      <c r="F669" s="19"/>
      <c r="G669" s="19"/>
      <c r="H669" s="19"/>
      <c r="J669" s="2" t="str">
        <f t="shared" si="10"/>
        <v/>
      </c>
    </row>
    <row r="670" spans="1:10" ht="18" hidden="1" customHeight="1" x14ac:dyDescent="0.2">
      <c r="A670" s="17"/>
      <c r="B670" s="18"/>
      <c r="C670" s="25"/>
      <c r="E670" s="25"/>
      <c r="F670" s="19"/>
      <c r="G670" s="19"/>
      <c r="J670" s="2" t="str">
        <f t="shared" si="10"/>
        <v/>
      </c>
    </row>
    <row r="671" spans="1:10" ht="18" hidden="1" customHeight="1" x14ac:dyDescent="0.2">
      <c r="A671" s="17"/>
      <c r="B671" s="18"/>
      <c r="C671" s="25"/>
      <c r="E671" s="25"/>
      <c r="F671" s="19"/>
      <c r="G671" s="19"/>
      <c r="H671" s="19"/>
      <c r="J671" s="2" t="str">
        <f t="shared" si="10"/>
        <v/>
      </c>
    </row>
    <row r="672" spans="1:10" ht="18" hidden="1" customHeight="1" x14ac:dyDescent="0.2">
      <c r="A672" s="17"/>
      <c r="B672" s="18"/>
      <c r="C672" s="25"/>
      <c r="E672" s="25"/>
      <c r="F672" s="19"/>
      <c r="G672" s="19"/>
      <c r="H672" s="19"/>
      <c r="J672" s="2" t="str">
        <f t="shared" si="10"/>
        <v/>
      </c>
    </row>
    <row r="673" spans="1:10" ht="18" hidden="1" customHeight="1" x14ac:dyDescent="0.2">
      <c r="A673" s="17"/>
      <c r="B673" s="18"/>
      <c r="C673" s="25"/>
      <c r="E673" s="25"/>
      <c r="F673" s="19"/>
      <c r="G673" s="19"/>
      <c r="H673" s="19"/>
      <c r="J673" s="2" t="str">
        <f t="shared" si="10"/>
        <v/>
      </c>
    </row>
    <row r="674" spans="1:10" ht="18" hidden="1" customHeight="1" x14ac:dyDescent="0.2">
      <c r="A674" s="17"/>
      <c r="B674" s="18"/>
      <c r="C674" s="25"/>
      <c r="E674" s="25"/>
      <c r="F674" s="19"/>
      <c r="G674" s="19"/>
      <c r="H674" s="19"/>
      <c r="J674" s="2" t="str">
        <f t="shared" si="10"/>
        <v/>
      </c>
    </row>
    <row r="675" spans="1:10" ht="18" hidden="1" customHeight="1" x14ac:dyDescent="0.2">
      <c r="A675" s="17"/>
      <c r="B675" s="18"/>
      <c r="C675" s="25"/>
      <c r="E675" s="25"/>
      <c r="F675" s="19"/>
      <c r="G675" s="19"/>
      <c r="J675" s="2" t="str">
        <f t="shared" ref="J675:J738" si="11">IF(A675="","",_xlfn.ISOWEEKNUM(A675))</f>
        <v/>
      </c>
    </row>
    <row r="676" spans="1:10" ht="18" hidden="1" customHeight="1" x14ac:dyDescent="0.2">
      <c r="A676" s="17"/>
      <c r="B676" s="18"/>
      <c r="C676" s="25"/>
      <c r="E676" s="25"/>
      <c r="F676" s="19"/>
      <c r="G676" s="19"/>
      <c r="J676" s="2" t="str">
        <f t="shared" si="11"/>
        <v/>
      </c>
    </row>
    <row r="677" spans="1:10" ht="18" hidden="1" customHeight="1" x14ac:dyDescent="0.2">
      <c r="A677" s="17"/>
      <c r="B677" s="18"/>
      <c r="C677" s="25"/>
      <c r="E677" s="25"/>
      <c r="F677" s="19"/>
      <c r="G677" s="19"/>
      <c r="J677" s="2" t="str">
        <f t="shared" si="11"/>
        <v/>
      </c>
    </row>
    <row r="678" spans="1:10" ht="18" hidden="1" customHeight="1" x14ac:dyDescent="0.2">
      <c r="A678" s="17"/>
      <c r="B678" s="18"/>
      <c r="C678" s="25"/>
      <c r="E678" s="25"/>
      <c r="F678" s="19"/>
      <c r="G678" s="19"/>
      <c r="J678" s="2" t="str">
        <f t="shared" si="11"/>
        <v/>
      </c>
    </row>
    <row r="679" spans="1:10" ht="18" hidden="1" customHeight="1" x14ac:dyDescent="0.2">
      <c r="A679" s="17"/>
      <c r="B679" s="18"/>
      <c r="C679" s="25"/>
      <c r="E679" s="25"/>
      <c r="F679" s="19"/>
      <c r="G679" s="19"/>
      <c r="J679" s="2" t="str">
        <f t="shared" si="11"/>
        <v/>
      </c>
    </row>
    <row r="680" spans="1:10" ht="18" hidden="1" customHeight="1" x14ac:dyDescent="0.2">
      <c r="A680" s="17"/>
      <c r="B680" s="18"/>
      <c r="C680" s="25"/>
      <c r="E680" s="25"/>
      <c r="F680" s="19"/>
      <c r="G680" s="19"/>
      <c r="H680" s="19"/>
      <c r="J680" s="2" t="str">
        <f t="shared" si="11"/>
        <v/>
      </c>
    </row>
    <row r="681" spans="1:10" ht="18" hidden="1" customHeight="1" x14ac:dyDescent="0.2">
      <c r="A681" s="17"/>
      <c r="B681" s="18"/>
      <c r="C681" s="25"/>
      <c r="E681" s="25"/>
      <c r="F681" s="19"/>
      <c r="G681" s="19"/>
      <c r="J681" s="2" t="str">
        <f t="shared" si="11"/>
        <v/>
      </c>
    </row>
    <row r="682" spans="1:10" ht="18" hidden="1" customHeight="1" x14ac:dyDescent="0.2">
      <c r="A682" s="17"/>
      <c r="B682" s="18"/>
      <c r="C682" s="25"/>
      <c r="E682" s="25"/>
      <c r="F682" s="19"/>
      <c r="G682" s="19"/>
      <c r="H682" s="19"/>
      <c r="J682" s="2" t="str">
        <f t="shared" si="11"/>
        <v/>
      </c>
    </row>
    <row r="683" spans="1:10" ht="18" hidden="1" customHeight="1" x14ac:dyDescent="0.2">
      <c r="A683" s="17"/>
      <c r="B683" s="18"/>
      <c r="C683" s="25"/>
      <c r="E683" s="25"/>
      <c r="F683" s="19"/>
      <c r="G683" s="19"/>
      <c r="H683" s="19"/>
      <c r="J683" s="2" t="str">
        <f t="shared" si="11"/>
        <v/>
      </c>
    </row>
    <row r="684" spans="1:10" ht="18" hidden="1" customHeight="1" x14ac:dyDescent="0.2">
      <c r="A684" s="17"/>
      <c r="B684" s="18"/>
      <c r="C684" s="25"/>
      <c r="E684" s="25"/>
      <c r="F684" s="19"/>
      <c r="G684" s="19"/>
      <c r="H684" s="19"/>
      <c r="J684" s="2" t="str">
        <f t="shared" si="11"/>
        <v/>
      </c>
    </row>
    <row r="685" spans="1:10" ht="18" hidden="1" customHeight="1" x14ac:dyDescent="0.2">
      <c r="A685" s="17"/>
      <c r="B685" s="18"/>
      <c r="C685" s="25"/>
      <c r="E685" s="25"/>
      <c r="F685" s="19"/>
      <c r="G685" s="19"/>
      <c r="J685" s="2" t="str">
        <f t="shared" si="11"/>
        <v/>
      </c>
    </row>
    <row r="686" spans="1:10" ht="18" hidden="1" customHeight="1" x14ac:dyDescent="0.2">
      <c r="A686" s="17"/>
      <c r="B686" s="18"/>
      <c r="C686" s="25"/>
      <c r="E686" s="25"/>
      <c r="F686" s="19"/>
      <c r="G686" s="19"/>
      <c r="J686" s="2" t="str">
        <f t="shared" si="11"/>
        <v/>
      </c>
    </row>
    <row r="687" spans="1:10" ht="18" hidden="1" customHeight="1" x14ac:dyDescent="0.2">
      <c r="A687" s="17"/>
      <c r="B687" s="18"/>
      <c r="C687" s="25"/>
      <c r="E687" s="25"/>
      <c r="F687" s="19"/>
      <c r="G687" s="19"/>
      <c r="H687" s="19"/>
      <c r="J687" s="2" t="str">
        <f t="shared" si="11"/>
        <v/>
      </c>
    </row>
    <row r="688" spans="1:10" ht="18" hidden="1" customHeight="1" x14ac:dyDescent="0.2">
      <c r="A688" s="17"/>
      <c r="B688" s="18"/>
      <c r="C688" s="25"/>
      <c r="E688" s="25"/>
      <c r="F688" s="19"/>
      <c r="G688" s="19"/>
      <c r="H688" s="19"/>
      <c r="J688" s="2" t="str">
        <f t="shared" si="11"/>
        <v/>
      </c>
    </row>
    <row r="689" spans="1:10" ht="18" hidden="1" customHeight="1" x14ac:dyDescent="0.2">
      <c r="A689" s="17"/>
      <c r="B689" s="18"/>
      <c r="C689" s="25"/>
      <c r="E689" s="25"/>
      <c r="F689" s="19"/>
      <c r="G689" s="19"/>
      <c r="J689" s="2" t="str">
        <f t="shared" si="11"/>
        <v/>
      </c>
    </row>
    <row r="690" spans="1:10" ht="18" hidden="1" customHeight="1" x14ac:dyDescent="0.2">
      <c r="A690" s="17"/>
      <c r="B690" s="18"/>
      <c r="C690" s="25"/>
      <c r="E690" s="25"/>
      <c r="F690" s="19"/>
      <c r="G690" s="19"/>
      <c r="J690" s="2" t="str">
        <f t="shared" si="11"/>
        <v/>
      </c>
    </row>
    <row r="691" spans="1:10" ht="18" hidden="1" customHeight="1" x14ac:dyDescent="0.2">
      <c r="A691" s="17"/>
      <c r="B691" s="18"/>
      <c r="C691" s="25"/>
      <c r="E691" s="25"/>
      <c r="F691" s="19"/>
      <c r="G691" s="19"/>
      <c r="H691" s="19"/>
      <c r="J691" s="2" t="str">
        <f t="shared" si="11"/>
        <v/>
      </c>
    </row>
    <row r="692" spans="1:10" ht="18" hidden="1" customHeight="1" x14ac:dyDescent="0.2">
      <c r="A692" s="17"/>
      <c r="B692" s="18"/>
      <c r="C692" s="25"/>
      <c r="E692" s="25"/>
      <c r="F692" s="19"/>
      <c r="G692" s="19"/>
      <c r="J692" s="2" t="str">
        <f t="shared" si="11"/>
        <v/>
      </c>
    </row>
    <row r="693" spans="1:10" ht="18" hidden="1" customHeight="1" x14ac:dyDescent="0.2">
      <c r="A693" s="17"/>
      <c r="B693" s="18"/>
      <c r="C693" s="25"/>
      <c r="E693" s="25"/>
      <c r="F693" s="19"/>
      <c r="G693" s="19"/>
      <c r="J693" s="2" t="str">
        <f t="shared" si="11"/>
        <v/>
      </c>
    </row>
    <row r="694" spans="1:10" ht="18" hidden="1" customHeight="1" x14ac:dyDescent="0.2">
      <c r="A694" s="17"/>
      <c r="B694" s="18"/>
      <c r="C694" s="25"/>
      <c r="E694" s="25"/>
      <c r="F694" s="19"/>
      <c r="G694" s="19"/>
      <c r="J694" s="2" t="str">
        <f t="shared" si="11"/>
        <v/>
      </c>
    </row>
    <row r="695" spans="1:10" ht="18" hidden="1" customHeight="1" x14ac:dyDescent="0.2">
      <c r="A695" s="17"/>
      <c r="B695" s="18"/>
      <c r="C695" s="25"/>
      <c r="E695" s="25"/>
      <c r="F695" s="19"/>
      <c r="G695" s="19"/>
      <c r="J695" s="2" t="str">
        <f t="shared" si="11"/>
        <v/>
      </c>
    </row>
    <row r="696" spans="1:10" ht="18" hidden="1" customHeight="1" x14ac:dyDescent="0.2">
      <c r="A696" s="17"/>
      <c r="B696" s="18"/>
      <c r="C696" s="25"/>
      <c r="E696" s="25"/>
      <c r="F696" s="19"/>
      <c r="G696" s="19"/>
      <c r="H696" s="19"/>
      <c r="J696" s="2" t="str">
        <f t="shared" si="11"/>
        <v/>
      </c>
    </row>
    <row r="697" spans="1:10" ht="18" hidden="1" customHeight="1" x14ac:dyDescent="0.2">
      <c r="A697" s="17"/>
      <c r="B697" s="18"/>
      <c r="C697" s="25"/>
      <c r="E697" s="25"/>
      <c r="F697" s="19"/>
      <c r="G697" s="19"/>
      <c r="J697" s="2" t="str">
        <f t="shared" si="11"/>
        <v/>
      </c>
    </row>
    <row r="698" spans="1:10" ht="18" hidden="1" customHeight="1" x14ac:dyDescent="0.2">
      <c r="A698" s="17"/>
      <c r="B698" s="18"/>
      <c r="C698" s="25"/>
      <c r="E698" s="25"/>
      <c r="F698" s="19"/>
      <c r="G698" s="19"/>
      <c r="H698" s="19"/>
      <c r="J698" s="2" t="str">
        <f t="shared" si="11"/>
        <v/>
      </c>
    </row>
    <row r="699" spans="1:10" ht="18" hidden="1" customHeight="1" x14ac:dyDescent="0.2">
      <c r="A699" s="17"/>
      <c r="B699" s="18"/>
      <c r="C699" s="25"/>
      <c r="E699" s="25"/>
      <c r="F699" s="19"/>
      <c r="G699" s="19"/>
      <c r="H699" s="19"/>
      <c r="J699" s="2" t="str">
        <f t="shared" si="11"/>
        <v/>
      </c>
    </row>
    <row r="700" spans="1:10" ht="18" hidden="1" customHeight="1" x14ac:dyDescent="0.2">
      <c r="A700" s="17"/>
      <c r="B700" s="18"/>
      <c r="C700" s="25"/>
      <c r="E700" s="25"/>
      <c r="F700" s="19"/>
      <c r="G700" s="19"/>
      <c r="H700" s="19"/>
      <c r="J700" s="2" t="str">
        <f t="shared" si="11"/>
        <v/>
      </c>
    </row>
    <row r="701" spans="1:10" ht="18" hidden="1" customHeight="1" x14ac:dyDescent="0.2">
      <c r="A701" s="17"/>
      <c r="B701" s="18"/>
      <c r="C701" s="25"/>
      <c r="E701" s="25"/>
      <c r="F701" s="19"/>
      <c r="G701" s="19"/>
      <c r="H701" s="19"/>
      <c r="J701" s="2" t="str">
        <f t="shared" si="11"/>
        <v/>
      </c>
    </row>
    <row r="702" spans="1:10" ht="18" hidden="1" customHeight="1" x14ac:dyDescent="0.2">
      <c r="A702" s="17"/>
      <c r="B702" s="18"/>
      <c r="C702" s="25"/>
      <c r="E702" s="25"/>
      <c r="F702" s="19"/>
      <c r="G702" s="19"/>
      <c r="H702" s="19"/>
      <c r="J702" s="2" t="str">
        <f t="shared" si="11"/>
        <v/>
      </c>
    </row>
    <row r="703" spans="1:10" ht="18" hidden="1" customHeight="1" x14ac:dyDescent="0.2">
      <c r="A703" s="17"/>
      <c r="B703" s="18"/>
      <c r="C703" s="25"/>
      <c r="E703" s="25"/>
      <c r="F703" s="19"/>
      <c r="G703" s="19"/>
      <c r="J703" s="2" t="str">
        <f t="shared" si="11"/>
        <v/>
      </c>
    </row>
    <row r="704" spans="1:10" ht="18" hidden="1" customHeight="1" x14ac:dyDescent="0.2">
      <c r="A704" s="17"/>
      <c r="B704" s="18"/>
      <c r="C704" s="25"/>
      <c r="E704" s="25"/>
      <c r="F704" s="19"/>
      <c r="G704" s="19"/>
      <c r="H704" s="19"/>
      <c r="J704" s="2" t="str">
        <f t="shared" si="11"/>
        <v/>
      </c>
    </row>
    <row r="705" spans="1:10" ht="18" hidden="1" customHeight="1" x14ac:dyDescent="0.2">
      <c r="A705" s="17"/>
      <c r="B705" s="18"/>
      <c r="C705" s="25"/>
      <c r="E705" s="25"/>
      <c r="F705" s="19"/>
      <c r="G705" s="19"/>
      <c r="H705" s="19"/>
      <c r="J705" s="2" t="str">
        <f t="shared" si="11"/>
        <v/>
      </c>
    </row>
    <row r="706" spans="1:10" ht="18" hidden="1" customHeight="1" x14ac:dyDescent="0.2">
      <c r="A706" s="17"/>
      <c r="B706" s="18"/>
      <c r="C706" s="25"/>
      <c r="E706" s="25"/>
      <c r="F706" s="19"/>
      <c r="G706" s="19"/>
      <c r="J706" s="2" t="str">
        <f t="shared" si="11"/>
        <v/>
      </c>
    </row>
    <row r="707" spans="1:10" ht="18" hidden="1" customHeight="1" x14ac:dyDescent="0.2">
      <c r="A707" s="17"/>
      <c r="B707" s="18"/>
      <c r="C707" s="25"/>
      <c r="E707" s="25"/>
      <c r="F707" s="19"/>
      <c r="G707" s="19"/>
      <c r="J707" s="2" t="str">
        <f t="shared" si="11"/>
        <v/>
      </c>
    </row>
    <row r="708" spans="1:10" ht="18" hidden="1" customHeight="1" x14ac:dyDescent="0.2">
      <c r="A708" s="17"/>
      <c r="B708" s="18"/>
      <c r="C708" s="25"/>
      <c r="E708" s="25"/>
      <c r="F708" s="19"/>
      <c r="G708" s="19"/>
      <c r="J708" s="2" t="str">
        <f t="shared" si="11"/>
        <v/>
      </c>
    </row>
    <row r="709" spans="1:10" ht="18" hidden="1" customHeight="1" x14ac:dyDescent="0.2">
      <c r="A709" s="17"/>
      <c r="B709" s="18"/>
      <c r="C709" s="25"/>
      <c r="E709" s="25"/>
      <c r="F709" s="19"/>
      <c r="G709" s="19"/>
      <c r="J709" s="2" t="str">
        <f t="shared" si="11"/>
        <v/>
      </c>
    </row>
    <row r="710" spans="1:10" ht="18" hidden="1" customHeight="1" x14ac:dyDescent="0.2">
      <c r="A710" s="17"/>
      <c r="B710" s="18"/>
      <c r="C710" s="25"/>
      <c r="E710" s="25"/>
      <c r="F710" s="19"/>
      <c r="G710" s="19"/>
      <c r="J710" s="2" t="str">
        <f t="shared" si="11"/>
        <v/>
      </c>
    </row>
    <row r="711" spans="1:10" ht="18" hidden="1" customHeight="1" x14ac:dyDescent="0.2">
      <c r="A711" s="17"/>
      <c r="B711" s="18"/>
      <c r="C711" s="25"/>
      <c r="E711" s="25"/>
      <c r="F711" s="19"/>
      <c r="G711" s="19"/>
      <c r="H711" s="19"/>
      <c r="J711" s="2" t="str">
        <f t="shared" si="11"/>
        <v/>
      </c>
    </row>
    <row r="712" spans="1:10" ht="18" hidden="1" customHeight="1" x14ac:dyDescent="0.2">
      <c r="A712" s="17"/>
      <c r="B712" s="18"/>
      <c r="C712" s="25"/>
      <c r="E712" s="25"/>
      <c r="F712" s="19"/>
      <c r="G712" s="19"/>
      <c r="H712" s="19"/>
      <c r="J712" s="2" t="str">
        <f t="shared" si="11"/>
        <v/>
      </c>
    </row>
    <row r="713" spans="1:10" ht="18" hidden="1" customHeight="1" x14ac:dyDescent="0.2">
      <c r="A713" s="17"/>
      <c r="B713" s="18"/>
      <c r="C713" s="25"/>
      <c r="E713" s="25"/>
      <c r="F713" s="19"/>
      <c r="G713" s="19"/>
      <c r="H713" s="19"/>
      <c r="J713" s="2" t="str">
        <f t="shared" si="11"/>
        <v/>
      </c>
    </row>
    <row r="714" spans="1:10" ht="18" hidden="1" customHeight="1" x14ac:dyDescent="0.2">
      <c r="A714" s="17"/>
      <c r="B714" s="18"/>
      <c r="C714" s="25"/>
      <c r="E714" s="25"/>
      <c r="F714" s="19"/>
      <c r="G714" s="19"/>
      <c r="H714" s="19"/>
      <c r="J714" s="2" t="str">
        <f t="shared" si="11"/>
        <v/>
      </c>
    </row>
    <row r="715" spans="1:10" ht="18" hidden="1" customHeight="1" x14ac:dyDescent="0.2">
      <c r="A715" s="17"/>
      <c r="B715" s="18"/>
      <c r="C715" s="25"/>
      <c r="E715" s="25"/>
      <c r="F715" s="19"/>
      <c r="G715" s="19"/>
      <c r="J715" s="2" t="str">
        <f t="shared" si="11"/>
        <v/>
      </c>
    </row>
    <row r="716" spans="1:10" ht="18" hidden="1" customHeight="1" x14ac:dyDescent="0.2">
      <c r="A716" s="17"/>
      <c r="B716" s="18"/>
      <c r="C716" s="25"/>
      <c r="E716" s="25"/>
      <c r="F716" s="19"/>
      <c r="G716" s="19"/>
      <c r="J716" s="2" t="str">
        <f t="shared" si="11"/>
        <v/>
      </c>
    </row>
    <row r="717" spans="1:10" ht="18" hidden="1" customHeight="1" x14ac:dyDescent="0.2">
      <c r="A717" s="17"/>
      <c r="B717" s="18"/>
      <c r="C717" s="25"/>
      <c r="E717" s="25"/>
      <c r="F717" s="19"/>
      <c r="G717" s="19"/>
      <c r="H717" s="19"/>
      <c r="J717" s="2" t="str">
        <f t="shared" si="11"/>
        <v/>
      </c>
    </row>
    <row r="718" spans="1:10" ht="18" hidden="1" customHeight="1" x14ac:dyDescent="0.2">
      <c r="A718" s="17"/>
      <c r="B718" s="18"/>
      <c r="C718" s="25"/>
      <c r="E718" s="25"/>
      <c r="F718" s="19"/>
      <c r="G718" s="19"/>
      <c r="H718" s="19"/>
      <c r="J718" s="2" t="str">
        <f t="shared" si="11"/>
        <v/>
      </c>
    </row>
    <row r="719" spans="1:10" ht="18" hidden="1" customHeight="1" x14ac:dyDescent="0.2">
      <c r="A719" s="17"/>
      <c r="B719" s="18"/>
      <c r="C719" s="25"/>
      <c r="E719" s="25"/>
      <c r="F719" s="19"/>
      <c r="G719" s="19"/>
      <c r="H719" s="19"/>
      <c r="J719" s="2" t="str">
        <f t="shared" si="11"/>
        <v/>
      </c>
    </row>
    <row r="720" spans="1:10" ht="18" hidden="1" customHeight="1" x14ac:dyDescent="0.2">
      <c r="A720" s="17"/>
      <c r="B720" s="18"/>
      <c r="C720" s="25"/>
      <c r="E720" s="25"/>
      <c r="F720" s="19"/>
      <c r="G720" s="19"/>
      <c r="H720" s="19"/>
      <c r="J720" s="2" t="str">
        <f t="shared" si="11"/>
        <v/>
      </c>
    </row>
    <row r="721" spans="1:10" ht="18" hidden="1" customHeight="1" x14ac:dyDescent="0.2">
      <c r="A721" s="17"/>
      <c r="B721" s="18"/>
      <c r="C721" s="25"/>
      <c r="E721" s="25"/>
      <c r="F721" s="19"/>
      <c r="G721" s="19"/>
      <c r="J721" s="2" t="str">
        <f t="shared" si="11"/>
        <v/>
      </c>
    </row>
    <row r="722" spans="1:10" ht="18" hidden="1" customHeight="1" x14ac:dyDescent="0.2">
      <c r="A722" s="17"/>
      <c r="B722" s="18"/>
      <c r="C722" s="25"/>
      <c r="E722" s="25"/>
      <c r="F722" s="19"/>
      <c r="G722" s="19"/>
      <c r="H722" s="19"/>
      <c r="J722" s="2" t="str">
        <f t="shared" si="11"/>
        <v/>
      </c>
    </row>
    <row r="723" spans="1:10" ht="18" hidden="1" customHeight="1" x14ac:dyDescent="0.2">
      <c r="A723" s="17"/>
      <c r="B723" s="18"/>
      <c r="C723" s="25"/>
      <c r="E723" s="25"/>
      <c r="F723" s="19"/>
      <c r="G723" s="19"/>
      <c r="H723" s="19"/>
      <c r="J723" s="2" t="str">
        <f t="shared" si="11"/>
        <v/>
      </c>
    </row>
    <row r="724" spans="1:10" ht="18" hidden="1" customHeight="1" x14ac:dyDescent="0.2">
      <c r="A724" s="17"/>
      <c r="B724" s="18"/>
      <c r="C724" s="25"/>
      <c r="E724" s="25"/>
      <c r="F724" s="19"/>
      <c r="G724" s="19"/>
      <c r="H724" s="19"/>
      <c r="J724" s="2" t="str">
        <f t="shared" si="11"/>
        <v/>
      </c>
    </row>
    <row r="725" spans="1:10" ht="18" hidden="1" customHeight="1" x14ac:dyDescent="0.2">
      <c r="A725" s="17"/>
      <c r="B725" s="18"/>
      <c r="C725" s="25"/>
      <c r="E725" s="25"/>
      <c r="F725" s="19"/>
      <c r="G725" s="19"/>
      <c r="H725" s="19"/>
      <c r="J725" s="2" t="str">
        <f t="shared" si="11"/>
        <v/>
      </c>
    </row>
    <row r="726" spans="1:10" ht="18" hidden="1" customHeight="1" x14ac:dyDescent="0.2">
      <c r="A726" s="17"/>
      <c r="B726" s="18"/>
      <c r="C726" s="25"/>
      <c r="E726" s="25"/>
      <c r="F726" s="19"/>
      <c r="G726" s="19"/>
      <c r="H726" s="19"/>
      <c r="J726" s="2" t="str">
        <f t="shared" si="11"/>
        <v/>
      </c>
    </row>
    <row r="727" spans="1:10" ht="18" hidden="1" customHeight="1" x14ac:dyDescent="0.2">
      <c r="A727" s="17"/>
      <c r="B727" s="18"/>
      <c r="C727" s="25"/>
      <c r="E727" s="25"/>
      <c r="F727" s="19"/>
      <c r="G727" s="19"/>
      <c r="H727" s="19"/>
      <c r="J727" s="2" t="str">
        <f t="shared" si="11"/>
        <v/>
      </c>
    </row>
    <row r="728" spans="1:10" ht="18" hidden="1" customHeight="1" x14ac:dyDescent="0.2">
      <c r="A728" s="17"/>
      <c r="B728" s="18"/>
      <c r="C728" s="25"/>
      <c r="E728" s="25"/>
      <c r="F728" s="19"/>
      <c r="G728" s="19"/>
      <c r="H728" s="19"/>
      <c r="J728" s="2" t="str">
        <f t="shared" si="11"/>
        <v/>
      </c>
    </row>
    <row r="729" spans="1:10" ht="18" hidden="1" customHeight="1" x14ac:dyDescent="0.2">
      <c r="A729" s="17"/>
      <c r="B729" s="18"/>
      <c r="C729" s="25"/>
      <c r="E729" s="25"/>
      <c r="F729" s="19"/>
      <c r="G729" s="19"/>
      <c r="H729" s="19"/>
      <c r="J729" s="2" t="str">
        <f t="shared" si="11"/>
        <v/>
      </c>
    </row>
    <row r="730" spans="1:10" ht="18" hidden="1" customHeight="1" x14ac:dyDescent="0.2">
      <c r="A730" s="17"/>
      <c r="B730" s="18"/>
      <c r="C730" s="25"/>
      <c r="E730" s="25"/>
      <c r="F730" s="19"/>
      <c r="G730" s="19"/>
      <c r="J730" s="2" t="str">
        <f t="shared" si="11"/>
        <v/>
      </c>
    </row>
    <row r="731" spans="1:10" ht="18" hidden="1" customHeight="1" x14ac:dyDescent="0.2">
      <c r="A731" s="17"/>
      <c r="B731" s="18"/>
      <c r="C731" s="25"/>
      <c r="E731" s="25"/>
      <c r="F731" s="19"/>
      <c r="G731" s="19"/>
      <c r="H731" s="19"/>
      <c r="J731" s="2" t="str">
        <f t="shared" si="11"/>
        <v/>
      </c>
    </row>
    <row r="732" spans="1:10" ht="18" hidden="1" customHeight="1" x14ac:dyDescent="0.2">
      <c r="A732" s="17"/>
      <c r="B732" s="18"/>
      <c r="C732" s="25"/>
      <c r="E732" s="25"/>
      <c r="F732" s="19"/>
      <c r="G732" s="19"/>
      <c r="H732" s="19"/>
      <c r="J732" s="2" t="str">
        <f t="shared" si="11"/>
        <v/>
      </c>
    </row>
    <row r="733" spans="1:10" ht="18" hidden="1" customHeight="1" x14ac:dyDescent="0.2">
      <c r="A733" s="17"/>
      <c r="B733" s="18"/>
      <c r="C733" s="25"/>
      <c r="E733" s="25"/>
      <c r="F733" s="19"/>
      <c r="G733" s="19"/>
      <c r="H733" s="19"/>
      <c r="J733" s="2" t="str">
        <f t="shared" si="11"/>
        <v/>
      </c>
    </row>
    <row r="734" spans="1:10" ht="18" hidden="1" customHeight="1" x14ac:dyDescent="0.2">
      <c r="A734" s="17"/>
      <c r="B734" s="18"/>
      <c r="C734" s="25"/>
      <c r="E734" s="25"/>
      <c r="F734" s="19"/>
      <c r="G734" s="19"/>
      <c r="H734" s="19"/>
      <c r="J734" s="2" t="str">
        <f t="shared" si="11"/>
        <v/>
      </c>
    </row>
    <row r="735" spans="1:10" ht="18" hidden="1" customHeight="1" x14ac:dyDescent="0.2">
      <c r="A735" s="17"/>
      <c r="B735" s="18"/>
      <c r="C735" s="25"/>
      <c r="E735" s="25"/>
      <c r="F735" s="19"/>
      <c r="G735" s="19"/>
      <c r="J735" s="2" t="str">
        <f t="shared" si="11"/>
        <v/>
      </c>
    </row>
    <row r="736" spans="1:10" ht="18" hidden="1" customHeight="1" x14ac:dyDescent="0.2">
      <c r="A736" s="17"/>
      <c r="B736" s="18"/>
      <c r="C736" s="25"/>
      <c r="E736" s="25"/>
      <c r="F736" s="19"/>
      <c r="G736" s="19"/>
      <c r="J736" s="2" t="str">
        <f t="shared" si="11"/>
        <v/>
      </c>
    </row>
    <row r="737" spans="1:10" ht="18" hidden="1" customHeight="1" x14ac:dyDescent="0.2">
      <c r="A737" s="17"/>
      <c r="B737" s="18"/>
      <c r="C737" s="25"/>
      <c r="E737" s="25"/>
      <c r="F737" s="19"/>
      <c r="G737" s="19"/>
      <c r="J737" s="2" t="str">
        <f t="shared" si="11"/>
        <v/>
      </c>
    </row>
    <row r="738" spans="1:10" ht="18" hidden="1" customHeight="1" x14ac:dyDescent="0.2">
      <c r="A738" s="17"/>
      <c r="B738" s="18"/>
      <c r="C738" s="25"/>
      <c r="E738" s="25"/>
      <c r="F738" s="19"/>
      <c r="G738" s="19"/>
      <c r="J738" s="2" t="str">
        <f t="shared" si="11"/>
        <v/>
      </c>
    </row>
    <row r="739" spans="1:10" ht="18" hidden="1" customHeight="1" x14ac:dyDescent="0.2">
      <c r="A739" s="17"/>
      <c r="B739" s="18"/>
      <c r="C739" s="25"/>
      <c r="E739" s="25"/>
      <c r="F739" s="19"/>
      <c r="G739" s="19"/>
      <c r="J739" s="2" t="str">
        <f t="shared" ref="J739:J802" si="12">IF(A739="","",_xlfn.ISOWEEKNUM(A739))</f>
        <v/>
      </c>
    </row>
    <row r="740" spans="1:10" ht="18" hidden="1" customHeight="1" x14ac:dyDescent="0.2">
      <c r="A740" s="17"/>
      <c r="B740" s="18"/>
      <c r="C740" s="25"/>
      <c r="E740" s="25"/>
      <c r="F740" s="19"/>
      <c r="G740" s="19"/>
      <c r="J740" s="2" t="str">
        <f t="shared" si="12"/>
        <v/>
      </c>
    </row>
    <row r="741" spans="1:10" ht="18" hidden="1" customHeight="1" x14ac:dyDescent="0.2">
      <c r="A741" s="17"/>
      <c r="B741" s="18"/>
      <c r="C741" s="25"/>
      <c r="E741" s="25"/>
      <c r="F741" s="19"/>
      <c r="G741" s="19"/>
      <c r="J741" s="2" t="str">
        <f t="shared" si="12"/>
        <v/>
      </c>
    </row>
    <row r="742" spans="1:10" ht="18" hidden="1" customHeight="1" x14ac:dyDescent="0.2">
      <c r="A742" s="17"/>
      <c r="B742" s="18"/>
      <c r="C742" s="25"/>
      <c r="E742" s="25"/>
      <c r="F742" s="19"/>
      <c r="G742" s="19"/>
      <c r="J742" s="2" t="str">
        <f t="shared" si="12"/>
        <v/>
      </c>
    </row>
    <row r="743" spans="1:10" ht="18" hidden="1" customHeight="1" x14ac:dyDescent="0.2">
      <c r="A743" s="17"/>
      <c r="B743" s="18"/>
      <c r="C743" s="25"/>
      <c r="E743" s="25"/>
      <c r="F743" s="19"/>
      <c r="G743" s="19"/>
      <c r="J743" s="2" t="str">
        <f t="shared" si="12"/>
        <v/>
      </c>
    </row>
    <row r="744" spans="1:10" ht="18" hidden="1" customHeight="1" x14ac:dyDescent="0.2">
      <c r="A744" s="17"/>
      <c r="B744" s="18"/>
      <c r="C744" s="25"/>
      <c r="E744" s="25"/>
      <c r="F744" s="19"/>
      <c r="G744" s="19"/>
      <c r="J744" s="2" t="str">
        <f t="shared" si="12"/>
        <v/>
      </c>
    </row>
    <row r="745" spans="1:10" ht="18" hidden="1" customHeight="1" x14ac:dyDescent="0.2">
      <c r="A745" s="17"/>
      <c r="B745" s="18"/>
      <c r="C745" s="25"/>
      <c r="E745" s="25"/>
      <c r="F745" s="19"/>
      <c r="G745" s="19"/>
      <c r="J745" s="2" t="str">
        <f t="shared" si="12"/>
        <v/>
      </c>
    </row>
    <row r="746" spans="1:10" ht="18" hidden="1" customHeight="1" x14ac:dyDescent="0.2">
      <c r="A746" s="17"/>
      <c r="B746" s="18"/>
      <c r="C746" s="25"/>
      <c r="E746" s="25"/>
      <c r="F746" s="19"/>
      <c r="G746" s="19"/>
      <c r="J746" s="2" t="str">
        <f t="shared" si="12"/>
        <v/>
      </c>
    </row>
    <row r="747" spans="1:10" ht="18" hidden="1" customHeight="1" x14ac:dyDescent="0.2">
      <c r="A747" s="17"/>
      <c r="B747" s="18"/>
      <c r="C747" s="25"/>
      <c r="E747" s="25"/>
      <c r="F747" s="19"/>
      <c r="G747" s="19"/>
      <c r="J747" s="2" t="str">
        <f t="shared" si="12"/>
        <v/>
      </c>
    </row>
    <row r="748" spans="1:10" ht="18" hidden="1" customHeight="1" x14ac:dyDescent="0.2">
      <c r="A748" s="17"/>
      <c r="B748" s="18"/>
      <c r="C748" s="25"/>
      <c r="E748" s="25"/>
      <c r="F748" s="19"/>
      <c r="G748" s="19"/>
      <c r="J748" s="2" t="str">
        <f t="shared" si="12"/>
        <v/>
      </c>
    </row>
    <row r="749" spans="1:10" ht="18" hidden="1" customHeight="1" x14ac:dyDescent="0.2">
      <c r="A749" s="17"/>
      <c r="B749" s="18"/>
      <c r="C749" s="25"/>
      <c r="E749" s="25"/>
      <c r="F749" s="19"/>
      <c r="G749" s="19"/>
      <c r="H749" s="19"/>
      <c r="J749" s="2" t="str">
        <f t="shared" si="12"/>
        <v/>
      </c>
    </row>
    <row r="750" spans="1:10" ht="18" hidden="1" customHeight="1" x14ac:dyDescent="0.2">
      <c r="A750" s="17"/>
      <c r="B750" s="18"/>
      <c r="C750" s="25"/>
      <c r="E750" s="25"/>
      <c r="F750" s="19"/>
      <c r="G750" s="19"/>
      <c r="H750" s="19"/>
      <c r="J750" s="2" t="str">
        <f t="shared" si="12"/>
        <v/>
      </c>
    </row>
    <row r="751" spans="1:10" ht="18" hidden="1" customHeight="1" x14ac:dyDescent="0.2">
      <c r="A751" s="17"/>
      <c r="B751" s="18"/>
      <c r="C751" s="25"/>
      <c r="E751" s="25"/>
      <c r="F751" s="19"/>
      <c r="G751" s="19"/>
      <c r="H751" s="19"/>
      <c r="J751" s="2" t="str">
        <f t="shared" si="12"/>
        <v/>
      </c>
    </row>
    <row r="752" spans="1:10" ht="18" hidden="1" customHeight="1" x14ac:dyDescent="0.2">
      <c r="A752" s="17"/>
      <c r="B752" s="18"/>
      <c r="C752" s="25"/>
      <c r="E752" s="25"/>
      <c r="F752" s="19"/>
      <c r="G752" s="19"/>
      <c r="H752" s="19"/>
      <c r="J752" s="2" t="str">
        <f t="shared" si="12"/>
        <v/>
      </c>
    </row>
    <row r="753" spans="1:10" ht="18" hidden="1" customHeight="1" x14ac:dyDescent="0.2">
      <c r="A753" s="17"/>
      <c r="B753" s="18"/>
      <c r="C753" s="25"/>
      <c r="E753" s="25"/>
      <c r="F753" s="19"/>
      <c r="G753" s="19"/>
      <c r="J753" s="2" t="str">
        <f t="shared" si="12"/>
        <v/>
      </c>
    </row>
    <row r="754" spans="1:10" ht="18" hidden="1" customHeight="1" x14ac:dyDescent="0.2">
      <c r="A754" s="17"/>
      <c r="B754" s="18"/>
      <c r="C754" s="25"/>
      <c r="E754" s="25"/>
      <c r="F754" s="19"/>
      <c r="G754" s="19"/>
      <c r="J754" s="2" t="str">
        <f t="shared" si="12"/>
        <v/>
      </c>
    </row>
    <row r="755" spans="1:10" ht="18" hidden="1" customHeight="1" x14ac:dyDescent="0.2">
      <c r="A755" s="17"/>
      <c r="B755" s="18"/>
      <c r="C755" s="25"/>
      <c r="E755" s="25"/>
      <c r="F755" s="19"/>
      <c r="G755" s="19"/>
      <c r="J755" s="2" t="str">
        <f t="shared" si="12"/>
        <v/>
      </c>
    </row>
    <row r="756" spans="1:10" ht="18" hidden="1" customHeight="1" x14ac:dyDescent="0.2">
      <c r="A756" s="17"/>
      <c r="B756" s="18"/>
      <c r="C756" s="25"/>
      <c r="E756" s="25"/>
      <c r="F756" s="19"/>
      <c r="G756" s="19"/>
      <c r="J756" s="2" t="str">
        <f t="shared" si="12"/>
        <v/>
      </c>
    </row>
    <row r="757" spans="1:10" ht="18" hidden="1" customHeight="1" x14ac:dyDescent="0.2">
      <c r="A757" s="17"/>
      <c r="B757" s="18"/>
      <c r="C757" s="25"/>
      <c r="E757" s="25"/>
      <c r="F757" s="19"/>
      <c r="G757" s="19"/>
      <c r="J757" s="2" t="str">
        <f t="shared" si="12"/>
        <v/>
      </c>
    </row>
    <row r="758" spans="1:10" ht="18" hidden="1" customHeight="1" x14ac:dyDescent="0.2">
      <c r="A758" s="17"/>
      <c r="B758" s="18"/>
      <c r="C758" s="25"/>
      <c r="E758" s="25"/>
      <c r="F758" s="19"/>
      <c r="G758" s="19"/>
      <c r="J758" s="2" t="str">
        <f t="shared" si="12"/>
        <v/>
      </c>
    </row>
    <row r="759" spans="1:10" ht="18" hidden="1" customHeight="1" x14ac:dyDescent="0.2">
      <c r="A759" s="17"/>
      <c r="B759" s="18"/>
      <c r="C759" s="25"/>
      <c r="E759" s="25"/>
      <c r="F759" s="19"/>
      <c r="G759" s="19"/>
      <c r="J759" s="2" t="str">
        <f t="shared" si="12"/>
        <v/>
      </c>
    </row>
    <row r="760" spans="1:10" ht="18" hidden="1" customHeight="1" x14ac:dyDescent="0.2">
      <c r="A760" s="17"/>
      <c r="B760" s="18"/>
      <c r="C760" s="25"/>
      <c r="E760" s="25"/>
      <c r="F760" s="19"/>
      <c r="G760" s="19"/>
      <c r="J760" s="2" t="str">
        <f t="shared" si="12"/>
        <v/>
      </c>
    </row>
    <row r="761" spans="1:10" ht="18" hidden="1" customHeight="1" x14ac:dyDescent="0.2">
      <c r="A761" s="17"/>
      <c r="B761" s="18"/>
      <c r="C761" s="25"/>
      <c r="E761" s="25"/>
      <c r="F761" s="19"/>
      <c r="G761" s="19"/>
      <c r="J761" s="2" t="str">
        <f t="shared" si="12"/>
        <v/>
      </c>
    </row>
    <row r="762" spans="1:10" ht="18" hidden="1" customHeight="1" x14ac:dyDescent="0.2">
      <c r="A762" s="17"/>
      <c r="B762" s="18"/>
      <c r="C762" s="25"/>
      <c r="E762" s="25"/>
      <c r="F762" s="19"/>
      <c r="G762" s="19"/>
      <c r="J762" s="2" t="str">
        <f t="shared" si="12"/>
        <v/>
      </c>
    </row>
    <row r="763" spans="1:10" ht="18" hidden="1" customHeight="1" x14ac:dyDescent="0.2">
      <c r="A763" s="17"/>
      <c r="B763" s="18"/>
      <c r="C763" s="25"/>
      <c r="E763" s="25"/>
      <c r="F763" s="19"/>
      <c r="G763" s="19"/>
      <c r="J763" s="2" t="str">
        <f t="shared" si="12"/>
        <v/>
      </c>
    </row>
    <row r="764" spans="1:10" ht="18" hidden="1" customHeight="1" x14ac:dyDescent="0.2">
      <c r="A764" s="17"/>
      <c r="B764" s="18"/>
      <c r="C764" s="25"/>
      <c r="E764" s="25"/>
      <c r="F764" s="19"/>
      <c r="G764" s="19"/>
      <c r="J764" s="2" t="str">
        <f t="shared" si="12"/>
        <v/>
      </c>
    </row>
    <row r="765" spans="1:10" ht="18" hidden="1" customHeight="1" x14ac:dyDescent="0.2">
      <c r="A765" s="17"/>
      <c r="B765" s="18"/>
      <c r="C765" s="25"/>
      <c r="E765" s="25"/>
      <c r="F765" s="19"/>
      <c r="G765" s="19"/>
      <c r="J765" s="2" t="str">
        <f t="shared" si="12"/>
        <v/>
      </c>
    </row>
    <row r="766" spans="1:10" ht="18" hidden="1" customHeight="1" x14ac:dyDescent="0.2">
      <c r="A766" s="17"/>
      <c r="B766" s="18"/>
      <c r="C766" s="25"/>
      <c r="E766" s="25"/>
      <c r="F766" s="19"/>
      <c r="G766" s="19"/>
      <c r="J766" s="2" t="str">
        <f t="shared" si="12"/>
        <v/>
      </c>
    </row>
    <row r="767" spans="1:10" ht="18" hidden="1" customHeight="1" x14ac:dyDescent="0.2">
      <c r="A767" s="17"/>
      <c r="B767" s="18"/>
      <c r="C767" s="25"/>
      <c r="E767" s="25"/>
      <c r="F767" s="19"/>
      <c r="G767" s="19"/>
      <c r="J767" s="2" t="str">
        <f t="shared" si="12"/>
        <v/>
      </c>
    </row>
    <row r="768" spans="1:10" ht="18" hidden="1" customHeight="1" x14ac:dyDescent="0.2">
      <c r="A768" s="17"/>
      <c r="B768" s="18"/>
      <c r="C768" s="25"/>
      <c r="E768" s="25"/>
      <c r="F768" s="19"/>
      <c r="G768" s="19"/>
      <c r="J768" s="2" t="str">
        <f t="shared" si="12"/>
        <v/>
      </c>
    </row>
    <row r="769" spans="1:10" ht="18" hidden="1" customHeight="1" x14ac:dyDescent="0.2">
      <c r="A769" s="17"/>
      <c r="B769" s="18"/>
      <c r="C769" s="25"/>
      <c r="E769" s="25"/>
      <c r="F769" s="19"/>
      <c r="G769" s="19"/>
      <c r="J769" s="2" t="str">
        <f t="shared" si="12"/>
        <v/>
      </c>
    </row>
    <row r="770" spans="1:10" ht="18" hidden="1" customHeight="1" x14ac:dyDescent="0.2">
      <c r="A770" s="17"/>
      <c r="B770" s="18"/>
      <c r="C770" s="25"/>
      <c r="E770" s="25"/>
      <c r="F770" s="19"/>
      <c r="G770" s="19"/>
      <c r="J770" s="2" t="str">
        <f t="shared" si="12"/>
        <v/>
      </c>
    </row>
    <row r="771" spans="1:10" ht="18" hidden="1" customHeight="1" x14ac:dyDescent="0.2">
      <c r="A771" s="17"/>
      <c r="B771" s="18"/>
      <c r="C771" s="25"/>
      <c r="E771" s="25"/>
      <c r="F771" s="19"/>
      <c r="G771" s="19"/>
      <c r="J771" s="2" t="str">
        <f t="shared" si="12"/>
        <v/>
      </c>
    </row>
    <row r="772" spans="1:10" ht="18" hidden="1" customHeight="1" x14ac:dyDescent="0.2">
      <c r="A772" s="17"/>
      <c r="B772" s="18"/>
      <c r="C772" s="25"/>
      <c r="E772" s="25"/>
      <c r="F772" s="19"/>
      <c r="G772" s="19"/>
      <c r="J772" s="2" t="str">
        <f t="shared" si="12"/>
        <v/>
      </c>
    </row>
    <row r="773" spans="1:10" ht="18" hidden="1" customHeight="1" x14ac:dyDescent="0.2">
      <c r="A773" s="17"/>
      <c r="B773" s="18"/>
      <c r="C773" s="25"/>
      <c r="E773" s="25"/>
      <c r="F773" s="19"/>
      <c r="G773" s="19"/>
      <c r="J773" s="2" t="str">
        <f t="shared" si="12"/>
        <v/>
      </c>
    </row>
    <row r="774" spans="1:10" ht="18" hidden="1" customHeight="1" x14ac:dyDescent="0.2">
      <c r="A774" s="17"/>
      <c r="B774" s="18"/>
      <c r="C774" s="25"/>
      <c r="E774" s="25"/>
      <c r="F774" s="19"/>
      <c r="G774" s="19"/>
      <c r="J774" s="2" t="str">
        <f t="shared" si="12"/>
        <v/>
      </c>
    </row>
    <row r="775" spans="1:10" ht="18" hidden="1" customHeight="1" x14ac:dyDescent="0.2">
      <c r="A775" s="17"/>
      <c r="B775" s="18"/>
      <c r="C775" s="25"/>
      <c r="E775" s="25"/>
      <c r="F775" s="19"/>
      <c r="G775" s="19"/>
      <c r="J775" s="2" t="str">
        <f t="shared" si="12"/>
        <v/>
      </c>
    </row>
    <row r="776" spans="1:10" ht="18" hidden="1" customHeight="1" x14ac:dyDescent="0.2">
      <c r="A776" s="17"/>
      <c r="B776" s="18"/>
      <c r="C776" s="25"/>
      <c r="E776" s="25"/>
      <c r="F776" s="19"/>
      <c r="G776" s="19"/>
      <c r="J776" s="2" t="str">
        <f t="shared" si="12"/>
        <v/>
      </c>
    </row>
    <row r="777" spans="1:10" ht="18" hidden="1" customHeight="1" x14ac:dyDescent="0.2">
      <c r="A777" s="17"/>
      <c r="B777" s="18"/>
      <c r="C777" s="25"/>
      <c r="E777" s="25"/>
      <c r="F777" s="19"/>
      <c r="G777" s="19"/>
      <c r="J777" s="2" t="str">
        <f t="shared" si="12"/>
        <v/>
      </c>
    </row>
    <row r="778" spans="1:10" ht="18" hidden="1" customHeight="1" x14ac:dyDescent="0.2">
      <c r="A778" s="17"/>
      <c r="B778" s="18"/>
      <c r="C778" s="25"/>
      <c r="E778" s="25"/>
      <c r="F778" s="19"/>
      <c r="G778" s="19"/>
      <c r="J778" s="2" t="str">
        <f t="shared" si="12"/>
        <v/>
      </c>
    </row>
    <row r="779" spans="1:10" ht="18" hidden="1" customHeight="1" x14ac:dyDescent="0.2">
      <c r="A779" s="17"/>
      <c r="B779" s="18"/>
      <c r="C779" s="25"/>
      <c r="E779" s="25"/>
      <c r="F779" s="19"/>
      <c r="G779" s="19"/>
      <c r="H779" s="19"/>
      <c r="J779" s="2" t="str">
        <f t="shared" si="12"/>
        <v/>
      </c>
    </row>
    <row r="780" spans="1:10" ht="18" hidden="1" customHeight="1" x14ac:dyDescent="0.2">
      <c r="A780" s="17"/>
      <c r="B780" s="18"/>
      <c r="C780" s="25"/>
      <c r="E780" s="25"/>
      <c r="F780" s="19"/>
      <c r="G780" s="19"/>
      <c r="J780" s="2" t="str">
        <f t="shared" si="12"/>
        <v/>
      </c>
    </row>
    <row r="781" spans="1:10" ht="18" hidden="1" customHeight="1" x14ac:dyDescent="0.2">
      <c r="A781" s="17"/>
      <c r="B781" s="18"/>
      <c r="C781" s="25"/>
      <c r="E781" s="25"/>
      <c r="F781" s="19"/>
      <c r="G781" s="19"/>
      <c r="J781" s="2" t="str">
        <f t="shared" si="12"/>
        <v/>
      </c>
    </row>
    <row r="782" spans="1:10" ht="18" hidden="1" customHeight="1" x14ac:dyDescent="0.2">
      <c r="A782" s="17"/>
      <c r="B782" s="18"/>
      <c r="C782" s="25"/>
      <c r="E782" s="25"/>
      <c r="F782" s="19"/>
      <c r="G782" s="19"/>
      <c r="J782" s="2" t="str">
        <f t="shared" si="12"/>
        <v/>
      </c>
    </row>
    <row r="783" spans="1:10" ht="18" hidden="1" customHeight="1" x14ac:dyDescent="0.2">
      <c r="A783" s="17"/>
      <c r="B783" s="18"/>
      <c r="C783" s="25"/>
      <c r="E783" s="25"/>
      <c r="F783" s="19"/>
      <c r="G783" s="19"/>
      <c r="J783" s="2" t="str">
        <f t="shared" si="12"/>
        <v/>
      </c>
    </row>
    <row r="784" spans="1:10" ht="18" hidden="1" customHeight="1" x14ac:dyDescent="0.2">
      <c r="A784" s="17"/>
      <c r="B784" s="18"/>
      <c r="C784" s="25"/>
      <c r="E784" s="25"/>
      <c r="F784" s="19"/>
      <c r="G784" s="19"/>
      <c r="J784" s="2" t="str">
        <f t="shared" si="12"/>
        <v/>
      </c>
    </row>
    <row r="785" spans="1:10" ht="18" hidden="1" customHeight="1" x14ac:dyDescent="0.2">
      <c r="A785" s="17"/>
      <c r="B785" s="18"/>
      <c r="C785" s="25"/>
      <c r="E785" s="25"/>
      <c r="F785" s="19"/>
      <c r="G785" s="19"/>
      <c r="H785" s="19"/>
      <c r="J785" s="2" t="str">
        <f t="shared" si="12"/>
        <v/>
      </c>
    </row>
    <row r="786" spans="1:10" ht="18" hidden="1" customHeight="1" x14ac:dyDescent="0.2">
      <c r="A786" s="17"/>
      <c r="B786" s="18"/>
      <c r="C786" s="25"/>
      <c r="E786" s="25"/>
      <c r="F786" s="19"/>
      <c r="G786" s="19"/>
      <c r="J786" s="2" t="str">
        <f t="shared" si="12"/>
        <v/>
      </c>
    </row>
    <row r="787" spans="1:10" ht="18" hidden="1" customHeight="1" x14ac:dyDescent="0.2">
      <c r="A787" s="17"/>
      <c r="B787" s="18"/>
      <c r="C787" s="25"/>
      <c r="E787" s="25"/>
      <c r="F787" s="19"/>
      <c r="G787" s="19"/>
      <c r="J787" s="2" t="str">
        <f t="shared" si="12"/>
        <v/>
      </c>
    </row>
    <row r="788" spans="1:10" ht="18" hidden="1" customHeight="1" x14ac:dyDescent="0.2">
      <c r="A788" s="17"/>
      <c r="B788" s="18"/>
      <c r="C788" s="25"/>
      <c r="E788" s="25"/>
      <c r="F788" s="19"/>
      <c r="G788" s="19"/>
      <c r="J788" s="2" t="str">
        <f t="shared" si="12"/>
        <v/>
      </c>
    </row>
    <row r="789" spans="1:10" ht="18" hidden="1" customHeight="1" x14ac:dyDescent="0.2">
      <c r="A789" s="17"/>
      <c r="B789" s="18"/>
      <c r="C789" s="25"/>
      <c r="E789" s="25"/>
      <c r="F789" s="19"/>
      <c r="G789" s="19"/>
      <c r="J789" s="2" t="str">
        <f t="shared" si="12"/>
        <v/>
      </c>
    </row>
    <row r="790" spans="1:10" ht="18" hidden="1" customHeight="1" x14ac:dyDescent="0.2">
      <c r="A790" s="17"/>
      <c r="B790" s="18"/>
      <c r="C790" s="25"/>
      <c r="E790" s="25"/>
      <c r="F790" s="19"/>
      <c r="G790" s="19"/>
      <c r="J790" s="2" t="str">
        <f t="shared" si="12"/>
        <v/>
      </c>
    </row>
    <row r="791" spans="1:10" ht="18" hidden="1" customHeight="1" x14ac:dyDescent="0.2">
      <c r="A791" s="17"/>
      <c r="B791" s="18"/>
      <c r="C791" s="25"/>
      <c r="E791" s="25"/>
      <c r="F791" s="19"/>
      <c r="G791" s="19"/>
      <c r="J791" s="2" t="str">
        <f t="shared" si="12"/>
        <v/>
      </c>
    </row>
    <row r="792" spans="1:10" ht="18" hidden="1" customHeight="1" x14ac:dyDescent="0.2">
      <c r="A792" s="17"/>
      <c r="B792" s="18"/>
      <c r="C792" s="25"/>
      <c r="E792" s="25"/>
      <c r="F792" s="19"/>
      <c r="G792" s="19"/>
      <c r="J792" s="2" t="str">
        <f t="shared" si="12"/>
        <v/>
      </c>
    </row>
    <row r="793" spans="1:10" ht="18" hidden="1" customHeight="1" x14ac:dyDescent="0.2">
      <c r="A793" s="17"/>
      <c r="B793" s="18"/>
      <c r="C793" s="25"/>
      <c r="E793" s="25"/>
      <c r="F793" s="19"/>
      <c r="G793" s="19"/>
      <c r="J793" s="2" t="str">
        <f t="shared" si="12"/>
        <v/>
      </c>
    </row>
    <row r="794" spans="1:10" ht="18" hidden="1" customHeight="1" x14ac:dyDescent="0.2">
      <c r="A794" s="17"/>
      <c r="B794" s="18"/>
      <c r="C794" s="25"/>
      <c r="E794" s="25"/>
      <c r="F794" s="19"/>
      <c r="G794" s="19"/>
      <c r="J794" s="2" t="str">
        <f t="shared" si="12"/>
        <v/>
      </c>
    </row>
    <row r="795" spans="1:10" ht="18" hidden="1" customHeight="1" x14ac:dyDescent="0.2">
      <c r="A795" s="17"/>
      <c r="B795" s="18"/>
      <c r="C795" s="25"/>
      <c r="E795" s="25"/>
      <c r="F795" s="19"/>
      <c r="G795" s="19"/>
      <c r="J795" s="2" t="str">
        <f t="shared" si="12"/>
        <v/>
      </c>
    </row>
    <row r="796" spans="1:10" ht="18" hidden="1" customHeight="1" x14ac:dyDescent="0.2">
      <c r="A796" s="17"/>
      <c r="B796" s="18"/>
      <c r="C796" s="25"/>
      <c r="E796" s="25"/>
      <c r="F796" s="19"/>
      <c r="G796" s="19"/>
      <c r="J796" s="2" t="str">
        <f t="shared" si="12"/>
        <v/>
      </c>
    </row>
    <row r="797" spans="1:10" ht="18" hidden="1" customHeight="1" x14ac:dyDescent="0.2">
      <c r="A797" s="17"/>
      <c r="B797" s="18"/>
      <c r="C797" s="25"/>
      <c r="E797" s="25"/>
      <c r="F797" s="19"/>
      <c r="G797" s="19"/>
      <c r="J797" s="2" t="str">
        <f t="shared" si="12"/>
        <v/>
      </c>
    </row>
    <row r="798" spans="1:10" ht="18" hidden="1" customHeight="1" x14ac:dyDescent="0.2">
      <c r="A798" s="17"/>
      <c r="B798" s="18"/>
      <c r="C798" s="25"/>
      <c r="E798" s="25"/>
      <c r="F798" s="19"/>
      <c r="G798" s="19"/>
      <c r="J798" s="2" t="str">
        <f t="shared" si="12"/>
        <v/>
      </c>
    </row>
    <row r="799" spans="1:10" ht="18" hidden="1" customHeight="1" x14ac:dyDescent="0.2">
      <c r="A799" s="17"/>
      <c r="B799" s="18"/>
      <c r="C799" s="25"/>
      <c r="E799" s="25"/>
      <c r="F799" s="19"/>
      <c r="G799" s="19"/>
      <c r="H799" s="19"/>
      <c r="J799" s="2" t="str">
        <f t="shared" si="12"/>
        <v/>
      </c>
    </row>
    <row r="800" spans="1:10" ht="18" hidden="1" customHeight="1" x14ac:dyDescent="0.2">
      <c r="A800" s="17"/>
      <c r="B800" s="18"/>
      <c r="C800" s="25"/>
      <c r="E800" s="25"/>
      <c r="F800" s="19"/>
      <c r="G800" s="19"/>
      <c r="J800" s="2" t="str">
        <f t="shared" si="12"/>
        <v/>
      </c>
    </row>
    <row r="801" spans="1:10" ht="18" hidden="1" customHeight="1" x14ac:dyDescent="0.2">
      <c r="A801" s="17"/>
      <c r="B801" s="18"/>
      <c r="C801" s="25"/>
      <c r="E801" s="25"/>
      <c r="F801" s="19"/>
      <c r="G801" s="19"/>
      <c r="H801" s="19"/>
      <c r="J801" s="2" t="str">
        <f t="shared" si="12"/>
        <v/>
      </c>
    </row>
    <row r="802" spans="1:10" ht="18" hidden="1" customHeight="1" x14ac:dyDescent="0.2">
      <c r="A802" s="17"/>
      <c r="B802" s="18"/>
      <c r="C802" s="25"/>
      <c r="E802" s="25"/>
      <c r="F802" s="19"/>
      <c r="G802" s="19"/>
      <c r="H802" s="19"/>
      <c r="J802" s="2" t="str">
        <f t="shared" si="12"/>
        <v/>
      </c>
    </row>
    <row r="803" spans="1:10" ht="18" hidden="1" customHeight="1" x14ac:dyDescent="0.2">
      <c r="A803" s="17"/>
      <c r="B803" s="18"/>
      <c r="C803" s="25"/>
      <c r="E803" s="25"/>
      <c r="F803" s="19"/>
      <c r="G803" s="19"/>
      <c r="J803" s="2" t="str">
        <f t="shared" ref="J803:J866" si="13">IF(A803="","",_xlfn.ISOWEEKNUM(A803))</f>
        <v/>
      </c>
    </row>
    <row r="804" spans="1:10" ht="18" hidden="1" customHeight="1" x14ac:dyDescent="0.2">
      <c r="A804" s="17"/>
      <c r="B804" s="18"/>
      <c r="C804" s="25"/>
      <c r="E804" s="25"/>
      <c r="F804" s="19"/>
      <c r="G804" s="19"/>
      <c r="J804" s="2" t="str">
        <f t="shared" si="13"/>
        <v/>
      </c>
    </row>
    <row r="805" spans="1:10" ht="18" hidden="1" customHeight="1" x14ac:dyDescent="0.2">
      <c r="A805" s="17"/>
      <c r="B805" s="18"/>
      <c r="C805" s="25"/>
      <c r="E805" s="25"/>
      <c r="F805" s="19"/>
      <c r="G805" s="19"/>
      <c r="J805" s="2" t="str">
        <f t="shared" si="13"/>
        <v/>
      </c>
    </row>
    <row r="806" spans="1:10" ht="18" hidden="1" customHeight="1" x14ac:dyDescent="0.2">
      <c r="A806" s="17"/>
      <c r="B806" s="18"/>
      <c r="C806" s="25"/>
      <c r="E806" s="25"/>
      <c r="F806" s="19"/>
      <c r="G806" s="19"/>
      <c r="J806" s="2" t="str">
        <f t="shared" si="13"/>
        <v/>
      </c>
    </row>
    <row r="807" spans="1:10" ht="18" hidden="1" customHeight="1" x14ac:dyDescent="0.2">
      <c r="A807" s="17"/>
      <c r="B807" s="18"/>
      <c r="C807" s="25"/>
      <c r="E807" s="25"/>
      <c r="F807" s="19"/>
      <c r="G807" s="19"/>
      <c r="J807" s="2" t="str">
        <f t="shared" si="13"/>
        <v/>
      </c>
    </row>
    <row r="808" spans="1:10" ht="18" hidden="1" customHeight="1" x14ac:dyDescent="0.2">
      <c r="A808" s="17"/>
      <c r="B808" s="18"/>
      <c r="C808" s="25"/>
      <c r="E808" s="25"/>
      <c r="F808" s="19"/>
      <c r="G808" s="19"/>
      <c r="J808" s="2" t="str">
        <f t="shared" si="13"/>
        <v/>
      </c>
    </row>
    <row r="809" spans="1:10" ht="18" hidden="1" customHeight="1" x14ac:dyDescent="0.2">
      <c r="A809" s="17"/>
      <c r="B809" s="18"/>
      <c r="C809" s="25"/>
      <c r="E809" s="25"/>
      <c r="F809" s="19"/>
      <c r="G809" s="19"/>
      <c r="J809" s="2" t="str">
        <f t="shared" si="13"/>
        <v/>
      </c>
    </row>
    <row r="810" spans="1:10" ht="18" hidden="1" customHeight="1" x14ac:dyDescent="0.2">
      <c r="A810" s="17"/>
      <c r="B810" s="18"/>
      <c r="C810" s="25"/>
      <c r="E810" s="25"/>
      <c r="F810" s="19"/>
      <c r="G810" s="19"/>
      <c r="J810" s="2" t="str">
        <f t="shared" si="13"/>
        <v/>
      </c>
    </row>
    <row r="811" spans="1:10" ht="18" hidden="1" customHeight="1" x14ac:dyDescent="0.2">
      <c r="A811" s="17"/>
      <c r="B811" s="18"/>
      <c r="C811" s="25"/>
      <c r="E811" s="25"/>
      <c r="F811" s="19"/>
      <c r="G811" s="19"/>
      <c r="H811" s="19"/>
      <c r="J811" s="2" t="str">
        <f t="shared" si="13"/>
        <v/>
      </c>
    </row>
    <row r="812" spans="1:10" ht="18" hidden="1" customHeight="1" x14ac:dyDescent="0.2">
      <c r="A812" s="17"/>
      <c r="B812" s="18"/>
      <c r="C812" s="25"/>
      <c r="E812" s="25"/>
      <c r="F812" s="19"/>
      <c r="G812" s="19"/>
      <c r="H812" s="19"/>
      <c r="J812" s="2" t="str">
        <f t="shared" si="13"/>
        <v/>
      </c>
    </row>
    <row r="813" spans="1:10" ht="18" hidden="1" customHeight="1" x14ac:dyDescent="0.2">
      <c r="A813" s="17"/>
      <c r="B813" s="18"/>
      <c r="C813" s="25"/>
      <c r="E813" s="25"/>
      <c r="F813" s="19"/>
      <c r="G813" s="19"/>
      <c r="J813" s="2" t="str">
        <f t="shared" si="13"/>
        <v/>
      </c>
    </row>
    <row r="814" spans="1:10" ht="18" hidden="1" customHeight="1" x14ac:dyDescent="0.2">
      <c r="A814" s="17"/>
      <c r="B814" s="18"/>
      <c r="C814" s="25"/>
      <c r="E814" s="25"/>
      <c r="F814" s="19"/>
      <c r="G814" s="19"/>
      <c r="J814" s="2" t="str">
        <f t="shared" si="13"/>
        <v/>
      </c>
    </row>
    <row r="815" spans="1:10" ht="18" hidden="1" customHeight="1" x14ac:dyDescent="0.2">
      <c r="A815" s="17"/>
      <c r="B815" s="18"/>
      <c r="C815" s="25"/>
      <c r="E815" s="25"/>
      <c r="F815" s="19"/>
      <c r="G815" s="19"/>
      <c r="J815" s="2" t="str">
        <f t="shared" si="13"/>
        <v/>
      </c>
    </row>
    <row r="816" spans="1:10" ht="18" hidden="1" customHeight="1" x14ac:dyDescent="0.2">
      <c r="A816" s="17"/>
      <c r="B816" s="18"/>
      <c r="C816" s="25"/>
      <c r="E816" s="25"/>
      <c r="F816" s="19"/>
      <c r="G816" s="19"/>
      <c r="J816" s="2" t="str">
        <f t="shared" si="13"/>
        <v/>
      </c>
    </row>
    <row r="817" spans="1:10" ht="18" hidden="1" customHeight="1" x14ac:dyDescent="0.2">
      <c r="A817" s="17"/>
      <c r="B817" s="18"/>
      <c r="C817" s="25"/>
      <c r="E817" s="25"/>
      <c r="F817" s="19"/>
      <c r="G817" s="19"/>
      <c r="J817" s="2" t="str">
        <f t="shared" si="13"/>
        <v/>
      </c>
    </row>
    <row r="818" spans="1:10" ht="18" hidden="1" customHeight="1" x14ac:dyDescent="0.2">
      <c r="A818" s="17"/>
      <c r="B818" s="18"/>
      <c r="C818" s="25"/>
      <c r="E818" s="25"/>
      <c r="F818" s="19"/>
      <c r="G818" s="19"/>
      <c r="J818" s="2" t="str">
        <f t="shared" si="13"/>
        <v/>
      </c>
    </row>
    <row r="819" spans="1:10" ht="18" hidden="1" customHeight="1" x14ac:dyDescent="0.2">
      <c r="A819" s="17"/>
      <c r="B819" s="18"/>
      <c r="C819" s="25"/>
      <c r="E819" s="25"/>
      <c r="F819" s="19"/>
      <c r="G819" s="19"/>
      <c r="J819" s="2" t="str">
        <f t="shared" si="13"/>
        <v/>
      </c>
    </row>
    <row r="820" spans="1:10" ht="18" hidden="1" customHeight="1" x14ac:dyDescent="0.2">
      <c r="A820" s="17"/>
      <c r="B820" s="18"/>
      <c r="C820" s="25"/>
      <c r="E820" s="25"/>
      <c r="F820" s="19"/>
      <c r="G820" s="19"/>
      <c r="J820" s="2" t="str">
        <f t="shared" si="13"/>
        <v/>
      </c>
    </row>
    <row r="821" spans="1:10" ht="18" hidden="1" customHeight="1" x14ac:dyDescent="0.2">
      <c r="A821" s="17"/>
      <c r="B821" s="18"/>
      <c r="C821" s="25"/>
      <c r="E821" s="25"/>
      <c r="F821" s="19"/>
      <c r="G821" s="19"/>
      <c r="J821" s="2" t="str">
        <f t="shared" si="13"/>
        <v/>
      </c>
    </row>
    <row r="822" spans="1:10" ht="18" hidden="1" customHeight="1" x14ac:dyDescent="0.2">
      <c r="A822" s="17"/>
      <c r="B822" s="18"/>
      <c r="C822" s="25"/>
      <c r="E822" s="25"/>
      <c r="F822" s="19"/>
      <c r="G822" s="19"/>
      <c r="J822" s="2" t="str">
        <f t="shared" si="13"/>
        <v/>
      </c>
    </row>
    <row r="823" spans="1:10" ht="18" hidden="1" customHeight="1" x14ac:dyDescent="0.2">
      <c r="A823" s="17"/>
      <c r="B823" s="18"/>
      <c r="C823" s="25"/>
      <c r="E823" s="25"/>
      <c r="F823" s="19"/>
      <c r="G823" s="19"/>
      <c r="J823" s="2" t="str">
        <f t="shared" si="13"/>
        <v/>
      </c>
    </row>
    <row r="824" spans="1:10" ht="18" hidden="1" customHeight="1" x14ac:dyDescent="0.2">
      <c r="A824" s="17"/>
      <c r="B824" s="18"/>
      <c r="C824" s="25"/>
      <c r="E824" s="25"/>
      <c r="F824" s="19"/>
      <c r="G824" s="19"/>
      <c r="H824" s="19"/>
      <c r="J824" s="2" t="str">
        <f t="shared" si="13"/>
        <v/>
      </c>
    </row>
    <row r="825" spans="1:10" ht="18" hidden="1" customHeight="1" x14ac:dyDescent="0.2">
      <c r="A825" s="17"/>
      <c r="B825" s="18"/>
      <c r="C825" s="25"/>
      <c r="E825" s="25"/>
      <c r="F825" s="19"/>
      <c r="G825" s="19"/>
      <c r="J825" s="2" t="str">
        <f t="shared" si="13"/>
        <v/>
      </c>
    </row>
    <row r="826" spans="1:10" ht="18" hidden="1" customHeight="1" x14ac:dyDescent="0.2">
      <c r="A826" s="17"/>
      <c r="B826" s="18"/>
      <c r="C826" s="25"/>
      <c r="E826" s="25"/>
      <c r="F826" s="19"/>
      <c r="G826" s="19"/>
      <c r="J826" s="2" t="str">
        <f t="shared" si="13"/>
        <v/>
      </c>
    </row>
    <row r="827" spans="1:10" ht="18" hidden="1" customHeight="1" x14ac:dyDescent="0.2">
      <c r="A827" s="17"/>
      <c r="B827" s="18"/>
      <c r="C827" s="25"/>
      <c r="E827" s="25"/>
      <c r="F827" s="19"/>
      <c r="G827" s="19"/>
      <c r="H827" s="19"/>
      <c r="J827" s="2" t="str">
        <f t="shared" si="13"/>
        <v/>
      </c>
    </row>
    <row r="828" spans="1:10" ht="18" hidden="1" customHeight="1" x14ac:dyDescent="0.2">
      <c r="A828" s="17"/>
      <c r="B828" s="18"/>
      <c r="C828" s="25"/>
      <c r="E828" s="25"/>
      <c r="F828" s="19"/>
      <c r="G828" s="19"/>
      <c r="H828" s="19"/>
      <c r="J828" s="2" t="str">
        <f t="shared" si="13"/>
        <v/>
      </c>
    </row>
    <row r="829" spans="1:10" ht="18" hidden="1" customHeight="1" x14ac:dyDescent="0.2">
      <c r="A829" s="17"/>
      <c r="B829" s="18"/>
      <c r="C829" s="25"/>
      <c r="E829" s="25"/>
      <c r="F829" s="19"/>
      <c r="G829" s="19"/>
      <c r="J829" s="2" t="str">
        <f t="shared" si="13"/>
        <v/>
      </c>
    </row>
    <row r="830" spans="1:10" ht="18" hidden="1" customHeight="1" x14ac:dyDescent="0.2">
      <c r="A830" s="17"/>
      <c r="B830" s="18"/>
      <c r="C830" s="25"/>
      <c r="E830" s="25"/>
      <c r="F830" s="19"/>
      <c r="G830" s="19"/>
      <c r="J830" s="2" t="str">
        <f t="shared" si="13"/>
        <v/>
      </c>
    </row>
    <row r="831" spans="1:10" ht="18" hidden="1" customHeight="1" x14ac:dyDescent="0.2">
      <c r="A831" s="17"/>
      <c r="B831" s="18"/>
      <c r="C831" s="25"/>
      <c r="E831" s="25"/>
      <c r="F831" s="19"/>
      <c r="G831" s="19"/>
      <c r="J831" s="2" t="str">
        <f t="shared" si="13"/>
        <v/>
      </c>
    </row>
    <row r="832" spans="1:10" ht="18" hidden="1" customHeight="1" x14ac:dyDescent="0.2">
      <c r="A832" s="17"/>
      <c r="B832" s="18"/>
      <c r="C832" s="25"/>
      <c r="E832" s="25"/>
      <c r="F832" s="19"/>
      <c r="G832" s="19"/>
      <c r="J832" s="2" t="str">
        <f t="shared" si="13"/>
        <v/>
      </c>
    </row>
    <row r="833" spans="1:10" ht="18" hidden="1" customHeight="1" x14ac:dyDescent="0.2">
      <c r="A833" s="17"/>
      <c r="B833" s="18"/>
      <c r="C833" s="25"/>
      <c r="E833" s="25"/>
      <c r="F833" s="19"/>
      <c r="G833" s="19"/>
      <c r="J833" s="2" t="str">
        <f t="shared" si="13"/>
        <v/>
      </c>
    </row>
    <row r="834" spans="1:10" ht="18" hidden="1" customHeight="1" x14ac:dyDescent="0.2">
      <c r="A834" s="17"/>
      <c r="B834" s="18"/>
      <c r="C834" s="25"/>
      <c r="E834" s="25"/>
      <c r="F834" s="19"/>
      <c r="G834" s="19"/>
      <c r="H834" s="19"/>
      <c r="J834" s="2" t="str">
        <f t="shared" si="13"/>
        <v/>
      </c>
    </row>
    <row r="835" spans="1:10" ht="18" hidden="1" customHeight="1" x14ac:dyDescent="0.2">
      <c r="A835" s="17"/>
      <c r="B835" s="18"/>
      <c r="C835" s="25"/>
      <c r="E835" s="25"/>
      <c r="F835" s="19"/>
      <c r="G835" s="19"/>
      <c r="H835" s="19"/>
      <c r="J835" s="2" t="str">
        <f t="shared" si="13"/>
        <v/>
      </c>
    </row>
    <row r="836" spans="1:10" ht="18" hidden="1" customHeight="1" x14ac:dyDescent="0.2">
      <c r="A836" s="17"/>
      <c r="B836" s="18"/>
      <c r="C836" s="25"/>
      <c r="E836" s="25"/>
      <c r="F836" s="19"/>
      <c r="G836" s="19"/>
      <c r="H836" s="19"/>
      <c r="J836" s="2" t="str">
        <f t="shared" si="13"/>
        <v/>
      </c>
    </row>
    <row r="837" spans="1:10" ht="18" hidden="1" customHeight="1" x14ac:dyDescent="0.2">
      <c r="A837" s="17"/>
      <c r="B837" s="18"/>
      <c r="C837" s="25"/>
      <c r="E837" s="25"/>
      <c r="F837" s="19"/>
      <c r="G837" s="19"/>
      <c r="J837" s="2" t="str">
        <f t="shared" si="13"/>
        <v/>
      </c>
    </row>
    <row r="838" spans="1:10" ht="18" hidden="1" customHeight="1" x14ac:dyDescent="0.2">
      <c r="A838" s="17"/>
      <c r="B838" s="18"/>
      <c r="C838" s="25"/>
      <c r="E838" s="25"/>
      <c r="F838" s="19"/>
      <c r="G838" s="19"/>
      <c r="J838" s="2" t="str">
        <f t="shared" si="13"/>
        <v/>
      </c>
    </row>
    <row r="839" spans="1:10" ht="18" hidden="1" customHeight="1" x14ac:dyDescent="0.2">
      <c r="A839" s="17"/>
      <c r="B839" s="18"/>
      <c r="C839" s="25"/>
      <c r="E839" s="25"/>
      <c r="F839" s="19"/>
      <c r="G839" s="19"/>
      <c r="H839" s="19"/>
      <c r="J839" s="2" t="str">
        <f t="shared" si="13"/>
        <v/>
      </c>
    </row>
    <row r="840" spans="1:10" ht="18" hidden="1" customHeight="1" x14ac:dyDescent="0.2">
      <c r="A840" s="17"/>
      <c r="B840" s="18"/>
      <c r="C840" s="25"/>
      <c r="E840" s="25"/>
      <c r="F840" s="19"/>
      <c r="G840" s="19"/>
      <c r="H840" s="19"/>
      <c r="J840" s="2" t="str">
        <f t="shared" si="13"/>
        <v/>
      </c>
    </row>
    <row r="841" spans="1:10" ht="18" hidden="1" customHeight="1" x14ac:dyDescent="0.2">
      <c r="A841" s="17"/>
      <c r="B841" s="18"/>
      <c r="C841" s="25"/>
      <c r="E841" s="25"/>
      <c r="F841" s="19"/>
      <c r="G841" s="19"/>
      <c r="J841" s="2" t="str">
        <f t="shared" si="13"/>
        <v/>
      </c>
    </row>
    <row r="842" spans="1:10" ht="18" hidden="1" customHeight="1" x14ac:dyDescent="0.2">
      <c r="A842" s="17"/>
      <c r="B842" s="18"/>
      <c r="C842" s="25"/>
      <c r="E842" s="25"/>
      <c r="F842" s="19"/>
      <c r="G842" s="19"/>
      <c r="H842" s="19"/>
      <c r="J842" s="2" t="str">
        <f t="shared" si="13"/>
        <v/>
      </c>
    </row>
    <row r="843" spans="1:10" ht="18" hidden="1" customHeight="1" x14ac:dyDescent="0.2">
      <c r="A843" s="17"/>
      <c r="B843" s="18"/>
      <c r="C843" s="25"/>
      <c r="E843" s="25"/>
      <c r="F843" s="19"/>
      <c r="G843" s="19"/>
      <c r="H843" s="19"/>
      <c r="J843" s="2" t="str">
        <f t="shared" si="13"/>
        <v/>
      </c>
    </row>
    <row r="844" spans="1:10" ht="18" hidden="1" customHeight="1" x14ac:dyDescent="0.2">
      <c r="A844" s="17"/>
      <c r="B844" s="18"/>
      <c r="C844" s="25"/>
      <c r="E844" s="25"/>
      <c r="F844" s="19"/>
      <c r="G844" s="19"/>
      <c r="J844" s="2" t="str">
        <f t="shared" si="13"/>
        <v/>
      </c>
    </row>
    <row r="845" spans="1:10" ht="18" hidden="1" customHeight="1" x14ac:dyDescent="0.2">
      <c r="A845" s="17"/>
      <c r="B845" s="18"/>
      <c r="C845" s="25"/>
      <c r="E845" s="25"/>
      <c r="F845" s="19"/>
      <c r="G845" s="19"/>
      <c r="J845" s="2" t="str">
        <f t="shared" si="13"/>
        <v/>
      </c>
    </row>
    <row r="846" spans="1:10" ht="18" hidden="1" customHeight="1" x14ac:dyDescent="0.2">
      <c r="A846" s="17"/>
      <c r="B846" s="18"/>
      <c r="C846" s="25"/>
      <c r="E846" s="25"/>
      <c r="F846" s="19"/>
      <c r="G846" s="19"/>
      <c r="J846" s="2" t="str">
        <f t="shared" si="13"/>
        <v/>
      </c>
    </row>
    <row r="847" spans="1:10" ht="18" hidden="1" customHeight="1" x14ac:dyDescent="0.2">
      <c r="A847" s="17"/>
      <c r="B847" s="18"/>
      <c r="C847" s="25"/>
      <c r="E847" s="25"/>
      <c r="F847" s="19"/>
      <c r="G847" s="19"/>
      <c r="H847" s="19"/>
      <c r="J847" s="2" t="str">
        <f t="shared" si="13"/>
        <v/>
      </c>
    </row>
    <row r="848" spans="1:10" ht="18" hidden="1" customHeight="1" x14ac:dyDescent="0.2">
      <c r="A848" s="17"/>
      <c r="B848" s="18"/>
      <c r="C848" s="25"/>
      <c r="E848" s="25"/>
      <c r="F848" s="19"/>
      <c r="G848" s="19"/>
      <c r="H848" s="19"/>
      <c r="J848" s="2" t="str">
        <f t="shared" si="13"/>
        <v/>
      </c>
    </row>
    <row r="849" spans="1:10" ht="18" hidden="1" customHeight="1" x14ac:dyDescent="0.2">
      <c r="A849" s="17"/>
      <c r="B849" s="18"/>
      <c r="C849" s="25"/>
      <c r="E849" s="25"/>
      <c r="F849" s="19"/>
      <c r="G849" s="19"/>
      <c r="J849" s="2" t="str">
        <f t="shared" si="13"/>
        <v/>
      </c>
    </row>
    <row r="850" spans="1:10" ht="18" hidden="1" customHeight="1" x14ac:dyDescent="0.2">
      <c r="A850" s="17"/>
      <c r="B850" s="18"/>
      <c r="C850" s="25"/>
      <c r="E850" s="25"/>
      <c r="F850" s="19"/>
      <c r="G850" s="19"/>
      <c r="J850" s="2" t="str">
        <f t="shared" si="13"/>
        <v/>
      </c>
    </row>
    <row r="851" spans="1:10" ht="18" hidden="1" customHeight="1" x14ac:dyDescent="0.2">
      <c r="A851" s="17"/>
      <c r="B851" s="18"/>
      <c r="C851" s="25"/>
      <c r="E851" s="25"/>
      <c r="F851" s="19"/>
      <c r="G851" s="19"/>
      <c r="H851" s="19"/>
      <c r="J851" s="2" t="str">
        <f t="shared" si="13"/>
        <v/>
      </c>
    </row>
    <row r="852" spans="1:10" ht="18" hidden="1" customHeight="1" x14ac:dyDescent="0.2">
      <c r="A852" s="17"/>
      <c r="B852" s="18"/>
      <c r="C852" s="25"/>
      <c r="E852" s="25"/>
      <c r="F852" s="19"/>
      <c r="G852" s="19"/>
      <c r="J852" s="2" t="str">
        <f t="shared" si="13"/>
        <v/>
      </c>
    </row>
    <row r="853" spans="1:10" ht="18" hidden="1" customHeight="1" x14ac:dyDescent="0.2">
      <c r="A853" s="17"/>
      <c r="B853" s="18"/>
      <c r="C853" s="25"/>
      <c r="E853" s="25"/>
      <c r="F853" s="19"/>
      <c r="G853" s="19"/>
      <c r="J853" s="2" t="str">
        <f t="shared" si="13"/>
        <v/>
      </c>
    </row>
    <row r="854" spans="1:10" ht="18" hidden="1" customHeight="1" x14ac:dyDescent="0.2">
      <c r="A854" s="17"/>
      <c r="B854" s="18"/>
      <c r="C854" s="25"/>
      <c r="E854" s="25"/>
      <c r="F854" s="19"/>
      <c r="G854" s="19"/>
      <c r="J854" s="2" t="str">
        <f t="shared" si="13"/>
        <v/>
      </c>
    </row>
    <row r="855" spans="1:10" ht="18" hidden="1" customHeight="1" x14ac:dyDescent="0.2">
      <c r="A855" s="17"/>
      <c r="B855" s="18"/>
      <c r="C855" s="25"/>
      <c r="E855" s="25"/>
      <c r="F855" s="19"/>
      <c r="G855" s="19"/>
      <c r="J855" s="2" t="str">
        <f t="shared" si="13"/>
        <v/>
      </c>
    </row>
    <row r="856" spans="1:10" ht="18" hidden="1" customHeight="1" x14ac:dyDescent="0.2">
      <c r="A856" s="17"/>
      <c r="B856" s="18"/>
      <c r="C856" s="25"/>
      <c r="E856" s="25"/>
      <c r="F856" s="19"/>
      <c r="G856" s="19"/>
      <c r="J856" s="2" t="str">
        <f t="shared" si="13"/>
        <v/>
      </c>
    </row>
    <row r="857" spans="1:10" ht="18" hidden="1" customHeight="1" x14ac:dyDescent="0.2">
      <c r="A857" s="17"/>
      <c r="B857" s="18"/>
      <c r="C857" s="25"/>
      <c r="E857" s="25"/>
      <c r="F857" s="19"/>
      <c r="G857" s="19"/>
      <c r="H857" s="19"/>
      <c r="J857" s="2" t="str">
        <f t="shared" si="13"/>
        <v/>
      </c>
    </row>
    <row r="858" spans="1:10" ht="18" hidden="1" customHeight="1" x14ac:dyDescent="0.2">
      <c r="A858" s="17"/>
      <c r="B858" s="18"/>
      <c r="C858" s="25"/>
      <c r="E858" s="25"/>
      <c r="F858" s="19"/>
      <c r="G858" s="19"/>
      <c r="J858" s="2" t="str">
        <f t="shared" si="13"/>
        <v/>
      </c>
    </row>
    <row r="859" spans="1:10" ht="18" hidden="1" customHeight="1" x14ac:dyDescent="0.2">
      <c r="A859" s="17"/>
      <c r="B859" s="18"/>
      <c r="C859" s="25"/>
      <c r="E859" s="25"/>
      <c r="F859" s="19"/>
      <c r="G859" s="19"/>
      <c r="J859" s="2" t="str">
        <f t="shared" si="13"/>
        <v/>
      </c>
    </row>
    <row r="860" spans="1:10" ht="18" hidden="1" customHeight="1" x14ac:dyDescent="0.2">
      <c r="A860" s="17"/>
      <c r="B860" s="18"/>
      <c r="C860" s="25"/>
      <c r="E860" s="25"/>
      <c r="F860" s="19"/>
      <c r="G860" s="19"/>
      <c r="J860" s="2" t="str">
        <f t="shared" si="13"/>
        <v/>
      </c>
    </row>
    <row r="861" spans="1:10" ht="18" hidden="1" customHeight="1" x14ac:dyDescent="0.2">
      <c r="A861" s="17"/>
      <c r="B861" s="18"/>
      <c r="C861" s="25"/>
      <c r="E861" s="25"/>
      <c r="F861" s="19"/>
      <c r="G861" s="19"/>
      <c r="J861" s="2" t="str">
        <f t="shared" si="13"/>
        <v/>
      </c>
    </row>
    <row r="862" spans="1:10" ht="18" hidden="1" customHeight="1" x14ac:dyDescent="0.2">
      <c r="A862" s="17"/>
      <c r="B862" s="18"/>
      <c r="C862" s="25"/>
      <c r="E862" s="25"/>
      <c r="F862" s="19"/>
      <c r="G862" s="19"/>
      <c r="J862" s="2" t="str">
        <f t="shared" si="13"/>
        <v/>
      </c>
    </row>
    <row r="863" spans="1:10" ht="18" hidden="1" customHeight="1" x14ac:dyDescent="0.2">
      <c r="A863" s="17"/>
      <c r="B863" s="18"/>
      <c r="C863" s="25"/>
      <c r="E863" s="25"/>
      <c r="F863" s="19"/>
      <c r="G863" s="19"/>
      <c r="J863" s="2" t="str">
        <f t="shared" si="13"/>
        <v/>
      </c>
    </row>
    <row r="864" spans="1:10" ht="18" hidden="1" customHeight="1" x14ac:dyDescent="0.2">
      <c r="A864" s="17"/>
      <c r="B864" s="18"/>
      <c r="C864" s="25"/>
      <c r="E864" s="25"/>
      <c r="F864" s="19"/>
      <c r="G864" s="19"/>
      <c r="J864" s="2" t="str">
        <f t="shared" si="13"/>
        <v/>
      </c>
    </row>
    <row r="865" spans="1:10" ht="18" hidden="1" customHeight="1" x14ac:dyDescent="0.2">
      <c r="A865" s="17"/>
      <c r="B865" s="18"/>
      <c r="C865" s="25"/>
      <c r="E865" s="25"/>
      <c r="F865" s="19"/>
      <c r="G865" s="19"/>
      <c r="H865" s="19"/>
      <c r="J865" s="2" t="str">
        <f t="shared" si="13"/>
        <v/>
      </c>
    </row>
    <row r="866" spans="1:10" ht="18" hidden="1" customHeight="1" x14ac:dyDescent="0.2">
      <c r="A866" s="17"/>
      <c r="B866" s="18"/>
      <c r="C866" s="25"/>
      <c r="E866" s="25"/>
      <c r="F866" s="19"/>
      <c r="G866" s="19"/>
      <c r="J866" s="2" t="str">
        <f t="shared" si="13"/>
        <v/>
      </c>
    </row>
    <row r="867" spans="1:10" ht="18" hidden="1" customHeight="1" x14ac:dyDescent="0.2">
      <c r="A867" s="17"/>
      <c r="B867" s="18"/>
      <c r="C867" s="25"/>
      <c r="E867" s="25"/>
      <c r="F867" s="19"/>
      <c r="G867" s="19"/>
      <c r="H867" s="19"/>
      <c r="J867" s="2" t="str">
        <f t="shared" ref="J867:J930" si="14">IF(A867="","",_xlfn.ISOWEEKNUM(A867))</f>
        <v/>
      </c>
    </row>
    <row r="868" spans="1:10" ht="18" hidden="1" customHeight="1" x14ac:dyDescent="0.2">
      <c r="A868" s="17"/>
      <c r="B868" s="18"/>
      <c r="C868" s="25"/>
      <c r="E868" s="25"/>
      <c r="F868" s="19"/>
      <c r="G868" s="19"/>
      <c r="J868" s="2" t="str">
        <f t="shared" si="14"/>
        <v/>
      </c>
    </row>
    <row r="869" spans="1:10" ht="18" hidden="1" customHeight="1" x14ac:dyDescent="0.2">
      <c r="A869" s="17"/>
      <c r="B869" s="18"/>
      <c r="C869" s="25"/>
      <c r="E869" s="25"/>
      <c r="F869" s="19"/>
      <c r="G869" s="19"/>
      <c r="H869" s="19"/>
      <c r="J869" s="2" t="str">
        <f t="shared" si="14"/>
        <v/>
      </c>
    </row>
    <row r="870" spans="1:10" ht="18" hidden="1" customHeight="1" x14ac:dyDescent="0.2">
      <c r="A870" s="17"/>
      <c r="B870" s="18"/>
      <c r="C870" s="25"/>
      <c r="E870" s="25"/>
      <c r="F870" s="19"/>
      <c r="G870" s="19"/>
      <c r="J870" s="2" t="str">
        <f t="shared" si="14"/>
        <v/>
      </c>
    </row>
    <row r="871" spans="1:10" ht="18" hidden="1" customHeight="1" x14ac:dyDescent="0.2">
      <c r="A871" s="17"/>
      <c r="B871" s="18"/>
      <c r="C871" s="25"/>
      <c r="E871" s="25"/>
      <c r="F871" s="19"/>
      <c r="G871" s="19"/>
      <c r="J871" s="2" t="str">
        <f t="shared" si="14"/>
        <v/>
      </c>
    </row>
    <row r="872" spans="1:10" ht="18" hidden="1" customHeight="1" x14ac:dyDescent="0.2">
      <c r="A872" s="17"/>
      <c r="B872" s="18"/>
      <c r="C872" s="25"/>
      <c r="E872" s="25"/>
      <c r="F872" s="19"/>
      <c r="G872" s="19"/>
      <c r="J872" s="2" t="str">
        <f t="shared" si="14"/>
        <v/>
      </c>
    </row>
    <row r="873" spans="1:10" ht="18" hidden="1" customHeight="1" x14ac:dyDescent="0.2">
      <c r="A873" s="17"/>
      <c r="B873" s="18"/>
      <c r="C873" s="25"/>
      <c r="E873" s="25"/>
      <c r="F873" s="19"/>
      <c r="G873" s="19"/>
      <c r="J873" s="2" t="str">
        <f t="shared" si="14"/>
        <v/>
      </c>
    </row>
    <row r="874" spans="1:10" ht="18" hidden="1" customHeight="1" x14ac:dyDescent="0.2">
      <c r="A874" s="17"/>
      <c r="B874" s="18"/>
      <c r="C874" s="25"/>
      <c r="E874" s="25"/>
      <c r="F874" s="19"/>
      <c r="G874" s="19"/>
      <c r="H874" s="19"/>
      <c r="J874" s="2" t="str">
        <f t="shared" si="14"/>
        <v/>
      </c>
    </row>
    <row r="875" spans="1:10" ht="18" hidden="1" customHeight="1" x14ac:dyDescent="0.2">
      <c r="A875" s="17"/>
      <c r="B875" s="18"/>
      <c r="C875" s="25"/>
      <c r="E875" s="25"/>
      <c r="F875" s="19"/>
      <c r="G875" s="19"/>
      <c r="H875" s="19"/>
      <c r="J875" s="2" t="str">
        <f t="shared" si="14"/>
        <v/>
      </c>
    </row>
    <row r="876" spans="1:10" ht="18" hidden="1" customHeight="1" x14ac:dyDescent="0.2">
      <c r="A876" s="17"/>
      <c r="B876" s="18"/>
      <c r="C876" s="25"/>
      <c r="E876" s="25"/>
      <c r="F876" s="19"/>
      <c r="G876" s="19"/>
      <c r="J876" s="2" t="str">
        <f t="shared" si="14"/>
        <v/>
      </c>
    </row>
    <row r="877" spans="1:10" ht="18" hidden="1" customHeight="1" x14ac:dyDescent="0.2">
      <c r="A877" s="17"/>
      <c r="B877" s="18"/>
      <c r="C877" s="25"/>
      <c r="E877" s="25"/>
      <c r="F877" s="19"/>
      <c r="G877" s="19"/>
      <c r="H877" s="19"/>
      <c r="J877" s="2" t="str">
        <f t="shared" si="14"/>
        <v/>
      </c>
    </row>
    <row r="878" spans="1:10" ht="18" hidden="1" customHeight="1" x14ac:dyDescent="0.2">
      <c r="A878" s="17"/>
      <c r="B878" s="18"/>
      <c r="C878" s="25"/>
      <c r="E878" s="25"/>
      <c r="F878" s="19"/>
      <c r="G878" s="19"/>
      <c r="H878" s="19"/>
      <c r="J878" s="2" t="str">
        <f t="shared" si="14"/>
        <v/>
      </c>
    </row>
    <row r="879" spans="1:10" ht="18" hidden="1" customHeight="1" x14ac:dyDescent="0.2">
      <c r="A879" s="17"/>
      <c r="B879" s="18"/>
      <c r="C879" s="25"/>
      <c r="E879" s="25"/>
      <c r="F879" s="19"/>
      <c r="G879" s="19"/>
      <c r="J879" s="2" t="str">
        <f t="shared" si="14"/>
        <v/>
      </c>
    </row>
    <row r="880" spans="1:10" ht="18" hidden="1" customHeight="1" x14ac:dyDescent="0.2">
      <c r="A880" s="17"/>
      <c r="B880" s="18"/>
      <c r="C880" s="25"/>
      <c r="E880" s="25"/>
      <c r="F880" s="19"/>
      <c r="G880" s="19"/>
      <c r="J880" s="2" t="str">
        <f t="shared" si="14"/>
        <v/>
      </c>
    </row>
    <row r="881" spans="1:10" ht="18" hidden="1" customHeight="1" x14ac:dyDescent="0.2">
      <c r="A881" s="17"/>
      <c r="B881" s="18"/>
      <c r="C881" s="25"/>
      <c r="E881" s="25"/>
      <c r="F881" s="19"/>
      <c r="G881" s="19"/>
      <c r="H881" s="19"/>
      <c r="J881" s="2" t="str">
        <f t="shared" si="14"/>
        <v/>
      </c>
    </row>
    <row r="882" spans="1:10" ht="18" hidden="1" customHeight="1" x14ac:dyDescent="0.2">
      <c r="A882" s="17"/>
      <c r="B882" s="18"/>
      <c r="C882" s="25"/>
      <c r="E882" s="25"/>
      <c r="F882" s="19"/>
      <c r="G882" s="19"/>
      <c r="J882" s="2" t="str">
        <f t="shared" si="14"/>
        <v/>
      </c>
    </row>
    <row r="883" spans="1:10" ht="18" hidden="1" customHeight="1" x14ac:dyDescent="0.2">
      <c r="A883" s="17"/>
      <c r="B883" s="18"/>
      <c r="C883" s="25"/>
      <c r="E883" s="25"/>
      <c r="F883" s="19"/>
      <c r="G883" s="19"/>
      <c r="J883" s="2" t="str">
        <f t="shared" si="14"/>
        <v/>
      </c>
    </row>
    <row r="884" spans="1:10" ht="18" hidden="1" customHeight="1" x14ac:dyDescent="0.2">
      <c r="A884" s="17"/>
      <c r="B884" s="18"/>
      <c r="C884" s="25"/>
      <c r="E884" s="25"/>
      <c r="F884" s="19"/>
      <c r="G884" s="19"/>
      <c r="J884" s="2" t="str">
        <f t="shared" si="14"/>
        <v/>
      </c>
    </row>
    <row r="885" spans="1:10" ht="18" hidden="1" customHeight="1" x14ac:dyDescent="0.2">
      <c r="A885" s="17"/>
      <c r="B885" s="18"/>
      <c r="C885" s="25"/>
      <c r="E885" s="25"/>
      <c r="F885" s="19"/>
      <c r="G885" s="19"/>
      <c r="J885" s="2" t="str">
        <f t="shared" si="14"/>
        <v/>
      </c>
    </row>
    <row r="886" spans="1:10" ht="18" hidden="1" customHeight="1" x14ac:dyDescent="0.2">
      <c r="A886" s="17"/>
      <c r="B886" s="18"/>
      <c r="C886" s="25"/>
      <c r="E886" s="25"/>
      <c r="F886" s="19"/>
      <c r="G886" s="19"/>
      <c r="H886" s="19"/>
      <c r="J886" s="2" t="str">
        <f t="shared" si="14"/>
        <v/>
      </c>
    </row>
    <row r="887" spans="1:10" ht="18" hidden="1" customHeight="1" x14ac:dyDescent="0.2">
      <c r="A887" s="17"/>
      <c r="B887" s="18"/>
      <c r="C887" s="25"/>
      <c r="E887" s="25"/>
      <c r="F887" s="19"/>
      <c r="G887" s="19"/>
      <c r="J887" s="2" t="str">
        <f t="shared" si="14"/>
        <v/>
      </c>
    </row>
    <row r="888" spans="1:10" ht="18" hidden="1" customHeight="1" x14ac:dyDescent="0.2">
      <c r="A888" s="17"/>
      <c r="B888" s="18"/>
      <c r="C888" s="25"/>
      <c r="E888" s="25"/>
      <c r="F888" s="19"/>
      <c r="G888" s="19"/>
      <c r="J888" s="2" t="str">
        <f t="shared" si="14"/>
        <v/>
      </c>
    </row>
    <row r="889" spans="1:10" ht="18" hidden="1" customHeight="1" x14ac:dyDescent="0.2">
      <c r="A889" s="17"/>
      <c r="B889" s="18"/>
      <c r="C889" s="25"/>
      <c r="E889" s="25"/>
      <c r="F889" s="19"/>
      <c r="G889" s="19"/>
      <c r="H889" s="19"/>
      <c r="J889" s="2" t="str">
        <f t="shared" si="14"/>
        <v/>
      </c>
    </row>
    <row r="890" spans="1:10" ht="18" hidden="1" customHeight="1" x14ac:dyDescent="0.2">
      <c r="A890" s="17"/>
      <c r="B890" s="18"/>
      <c r="C890" s="25"/>
      <c r="E890" s="25"/>
      <c r="F890" s="19"/>
      <c r="G890" s="19"/>
      <c r="J890" s="2" t="str">
        <f t="shared" si="14"/>
        <v/>
      </c>
    </row>
    <row r="891" spans="1:10" ht="18" hidden="1" customHeight="1" x14ac:dyDescent="0.2">
      <c r="A891" s="17"/>
      <c r="B891" s="18"/>
      <c r="C891" s="25"/>
      <c r="E891" s="25"/>
      <c r="F891" s="19"/>
      <c r="G891" s="19"/>
      <c r="H891" s="19"/>
      <c r="J891" s="2" t="str">
        <f t="shared" si="14"/>
        <v/>
      </c>
    </row>
    <row r="892" spans="1:10" ht="18" hidden="1" customHeight="1" x14ac:dyDescent="0.2">
      <c r="A892" s="17"/>
      <c r="B892" s="18"/>
      <c r="C892" s="25"/>
      <c r="E892" s="25"/>
      <c r="F892" s="19"/>
      <c r="G892" s="19"/>
      <c r="H892" s="19"/>
      <c r="J892" s="2" t="str">
        <f t="shared" si="14"/>
        <v/>
      </c>
    </row>
    <row r="893" spans="1:10" ht="18" hidden="1" customHeight="1" x14ac:dyDescent="0.2">
      <c r="A893" s="17"/>
      <c r="B893" s="18"/>
      <c r="C893" s="25"/>
      <c r="E893" s="25"/>
      <c r="F893" s="19"/>
      <c r="G893" s="19"/>
      <c r="J893" s="2" t="str">
        <f t="shared" si="14"/>
        <v/>
      </c>
    </row>
    <row r="894" spans="1:10" ht="18" hidden="1" customHeight="1" x14ac:dyDescent="0.2">
      <c r="A894" s="17"/>
      <c r="B894" s="18"/>
      <c r="C894" s="25"/>
      <c r="E894" s="25"/>
      <c r="F894" s="19"/>
      <c r="G894" s="19"/>
      <c r="J894" s="2" t="str">
        <f t="shared" si="14"/>
        <v/>
      </c>
    </row>
    <row r="895" spans="1:10" ht="18" hidden="1" customHeight="1" x14ac:dyDescent="0.2">
      <c r="A895" s="17"/>
      <c r="B895" s="18"/>
      <c r="C895" s="25"/>
      <c r="E895" s="25"/>
      <c r="F895" s="19"/>
      <c r="G895" s="19"/>
      <c r="J895" s="2" t="str">
        <f t="shared" si="14"/>
        <v/>
      </c>
    </row>
    <row r="896" spans="1:10" ht="18" hidden="1" customHeight="1" x14ac:dyDescent="0.2">
      <c r="A896" s="17"/>
      <c r="B896" s="18"/>
      <c r="C896" s="25"/>
      <c r="E896" s="25"/>
      <c r="F896" s="19"/>
      <c r="G896" s="19"/>
      <c r="J896" s="2" t="str">
        <f t="shared" si="14"/>
        <v/>
      </c>
    </row>
    <row r="897" spans="1:10" ht="18" hidden="1" customHeight="1" x14ac:dyDescent="0.2">
      <c r="A897" s="17"/>
      <c r="B897" s="18"/>
      <c r="C897" s="25"/>
      <c r="E897" s="25"/>
      <c r="F897" s="19"/>
      <c r="G897" s="19"/>
      <c r="J897" s="2" t="str">
        <f t="shared" si="14"/>
        <v/>
      </c>
    </row>
    <row r="898" spans="1:10" ht="18" hidden="1" customHeight="1" x14ac:dyDescent="0.2">
      <c r="A898" s="17"/>
      <c r="B898" s="18"/>
      <c r="C898" s="25"/>
      <c r="E898" s="25"/>
      <c r="F898" s="19"/>
      <c r="G898" s="19"/>
      <c r="J898" s="2" t="str">
        <f t="shared" si="14"/>
        <v/>
      </c>
    </row>
    <row r="899" spans="1:10" ht="18" hidden="1" customHeight="1" x14ac:dyDescent="0.2">
      <c r="A899" s="17"/>
      <c r="B899" s="18"/>
      <c r="C899" s="25"/>
      <c r="E899" s="25"/>
      <c r="F899" s="19"/>
      <c r="G899" s="19"/>
      <c r="J899" s="2" t="str">
        <f t="shared" si="14"/>
        <v/>
      </c>
    </row>
    <row r="900" spans="1:10" ht="18" hidden="1" customHeight="1" x14ac:dyDescent="0.2">
      <c r="A900" s="17"/>
      <c r="B900" s="18"/>
      <c r="C900" s="25"/>
      <c r="E900" s="25"/>
      <c r="F900" s="19"/>
      <c r="G900" s="19"/>
      <c r="J900" s="2" t="str">
        <f t="shared" si="14"/>
        <v/>
      </c>
    </row>
    <row r="901" spans="1:10" ht="18" hidden="1" customHeight="1" x14ac:dyDescent="0.2">
      <c r="A901" s="17"/>
      <c r="B901" s="18"/>
      <c r="C901" s="25"/>
      <c r="E901" s="25"/>
      <c r="F901" s="19"/>
      <c r="G901" s="19"/>
      <c r="H901" s="19"/>
      <c r="J901" s="2" t="str">
        <f t="shared" si="14"/>
        <v/>
      </c>
    </row>
    <row r="902" spans="1:10" ht="18" hidden="1" customHeight="1" x14ac:dyDescent="0.2">
      <c r="A902" s="17"/>
      <c r="B902" s="18"/>
      <c r="C902" s="25"/>
      <c r="E902" s="25"/>
      <c r="F902" s="19"/>
      <c r="G902" s="19"/>
      <c r="J902" s="2" t="str">
        <f t="shared" si="14"/>
        <v/>
      </c>
    </row>
    <row r="903" spans="1:10" ht="18" hidden="1" customHeight="1" x14ac:dyDescent="0.2">
      <c r="A903" s="17"/>
      <c r="B903" s="18"/>
      <c r="C903" s="25"/>
      <c r="E903" s="25"/>
      <c r="F903" s="19"/>
      <c r="G903" s="19"/>
      <c r="H903" s="19"/>
      <c r="J903" s="2" t="str">
        <f t="shared" si="14"/>
        <v/>
      </c>
    </row>
    <row r="904" spans="1:10" ht="18" hidden="1" customHeight="1" x14ac:dyDescent="0.2">
      <c r="A904" s="17"/>
      <c r="B904" s="18"/>
      <c r="C904" s="25"/>
      <c r="E904" s="25"/>
      <c r="F904" s="19"/>
      <c r="G904" s="19"/>
      <c r="J904" s="2" t="str">
        <f t="shared" si="14"/>
        <v/>
      </c>
    </row>
    <row r="905" spans="1:10" ht="18" hidden="1" customHeight="1" x14ac:dyDescent="0.2">
      <c r="A905" s="17"/>
      <c r="B905" s="18"/>
      <c r="C905" s="25"/>
      <c r="E905" s="25"/>
      <c r="F905" s="19"/>
      <c r="G905" s="19"/>
      <c r="J905" s="2" t="str">
        <f t="shared" si="14"/>
        <v/>
      </c>
    </row>
    <row r="906" spans="1:10" ht="18" hidden="1" customHeight="1" x14ac:dyDescent="0.2">
      <c r="A906" s="17"/>
      <c r="B906" s="18"/>
      <c r="C906" s="25"/>
      <c r="E906" s="25"/>
      <c r="F906" s="19"/>
      <c r="G906" s="19"/>
      <c r="J906" s="2" t="str">
        <f t="shared" si="14"/>
        <v/>
      </c>
    </row>
    <row r="907" spans="1:10" ht="18" hidden="1" customHeight="1" x14ac:dyDescent="0.2">
      <c r="A907" s="17"/>
      <c r="B907" s="18"/>
      <c r="C907" s="25"/>
      <c r="E907" s="25"/>
      <c r="F907" s="19"/>
      <c r="G907" s="19"/>
      <c r="J907" s="2" t="str">
        <f t="shared" si="14"/>
        <v/>
      </c>
    </row>
    <row r="908" spans="1:10" ht="18" hidden="1" customHeight="1" x14ac:dyDescent="0.2">
      <c r="A908" s="17"/>
      <c r="B908" s="18"/>
      <c r="C908" s="25"/>
      <c r="E908" s="25"/>
      <c r="F908" s="19"/>
      <c r="G908" s="19"/>
      <c r="J908" s="2" t="str">
        <f t="shared" si="14"/>
        <v/>
      </c>
    </row>
    <row r="909" spans="1:10" ht="18" hidden="1" customHeight="1" x14ac:dyDescent="0.2">
      <c r="A909" s="17"/>
      <c r="B909" s="18"/>
      <c r="C909" s="25"/>
      <c r="E909" s="25"/>
      <c r="F909" s="19"/>
      <c r="G909" s="19"/>
      <c r="J909" s="2" t="str">
        <f t="shared" si="14"/>
        <v/>
      </c>
    </row>
    <row r="910" spans="1:10" ht="18" hidden="1" customHeight="1" x14ac:dyDescent="0.2">
      <c r="A910" s="17"/>
      <c r="B910" s="18"/>
      <c r="C910" s="25"/>
      <c r="E910" s="25"/>
      <c r="F910" s="19"/>
      <c r="G910" s="19"/>
      <c r="J910" s="2" t="str">
        <f t="shared" si="14"/>
        <v/>
      </c>
    </row>
    <row r="911" spans="1:10" ht="18" hidden="1" customHeight="1" x14ac:dyDescent="0.2">
      <c r="A911" s="17"/>
      <c r="B911" s="18"/>
      <c r="C911" s="25"/>
      <c r="E911" s="25"/>
      <c r="F911" s="19"/>
      <c r="G911" s="19"/>
      <c r="H911" s="19"/>
      <c r="J911" s="2" t="str">
        <f t="shared" si="14"/>
        <v/>
      </c>
    </row>
    <row r="912" spans="1:10" ht="18" hidden="1" customHeight="1" x14ac:dyDescent="0.2">
      <c r="A912" s="17"/>
      <c r="B912" s="18"/>
      <c r="C912" s="25"/>
      <c r="E912" s="25"/>
      <c r="F912" s="19"/>
      <c r="G912" s="19"/>
      <c r="H912" s="19"/>
      <c r="J912" s="2" t="str">
        <f t="shared" si="14"/>
        <v/>
      </c>
    </row>
    <row r="913" spans="1:10" ht="18" hidden="1" customHeight="1" x14ac:dyDescent="0.2">
      <c r="A913" s="17"/>
      <c r="B913" s="18"/>
      <c r="C913" s="25"/>
      <c r="E913" s="25"/>
      <c r="F913" s="19"/>
      <c r="G913" s="19"/>
      <c r="J913" s="2" t="str">
        <f t="shared" si="14"/>
        <v/>
      </c>
    </row>
    <row r="914" spans="1:10" ht="18" hidden="1" customHeight="1" x14ac:dyDescent="0.2">
      <c r="A914" s="17"/>
      <c r="B914" s="18"/>
      <c r="C914" s="25"/>
      <c r="E914" s="25"/>
      <c r="F914" s="19"/>
      <c r="G914" s="19"/>
      <c r="J914" s="2" t="str">
        <f t="shared" si="14"/>
        <v/>
      </c>
    </row>
    <row r="915" spans="1:10" ht="18" hidden="1" customHeight="1" x14ac:dyDescent="0.2">
      <c r="A915" s="17"/>
      <c r="B915" s="18"/>
      <c r="C915" s="25"/>
      <c r="E915" s="25"/>
      <c r="F915" s="19"/>
      <c r="G915" s="19"/>
      <c r="H915" s="19"/>
      <c r="J915" s="2" t="str">
        <f t="shared" si="14"/>
        <v/>
      </c>
    </row>
    <row r="916" spans="1:10" ht="18" hidden="1" customHeight="1" x14ac:dyDescent="0.2">
      <c r="A916" s="17"/>
      <c r="B916" s="18"/>
      <c r="C916" s="25"/>
      <c r="E916" s="25"/>
      <c r="F916" s="19"/>
      <c r="G916" s="19"/>
      <c r="J916" s="2" t="str">
        <f t="shared" si="14"/>
        <v/>
      </c>
    </row>
    <row r="917" spans="1:10" ht="18" hidden="1" customHeight="1" x14ac:dyDescent="0.2">
      <c r="A917" s="17"/>
      <c r="B917" s="18"/>
      <c r="C917" s="25"/>
      <c r="E917" s="25"/>
      <c r="F917" s="19"/>
      <c r="G917" s="19"/>
      <c r="H917" s="19"/>
      <c r="J917" s="2" t="str">
        <f t="shared" si="14"/>
        <v/>
      </c>
    </row>
    <row r="918" spans="1:10" ht="18" hidden="1" customHeight="1" x14ac:dyDescent="0.2">
      <c r="A918" s="17"/>
      <c r="B918" s="18"/>
      <c r="C918" s="25"/>
      <c r="E918" s="25"/>
      <c r="F918" s="19"/>
      <c r="G918" s="19"/>
      <c r="J918" s="2" t="str">
        <f t="shared" si="14"/>
        <v/>
      </c>
    </row>
    <row r="919" spans="1:10" ht="18" hidden="1" customHeight="1" x14ac:dyDescent="0.2">
      <c r="A919" s="17"/>
      <c r="B919" s="18"/>
      <c r="C919" s="25"/>
      <c r="E919" s="25"/>
      <c r="F919" s="19"/>
      <c r="G919" s="19"/>
      <c r="J919" s="2" t="str">
        <f t="shared" si="14"/>
        <v/>
      </c>
    </row>
    <row r="920" spans="1:10" ht="18" hidden="1" customHeight="1" x14ac:dyDescent="0.2">
      <c r="A920" s="17"/>
      <c r="B920" s="18"/>
      <c r="C920" s="25"/>
      <c r="E920" s="25"/>
      <c r="F920" s="19"/>
      <c r="G920" s="19"/>
      <c r="H920" s="19"/>
      <c r="J920" s="2" t="str">
        <f t="shared" si="14"/>
        <v/>
      </c>
    </row>
    <row r="921" spans="1:10" ht="18" hidden="1" customHeight="1" x14ac:dyDescent="0.2">
      <c r="A921" s="17"/>
      <c r="B921" s="18"/>
      <c r="C921" s="25"/>
      <c r="E921" s="25"/>
      <c r="F921" s="19"/>
      <c r="G921" s="19"/>
      <c r="H921" s="19"/>
      <c r="J921" s="2" t="str">
        <f t="shared" si="14"/>
        <v/>
      </c>
    </row>
    <row r="922" spans="1:10" ht="18" hidden="1" customHeight="1" x14ac:dyDescent="0.2">
      <c r="A922" s="17"/>
      <c r="B922" s="18"/>
      <c r="C922" s="25"/>
      <c r="E922" s="25"/>
      <c r="F922" s="19"/>
      <c r="G922" s="19"/>
      <c r="H922" s="19"/>
      <c r="J922" s="2" t="str">
        <f t="shared" si="14"/>
        <v/>
      </c>
    </row>
    <row r="923" spans="1:10" ht="18" hidden="1" customHeight="1" x14ac:dyDescent="0.2">
      <c r="A923" s="17"/>
      <c r="B923" s="18"/>
      <c r="C923" s="25"/>
      <c r="E923" s="25"/>
      <c r="F923" s="19"/>
      <c r="G923" s="19"/>
      <c r="H923" s="19"/>
      <c r="J923" s="2" t="str">
        <f t="shared" si="14"/>
        <v/>
      </c>
    </row>
    <row r="924" spans="1:10" ht="18" hidden="1" customHeight="1" x14ac:dyDescent="0.2">
      <c r="A924" s="17"/>
      <c r="B924" s="18"/>
      <c r="C924" s="25"/>
      <c r="E924" s="25"/>
      <c r="F924" s="19"/>
      <c r="G924" s="19"/>
      <c r="H924" s="19"/>
      <c r="J924" s="2" t="str">
        <f t="shared" si="14"/>
        <v/>
      </c>
    </row>
    <row r="925" spans="1:10" ht="18" hidden="1" customHeight="1" x14ac:dyDescent="0.2">
      <c r="A925" s="17"/>
      <c r="B925" s="18"/>
      <c r="C925" s="25"/>
      <c r="E925" s="25"/>
      <c r="F925" s="19"/>
      <c r="G925" s="19"/>
      <c r="J925" s="2" t="str">
        <f t="shared" si="14"/>
        <v/>
      </c>
    </row>
    <row r="926" spans="1:10" ht="18" hidden="1" customHeight="1" x14ac:dyDescent="0.2">
      <c r="A926" s="17"/>
      <c r="B926" s="18"/>
      <c r="C926" s="25"/>
      <c r="E926" s="25"/>
      <c r="F926" s="19"/>
      <c r="G926" s="19"/>
      <c r="H926" s="19"/>
      <c r="J926" s="2" t="str">
        <f t="shared" si="14"/>
        <v/>
      </c>
    </row>
    <row r="927" spans="1:10" ht="18" hidden="1" customHeight="1" x14ac:dyDescent="0.2">
      <c r="A927" s="17"/>
      <c r="B927" s="18"/>
      <c r="C927" s="25"/>
      <c r="E927" s="25"/>
      <c r="F927" s="19"/>
      <c r="G927" s="19"/>
      <c r="J927" s="2" t="str">
        <f t="shared" si="14"/>
        <v/>
      </c>
    </row>
    <row r="928" spans="1:10" ht="18" hidden="1" customHeight="1" x14ac:dyDescent="0.2">
      <c r="A928" s="17"/>
      <c r="B928" s="18"/>
      <c r="C928" s="25"/>
      <c r="E928" s="25"/>
      <c r="F928" s="19"/>
      <c r="G928" s="19"/>
      <c r="J928" s="2" t="str">
        <f t="shared" si="14"/>
        <v/>
      </c>
    </row>
    <row r="929" spans="1:10" ht="18" hidden="1" customHeight="1" x14ac:dyDescent="0.2">
      <c r="A929" s="17"/>
      <c r="B929" s="18"/>
      <c r="C929" s="25"/>
      <c r="E929" s="25"/>
      <c r="F929" s="19"/>
      <c r="G929" s="19"/>
      <c r="J929" s="2" t="str">
        <f t="shared" si="14"/>
        <v/>
      </c>
    </row>
    <row r="930" spans="1:10" ht="18" hidden="1" customHeight="1" x14ac:dyDescent="0.2">
      <c r="A930" s="17"/>
      <c r="B930" s="18"/>
      <c r="C930" s="25"/>
      <c r="E930" s="25"/>
      <c r="F930" s="19"/>
      <c r="G930" s="19"/>
      <c r="J930" s="2" t="str">
        <f t="shared" si="14"/>
        <v/>
      </c>
    </row>
    <row r="931" spans="1:10" ht="18" hidden="1" customHeight="1" x14ac:dyDescent="0.2">
      <c r="A931" s="17"/>
      <c r="B931" s="18"/>
      <c r="C931" s="25"/>
      <c r="E931" s="25"/>
      <c r="F931" s="19"/>
      <c r="G931" s="19"/>
      <c r="J931" s="2" t="str">
        <f t="shared" ref="J931:J994" si="15">IF(A931="","",_xlfn.ISOWEEKNUM(A931))</f>
        <v/>
      </c>
    </row>
    <row r="932" spans="1:10" ht="18" hidden="1" customHeight="1" x14ac:dyDescent="0.2">
      <c r="A932" s="17"/>
      <c r="B932" s="18"/>
      <c r="C932" s="25"/>
      <c r="E932" s="25"/>
      <c r="F932" s="19"/>
      <c r="G932" s="19"/>
      <c r="J932" s="2" t="str">
        <f t="shared" si="15"/>
        <v/>
      </c>
    </row>
    <row r="933" spans="1:10" ht="18" hidden="1" customHeight="1" x14ac:dyDescent="0.2">
      <c r="A933" s="17"/>
      <c r="B933" s="18"/>
      <c r="C933" s="25"/>
      <c r="E933" s="25"/>
      <c r="F933" s="19"/>
      <c r="G933" s="19"/>
      <c r="J933" s="2" t="str">
        <f t="shared" si="15"/>
        <v/>
      </c>
    </row>
    <row r="934" spans="1:10" ht="18" hidden="1" customHeight="1" x14ac:dyDescent="0.2">
      <c r="A934" s="17"/>
      <c r="B934" s="18"/>
      <c r="C934" s="25"/>
      <c r="E934" s="25"/>
      <c r="F934" s="19"/>
      <c r="G934" s="19"/>
      <c r="J934" s="2" t="str">
        <f t="shared" si="15"/>
        <v/>
      </c>
    </row>
    <row r="935" spans="1:10" ht="18" hidden="1" customHeight="1" x14ac:dyDescent="0.2">
      <c r="A935" s="17"/>
      <c r="B935" s="18"/>
      <c r="C935" s="25"/>
      <c r="E935" s="25"/>
      <c r="F935" s="19"/>
      <c r="G935" s="19"/>
      <c r="J935" s="2" t="str">
        <f t="shared" si="15"/>
        <v/>
      </c>
    </row>
    <row r="936" spans="1:10" ht="18" hidden="1" customHeight="1" x14ac:dyDescent="0.2">
      <c r="A936" s="17"/>
      <c r="B936" s="18"/>
      <c r="C936" s="25"/>
      <c r="E936" s="25"/>
      <c r="F936" s="19"/>
      <c r="G936" s="19"/>
      <c r="J936" s="2" t="str">
        <f t="shared" si="15"/>
        <v/>
      </c>
    </row>
    <row r="937" spans="1:10" ht="18" hidden="1" customHeight="1" x14ac:dyDescent="0.2">
      <c r="A937" s="17"/>
      <c r="B937" s="18"/>
      <c r="C937" s="25"/>
      <c r="E937" s="25"/>
      <c r="F937" s="19"/>
      <c r="G937" s="19"/>
      <c r="H937" s="19"/>
      <c r="J937" s="2" t="str">
        <f t="shared" si="15"/>
        <v/>
      </c>
    </row>
    <row r="938" spans="1:10" ht="18" hidden="1" customHeight="1" x14ac:dyDescent="0.2">
      <c r="A938" s="17"/>
      <c r="B938" s="18"/>
      <c r="C938" s="25"/>
      <c r="E938" s="25"/>
      <c r="F938" s="19"/>
      <c r="G938" s="19"/>
      <c r="J938" s="2" t="str">
        <f t="shared" si="15"/>
        <v/>
      </c>
    </row>
    <row r="939" spans="1:10" ht="18" hidden="1" customHeight="1" x14ac:dyDescent="0.2">
      <c r="A939" s="17"/>
      <c r="B939" s="18"/>
      <c r="C939" s="25"/>
      <c r="E939" s="25"/>
      <c r="F939" s="19"/>
      <c r="G939" s="19"/>
      <c r="J939" s="2" t="str">
        <f t="shared" si="15"/>
        <v/>
      </c>
    </row>
    <row r="940" spans="1:10" ht="18" hidden="1" customHeight="1" x14ac:dyDescent="0.2">
      <c r="A940" s="17"/>
      <c r="B940" s="18"/>
      <c r="C940" s="25"/>
      <c r="E940" s="25"/>
      <c r="F940" s="19"/>
      <c r="G940" s="19"/>
      <c r="H940" s="19"/>
      <c r="J940" s="2" t="str">
        <f t="shared" si="15"/>
        <v/>
      </c>
    </row>
    <row r="941" spans="1:10" ht="18" hidden="1" customHeight="1" x14ac:dyDescent="0.2">
      <c r="A941" s="17"/>
      <c r="B941" s="18"/>
      <c r="C941" s="25"/>
      <c r="E941" s="25"/>
      <c r="F941" s="19"/>
      <c r="G941" s="19"/>
      <c r="H941" s="19"/>
      <c r="J941" s="2" t="str">
        <f t="shared" si="15"/>
        <v/>
      </c>
    </row>
    <row r="942" spans="1:10" ht="18" hidden="1" customHeight="1" x14ac:dyDescent="0.2">
      <c r="A942" s="17"/>
      <c r="B942" s="18"/>
      <c r="C942" s="25"/>
      <c r="E942" s="25"/>
      <c r="F942" s="19"/>
      <c r="G942" s="19"/>
      <c r="H942" s="19"/>
      <c r="J942" s="2" t="str">
        <f t="shared" si="15"/>
        <v/>
      </c>
    </row>
    <row r="943" spans="1:10" ht="18" hidden="1" customHeight="1" x14ac:dyDescent="0.2">
      <c r="A943" s="17"/>
      <c r="B943" s="18"/>
      <c r="C943" s="25"/>
      <c r="E943" s="25"/>
      <c r="F943" s="19"/>
      <c r="G943" s="19"/>
      <c r="H943" s="19"/>
      <c r="J943" s="2" t="str">
        <f t="shared" si="15"/>
        <v/>
      </c>
    </row>
    <row r="944" spans="1:10" ht="18" hidden="1" customHeight="1" x14ac:dyDescent="0.2">
      <c r="A944" s="17"/>
      <c r="B944" s="18"/>
      <c r="C944" s="25"/>
      <c r="E944" s="25"/>
      <c r="F944" s="19"/>
      <c r="G944" s="19"/>
      <c r="H944" s="19"/>
      <c r="J944" s="2" t="str">
        <f t="shared" si="15"/>
        <v/>
      </c>
    </row>
    <row r="945" spans="1:10" ht="18" hidden="1" customHeight="1" x14ac:dyDescent="0.2">
      <c r="A945" s="17"/>
      <c r="B945" s="18"/>
      <c r="C945" s="25"/>
      <c r="E945" s="25"/>
      <c r="F945" s="19"/>
      <c r="G945" s="19"/>
      <c r="J945" s="2" t="str">
        <f t="shared" si="15"/>
        <v/>
      </c>
    </row>
    <row r="946" spans="1:10" ht="18" hidden="1" customHeight="1" x14ac:dyDescent="0.2">
      <c r="A946" s="17"/>
      <c r="B946" s="18"/>
      <c r="C946" s="25"/>
      <c r="E946" s="25"/>
      <c r="F946" s="19"/>
      <c r="G946" s="19"/>
      <c r="H946" s="19"/>
      <c r="J946" s="2" t="str">
        <f t="shared" si="15"/>
        <v/>
      </c>
    </row>
    <row r="947" spans="1:10" ht="18" hidden="1" customHeight="1" x14ac:dyDescent="0.2">
      <c r="A947" s="17"/>
      <c r="B947" s="18"/>
      <c r="C947" s="25"/>
      <c r="E947" s="25"/>
      <c r="F947" s="19"/>
      <c r="G947" s="19"/>
      <c r="J947" s="2" t="str">
        <f t="shared" si="15"/>
        <v/>
      </c>
    </row>
    <row r="948" spans="1:10" ht="18" hidden="1" customHeight="1" x14ac:dyDescent="0.2">
      <c r="A948" s="17"/>
      <c r="B948" s="18"/>
      <c r="C948" s="25"/>
      <c r="E948" s="25"/>
      <c r="F948" s="19"/>
      <c r="G948" s="19"/>
      <c r="J948" s="2" t="str">
        <f t="shared" si="15"/>
        <v/>
      </c>
    </row>
    <row r="949" spans="1:10" ht="18" hidden="1" customHeight="1" x14ac:dyDescent="0.2">
      <c r="A949" s="17"/>
      <c r="B949" s="18"/>
      <c r="C949" s="25"/>
      <c r="E949" s="25"/>
      <c r="F949" s="19"/>
      <c r="G949" s="19"/>
      <c r="J949" s="2" t="str">
        <f t="shared" si="15"/>
        <v/>
      </c>
    </row>
    <row r="950" spans="1:10" ht="18" hidden="1" customHeight="1" x14ac:dyDescent="0.2">
      <c r="A950" s="17"/>
      <c r="B950" s="18"/>
      <c r="C950" s="25"/>
      <c r="E950" s="25"/>
      <c r="F950" s="19"/>
      <c r="G950" s="19"/>
      <c r="J950" s="2" t="str">
        <f t="shared" si="15"/>
        <v/>
      </c>
    </row>
    <row r="951" spans="1:10" ht="18" hidden="1" customHeight="1" x14ac:dyDescent="0.2">
      <c r="A951" s="17"/>
      <c r="B951" s="18"/>
      <c r="C951" s="25"/>
      <c r="E951" s="25"/>
      <c r="F951" s="19"/>
      <c r="G951" s="19"/>
      <c r="J951" s="2" t="str">
        <f t="shared" si="15"/>
        <v/>
      </c>
    </row>
    <row r="952" spans="1:10" ht="18" hidden="1" customHeight="1" x14ac:dyDescent="0.2">
      <c r="A952" s="17"/>
      <c r="B952" s="18"/>
      <c r="C952" s="25"/>
      <c r="E952" s="25"/>
      <c r="F952" s="19"/>
      <c r="G952" s="19"/>
      <c r="J952" s="2" t="str">
        <f t="shared" si="15"/>
        <v/>
      </c>
    </row>
    <row r="953" spans="1:10" ht="18" hidden="1" customHeight="1" x14ac:dyDescent="0.2">
      <c r="A953" s="17"/>
      <c r="B953" s="18"/>
      <c r="C953" s="25"/>
      <c r="E953" s="25"/>
      <c r="F953" s="19"/>
      <c r="G953" s="19"/>
      <c r="J953" s="2" t="str">
        <f t="shared" si="15"/>
        <v/>
      </c>
    </row>
    <row r="954" spans="1:10" ht="18" hidden="1" customHeight="1" x14ac:dyDescent="0.2">
      <c r="A954" s="17"/>
      <c r="B954" s="18"/>
      <c r="C954" s="25"/>
      <c r="E954" s="25"/>
      <c r="F954" s="19"/>
      <c r="G954" s="19"/>
      <c r="J954" s="2" t="str">
        <f t="shared" si="15"/>
        <v/>
      </c>
    </row>
    <row r="955" spans="1:10" ht="18" hidden="1" customHeight="1" x14ac:dyDescent="0.2">
      <c r="A955" s="17"/>
      <c r="B955" s="18"/>
      <c r="C955" s="25"/>
      <c r="E955" s="25"/>
      <c r="F955" s="19"/>
      <c r="G955" s="19"/>
      <c r="J955" s="2" t="str">
        <f t="shared" si="15"/>
        <v/>
      </c>
    </row>
    <row r="956" spans="1:10" ht="18" hidden="1" customHeight="1" x14ac:dyDescent="0.2">
      <c r="A956" s="17"/>
      <c r="B956" s="18"/>
      <c r="C956" s="25"/>
      <c r="E956" s="25"/>
      <c r="F956" s="19"/>
      <c r="G956" s="19"/>
      <c r="J956" s="2" t="str">
        <f t="shared" si="15"/>
        <v/>
      </c>
    </row>
    <row r="957" spans="1:10" ht="18" hidden="1" customHeight="1" x14ac:dyDescent="0.2">
      <c r="A957" s="17"/>
      <c r="B957" s="18"/>
      <c r="C957" s="25"/>
      <c r="E957" s="25"/>
      <c r="F957" s="19"/>
      <c r="G957" s="19"/>
      <c r="J957" s="2" t="str">
        <f t="shared" si="15"/>
        <v/>
      </c>
    </row>
    <row r="958" spans="1:10" ht="18" hidden="1" customHeight="1" x14ac:dyDescent="0.2">
      <c r="A958" s="17"/>
      <c r="B958" s="18"/>
      <c r="C958" s="25"/>
      <c r="E958" s="25"/>
      <c r="F958" s="19"/>
      <c r="G958" s="19"/>
      <c r="H958" s="19"/>
      <c r="J958" s="2" t="str">
        <f t="shared" si="15"/>
        <v/>
      </c>
    </row>
    <row r="959" spans="1:10" ht="18" hidden="1" customHeight="1" x14ac:dyDescent="0.2">
      <c r="A959" s="17"/>
      <c r="B959" s="18"/>
      <c r="C959" s="25"/>
      <c r="E959" s="25"/>
      <c r="F959" s="19"/>
      <c r="G959" s="19"/>
      <c r="H959" s="19"/>
      <c r="J959" s="2" t="str">
        <f t="shared" si="15"/>
        <v/>
      </c>
    </row>
    <row r="960" spans="1:10" ht="18" hidden="1" customHeight="1" x14ac:dyDescent="0.2">
      <c r="A960" s="17"/>
      <c r="B960" s="18"/>
      <c r="C960" s="25"/>
      <c r="E960" s="25"/>
      <c r="F960" s="19"/>
      <c r="G960" s="19"/>
      <c r="J960" s="2" t="str">
        <f t="shared" si="15"/>
        <v/>
      </c>
    </row>
    <row r="961" spans="1:10" ht="18" hidden="1" customHeight="1" x14ac:dyDescent="0.2">
      <c r="A961" s="17"/>
      <c r="B961" s="18"/>
      <c r="C961" s="25"/>
      <c r="E961" s="25"/>
      <c r="F961" s="19"/>
      <c r="G961" s="19"/>
      <c r="J961" s="2" t="str">
        <f t="shared" si="15"/>
        <v/>
      </c>
    </row>
    <row r="962" spans="1:10" ht="18" hidden="1" customHeight="1" x14ac:dyDescent="0.2">
      <c r="A962" s="17"/>
      <c r="B962" s="18"/>
      <c r="C962" s="25"/>
      <c r="E962" s="25"/>
      <c r="F962" s="19"/>
      <c r="G962" s="19"/>
      <c r="J962" s="2" t="str">
        <f t="shared" si="15"/>
        <v/>
      </c>
    </row>
    <row r="963" spans="1:10" ht="18" hidden="1" customHeight="1" x14ac:dyDescent="0.2">
      <c r="A963" s="17"/>
      <c r="B963" s="18"/>
      <c r="C963" s="25"/>
      <c r="E963" s="25"/>
      <c r="F963" s="19"/>
      <c r="G963" s="19"/>
      <c r="H963" s="19"/>
      <c r="J963" s="2" t="str">
        <f t="shared" si="15"/>
        <v/>
      </c>
    </row>
    <row r="964" spans="1:10" ht="18" hidden="1" customHeight="1" x14ac:dyDescent="0.2">
      <c r="A964" s="17"/>
      <c r="B964" s="18"/>
      <c r="C964" s="25"/>
      <c r="E964" s="25"/>
      <c r="F964" s="19"/>
      <c r="G964" s="19"/>
      <c r="J964" s="2" t="str">
        <f t="shared" si="15"/>
        <v/>
      </c>
    </row>
    <row r="965" spans="1:10" ht="18" hidden="1" customHeight="1" x14ac:dyDescent="0.2">
      <c r="A965" s="17"/>
      <c r="B965" s="18"/>
      <c r="C965" s="25"/>
      <c r="E965" s="25"/>
      <c r="F965" s="19"/>
      <c r="G965" s="19"/>
      <c r="J965" s="2" t="str">
        <f t="shared" si="15"/>
        <v/>
      </c>
    </row>
    <row r="966" spans="1:10" ht="18" hidden="1" customHeight="1" x14ac:dyDescent="0.2">
      <c r="A966" s="17"/>
      <c r="B966" s="18"/>
      <c r="C966" s="25"/>
      <c r="E966" s="25"/>
      <c r="F966" s="19"/>
      <c r="G966" s="19"/>
      <c r="J966" s="2" t="str">
        <f t="shared" si="15"/>
        <v/>
      </c>
    </row>
    <row r="967" spans="1:10" ht="18" hidden="1" customHeight="1" x14ac:dyDescent="0.2">
      <c r="A967" s="17"/>
      <c r="B967" s="18"/>
      <c r="C967" s="25"/>
      <c r="E967" s="25"/>
      <c r="F967" s="19"/>
      <c r="G967" s="19"/>
      <c r="J967" s="2" t="str">
        <f t="shared" si="15"/>
        <v/>
      </c>
    </row>
    <row r="968" spans="1:10" ht="18" hidden="1" customHeight="1" x14ac:dyDescent="0.2">
      <c r="A968" s="17"/>
      <c r="B968" s="18"/>
      <c r="C968" s="25"/>
      <c r="E968" s="25"/>
      <c r="F968" s="19"/>
      <c r="G968" s="19"/>
      <c r="J968" s="2" t="str">
        <f t="shared" si="15"/>
        <v/>
      </c>
    </row>
    <row r="969" spans="1:10" ht="18" hidden="1" customHeight="1" x14ac:dyDescent="0.2">
      <c r="A969" s="17"/>
      <c r="B969" s="18"/>
      <c r="C969" s="25"/>
      <c r="E969" s="25"/>
      <c r="F969" s="19"/>
      <c r="G969" s="19"/>
      <c r="J969" s="2" t="str">
        <f t="shared" si="15"/>
        <v/>
      </c>
    </row>
    <row r="970" spans="1:10" ht="18" hidden="1" customHeight="1" x14ac:dyDescent="0.2">
      <c r="A970" s="17"/>
      <c r="B970" s="18"/>
      <c r="C970" s="25"/>
      <c r="E970" s="25"/>
      <c r="F970" s="19"/>
      <c r="G970" s="19"/>
      <c r="H970" s="19"/>
      <c r="J970" s="2" t="str">
        <f t="shared" si="15"/>
        <v/>
      </c>
    </row>
    <row r="971" spans="1:10" ht="18" hidden="1" customHeight="1" x14ac:dyDescent="0.2">
      <c r="A971" s="17"/>
      <c r="B971" s="18"/>
      <c r="C971" s="25"/>
      <c r="E971" s="25"/>
      <c r="F971" s="19"/>
      <c r="G971" s="19"/>
      <c r="J971" s="2" t="str">
        <f t="shared" si="15"/>
        <v/>
      </c>
    </row>
    <row r="972" spans="1:10" ht="18" hidden="1" customHeight="1" x14ac:dyDescent="0.2">
      <c r="A972" s="17"/>
      <c r="B972" s="18"/>
      <c r="C972" s="25"/>
      <c r="E972" s="25"/>
      <c r="F972" s="19"/>
      <c r="G972" s="19"/>
      <c r="J972" s="2" t="str">
        <f t="shared" si="15"/>
        <v/>
      </c>
    </row>
    <row r="973" spans="1:10" ht="18" hidden="1" customHeight="1" x14ac:dyDescent="0.2">
      <c r="A973" s="17"/>
      <c r="B973" s="18"/>
      <c r="C973" s="25"/>
      <c r="E973" s="25"/>
      <c r="F973" s="19"/>
      <c r="G973" s="19"/>
      <c r="J973" s="2" t="str">
        <f t="shared" si="15"/>
        <v/>
      </c>
    </row>
    <row r="974" spans="1:10" ht="18" hidden="1" customHeight="1" x14ac:dyDescent="0.2">
      <c r="A974" s="17"/>
      <c r="B974" s="18"/>
      <c r="C974" s="25"/>
      <c r="E974" s="25"/>
      <c r="F974" s="19"/>
      <c r="G974" s="19"/>
      <c r="H974" s="19"/>
      <c r="J974" s="2" t="str">
        <f t="shared" si="15"/>
        <v/>
      </c>
    </row>
    <row r="975" spans="1:10" ht="18" hidden="1" customHeight="1" x14ac:dyDescent="0.2">
      <c r="A975" s="17"/>
      <c r="B975" s="18"/>
      <c r="C975" s="25"/>
      <c r="E975" s="25"/>
      <c r="F975" s="19"/>
      <c r="G975" s="19"/>
      <c r="J975" s="2" t="str">
        <f t="shared" si="15"/>
        <v/>
      </c>
    </row>
    <row r="976" spans="1:10" ht="18" hidden="1" customHeight="1" x14ac:dyDescent="0.2">
      <c r="A976" s="17"/>
      <c r="B976" s="18"/>
      <c r="C976" s="25"/>
      <c r="E976" s="25"/>
      <c r="F976" s="19"/>
      <c r="G976" s="19"/>
      <c r="J976" s="2" t="str">
        <f t="shared" si="15"/>
        <v/>
      </c>
    </row>
    <row r="977" spans="1:10" ht="18" hidden="1" customHeight="1" x14ac:dyDescent="0.2">
      <c r="A977" s="17"/>
      <c r="B977" s="18"/>
      <c r="C977" s="25"/>
      <c r="E977" s="25"/>
      <c r="F977" s="19"/>
      <c r="G977" s="19"/>
      <c r="H977" s="19"/>
      <c r="J977" s="2" t="str">
        <f t="shared" si="15"/>
        <v/>
      </c>
    </row>
    <row r="978" spans="1:10" ht="18" hidden="1" customHeight="1" x14ac:dyDescent="0.2">
      <c r="A978" s="17"/>
      <c r="B978" s="18"/>
      <c r="C978" s="25"/>
      <c r="E978" s="25"/>
      <c r="F978" s="19"/>
      <c r="G978" s="19"/>
      <c r="J978" s="2" t="str">
        <f t="shared" si="15"/>
        <v/>
      </c>
    </row>
    <row r="979" spans="1:10" ht="18" hidden="1" customHeight="1" x14ac:dyDescent="0.2">
      <c r="A979" s="17"/>
      <c r="B979" s="18"/>
      <c r="C979" s="25"/>
      <c r="E979" s="25"/>
      <c r="F979" s="19"/>
      <c r="G979" s="19"/>
      <c r="H979" s="19"/>
      <c r="J979" s="2" t="str">
        <f t="shared" si="15"/>
        <v/>
      </c>
    </row>
    <row r="980" spans="1:10" ht="18" hidden="1" customHeight="1" x14ac:dyDescent="0.2">
      <c r="A980" s="17"/>
      <c r="B980" s="18"/>
      <c r="C980" s="25"/>
      <c r="E980" s="25"/>
      <c r="F980" s="19"/>
      <c r="G980" s="19"/>
      <c r="H980" s="19"/>
      <c r="J980" s="2" t="str">
        <f t="shared" si="15"/>
        <v/>
      </c>
    </row>
    <row r="981" spans="1:10" ht="18" hidden="1" customHeight="1" x14ac:dyDescent="0.2">
      <c r="A981" s="17"/>
      <c r="B981" s="18"/>
      <c r="C981" s="25"/>
      <c r="E981" s="25"/>
      <c r="F981" s="19"/>
      <c r="G981" s="19"/>
      <c r="J981" s="2" t="str">
        <f t="shared" si="15"/>
        <v/>
      </c>
    </row>
    <row r="982" spans="1:10" ht="18" hidden="1" customHeight="1" x14ac:dyDescent="0.2">
      <c r="A982" s="17"/>
      <c r="B982" s="18"/>
      <c r="C982" s="25"/>
      <c r="E982" s="25"/>
      <c r="F982" s="19"/>
      <c r="G982" s="19"/>
      <c r="H982" s="19"/>
      <c r="J982" s="2" t="str">
        <f t="shared" si="15"/>
        <v/>
      </c>
    </row>
    <row r="983" spans="1:10" ht="18" hidden="1" customHeight="1" x14ac:dyDescent="0.2">
      <c r="A983" s="17"/>
      <c r="B983" s="18"/>
      <c r="C983" s="25"/>
      <c r="E983" s="25"/>
      <c r="F983" s="19"/>
      <c r="G983" s="19"/>
      <c r="J983" s="2" t="str">
        <f t="shared" si="15"/>
        <v/>
      </c>
    </row>
    <row r="984" spans="1:10" ht="18" hidden="1" customHeight="1" x14ac:dyDescent="0.2">
      <c r="A984" s="17"/>
      <c r="B984" s="18"/>
      <c r="C984" s="25"/>
      <c r="E984" s="25"/>
      <c r="F984" s="19"/>
      <c r="G984" s="19"/>
      <c r="J984" s="2" t="str">
        <f t="shared" si="15"/>
        <v/>
      </c>
    </row>
    <row r="985" spans="1:10" ht="18" hidden="1" customHeight="1" x14ac:dyDescent="0.2">
      <c r="A985" s="17"/>
      <c r="B985" s="18"/>
      <c r="C985" s="25"/>
      <c r="E985" s="25"/>
      <c r="F985" s="19"/>
      <c r="G985" s="19"/>
      <c r="H985" s="19"/>
      <c r="J985" s="2" t="str">
        <f t="shared" si="15"/>
        <v/>
      </c>
    </row>
    <row r="986" spans="1:10" ht="18" hidden="1" customHeight="1" x14ac:dyDescent="0.2">
      <c r="A986" s="17"/>
      <c r="B986" s="18"/>
      <c r="C986" s="25"/>
      <c r="E986" s="25"/>
      <c r="F986" s="19"/>
      <c r="G986" s="19"/>
      <c r="J986" s="2" t="str">
        <f t="shared" si="15"/>
        <v/>
      </c>
    </row>
    <row r="987" spans="1:10" ht="18" hidden="1" customHeight="1" x14ac:dyDescent="0.2">
      <c r="A987" s="17"/>
      <c r="B987" s="18"/>
      <c r="C987" s="25"/>
      <c r="E987" s="25"/>
      <c r="F987" s="19"/>
      <c r="G987" s="19"/>
      <c r="J987" s="2" t="str">
        <f t="shared" si="15"/>
        <v/>
      </c>
    </row>
    <row r="988" spans="1:10" ht="18" hidden="1" customHeight="1" x14ac:dyDescent="0.2">
      <c r="A988" s="17"/>
      <c r="B988" s="18"/>
      <c r="C988" s="25"/>
      <c r="E988" s="25"/>
      <c r="F988" s="19"/>
      <c r="G988" s="19"/>
      <c r="H988" s="19"/>
      <c r="J988" s="2" t="str">
        <f t="shared" si="15"/>
        <v/>
      </c>
    </row>
    <row r="989" spans="1:10" ht="18" hidden="1" customHeight="1" x14ac:dyDescent="0.2">
      <c r="A989" s="17"/>
      <c r="B989" s="18"/>
      <c r="C989" s="25"/>
      <c r="E989" s="25"/>
      <c r="F989" s="19"/>
      <c r="G989" s="19"/>
      <c r="J989" s="2" t="str">
        <f t="shared" si="15"/>
        <v/>
      </c>
    </row>
    <row r="990" spans="1:10" ht="18" hidden="1" customHeight="1" x14ac:dyDescent="0.2">
      <c r="A990" s="17"/>
      <c r="B990" s="18"/>
      <c r="C990" s="25"/>
      <c r="E990" s="25"/>
      <c r="F990" s="19"/>
      <c r="G990" s="19"/>
      <c r="J990" s="2" t="str">
        <f t="shared" si="15"/>
        <v/>
      </c>
    </row>
    <row r="991" spans="1:10" ht="18" hidden="1" customHeight="1" x14ac:dyDescent="0.2">
      <c r="A991" s="17"/>
      <c r="B991" s="18"/>
      <c r="C991" s="25"/>
      <c r="E991" s="25"/>
      <c r="F991" s="19"/>
      <c r="G991" s="19"/>
      <c r="J991" s="2" t="str">
        <f t="shared" si="15"/>
        <v/>
      </c>
    </row>
    <row r="992" spans="1:10" ht="18" hidden="1" customHeight="1" x14ac:dyDescent="0.2">
      <c r="A992" s="17"/>
      <c r="B992" s="18"/>
      <c r="C992" s="25"/>
      <c r="E992" s="25"/>
      <c r="F992" s="19"/>
      <c r="G992" s="19"/>
      <c r="H992" s="19"/>
      <c r="J992" s="2" t="str">
        <f t="shared" si="15"/>
        <v/>
      </c>
    </row>
    <row r="993" spans="1:10" ht="18" hidden="1" customHeight="1" x14ac:dyDescent="0.2">
      <c r="A993" s="17"/>
      <c r="B993" s="18"/>
      <c r="C993" s="25"/>
      <c r="E993" s="25"/>
      <c r="F993" s="19"/>
      <c r="G993" s="19"/>
      <c r="J993" s="2" t="str">
        <f t="shared" si="15"/>
        <v/>
      </c>
    </row>
    <row r="994" spans="1:10" ht="18" hidden="1" customHeight="1" x14ac:dyDescent="0.2">
      <c r="A994" s="17"/>
      <c r="B994" s="18"/>
      <c r="C994" s="25"/>
      <c r="E994" s="25"/>
      <c r="F994" s="19"/>
      <c r="G994" s="19"/>
      <c r="J994" s="2" t="str">
        <f t="shared" si="15"/>
        <v/>
      </c>
    </row>
    <row r="995" spans="1:10" ht="18" hidden="1" customHeight="1" x14ac:dyDescent="0.2">
      <c r="A995" s="17"/>
      <c r="B995" s="18"/>
      <c r="C995" s="25"/>
      <c r="E995" s="25"/>
      <c r="F995" s="19"/>
      <c r="G995" s="19"/>
      <c r="H995" s="19"/>
      <c r="J995" s="2" t="str">
        <f t="shared" ref="J995:J1058" si="16">IF(A995="","",_xlfn.ISOWEEKNUM(A995))</f>
        <v/>
      </c>
    </row>
    <row r="996" spans="1:10" ht="18" hidden="1" customHeight="1" x14ac:dyDescent="0.2">
      <c r="A996" s="17"/>
      <c r="B996" s="18"/>
      <c r="C996" s="25"/>
      <c r="E996" s="25"/>
      <c r="F996" s="19"/>
      <c r="G996" s="19"/>
      <c r="J996" s="2" t="str">
        <f t="shared" si="16"/>
        <v/>
      </c>
    </row>
    <row r="997" spans="1:10" ht="18" hidden="1" customHeight="1" x14ac:dyDescent="0.2">
      <c r="A997" s="17"/>
      <c r="B997" s="18"/>
      <c r="C997" s="25"/>
      <c r="E997" s="25"/>
      <c r="F997" s="19"/>
      <c r="G997" s="19"/>
      <c r="J997" s="2" t="str">
        <f t="shared" si="16"/>
        <v/>
      </c>
    </row>
    <row r="998" spans="1:10" ht="18" hidden="1" customHeight="1" x14ac:dyDescent="0.2">
      <c r="A998" s="17"/>
      <c r="B998" s="18"/>
      <c r="C998" s="25"/>
      <c r="E998" s="25"/>
      <c r="F998" s="19"/>
      <c r="G998" s="19"/>
      <c r="J998" s="2" t="str">
        <f t="shared" si="16"/>
        <v/>
      </c>
    </row>
    <row r="999" spans="1:10" ht="18" hidden="1" customHeight="1" x14ac:dyDescent="0.2">
      <c r="A999" s="17"/>
      <c r="B999" s="18"/>
      <c r="C999" s="25"/>
      <c r="E999" s="25"/>
      <c r="F999" s="19"/>
      <c r="G999" s="19"/>
      <c r="J999" s="2" t="str">
        <f t="shared" si="16"/>
        <v/>
      </c>
    </row>
    <row r="1000" spans="1:10" ht="18" hidden="1" customHeight="1" x14ac:dyDescent="0.2">
      <c r="A1000" s="17"/>
      <c r="B1000" s="18"/>
      <c r="C1000" s="25"/>
      <c r="E1000" s="25"/>
      <c r="F1000" s="19"/>
      <c r="G1000" s="19"/>
      <c r="J1000" s="2" t="str">
        <f t="shared" si="16"/>
        <v/>
      </c>
    </row>
    <row r="1001" spans="1:10" ht="18" hidden="1" customHeight="1" x14ac:dyDescent="0.2">
      <c r="A1001" s="17"/>
      <c r="B1001" s="18"/>
      <c r="C1001" s="25"/>
      <c r="E1001" s="25"/>
      <c r="F1001" s="19"/>
      <c r="G1001" s="19"/>
      <c r="J1001" s="2" t="str">
        <f t="shared" si="16"/>
        <v/>
      </c>
    </row>
    <row r="1002" spans="1:10" ht="18" hidden="1" customHeight="1" x14ac:dyDescent="0.2">
      <c r="A1002" s="17"/>
      <c r="B1002" s="18"/>
      <c r="C1002" s="25"/>
      <c r="E1002" s="25"/>
      <c r="F1002" s="19"/>
      <c r="G1002" s="19"/>
      <c r="H1002" s="19"/>
      <c r="J1002" s="2" t="str">
        <f t="shared" si="16"/>
        <v/>
      </c>
    </row>
    <row r="1003" spans="1:10" ht="18" hidden="1" customHeight="1" x14ac:dyDescent="0.2">
      <c r="A1003" s="17"/>
      <c r="B1003" s="18"/>
      <c r="C1003" s="25"/>
      <c r="E1003" s="25"/>
      <c r="F1003" s="19"/>
      <c r="G1003" s="19"/>
      <c r="H1003" s="19"/>
      <c r="J1003" s="2" t="str">
        <f t="shared" si="16"/>
        <v/>
      </c>
    </row>
    <row r="1004" spans="1:10" ht="18" hidden="1" customHeight="1" x14ac:dyDescent="0.2">
      <c r="A1004" s="17"/>
      <c r="B1004" s="18"/>
      <c r="C1004" s="25"/>
      <c r="E1004" s="25"/>
      <c r="F1004" s="19"/>
      <c r="G1004" s="19"/>
      <c r="J1004" s="2" t="str">
        <f t="shared" si="16"/>
        <v/>
      </c>
    </row>
    <row r="1005" spans="1:10" ht="18" hidden="1" customHeight="1" x14ac:dyDescent="0.2">
      <c r="A1005" s="17"/>
      <c r="B1005" s="18"/>
      <c r="C1005" s="25"/>
      <c r="E1005" s="25"/>
      <c r="F1005" s="19"/>
      <c r="G1005" s="19"/>
      <c r="J1005" s="2" t="str">
        <f t="shared" si="16"/>
        <v/>
      </c>
    </row>
    <row r="1006" spans="1:10" ht="18" hidden="1" customHeight="1" x14ac:dyDescent="0.2">
      <c r="A1006" s="17"/>
      <c r="B1006" s="18"/>
      <c r="C1006" s="25"/>
      <c r="E1006" s="25"/>
      <c r="F1006" s="19"/>
      <c r="G1006" s="19"/>
      <c r="J1006" s="2" t="str">
        <f t="shared" si="16"/>
        <v/>
      </c>
    </row>
    <row r="1007" spans="1:10" ht="18" hidden="1" customHeight="1" x14ac:dyDescent="0.2">
      <c r="A1007" s="17"/>
      <c r="B1007" s="18"/>
      <c r="C1007" s="25"/>
      <c r="E1007" s="25"/>
      <c r="F1007" s="19"/>
      <c r="G1007" s="19"/>
      <c r="H1007" s="19"/>
      <c r="J1007" s="2" t="str">
        <f t="shared" si="16"/>
        <v/>
      </c>
    </row>
    <row r="1008" spans="1:10" ht="18" hidden="1" customHeight="1" x14ac:dyDescent="0.2">
      <c r="A1008" s="17"/>
      <c r="B1008" s="18"/>
      <c r="C1008" s="25"/>
      <c r="E1008" s="25"/>
      <c r="F1008" s="19"/>
      <c r="G1008" s="19"/>
      <c r="H1008" s="19"/>
      <c r="J1008" s="2" t="str">
        <f t="shared" si="16"/>
        <v/>
      </c>
    </row>
    <row r="1009" spans="1:10" ht="18" hidden="1" customHeight="1" x14ac:dyDescent="0.2">
      <c r="A1009" s="17"/>
      <c r="B1009" s="18"/>
      <c r="C1009" s="25"/>
      <c r="E1009" s="25"/>
      <c r="F1009" s="19"/>
      <c r="G1009" s="19"/>
      <c r="H1009" s="19"/>
      <c r="J1009" s="2" t="str">
        <f t="shared" si="16"/>
        <v/>
      </c>
    </row>
    <row r="1010" spans="1:10" ht="18" hidden="1" customHeight="1" x14ac:dyDescent="0.2">
      <c r="A1010" s="17"/>
      <c r="B1010" s="18"/>
      <c r="C1010" s="25"/>
      <c r="E1010" s="25"/>
      <c r="F1010" s="19"/>
      <c r="G1010" s="19"/>
      <c r="J1010" s="2" t="str">
        <f t="shared" si="16"/>
        <v/>
      </c>
    </row>
    <row r="1011" spans="1:10" ht="18" hidden="1" customHeight="1" x14ac:dyDescent="0.2">
      <c r="A1011" s="17"/>
      <c r="B1011" s="18"/>
      <c r="C1011" s="25"/>
      <c r="E1011" s="25"/>
      <c r="F1011" s="19"/>
      <c r="G1011" s="19"/>
      <c r="J1011" s="2" t="str">
        <f t="shared" si="16"/>
        <v/>
      </c>
    </row>
    <row r="1012" spans="1:10" ht="18" hidden="1" customHeight="1" x14ac:dyDescent="0.2">
      <c r="A1012" s="17"/>
      <c r="B1012" s="18"/>
      <c r="C1012" s="25"/>
      <c r="E1012" s="25"/>
      <c r="F1012" s="19"/>
      <c r="G1012" s="19"/>
      <c r="J1012" s="2" t="str">
        <f t="shared" si="16"/>
        <v/>
      </c>
    </row>
    <row r="1013" spans="1:10" ht="18" hidden="1" customHeight="1" x14ac:dyDescent="0.2">
      <c r="A1013" s="17"/>
      <c r="B1013" s="18"/>
      <c r="C1013" s="25"/>
      <c r="E1013" s="25"/>
      <c r="F1013" s="19"/>
      <c r="G1013" s="19"/>
      <c r="J1013" s="2" t="str">
        <f t="shared" si="16"/>
        <v/>
      </c>
    </row>
    <row r="1014" spans="1:10" ht="18" hidden="1" customHeight="1" x14ac:dyDescent="0.2">
      <c r="A1014" s="17"/>
      <c r="B1014" s="18"/>
      <c r="C1014" s="25"/>
      <c r="E1014" s="25"/>
      <c r="F1014" s="19"/>
      <c r="G1014" s="19"/>
      <c r="J1014" s="2" t="str">
        <f t="shared" si="16"/>
        <v/>
      </c>
    </row>
    <row r="1015" spans="1:10" ht="18" hidden="1" customHeight="1" x14ac:dyDescent="0.2">
      <c r="A1015" s="17"/>
      <c r="B1015" s="18"/>
      <c r="C1015" s="25"/>
      <c r="E1015" s="25"/>
      <c r="F1015" s="19"/>
      <c r="G1015" s="19"/>
      <c r="H1015" s="19"/>
      <c r="J1015" s="2" t="str">
        <f t="shared" si="16"/>
        <v/>
      </c>
    </row>
    <row r="1016" spans="1:10" ht="18" hidden="1" customHeight="1" x14ac:dyDescent="0.2">
      <c r="A1016" s="17"/>
      <c r="B1016" s="18"/>
      <c r="C1016" s="25"/>
      <c r="E1016" s="25"/>
      <c r="F1016" s="19"/>
      <c r="G1016" s="19"/>
      <c r="J1016" s="2" t="str">
        <f t="shared" si="16"/>
        <v/>
      </c>
    </row>
    <row r="1017" spans="1:10" ht="18" hidden="1" customHeight="1" x14ac:dyDescent="0.2">
      <c r="A1017" s="17"/>
      <c r="B1017" s="18"/>
      <c r="C1017" s="25"/>
      <c r="E1017" s="25"/>
      <c r="F1017" s="19"/>
      <c r="G1017" s="19"/>
      <c r="H1017" s="19"/>
      <c r="J1017" s="2" t="str">
        <f t="shared" si="16"/>
        <v/>
      </c>
    </row>
    <row r="1018" spans="1:10" ht="18" hidden="1" customHeight="1" x14ac:dyDescent="0.2">
      <c r="A1018" s="17"/>
      <c r="B1018" s="18"/>
      <c r="C1018" s="25"/>
      <c r="E1018" s="25"/>
      <c r="F1018" s="19"/>
      <c r="G1018" s="19"/>
      <c r="J1018" s="2" t="str">
        <f t="shared" si="16"/>
        <v/>
      </c>
    </row>
    <row r="1019" spans="1:10" ht="18" hidden="1" customHeight="1" x14ac:dyDescent="0.2">
      <c r="A1019" s="17"/>
      <c r="B1019" s="18"/>
      <c r="C1019" s="25"/>
      <c r="E1019" s="25"/>
      <c r="F1019" s="19"/>
      <c r="G1019" s="19"/>
      <c r="H1019" s="19"/>
      <c r="J1019" s="2" t="str">
        <f t="shared" si="16"/>
        <v/>
      </c>
    </row>
    <row r="1020" spans="1:10" ht="18" hidden="1" customHeight="1" x14ac:dyDescent="0.2">
      <c r="A1020" s="17"/>
      <c r="B1020" s="18"/>
      <c r="C1020" s="25"/>
      <c r="E1020" s="25"/>
      <c r="F1020" s="19"/>
      <c r="G1020" s="19"/>
      <c r="J1020" s="2" t="str">
        <f t="shared" si="16"/>
        <v/>
      </c>
    </row>
    <row r="1021" spans="1:10" ht="18" hidden="1" customHeight="1" x14ac:dyDescent="0.2">
      <c r="A1021" s="17"/>
      <c r="B1021" s="18"/>
      <c r="C1021" s="25"/>
      <c r="E1021" s="25"/>
      <c r="F1021" s="19"/>
      <c r="G1021" s="19"/>
      <c r="J1021" s="2" t="str">
        <f t="shared" si="16"/>
        <v/>
      </c>
    </row>
    <row r="1022" spans="1:10" ht="18" hidden="1" customHeight="1" x14ac:dyDescent="0.2">
      <c r="A1022" s="17"/>
      <c r="B1022" s="18"/>
      <c r="C1022" s="25"/>
      <c r="E1022" s="25"/>
      <c r="F1022" s="19"/>
      <c r="G1022" s="19"/>
      <c r="H1022" s="19"/>
      <c r="J1022" s="2" t="str">
        <f t="shared" si="16"/>
        <v/>
      </c>
    </row>
    <row r="1023" spans="1:10" ht="18" hidden="1" customHeight="1" x14ac:dyDescent="0.2">
      <c r="A1023" s="17"/>
      <c r="B1023" s="18"/>
      <c r="C1023" s="25"/>
      <c r="E1023" s="25"/>
      <c r="F1023" s="19"/>
      <c r="G1023" s="19"/>
      <c r="J1023" s="2" t="str">
        <f t="shared" si="16"/>
        <v/>
      </c>
    </row>
    <row r="1024" spans="1:10" ht="18" hidden="1" customHeight="1" x14ac:dyDescent="0.2">
      <c r="A1024" s="17"/>
      <c r="B1024" s="18"/>
      <c r="C1024" s="25"/>
      <c r="E1024" s="25"/>
      <c r="F1024" s="19"/>
      <c r="G1024" s="19"/>
      <c r="H1024" s="19"/>
      <c r="J1024" s="2" t="str">
        <f t="shared" si="16"/>
        <v/>
      </c>
    </row>
    <row r="1025" spans="1:10" ht="18" hidden="1" customHeight="1" x14ac:dyDescent="0.2">
      <c r="A1025" s="17"/>
      <c r="B1025" s="18"/>
      <c r="C1025" s="25"/>
      <c r="E1025" s="25"/>
      <c r="F1025" s="19"/>
      <c r="G1025" s="19"/>
      <c r="J1025" s="2" t="str">
        <f t="shared" si="16"/>
        <v/>
      </c>
    </row>
    <row r="1026" spans="1:10" ht="18" hidden="1" customHeight="1" x14ac:dyDescent="0.2">
      <c r="A1026" s="17"/>
      <c r="B1026" s="18"/>
      <c r="C1026" s="25"/>
      <c r="E1026" s="25"/>
      <c r="F1026" s="19"/>
      <c r="G1026" s="19"/>
      <c r="H1026" s="19"/>
      <c r="J1026" s="2" t="str">
        <f t="shared" si="16"/>
        <v/>
      </c>
    </row>
    <row r="1027" spans="1:10" ht="18" hidden="1" customHeight="1" x14ac:dyDescent="0.2">
      <c r="A1027" s="17"/>
      <c r="B1027" s="18"/>
      <c r="C1027" s="25"/>
      <c r="E1027" s="25"/>
      <c r="F1027" s="19"/>
      <c r="G1027" s="19"/>
      <c r="J1027" s="2" t="str">
        <f t="shared" si="16"/>
        <v/>
      </c>
    </row>
    <row r="1028" spans="1:10" ht="18" hidden="1" customHeight="1" x14ac:dyDescent="0.2">
      <c r="A1028" s="17"/>
      <c r="B1028" s="18"/>
      <c r="C1028" s="25"/>
      <c r="E1028" s="25"/>
      <c r="F1028" s="19"/>
      <c r="G1028" s="19"/>
      <c r="J1028" s="2" t="str">
        <f t="shared" si="16"/>
        <v/>
      </c>
    </row>
    <row r="1029" spans="1:10" ht="18" hidden="1" customHeight="1" x14ac:dyDescent="0.2">
      <c r="A1029" s="17"/>
      <c r="B1029" s="18"/>
      <c r="C1029" s="25"/>
      <c r="E1029" s="25"/>
      <c r="F1029" s="19"/>
      <c r="G1029" s="19"/>
      <c r="J1029" s="2" t="str">
        <f t="shared" si="16"/>
        <v/>
      </c>
    </row>
    <row r="1030" spans="1:10" ht="18" hidden="1" customHeight="1" x14ac:dyDescent="0.2">
      <c r="A1030" s="17"/>
      <c r="B1030" s="18"/>
      <c r="C1030" s="25"/>
      <c r="E1030" s="25"/>
      <c r="F1030" s="19"/>
      <c r="G1030" s="19"/>
      <c r="J1030" s="2" t="str">
        <f t="shared" si="16"/>
        <v/>
      </c>
    </row>
    <row r="1031" spans="1:10" ht="18" hidden="1" customHeight="1" x14ac:dyDescent="0.2">
      <c r="A1031" s="17"/>
      <c r="B1031" s="18"/>
      <c r="C1031" s="25"/>
      <c r="E1031" s="25"/>
      <c r="F1031" s="19"/>
      <c r="G1031" s="19"/>
      <c r="J1031" s="2" t="str">
        <f t="shared" si="16"/>
        <v/>
      </c>
    </row>
    <row r="1032" spans="1:10" ht="18" hidden="1" customHeight="1" x14ac:dyDescent="0.2">
      <c r="A1032" s="17"/>
      <c r="B1032" s="18"/>
      <c r="C1032" s="25"/>
      <c r="E1032" s="25"/>
      <c r="F1032" s="19"/>
      <c r="G1032" s="19"/>
      <c r="J1032" s="2" t="str">
        <f t="shared" si="16"/>
        <v/>
      </c>
    </row>
    <row r="1033" spans="1:10" ht="18" hidden="1" customHeight="1" x14ac:dyDescent="0.2">
      <c r="A1033" s="17"/>
      <c r="B1033" s="18"/>
      <c r="C1033" s="25"/>
      <c r="E1033" s="25"/>
      <c r="F1033" s="19"/>
      <c r="G1033" s="19"/>
      <c r="J1033" s="2" t="str">
        <f t="shared" si="16"/>
        <v/>
      </c>
    </row>
    <row r="1034" spans="1:10" ht="18" hidden="1" customHeight="1" x14ac:dyDescent="0.2">
      <c r="A1034" s="17"/>
      <c r="B1034" s="18"/>
      <c r="C1034" s="25"/>
      <c r="E1034" s="25"/>
      <c r="F1034" s="19"/>
      <c r="G1034" s="19"/>
      <c r="J1034" s="2" t="str">
        <f t="shared" si="16"/>
        <v/>
      </c>
    </row>
    <row r="1035" spans="1:10" ht="18" hidden="1" customHeight="1" x14ac:dyDescent="0.2">
      <c r="A1035" s="17"/>
      <c r="B1035" s="18"/>
      <c r="C1035" s="25"/>
      <c r="E1035" s="25"/>
      <c r="F1035" s="19"/>
      <c r="G1035" s="19"/>
      <c r="J1035" s="2" t="str">
        <f t="shared" si="16"/>
        <v/>
      </c>
    </row>
    <row r="1036" spans="1:10" ht="18" hidden="1" customHeight="1" x14ac:dyDescent="0.2">
      <c r="A1036" s="17"/>
      <c r="B1036" s="18"/>
      <c r="C1036" s="25"/>
      <c r="E1036" s="25"/>
      <c r="F1036" s="19"/>
      <c r="G1036" s="19"/>
      <c r="H1036" s="19"/>
      <c r="J1036" s="2" t="str">
        <f t="shared" si="16"/>
        <v/>
      </c>
    </row>
    <row r="1037" spans="1:10" ht="18" hidden="1" customHeight="1" x14ac:dyDescent="0.2">
      <c r="A1037" s="17"/>
      <c r="B1037" s="18"/>
      <c r="C1037" s="25"/>
      <c r="E1037" s="25"/>
      <c r="F1037" s="19"/>
      <c r="G1037" s="19"/>
      <c r="H1037" s="19"/>
      <c r="J1037" s="2" t="str">
        <f t="shared" si="16"/>
        <v/>
      </c>
    </row>
    <row r="1038" spans="1:10" ht="18" hidden="1" customHeight="1" x14ac:dyDescent="0.2">
      <c r="A1038" s="17"/>
      <c r="B1038" s="18"/>
      <c r="C1038" s="25"/>
      <c r="E1038" s="25"/>
      <c r="F1038" s="19"/>
      <c r="G1038" s="19"/>
      <c r="J1038" s="2" t="str">
        <f t="shared" si="16"/>
        <v/>
      </c>
    </row>
    <row r="1039" spans="1:10" ht="18" hidden="1" customHeight="1" x14ac:dyDescent="0.2">
      <c r="A1039" s="17"/>
      <c r="B1039" s="18"/>
      <c r="C1039" s="25"/>
      <c r="E1039" s="25"/>
      <c r="F1039" s="19"/>
      <c r="G1039" s="19"/>
      <c r="H1039" s="19"/>
      <c r="J1039" s="2" t="str">
        <f t="shared" si="16"/>
        <v/>
      </c>
    </row>
    <row r="1040" spans="1:10" ht="18" hidden="1" customHeight="1" x14ac:dyDescent="0.2">
      <c r="A1040" s="17"/>
      <c r="B1040" s="18"/>
      <c r="C1040" s="25"/>
      <c r="E1040" s="25"/>
      <c r="F1040" s="19"/>
      <c r="G1040" s="19"/>
      <c r="J1040" s="2" t="str">
        <f t="shared" si="16"/>
        <v/>
      </c>
    </row>
    <row r="1041" spans="1:10" ht="18" hidden="1" customHeight="1" x14ac:dyDescent="0.2">
      <c r="A1041" s="17"/>
      <c r="B1041" s="18"/>
      <c r="C1041" s="25"/>
      <c r="E1041" s="25"/>
      <c r="F1041" s="19"/>
      <c r="G1041" s="19"/>
      <c r="J1041" s="2" t="str">
        <f t="shared" si="16"/>
        <v/>
      </c>
    </row>
    <row r="1042" spans="1:10" ht="18" hidden="1" customHeight="1" x14ac:dyDescent="0.2">
      <c r="A1042" s="17"/>
      <c r="B1042" s="18"/>
      <c r="C1042" s="25"/>
      <c r="E1042" s="25"/>
      <c r="F1042" s="19"/>
      <c r="G1042" s="19"/>
      <c r="J1042" s="2" t="str">
        <f t="shared" si="16"/>
        <v/>
      </c>
    </row>
    <row r="1043" spans="1:10" ht="18" hidden="1" customHeight="1" x14ac:dyDescent="0.2">
      <c r="A1043" s="17"/>
      <c r="B1043" s="18"/>
      <c r="C1043" s="25"/>
      <c r="E1043" s="25"/>
      <c r="F1043" s="19"/>
      <c r="G1043" s="19"/>
      <c r="H1043" s="19"/>
      <c r="J1043" s="2" t="str">
        <f t="shared" si="16"/>
        <v/>
      </c>
    </row>
    <row r="1044" spans="1:10" ht="18" hidden="1" customHeight="1" x14ac:dyDescent="0.2">
      <c r="A1044" s="17"/>
      <c r="B1044" s="18"/>
      <c r="C1044" s="25"/>
      <c r="E1044" s="25"/>
      <c r="F1044" s="19"/>
      <c r="G1044" s="19"/>
      <c r="H1044" s="19"/>
      <c r="J1044" s="2" t="str">
        <f t="shared" si="16"/>
        <v/>
      </c>
    </row>
    <row r="1045" spans="1:10" ht="18" hidden="1" customHeight="1" x14ac:dyDescent="0.2">
      <c r="A1045" s="17"/>
      <c r="B1045" s="18"/>
      <c r="C1045" s="25"/>
      <c r="E1045" s="25"/>
      <c r="F1045" s="19"/>
      <c r="G1045" s="19"/>
      <c r="J1045" s="2" t="str">
        <f t="shared" si="16"/>
        <v/>
      </c>
    </row>
    <row r="1046" spans="1:10" ht="18" hidden="1" customHeight="1" x14ac:dyDescent="0.2">
      <c r="A1046" s="17"/>
      <c r="B1046" s="18"/>
      <c r="C1046" s="25"/>
      <c r="E1046" s="25"/>
      <c r="F1046" s="19"/>
      <c r="G1046" s="19"/>
      <c r="J1046" s="2" t="str">
        <f t="shared" si="16"/>
        <v/>
      </c>
    </row>
    <row r="1047" spans="1:10" ht="18" hidden="1" customHeight="1" x14ac:dyDescent="0.2">
      <c r="A1047" s="17"/>
      <c r="B1047" s="18"/>
      <c r="C1047" s="25"/>
      <c r="E1047" s="25"/>
      <c r="F1047" s="19"/>
      <c r="G1047" s="19"/>
      <c r="H1047" s="19"/>
      <c r="J1047" s="2" t="str">
        <f t="shared" si="16"/>
        <v/>
      </c>
    </row>
    <row r="1048" spans="1:10" ht="18" hidden="1" customHeight="1" x14ac:dyDescent="0.2">
      <c r="A1048" s="17"/>
      <c r="B1048" s="18"/>
      <c r="C1048" s="25"/>
      <c r="E1048" s="25"/>
      <c r="F1048" s="19"/>
      <c r="G1048" s="19"/>
      <c r="J1048" s="2" t="str">
        <f t="shared" si="16"/>
        <v/>
      </c>
    </row>
    <row r="1049" spans="1:10" ht="18" hidden="1" customHeight="1" x14ac:dyDescent="0.2">
      <c r="A1049" s="17"/>
      <c r="B1049" s="18"/>
      <c r="C1049" s="25"/>
      <c r="E1049" s="25"/>
      <c r="F1049" s="19"/>
      <c r="G1049" s="19"/>
      <c r="J1049" s="2" t="str">
        <f t="shared" si="16"/>
        <v/>
      </c>
    </row>
    <row r="1050" spans="1:10" ht="18" hidden="1" customHeight="1" x14ac:dyDescent="0.2">
      <c r="A1050" s="17"/>
      <c r="B1050" s="18"/>
      <c r="C1050" s="25"/>
      <c r="E1050" s="25"/>
      <c r="F1050" s="19"/>
      <c r="G1050" s="19"/>
      <c r="H1050" s="19"/>
      <c r="J1050" s="2" t="str">
        <f t="shared" si="16"/>
        <v/>
      </c>
    </row>
    <row r="1051" spans="1:10" ht="18" hidden="1" customHeight="1" x14ac:dyDescent="0.2">
      <c r="A1051" s="17"/>
      <c r="B1051" s="18"/>
      <c r="C1051" s="25"/>
      <c r="E1051" s="25"/>
      <c r="F1051" s="19"/>
      <c r="G1051" s="19"/>
      <c r="J1051" s="2" t="str">
        <f t="shared" si="16"/>
        <v/>
      </c>
    </row>
    <row r="1052" spans="1:10" ht="18" hidden="1" customHeight="1" x14ac:dyDescent="0.2">
      <c r="A1052" s="17"/>
      <c r="B1052" s="18"/>
      <c r="C1052" s="25"/>
      <c r="E1052" s="25"/>
      <c r="F1052" s="19"/>
      <c r="G1052" s="19"/>
      <c r="J1052" s="2" t="str">
        <f t="shared" si="16"/>
        <v/>
      </c>
    </row>
    <row r="1053" spans="1:10" ht="18" hidden="1" customHeight="1" x14ac:dyDescent="0.2">
      <c r="A1053" s="17"/>
      <c r="B1053" s="18"/>
      <c r="C1053" s="25"/>
      <c r="E1053" s="25"/>
      <c r="F1053" s="19"/>
      <c r="G1053" s="19"/>
      <c r="J1053" s="2" t="str">
        <f t="shared" si="16"/>
        <v/>
      </c>
    </row>
    <row r="1054" spans="1:10" ht="18" hidden="1" customHeight="1" x14ac:dyDescent="0.2">
      <c r="A1054" s="17"/>
      <c r="B1054" s="18"/>
      <c r="C1054" s="25"/>
      <c r="E1054" s="25"/>
      <c r="F1054" s="19"/>
      <c r="G1054" s="19"/>
      <c r="J1054" s="2" t="str">
        <f t="shared" si="16"/>
        <v/>
      </c>
    </row>
    <row r="1055" spans="1:10" ht="18" hidden="1" customHeight="1" x14ac:dyDescent="0.2">
      <c r="A1055" s="17"/>
      <c r="B1055" s="18"/>
      <c r="C1055" s="25"/>
      <c r="E1055" s="25"/>
      <c r="F1055" s="19"/>
      <c r="G1055" s="19"/>
      <c r="J1055" s="2" t="str">
        <f t="shared" si="16"/>
        <v/>
      </c>
    </row>
    <row r="1056" spans="1:10" ht="18" hidden="1" customHeight="1" x14ac:dyDescent="0.2">
      <c r="A1056" s="17"/>
      <c r="B1056" s="18"/>
      <c r="C1056" s="25"/>
      <c r="E1056" s="25"/>
      <c r="F1056" s="19"/>
      <c r="G1056" s="19"/>
      <c r="J1056" s="2" t="str">
        <f t="shared" si="16"/>
        <v/>
      </c>
    </row>
    <row r="1057" spans="1:10" ht="18" hidden="1" customHeight="1" x14ac:dyDescent="0.2">
      <c r="A1057" s="17"/>
      <c r="B1057" s="18"/>
      <c r="C1057" s="25"/>
      <c r="E1057" s="25"/>
      <c r="F1057" s="19"/>
      <c r="G1057" s="19"/>
      <c r="H1057" s="19"/>
      <c r="J1057" s="2" t="str">
        <f t="shared" si="16"/>
        <v/>
      </c>
    </row>
    <row r="1058" spans="1:10" ht="18" hidden="1" customHeight="1" x14ac:dyDescent="0.2">
      <c r="A1058" s="17"/>
      <c r="B1058" s="18"/>
      <c r="C1058" s="25"/>
      <c r="E1058" s="25"/>
      <c r="F1058" s="19"/>
      <c r="G1058" s="19"/>
      <c r="J1058" s="2" t="str">
        <f t="shared" si="16"/>
        <v/>
      </c>
    </row>
    <row r="1059" spans="1:10" ht="18" hidden="1" customHeight="1" x14ac:dyDescent="0.2">
      <c r="A1059" s="17"/>
      <c r="B1059" s="18"/>
      <c r="C1059" s="25"/>
      <c r="E1059" s="25"/>
      <c r="F1059" s="19"/>
      <c r="G1059" s="19"/>
      <c r="J1059" s="2" t="str">
        <f t="shared" ref="J1059:J1122" si="17">IF(A1059="","",_xlfn.ISOWEEKNUM(A1059))</f>
        <v/>
      </c>
    </row>
    <row r="1060" spans="1:10" ht="18" hidden="1" customHeight="1" x14ac:dyDescent="0.2">
      <c r="A1060" s="17"/>
      <c r="B1060" s="18"/>
      <c r="C1060" s="25"/>
      <c r="E1060" s="25"/>
      <c r="F1060" s="19"/>
      <c r="G1060" s="19"/>
      <c r="J1060" s="2" t="str">
        <f t="shared" si="17"/>
        <v/>
      </c>
    </row>
    <row r="1061" spans="1:10" ht="18" hidden="1" customHeight="1" x14ac:dyDescent="0.2">
      <c r="A1061" s="17"/>
      <c r="B1061" s="18"/>
      <c r="C1061" s="25"/>
      <c r="E1061" s="25"/>
      <c r="F1061" s="19"/>
      <c r="G1061" s="19"/>
      <c r="H1061" s="19"/>
      <c r="J1061" s="2" t="str">
        <f t="shared" si="17"/>
        <v/>
      </c>
    </row>
    <row r="1062" spans="1:10" ht="18" hidden="1" customHeight="1" x14ac:dyDescent="0.2">
      <c r="A1062" s="17"/>
      <c r="B1062" s="18"/>
      <c r="C1062" s="25"/>
      <c r="E1062" s="25"/>
      <c r="F1062" s="19"/>
      <c r="G1062" s="19"/>
      <c r="J1062" s="2" t="str">
        <f t="shared" si="17"/>
        <v/>
      </c>
    </row>
    <row r="1063" spans="1:10" ht="18" hidden="1" customHeight="1" x14ac:dyDescent="0.2">
      <c r="A1063" s="17"/>
      <c r="B1063" s="18"/>
      <c r="C1063" s="25"/>
      <c r="E1063" s="25"/>
      <c r="F1063" s="19"/>
      <c r="G1063" s="19"/>
      <c r="J1063" s="2" t="str">
        <f t="shared" si="17"/>
        <v/>
      </c>
    </row>
    <row r="1064" spans="1:10" ht="18" hidden="1" customHeight="1" x14ac:dyDescent="0.2">
      <c r="A1064" s="17"/>
      <c r="B1064" s="18"/>
      <c r="C1064" s="25"/>
      <c r="E1064" s="25"/>
      <c r="F1064" s="19"/>
      <c r="G1064" s="19"/>
      <c r="J1064" s="2" t="str">
        <f t="shared" si="17"/>
        <v/>
      </c>
    </row>
    <row r="1065" spans="1:10" ht="18" hidden="1" customHeight="1" x14ac:dyDescent="0.2">
      <c r="A1065" s="17"/>
      <c r="B1065" s="18"/>
      <c r="C1065" s="25"/>
      <c r="E1065" s="25"/>
      <c r="F1065" s="19"/>
      <c r="G1065" s="19"/>
      <c r="J1065" s="2" t="str">
        <f t="shared" si="17"/>
        <v/>
      </c>
    </row>
    <row r="1066" spans="1:10" ht="18" hidden="1" customHeight="1" x14ac:dyDescent="0.2">
      <c r="A1066" s="17"/>
      <c r="B1066" s="18"/>
      <c r="C1066" s="25"/>
      <c r="E1066" s="25"/>
      <c r="F1066" s="19"/>
      <c r="G1066" s="19"/>
      <c r="J1066" s="2" t="str">
        <f t="shared" si="17"/>
        <v/>
      </c>
    </row>
    <row r="1067" spans="1:10" ht="18" hidden="1" customHeight="1" x14ac:dyDescent="0.2">
      <c r="A1067" s="17"/>
      <c r="B1067" s="18"/>
      <c r="C1067" s="25"/>
      <c r="E1067" s="25"/>
      <c r="F1067" s="19"/>
      <c r="G1067" s="19"/>
      <c r="J1067" s="2" t="str">
        <f t="shared" si="17"/>
        <v/>
      </c>
    </row>
    <row r="1068" spans="1:10" ht="18" hidden="1" customHeight="1" x14ac:dyDescent="0.2">
      <c r="A1068" s="17"/>
      <c r="B1068" s="18"/>
      <c r="C1068" s="25"/>
      <c r="E1068" s="25"/>
      <c r="F1068" s="19"/>
      <c r="G1068" s="19"/>
      <c r="H1068" s="19"/>
      <c r="J1068" s="2" t="str">
        <f t="shared" si="17"/>
        <v/>
      </c>
    </row>
    <row r="1069" spans="1:10" ht="18" hidden="1" customHeight="1" x14ac:dyDescent="0.2">
      <c r="A1069" s="17"/>
      <c r="B1069" s="18"/>
      <c r="C1069" s="25"/>
      <c r="E1069" s="25"/>
      <c r="F1069" s="19"/>
      <c r="G1069" s="19"/>
      <c r="J1069" s="2" t="str">
        <f t="shared" si="17"/>
        <v/>
      </c>
    </row>
    <row r="1070" spans="1:10" ht="18" hidden="1" customHeight="1" x14ac:dyDescent="0.2">
      <c r="A1070" s="17"/>
      <c r="B1070" s="18"/>
      <c r="C1070" s="25"/>
      <c r="E1070" s="25"/>
      <c r="F1070" s="19"/>
      <c r="G1070" s="19"/>
      <c r="J1070" s="2" t="str">
        <f t="shared" si="17"/>
        <v/>
      </c>
    </row>
    <row r="1071" spans="1:10" ht="18" hidden="1" customHeight="1" x14ac:dyDescent="0.2">
      <c r="A1071" s="17"/>
      <c r="B1071" s="18"/>
      <c r="C1071" s="25"/>
      <c r="E1071" s="25"/>
      <c r="F1071" s="19"/>
      <c r="G1071" s="19"/>
      <c r="J1071" s="2" t="str">
        <f t="shared" si="17"/>
        <v/>
      </c>
    </row>
    <row r="1072" spans="1:10" ht="18" hidden="1" customHeight="1" x14ac:dyDescent="0.2">
      <c r="A1072" s="17"/>
      <c r="B1072" s="18"/>
      <c r="C1072" s="25"/>
      <c r="E1072" s="25"/>
      <c r="F1072" s="19"/>
      <c r="G1072" s="19"/>
      <c r="J1072" s="2" t="str">
        <f t="shared" si="17"/>
        <v/>
      </c>
    </row>
    <row r="1073" spans="1:10" ht="18" hidden="1" customHeight="1" x14ac:dyDescent="0.2">
      <c r="A1073" s="17"/>
      <c r="B1073" s="18"/>
      <c r="C1073" s="25"/>
      <c r="E1073" s="25"/>
      <c r="F1073" s="19"/>
      <c r="G1073" s="19"/>
      <c r="J1073" s="2" t="str">
        <f t="shared" si="17"/>
        <v/>
      </c>
    </row>
    <row r="1074" spans="1:10" ht="18" hidden="1" customHeight="1" x14ac:dyDescent="0.2">
      <c r="A1074" s="17"/>
      <c r="B1074" s="18"/>
      <c r="C1074" s="25"/>
      <c r="E1074" s="25"/>
      <c r="F1074" s="19"/>
      <c r="G1074" s="19"/>
      <c r="J1074" s="2" t="str">
        <f t="shared" si="17"/>
        <v/>
      </c>
    </row>
    <row r="1075" spans="1:10" ht="18" hidden="1" customHeight="1" x14ac:dyDescent="0.2">
      <c r="A1075" s="17"/>
      <c r="B1075" s="18"/>
      <c r="C1075" s="25"/>
      <c r="E1075" s="25"/>
      <c r="F1075" s="19"/>
      <c r="G1075" s="19"/>
      <c r="J1075" s="2" t="str">
        <f t="shared" si="17"/>
        <v/>
      </c>
    </row>
    <row r="1076" spans="1:10" ht="18" hidden="1" customHeight="1" x14ac:dyDescent="0.2">
      <c r="A1076" s="17"/>
      <c r="B1076" s="18"/>
      <c r="C1076" s="25"/>
      <c r="E1076" s="25"/>
      <c r="F1076" s="19"/>
      <c r="G1076" s="19"/>
      <c r="J1076" s="2" t="str">
        <f t="shared" si="17"/>
        <v/>
      </c>
    </row>
    <row r="1077" spans="1:10" ht="18" hidden="1" customHeight="1" x14ac:dyDescent="0.2">
      <c r="A1077" s="17"/>
      <c r="B1077" s="18"/>
      <c r="C1077" s="25"/>
      <c r="E1077" s="25"/>
      <c r="F1077" s="19"/>
      <c r="G1077" s="19"/>
      <c r="J1077" s="2" t="str">
        <f t="shared" si="17"/>
        <v/>
      </c>
    </row>
    <row r="1078" spans="1:10" ht="18" hidden="1" customHeight="1" x14ac:dyDescent="0.2">
      <c r="A1078" s="17"/>
      <c r="B1078" s="18"/>
      <c r="C1078" s="25"/>
      <c r="E1078" s="25"/>
      <c r="F1078" s="19"/>
      <c r="G1078" s="19"/>
      <c r="J1078" s="2" t="str">
        <f t="shared" si="17"/>
        <v/>
      </c>
    </row>
    <row r="1079" spans="1:10" ht="18" hidden="1" customHeight="1" x14ac:dyDescent="0.2">
      <c r="A1079" s="17"/>
      <c r="B1079" s="18"/>
      <c r="C1079" s="25"/>
      <c r="E1079" s="25"/>
      <c r="F1079" s="19"/>
      <c r="G1079" s="19"/>
      <c r="J1079" s="2" t="str">
        <f t="shared" si="17"/>
        <v/>
      </c>
    </row>
    <row r="1080" spans="1:10" ht="18" hidden="1" customHeight="1" x14ac:dyDescent="0.2">
      <c r="A1080" s="17"/>
      <c r="B1080" s="18"/>
      <c r="C1080" s="25"/>
      <c r="E1080" s="25"/>
      <c r="F1080" s="19"/>
      <c r="G1080" s="19"/>
      <c r="J1080" s="2" t="str">
        <f t="shared" si="17"/>
        <v/>
      </c>
    </row>
    <row r="1081" spans="1:10" ht="18" hidden="1" customHeight="1" x14ac:dyDescent="0.2">
      <c r="A1081" s="17"/>
      <c r="B1081" s="18"/>
      <c r="C1081" s="25"/>
      <c r="E1081" s="25"/>
      <c r="F1081" s="19"/>
      <c r="G1081" s="19"/>
      <c r="J1081" s="2" t="str">
        <f t="shared" si="17"/>
        <v/>
      </c>
    </row>
    <row r="1082" spans="1:10" ht="18" hidden="1" customHeight="1" x14ac:dyDescent="0.2">
      <c r="A1082" s="17"/>
      <c r="B1082" s="18"/>
      <c r="C1082" s="25"/>
      <c r="E1082" s="25"/>
      <c r="F1082" s="19"/>
      <c r="G1082" s="19"/>
      <c r="H1082" s="19"/>
      <c r="J1082" s="2" t="str">
        <f t="shared" si="17"/>
        <v/>
      </c>
    </row>
    <row r="1083" spans="1:10" ht="18" hidden="1" customHeight="1" x14ac:dyDescent="0.2">
      <c r="A1083" s="17"/>
      <c r="B1083" s="18"/>
      <c r="C1083" s="25"/>
      <c r="E1083" s="25"/>
      <c r="F1083" s="19"/>
      <c r="G1083" s="19"/>
      <c r="J1083" s="2" t="str">
        <f t="shared" si="17"/>
        <v/>
      </c>
    </row>
    <row r="1084" spans="1:10" ht="18" hidden="1" customHeight="1" x14ac:dyDescent="0.2">
      <c r="A1084" s="17"/>
      <c r="B1084" s="18"/>
      <c r="C1084" s="25"/>
      <c r="E1084" s="25"/>
      <c r="F1084" s="19"/>
      <c r="G1084" s="19"/>
      <c r="H1084" s="19"/>
      <c r="J1084" s="2" t="str">
        <f t="shared" si="17"/>
        <v/>
      </c>
    </row>
    <row r="1085" spans="1:10" ht="18" hidden="1" customHeight="1" x14ac:dyDescent="0.2">
      <c r="A1085" s="17"/>
      <c r="B1085" s="18"/>
      <c r="C1085" s="25"/>
      <c r="E1085" s="25"/>
      <c r="F1085" s="19"/>
      <c r="G1085" s="19"/>
      <c r="J1085" s="2" t="str">
        <f t="shared" si="17"/>
        <v/>
      </c>
    </row>
    <row r="1086" spans="1:10" ht="18" hidden="1" customHeight="1" x14ac:dyDescent="0.2">
      <c r="A1086" s="17"/>
      <c r="B1086" s="18"/>
      <c r="C1086" s="25"/>
      <c r="E1086" s="25"/>
      <c r="F1086" s="19"/>
      <c r="G1086" s="19"/>
      <c r="H1086" s="19"/>
      <c r="J1086" s="2" t="str">
        <f t="shared" si="17"/>
        <v/>
      </c>
    </row>
    <row r="1087" spans="1:10" ht="18" hidden="1" customHeight="1" x14ac:dyDescent="0.2">
      <c r="A1087" s="17"/>
      <c r="B1087" s="18"/>
      <c r="C1087" s="25"/>
      <c r="E1087" s="25"/>
      <c r="F1087" s="19"/>
      <c r="G1087" s="19"/>
      <c r="J1087" s="2" t="str">
        <f t="shared" si="17"/>
        <v/>
      </c>
    </row>
    <row r="1088" spans="1:10" ht="18" hidden="1" customHeight="1" x14ac:dyDescent="0.2">
      <c r="A1088" s="17"/>
      <c r="B1088" s="18"/>
      <c r="C1088" s="25"/>
      <c r="E1088" s="25"/>
      <c r="F1088" s="19"/>
      <c r="G1088" s="19"/>
      <c r="H1088" s="19"/>
      <c r="J1088" s="2" t="str">
        <f t="shared" si="17"/>
        <v/>
      </c>
    </row>
    <row r="1089" spans="1:10" ht="18" hidden="1" customHeight="1" x14ac:dyDescent="0.2">
      <c r="A1089" s="17"/>
      <c r="B1089" s="18"/>
      <c r="C1089" s="25"/>
      <c r="E1089" s="25"/>
      <c r="F1089" s="19"/>
      <c r="G1089" s="19"/>
      <c r="H1089" s="19"/>
      <c r="J1089" s="2" t="str">
        <f t="shared" si="17"/>
        <v/>
      </c>
    </row>
    <row r="1090" spans="1:10" ht="18" hidden="1" customHeight="1" x14ac:dyDescent="0.2">
      <c r="A1090" s="17"/>
      <c r="B1090" s="18"/>
      <c r="C1090" s="25"/>
      <c r="E1090" s="25"/>
      <c r="F1090" s="19"/>
      <c r="G1090" s="19"/>
      <c r="J1090" s="2" t="str">
        <f t="shared" si="17"/>
        <v/>
      </c>
    </row>
    <row r="1091" spans="1:10" ht="18" hidden="1" customHeight="1" x14ac:dyDescent="0.2">
      <c r="A1091" s="17"/>
      <c r="B1091" s="18"/>
      <c r="C1091" s="25"/>
      <c r="E1091" s="25"/>
      <c r="F1091" s="19"/>
      <c r="G1091" s="19"/>
      <c r="J1091" s="2" t="str">
        <f t="shared" si="17"/>
        <v/>
      </c>
    </row>
    <row r="1092" spans="1:10" ht="18" hidden="1" customHeight="1" x14ac:dyDescent="0.2">
      <c r="A1092" s="17"/>
      <c r="B1092" s="18"/>
      <c r="C1092" s="25"/>
      <c r="E1092" s="25"/>
      <c r="F1092" s="19"/>
      <c r="G1092" s="19"/>
      <c r="J1092" s="2" t="str">
        <f t="shared" si="17"/>
        <v/>
      </c>
    </row>
    <row r="1093" spans="1:10" ht="18" hidden="1" customHeight="1" x14ac:dyDescent="0.2">
      <c r="A1093" s="17"/>
      <c r="B1093" s="18"/>
      <c r="C1093" s="25"/>
      <c r="E1093" s="25"/>
      <c r="F1093" s="19"/>
      <c r="G1093" s="19"/>
      <c r="H1093" s="19"/>
      <c r="J1093" s="2" t="str">
        <f t="shared" si="17"/>
        <v/>
      </c>
    </row>
    <row r="1094" spans="1:10" ht="18" hidden="1" customHeight="1" x14ac:dyDescent="0.2">
      <c r="A1094" s="17"/>
      <c r="B1094" s="18"/>
      <c r="C1094" s="25"/>
      <c r="E1094" s="25"/>
      <c r="F1094" s="19"/>
      <c r="G1094" s="19"/>
      <c r="J1094" s="2" t="str">
        <f t="shared" si="17"/>
        <v/>
      </c>
    </row>
    <row r="1095" spans="1:10" ht="18" hidden="1" customHeight="1" x14ac:dyDescent="0.2">
      <c r="A1095" s="17"/>
      <c r="B1095" s="18"/>
      <c r="C1095" s="25"/>
      <c r="E1095" s="25"/>
      <c r="F1095" s="19"/>
      <c r="G1095" s="19"/>
      <c r="J1095" s="2" t="str">
        <f t="shared" si="17"/>
        <v/>
      </c>
    </row>
    <row r="1096" spans="1:10" ht="18" hidden="1" customHeight="1" x14ac:dyDescent="0.2">
      <c r="A1096" s="17"/>
      <c r="B1096" s="18"/>
      <c r="C1096" s="25"/>
      <c r="E1096" s="25"/>
      <c r="F1096" s="19"/>
      <c r="G1096" s="19"/>
      <c r="J1096" s="2" t="str">
        <f t="shared" si="17"/>
        <v/>
      </c>
    </row>
    <row r="1097" spans="1:10" ht="18" hidden="1" customHeight="1" x14ac:dyDescent="0.2">
      <c r="A1097" s="17"/>
      <c r="B1097" s="18"/>
      <c r="C1097" s="25"/>
      <c r="E1097" s="25"/>
      <c r="F1097" s="19"/>
      <c r="G1097" s="19"/>
      <c r="J1097" s="2" t="str">
        <f t="shared" si="17"/>
        <v/>
      </c>
    </row>
    <row r="1098" spans="1:10" ht="18" hidden="1" customHeight="1" x14ac:dyDescent="0.2">
      <c r="A1098" s="17"/>
      <c r="B1098" s="18"/>
      <c r="C1098" s="25"/>
      <c r="E1098" s="25"/>
      <c r="F1098" s="19"/>
      <c r="G1098" s="19"/>
      <c r="J1098" s="2" t="str">
        <f t="shared" si="17"/>
        <v/>
      </c>
    </row>
    <row r="1099" spans="1:10" ht="18" hidden="1" customHeight="1" x14ac:dyDescent="0.2">
      <c r="A1099" s="17"/>
      <c r="B1099" s="18"/>
      <c r="C1099" s="25"/>
      <c r="E1099" s="25"/>
      <c r="F1099" s="19"/>
      <c r="G1099" s="19"/>
      <c r="J1099" s="2" t="str">
        <f t="shared" si="17"/>
        <v/>
      </c>
    </row>
    <row r="1100" spans="1:10" ht="18" hidden="1" customHeight="1" x14ac:dyDescent="0.2">
      <c r="A1100" s="17"/>
      <c r="B1100" s="18"/>
      <c r="C1100" s="25"/>
      <c r="E1100" s="25"/>
      <c r="F1100" s="19"/>
      <c r="G1100" s="19"/>
      <c r="J1100" s="2" t="str">
        <f t="shared" si="17"/>
        <v/>
      </c>
    </row>
    <row r="1101" spans="1:10" ht="18" hidden="1" customHeight="1" x14ac:dyDescent="0.2">
      <c r="A1101" s="17"/>
      <c r="B1101" s="18"/>
      <c r="C1101" s="25"/>
      <c r="E1101" s="25"/>
      <c r="F1101" s="19"/>
      <c r="G1101" s="19"/>
      <c r="J1101" s="2" t="str">
        <f t="shared" si="17"/>
        <v/>
      </c>
    </row>
    <row r="1102" spans="1:10" ht="18" hidden="1" customHeight="1" x14ac:dyDescent="0.2">
      <c r="A1102" s="17"/>
      <c r="B1102" s="18"/>
      <c r="C1102" s="25"/>
      <c r="E1102" s="25"/>
      <c r="F1102" s="19"/>
      <c r="G1102" s="19"/>
      <c r="J1102" s="2" t="str">
        <f t="shared" si="17"/>
        <v/>
      </c>
    </row>
    <row r="1103" spans="1:10" ht="18" hidden="1" customHeight="1" x14ac:dyDescent="0.2">
      <c r="A1103" s="17"/>
      <c r="B1103" s="18"/>
      <c r="C1103" s="25"/>
      <c r="E1103" s="25"/>
      <c r="F1103" s="19"/>
      <c r="G1103" s="19"/>
      <c r="J1103" s="2" t="str">
        <f t="shared" si="17"/>
        <v/>
      </c>
    </row>
    <row r="1104" spans="1:10" ht="18" hidden="1" customHeight="1" x14ac:dyDescent="0.2">
      <c r="A1104" s="17"/>
      <c r="B1104" s="18"/>
      <c r="C1104" s="25"/>
      <c r="E1104" s="25"/>
      <c r="F1104" s="19"/>
      <c r="G1104" s="19"/>
      <c r="H1104" s="19"/>
      <c r="J1104" s="2" t="str">
        <f t="shared" si="17"/>
        <v/>
      </c>
    </row>
    <row r="1105" spans="1:10" ht="18" hidden="1" customHeight="1" x14ac:dyDescent="0.2">
      <c r="A1105" s="17"/>
      <c r="B1105" s="18"/>
      <c r="C1105" s="25"/>
      <c r="E1105" s="25"/>
      <c r="F1105" s="19"/>
      <c r="G1105" s="19"/>
      <c r="J1105" s="2" t="str">
        <f t="shared" si="17"/>
        <v/>
      </c>
    </row>
    <row r="1106" spans="1:10" ht="18" hidden="1" customHeight="1" x14ac:dyDescent="0.2">
      <c r="A1106" s="17"/>
      <c r="B1106" s="18"/>
      <c r="C1106" s="25"/>
      <c r="E1106" s="25"/>
      <c r="F1106" s="19"/>
      <c r="G1106" s="19"/>
      <c r="H1106" s="19"/>
      <c r="J1106" s="2" t="str">
        <f t="shared" si="17"/>
        <v/>
      </c>
    </row>
    <row r="1107" spans="1:10" ht="18" hidden="1" customHeight="1" x14ac:dyDescent="0.2">
      <c r="A1107" s="17"/>
      <c r="B1107" s="18"/>
      <c r="C1107" s="25"/>
      <c r="E1107" s="25"/>
      <c r="F1107" s="19"/>
      <c r="G1107" s="19"/>
      <c r="J1107" s="2" t="str">
        <f t="shared" si="17"/>
        <v/>
      </c>
    </row>
    <row r="1108" spans="1:10" ht="18" hidden="1" customHeight="1" x14ac:dyDescent="0.2">
      <c r="A1108" s="17"/>
      <c r="B1108" s="18"/>
      <c r="C1108" s="25"/>
      <c r="E1108" s="25"/>
      <c r="F1108" s="19"/>
      <c r="G1108" s="19"/>
      <c r="J1108" s="2" t="str">
        <f t="shared" si="17"/>
        <v/>
      </c>
    </row>
    <row r="1109" spans="1:10" ht="18" hidden="1" customHeight="1" x14ac:dyDescent="0.2">
      <c r="A1109" s="17"/>
      <c r="B1109" s="18"/>
      <c r="C1109" s="25"/>
      <c r="E1109" s="25"/>
      <c r="F1109" s="19"/>
      <c r="G1109" s="19"/>
      <c r="J1109" s="2" t="str">
        <f t="shared" si="17"/>
        <v/>
      </c>
    </row>
    <row r="1110" spans="1:10" ht="18" hidden="1" customHeight="1" x14ac:dyDescent="0.2">
      <c r="A1110" s="17"/>
      <c r="B1110" s="18"/>
      <c r="C1110" s="25"/>
      <c r="E1110" s="25"/>
      <c r="F1110" s="19"/>
      <c r="G1110" s="19"/>
      <c r="H1110" s="19"/>
      <c r="J1110" s="2" t="str">
        <f t="shared" si="17"/>
        <v/>
      </c>
    </row>
    <row r="1111" spans="1:10" ht="18" hidden="1" customHeight="1" x14ac:dyDescent="0.2">
      <c r="A1111" s="17"/>
      <c r="B1111" s="18"/>
      <c r="C1111" s="25"/>
      <c r="E1111" s="25"/>
      <c r="F1111" s="19"/>
      <c r="G1111" s="19"/>
      <c r="H1111" s="19"/>
      <c r="J1111" s="2" t="str">
        <f t="shared" si="17"/>
        <v/>
      </c>
    </row>
    <row r="1112" spans="1:10" ht="18" hidden="1" customHeight="1" x14ac:dyDescent="0.2">
      <c r="A1112" s="17"/>
      <c r="B1112" s="18"/>
      <c r="C1112" s="25"/>
      <c r="E1112" s="25"/>
      <c r="F1112" s="19"/>
      <c r="G1112" s="19"/>
      <c r="H1112" s="19"/>
      <c r="J1112" s="2" t="str">
        <f t="shared" si="17"/>
        <v/>
      </c>
    </row>
    <row r="1113" spans="1:10" ht="18" hidden="1" customHeight="1" x14ac:dyDescent="0.2">
      <c r="A1113" s="17"/>
      <c r="B1113" s="18"/>
      <c r="C1113" s="25"/>
      <c r="E1113" s="25"/>
      <c r="F1113" s="19"/>
      <c r="G1113" s="19"/>
      <c r="H1113" s="19"/>
      <c r="J1113" s="2" t="str">
        <f t="shared" si="17"/>
        <v/>
      </c>
    </row>
    <row r="1114" spans="1:10" ht="18" hidden="1" customHeight="1" x14ac:dyDescent="0.2">
      <c r="A1114" s="17"/>
      <c r="B1114" s="18"/>
      <c r="C1114" s="25"/>
      <c r="E1114" s="25"/>
      <c r="F1114" s="19"/>
      <c r="G1114" s="19"/>
      <c r="J1114" s="2" t="str">
        <f t="shared" si="17"/>
        <v/>
      </c>
    </row>
    <row r="1115" spans="1:10" ht="18" hidden="1" customHeight="1" x14ac:dyDescent="0.2">
      <c r="A1115" s="17"/>
      <c r="B1115" s="18"/>
      <c r="C1115" s="25"/>
      <c r="E1115" s="25"/>
      <c r="F1115" s="19"/>
      <c r="G1115" s="19"/>
      <c r="J1115" s="2" t="str">
        <f t="shared" si="17"/>
        <v/>
      </c>
    </row>
    <row r="1116" spans="1:10" ht="18" hidden="1" customHeight="1" x14ac:dyDescent="0.2">
      <c r="A1116" s="17"/>
      <c r="B1116" s="18"/>
      <c r="C1116" s="25"/>
      <c r="E1116" s="25"/>
      <c r="F1116" s="19"/>
      <c r="G1116" s="19"/>
      <c r="H1116" s="19"/>
      <c r="J1116" s="2" t="str">
        <f t="shared" si="17"/>
        <v/>
      </c>
    </row>
    <row r="1117" spans="1:10" ht="18" hidden="1" customHeight="1" x14ac:dyDescent="0.2">
      <c r="A1117" s="17"/>
      <c r="B1117" s="18"/>
      <c r="C1117" s="25"/>
      <c r="E1117" s="25"/>
      <c r="F1117" s="19"/>
      <c r="G1117" s="19"/>
      <c r="J1117" s="2" t="str">
        <f t="shared" si="17"/>
        <v/>
      </c>
    </row>
    <row r="1118" spans="1:10" ht="18" hidden="1" customHeight="1" x14ac:dyDescent="0.2">
      <c r="A1118" s="17"/>
      <c r="B1118" s="18"/>
      <c r="C1118" s="25"/>
      <c r="E1118" s="25"/>
      <c r="F1118" s="19"/>
      <c r="G1118" s="19"/>
      <c r="J1118" s="2" t="str">
        <f t="shared" si="17"/>
        <v/>
      </c>
    </row>
    <row r="1119" spans="1:10" ht="18" hidden="1" customHeight="1" x14ac:dyDescent="0.2">
      <c r="A1119" s="17"/>
      <c r="B1119" s="18"/>
      <c r="C1119" s="25"/>
      <c r="E1119" s="25"/>
      <c r="F1119" s="19"/>
      <c r="G1119" s="19"/>
      <c r="J1119" s="2" t="str">
        <f t="shared" si="17"/>
        <v/>
      </c>
    </row>
    <row r="1120" spans="1:10" ht="18" hidden="1" customHeight="1" x14ac:dyDescent="0.2">
      <c r="A1120" s="17"/>
      <c r="B1120" s="18"/>
      <c r="C1120" s="25"/>
      <c r="E1120" s="25"/>
      <c r="F1120" s="19"/>
      <c r="G1120" s="19"/>
      <c r="J1120" s="2" t="str">
        <f t="shared" si="17"/>
        <v/>
      </c>
    </row>
    <row r="1121" spans="1:10" ht="18" hidden="1" customHeight="1" x14ac:dyDescent="0.2">
      <c r="A1121" s="17"/>
      <c r="B1121" s="18"/>
      <c r="C1121" s="25"/>
      <c r="E1121" s="25"/>
      <c r="F1121" s="19"/>
      <c r="G1121" s="19"/>
      <c r="J1121" s="2" t="str">
        <f t="shared" si="17"/>
        <v/>
      </c>
    </row>
    <row r="1122" spans="1:10" ht="18" hidden="1" customHeight="1" x14ac:dyDescent="0.2">
      <c r="A1122" s="17"/>
      <c r="B1122" s="18"/>
      <c r="C1122" s="25"/>
      <c r="E1122" s="25"/>
      <c r="F1122" s="19"/>
      <c r="G1122" s="19"/>
      <c r="H1122" s="19"/>
      <c r="J1122" s="2" t="str">
        <f t="shared" si="17"/>
        <v/>
      </c>
    </row>
    <row r="1123" spans="1:10" ht="18" hidden="1" customHeight="1" x14ac:dyDescent="0.2">
      <c r="A1123" s="17"/>
      <c r="B1123" s="18"/>
      <c r="C1123" s="25"/>
      <c r="E1123" s="25"/>
      <c r="F1123" s="19"/>
      <c r="G1123" s="19"/>
      <c r="H1123" s="19"/>
      <c r="J1123" s="2" t="str">
        <f t="shared" ref="J1123:J1186" si="18">IF(A1123="","",_xlfn.ISOWEEKNUM(A1123))</f>
        <v/>
      </c>
    </row>
    <row r="1124" spans="1:10" ht="18" hidden="1" customHeight="1" x14ac:dyDescent="0.2">
      <c r="A1124" s="17"/>
      <c r="B1124" s="18"/>
      <c r="C1124" s="25"/>
      <c r="E1124" s="25"/>
      <c r="F1124" s="19"/>
      <c r="G1124" s="19"/>
      <c r="J1124" s="2" t="str">
        <f t="shared" si="18"/>
        <v/>
      </c>
    </row>
    <row r="1125" spans="1:10" ht="18" hidden="1" customHeight="1" x14ac:dyDescent="0.2">
      <c r="A1125" s="17"/>
      <c r="B1125" s="18"/>
      <c r="C1125" s="25"/>
      <c r="E1125" s="25"/>
      <c r="F1125" s="19"/>
      <c r="G1125" s="19"/>
      <c r="J1125" s="2" t="str">
        <f t="shared" si="18"/>
        <v/>
      </c>
    </row>
    <row r="1126" spans="1:10" ht="18" hidden="1" customHeight="1" x14ac:dyDescent="0.2">
      <c r="A1126" s="17"/>
      <c r="B1126" s="18"/>
      <c r="C1126" s="25"/>
      <c r="E1126" s="25"/>
      <c r="F1126" s="19"/>
      <c r="G1126" s="19"/>
      <c r="J1126" s="2" t="str">
        <f t="shared" si="18"/>
        <v/>
      </c>
    </row>
    <row r="1127" spans="1:10" ht="18" hidden="1" customHeight="1" x14ac:dyDescent="0.2">
      <c r="A1127" s="17"/>
      <c r="B1127" s="18"/>
      <c r="C1127" s="25"/>
      <c r="E1127" s="25"/>
      <c r="F1127" s="19"/>
      <c r="G1127" s="19"/>
      <c r="J1127" s="2" t="str">
        <f t="shared" si="18"/>
        <v/>
      </c>
    </row>
    <row r="1128" spans="1:10" ht="18" hidden="1" customHeight="1" x14ac:dyDescent="0.2">
      <c r="A1128" s="17"/>
      <c r="B1128" s="18"/>
      <c r="C1128" s="25"/>
      <c r="E1128" s="25"/>
      <c r="F1128" s="19"/>
      <c r="G1128" s="19"/>
      <c r="J1128" s="2" t="str">
        <f t="shared" si="18"/>
        <v/>
      </c>
    </row>
    <row r="1129" spans="1:10" ht="18" hidden="1" customHeight="1" x14ac:dyDescent="0.2">
      <c r="A1129" s="17"/>
      <c r="B1129" s="18"/>
      <c r="C1129" s="25"/>
      <c r="E1129" s="25"/>
      <c r="F1129" s="19"/>
      <c r="G1129" s="19"/>
      <c r="J1129" s="2" t="str">
        <f t="shared" si="18"/>
        <v/>
      </c>
    </row>
    <row r="1130" spans="1:10" ht="18" hidden="1" customHeight="1" x14ac:dyDescent="0.2">
      <c r="A1130" s="17"/>
      <c r="B1130" s="18"/>
      <c r="C1130" s="25"/>
      <c r="E1130" s="25"/>
      <c r="F1130" s="19"/>
      <c r="G1130" s="19"/>
      <c r="J1130" s="2" t="str">
        <f t="shared" si="18"/>
        <v/>
      </c>
    </row>
    <row r="1131" spans="1:10" ht="18" hidden="1" customHeight="1" x14ac:dyDescent="0.2">
      <c r="A1131" s="17"/>
      <c r="B1131" s="18"/>
      <c r="C1131" s="25"/>
      <c r="E1131" s="25"/>
      <c r="F1131" s="19"/>
      <c r="G1131" s="19"/>
      <c r="J1131" s="2" t="str">
        <f t="shared" si="18"/>
        <v/>
      </c>
    </row>
    <row r="1132" spans="1:10" ht="18" hidden="1" customHeight="1" x14ac:dyDescent="0.2">
      <c r="A1132" s="17"/>
      <c r="B1132" s="18"/>
      <c r="C1132" s="25"/>
      <c r="E1132" s="25"/>
      <c r="F1132" s="19"/>
      <c r="G1132" s="19"/>
      <c r="H1132" s="19"/>
      <c r="J1132" s="2" t="str">
        <f t="shared" si="18"/>
        <v/>
      </c>
    </row>
    <row r="1133" spans="1:10" ht="18" hidden="1" customHeight="1" x14ac:dyDescent="0.2">
      <c r="A1133" s="17"/>
      <c r="B1133" s="18"/>
      <c r="C1133" s="25"/>
      <c r="E1133" s="25"/>
      <c r="F1133" s="19"/>
      <c r="G1133" s="19"/>
      <c r="H1133" s="19"/>
      <c r="J1133" s="2" t="str">
        <f t="shared" si="18"/>
        <v/>
      </c>
    </row>
    <row r="1134" spans="1:10" ht="18" hidden="1" customHeight="1" x14ac:dyDescent="0.2">
      <c r="A1134" s="17"/>
      <c r="B1134" s="18"/>
      <c r="C1134" s="25"/>
      <c r="E1134" s="25"/>
      <c r="F1134" s="19"/>
      <c r="G1134" s="19"/>
      <c r="J1134" s="2" t="str">
        <f t="shared" si="18"/>
        <v/>
      </c>
    </row>
    <row r="1135" spans="1:10" ht="18" hidden="1" customHeight="1" x14ac:dyDescent="0.2">
      <c r="A1135" s="17"/>
      <c r="B1135" s="18"/>
      <c r="C1135" s="25"/>
      <c r="E1135" s="25"/>
      <c r="F1135" s="19"/>
      <c r="G1135" s="19"/>
      <c r="J1135" s="2" t="str">
        <f t="shared" si="18"/>
        <v/>
      </c>
    </row>
    <row r="1136" spans="1:10" ht="18" hidden="1" customHeight="1" x14ac:dyDescent="0.2">
      <c r="A1136" s="17"/>
      <c r="B1136" s="18"/>
      <c r="C1136" s="25"/>
      <c r="E1136" s="25"/>
      <c r="F1136" s="19"/>
      <c r="G1136" s="19"/>
      <c r="J1136" s="2" t="str">
        <f t="shared" si="18"/>
        <v/>
      </c>
    </row>
    <row r="1137" spans="1:10" ht="18" hidden="1" customHeight="1" x14ac:dyDescent="0.2">
      <c r="A1137" s="17"/>
      <c r="B1137" s="18"/>
      <c r="C1137" s="25"/>
      <c r="E1137" s="25"/>
      <c r="F1137" s="19"/>
      <c r="G1137" s="19"/>
      <c r="J1137" s="2" t="str">
        <f t="shared" si="18"/>
        <v/>
      </c>
    </row>
    <row r="1138" spans="1:10" ht="18" hidden="1" customHeight="1" x14ac:dyDescent="0.2">
      <c r="A1138" s="17"/>
      <c r="B1138" s="18"/>
      <c r="C1138" s="25"/>
      <c r="E1138" s="25"/>
      <c r="F1138" s="19"/>
      <c r="G1138" s="19"/>
      <c r="J1138" s="2" t="str">
        <f t="shared" si="18"/>
        <v/>
      </c>
    </row>
    <row r="1139" spans="1:10" ht="18" hidden="1" customHeight="1" x14ac:dyDescent="0.2">
      <c r="A1139" s="17"/>
      <c r="B1139" s="18"/>
      <c r="C1139" s="25"/>
      <c r="E1139" s="25"/>
      <c r="F1139" s="19"/>
      <c r="G1139" s="19"/>
      <c r="J1139" s="2" t="str">
        <f t="shared" si="18"/>
        <v/>
      </c>
    </row>
    <row r="1140" spans="1:10" ht="18" hidden="1" customHeight="1" x14ac:dyDescent="0.2">
      <c r="A1140" s="17"/>
      <c r="B1140" s="18"/>
      <c r="C1140" s="25"/>
      <c r="E1140" s="25"/>
      <c r="F1140" s="19"/>
      <c r="G1140" s="19"/>
      <c r="H1140" s="19"/>
      <c r="J1140" s="2" t="str">
        <f t="shared" si="18"/>
        <v/>
      </c>
    </row>
    <row r="1141" spans="1:10" ht="18" hidden="1" customHeight="1" x14ac:dyDescent="0.2">
      <c r="A1141" s="17"/>
      <c r="B1141" s="18"/>
      <c r="C1141" s="25"/>
      <c r="E1141" s="25"/>
      <c r="F1141" s="19"/>
      <c r="G1141" s="19"/>
      <c r="H1141" s="19"/>
      <c r="J1141" s="2" t="str">
        <f t="shared" si="18"/>
        <v/>
      </c>
    </row>
    <row r="1142" spans="1:10" ht="18" hidden="1" customHeight="1" x14ac:dyDescent="0.2">
      <c r="A1142" s="17"/>
      <c r="B1142" s="18"/>
      <c r="C1142" s="25"/>
      <c r="E1142" s="25"/>
      <c r="F1142" s="19"/>
      <c r="G1142" s="19"/>
      <c r="H1142" s="19"/>
      <c r="J1142" s="2" t="str">
        <f t="shared" si="18"/>
        <v/>
      </c>
    </row>
    <row r="1143" spans="1:10" ht="18" hidden="1" customHeight="1" x14ac:dyDescent="0.2">
      <c r="A1143" s="17"/>
      <c r="B1143" s="18"/>
      <c r="C1143" s="25"/>
      <c r="E1143" s="25"/>
      <c r="F1143" s="19"/>
      <c r="G1143" s="19"/>
      <c r="H1143" s="19"/>
      <c r="J1143" s="2" t="str">
        <f t="shared" si="18"/>
        <v/>
      </c>
    </row>
    <row r="1144" spans="1:10" ht="18" hidden="1" customHeight="1" x14ac:dyDescent="0.2">
      <c r="A1144" s="17"/>
      <c r="B1144" s="18"/>
      <c r="C1144" s="25"/>
      <c r="E1144" s="25"/>
      <c r="F1144" s="19"/>
      <c r="G1144" s="19"/>
      <c r="J1144" s="2" t="str">
        <f t="shared" si="18"/>
        <v/>
      </c>
    </row>
    <row r="1145" spans="1:10" ht="18" hidden="1" customHeight="1" x14ac:dyDescent="0.2">
      <c r="A1145" s="17"/>
      <c r="B1145" s="18"/>
      <c r="C1145" s="25"/>
      <c r="E1145" s="25"/>
      <c r="F1145" s="19"/>
      <c r="G1145" s="19"/>
      <c r="J1145" s="2" t="str">
        <f t="shared" si="18"/>
        <v/>
      </c>
    </row>
    <row r="1146" spans="1:10" ht="18" hidden="1" customHeight="1" x14ac:dyDescent="0.2">
      <c r="A1146" s="17"/>
      <c r="B1146" s="18"/>
      <c r="C1146" s="25"/>
      <c r="E1146" s="25"/>
      <c r="F1146" s="19"/>
      <c r="G1146" s="19"/>
      <c r="J1146" s="2" t="str">
        <f t="shared" si="18"/>
        <v/>
      </c>
    </row>
    <row r="1147" spans="1:10" ht="18" hidden="1" customHeight="1" x14ac:dyDescent="0.2">
      <c r="A1147" s="17"/>
      <c r="B1147" s="18"/>
      <c r="C1147" s="25"/>
      <c r="E1147" s="25"/>
      <c r="F1147" s="19"/>
      <c r="G1147" s="19"/>
      <c r="J1147" s="2" t="str">
        <f t="shared" si="18"/>
        <v/>
      </c>
    </row>
    <row r="1148" spans="1:10" ht="18" hidden="1" customHeight="1" x14ac:dyDescent="0.2">
      <c r="A1148" s="17"/>
      <c r="B1148" s="18"/>
      <c r="C1148" s="25"/>
      <c r="E1148" s="25"/>
      <c r="F1148" s="19"/>
      <c r="G1148" s="19"/>
      <c r="J1148" s="2" t="str">
        <f t="shared" si="18"/>
        <v/>
      </c>
    </row>
    <row r="1149" spans="1:10" ht="18" hidden="1" customHeight="1" x14ac:dyDescent="0.2">
      <c r="A1149" s="17"/>
      <c r="B1149" s="18"/>
      <c r="C1149" s="25"/>
      <c r="E1149" s="25"/>
      <c r="F1149" s="19"/>
      <c r="G1149" s="19"/>
      <c r="H1149" s="19"/>
      <c r="J1149" s="2" t="str">
        <f t="shared" si="18"/>
        <v/>
      </c>
    </row>
    <row r="1150" spans="1:10" ht="18" hidden="1" customHeight="1" x14ac:dyDescent="0.2">
      <c r="A1150" s="17"/>
      <c r="B1150" s="18"/>
      <c r="C1150" s="25"/>
      <c r="E1150" s="25"/>
      <c r="F1150" s="19"/>
      <c r="G1150" s="19"/>
      <c r="H1150" s="19"/>
      <c r="J1150" s="2" t="str">
        <f t="shared" si="18"/>
        <v/>
      </c>
    </row>
    <row r="1151" spans="1:10" ht="18" hidden="1" customHeight="1" x14ac:dyDescent="0.2">
      <c r="A1151" s="17"/>
      <c r="B1151" s="18"/>
      <c r="C1151" s="25"/>
      <c r="E1151" s="25"/>
      <c r="F1151" s="19"/>
      <c r="G1151" s="19"/>
      <c r="J1151" s="2" t="str">
        <f t="shared" si="18"/>
        <v/>
      </c>
    </row>
    <row r="1152" spans="1:10" ht="18" hidden="1" customHeight="1" x14ac:dyDescent="0.2">
      <c r="A1152" s="17"/>
      <c r="B1152" s="18"/>
      <c r="C1152" s="25"/>
      <c r="E1152" s="25"/>
      <c r="F1152" s="19"/>
      <c r="G1152" s="19"/>
      <c r="J1152" s="2" t="str">
        <f t="shared" si="18"/>
        <v/>
      </c>
    </row>
    <row r="1153" spans="1:10" ht="18" hidden="1" customHeight="1" x14ac:dyDescent="0.2">
      <c r="A1153" s="17"/>
      <c r="B1153" s="18"/>
      <c r="C1153" s="25"/>
      <c r="E1153" s="25"/>
      <c r="F1153" s="19"/>
      <c r="G1153" s="19"/>
      <c r="J1153" s="2" t="str">
        <f t="shared" si="18"/>
        <v/>
      </c>
    </row>
    <row r="1154" spans="1:10" ht="18" hidden="1" customHeight="1" x14ac:dyDescent="0.2">
      <c r="A1154" s="17"/>
      <c r="B1154" s="18"/>
      <c r="C1154" s="25"/>
      <c r="E1154" s="25"/>
      <c r="F1154" s="19"/>
      <c r="G1154" s="19"/>
      <c r="J1154" s="2" t="str">
        <f t="shared" si="18"/>
        <v/>
      </c>
    </row>
    <row r="1155" spans="1:10" ht="18" hidden="1" customHeight="1" x14ac:dyDescent="0.2">
      <c r="A1155" s="17"/>
      <c r="B1155" s="18"/>
      <c r="C1155" s="25"/>
      <c r="E1155" s="25"/>
      <c r="F1155" s="19"/>
      <c r="G1155" s="19"/>
      <c r="J1155" s="2" t="str">
        <f t="shared" si="18"/>
        <v/>
      </c>
    </row>
    <row r="1156" spans="1:10" ht="18" hidden="1" customHeight="1" x14ac:dyDescent="0.2">
      <c r="A1156" s="17"/>
      <c r="B1156" s="18"/>
      <c r="C1156" s="25"/>
      <c r="E1156" s="25"/>
      <c r="F1156" s="19"/>
      <c r="G1156" s="19"/>
      <c r="J1156" s="2" t="str">
        <f t="shared" si="18"/>
        <v/>
      </c>
    </row>
    <row r="1157" spans="1:10" ht="18" hidden="1" customHeight="1" x14ac:dyDescent="0.2">
      <c r="A1157" s="17"/>
      <c r="B1157" s="18"/>
      <c r="C1157" s="25"/>
      <c r="E1157" s="25"/>
      <c r="F1157" s="19"/>
      <c r="G1157" s="19"/>
      <c r="J1157" s="2" t="str">
        <f t="shared" si="18"/>
        <v/>
      </c>
    </row>
    <row r="1158" spans="1:10" ht="18" hidden="1" customHeight="1" x14ac:dyDescent="0.2">
      <c r="A1158" s="17"/>
      <c r="B1158" s="18"/>
      <c r="C1158" s="25"/>
      <c r="E1158" s="25"/>
      <c r="F1158" s="19"/>
      <c r="G1158" s="19"/>
      <c r="J1158" s="2" t="str">
        <f t="shared" si="18"/>
        <v/>
      </c>
    </row>
    <row r="1159" spans="1:10" ht="18" hidden="1" customHeight="1" x14ac:dyDescent="0.2">
      <c r="A1159" s="17"/>
      <c r="B1159" s="18"/>
      <c r="C1159" s="25"/>
      <c r="E1159" s="25"/>
      <c r="F1159" s="19"/>
      <c r="G1159" s="19"/>
      <c r="H1159" s="19"/>
      <c r="J1159" s="2" t="str">
        <f t="shared" si="18"/>
        <v/>
      </c>
    </row>
    <row r="1160" spans="1:10" ht="18" hidden="1" customHeight="1" x14ac:dyDescent="0.2">
      <c r="A1160" s="17"/>
      <c r="B1160" s="18"/>
      <c r="C1160" s="25"/>
      <c r="E1160" s="25"/>
      <c r="F1160" s="19"/>
      <c r="G1160" s="19"/>
      <c r="H1160" s="19"/>
      <c r="J1160" s="2" t="str">
        <f t="shared" si="18"/>
        <v/>
      </c>
    </row>
    <row r="1161" spans="1:10" ht="18" hidden="1" customHeight="1" x14ac:dyDescent="0.2">
      <c r="A1161" s="17"/>
      <c r="B1161" s="18"/>
      <c r="C1161" s="25"/>
      <c r="E1161" s="25"/>
      <c r="F1161" s="19"/>
      <c r="G1161" s="19"/>
      <c r="J1161" s="2" t="str">
        <f t="shared" si="18"/>
        <v/>
      </c>
    </row>
    <row r="1162" spans="1:10" ht="18" hidden="1" customHeight="1" x14ac:dyDescent="0.2">
      <c r="A1162" s="17"/>
      <c r="B1162" s="18"/>
      <c r="C1162" s="25"/>
      <c r="E1162" s="25"/>
      <c r="F1162" s="19"/>
      <c r="G1162" s="19"/>
      <c r="J1162" s="2" t="str">
        <f t="shared" si="18"/>
        <v/>
      </c>
    </row>
    <row r="1163" spans="1:10" ht="18" hidden="1" customHeight="1" x14ac:dyDescent="0.2">
      <c r="A1163" s="17"/>
      <c r="B1163" s="18"/>
      <c r="C1163" s="25"/>
      <c r="E1163" s="25"/>
      <c r="F1163" s="19"/>
      <c r="G1163" s="19"/>
      <c r="J1163" s="2" t="str">
        <f t="shared" si="18"/>
        <v/>
      </c>
    </row>
    <row r="1164" spans="1:10" ht="18" hidden="1" customHeight="1" x14ac:dyDescent="0.2">
      <c r="A1164" s="17"/>
      <c r="B1164" s="18"/>
      <c r="C1164" s="25"/>
      <c r="E1164" s="25"/>
      <c r="F1164" s="19"/>
      <c r="G1164" s="19"/>
      <c r="H1164" s="19"/>
      <c r="J1164" s="2" t="str">
        <f t="shared" si="18"/>
        <v/>
      </c>
    </row>
    <row r="1165" spans="1:10" ht="18" hidden="1" customHeight="1" x14ac:dyDescent="0.2">
      <c r="A1165" s="17"/>
      <c r="B1165" s="18"/>
      <c r="C1165" s="25"/>
      <c r="E1165" s="25"/>
      <c r="F1165" s="19"/>
      <c r="G1165" s="19"/>
      <c r="J1165" s="2" t="str">
        <f t="shared" si="18"/>
        <v/>
      </c>
    </row>
    <row r="1166" spans="1:10" ht="18" hidden="1" customHeight="1" x14ac:dyDescent="0.2">
      <c r="A1166" s="17"/>
      <c r="B1166" s="18"/>
      <c r="C1166" s="25"/>
      <c r="E1166" s="25"/>
      <c r="F1166" s="19"/>
      <c r="G1166" s="19"/>
      <c r="H1166" s="19"/>
      <c r="J1166" s="2" t="str">
        <f t="shared" si="18"/>
        <v/>
      </c>
    </row>
    <row r="1167" spans="1:10" ht="18" hidden="1" customHeight="1" x14ac:dyDescent="0.2">
      <c r="A1167" s="17"/>
      <c r="B1167" s="18"/>
      <c r="C1167" s="25"/>
      <c r="E1167" s="25"/>
      <c r="F1167" s="19"/>
      <c r="G1167" s="19"/>
      <c r="H1167" s="19"/>
      <c r="J1167" s="2" t="str">
        <f t="shared" si="18"/>
        <v/>
      </c>
    </row>
    <row r="1168" spans="1:10" ht="18" hidden="1" customHeight="1" x14ac:dyDescent="0.2">
      <c r="A1168" s="17"/>
      <c r="B1168" s="18"/>
      <c r="C1168" s="25"/>
      <c r="E1168" s="25"/>
      <c r="F1168" s="19"/>
      <c r="G1168" s="19"/>
      <c r="H1168" s="19"/>
      <c r="J1168" s="2" t="str">
        <f t="shared" si="18"/>
        <v/>
      </c>
    </row>
    <row r="1169" spans="1:10" ht="18" hidden="1" customHeight="1" x14ac:dyDescent="0.2">
      <c r="A1169" s="17"/>
      <c r="B1169" s="18"/>
      <c r="C1169" s="25"/>
      <c r="E1169" s="25"/>
      <c r="F1169" s="19"/>
      <c r="G1169" s="19"/>
      <c r="J1169" s="2" t="str">
        <f t="shared" si="18"/>
        <v/>
      </c>
    </row>
    <row r="1170" spans="1:10" ht="18" hidden="1" customHeight="1" x14ac:dyDescent="0.2">
      <c r="A1170" s="17"/>
      <c r="B1170" s="18"/>
      <c r="C1170" s="25"/>
      <c r="E1170" s="25"/>
      <c r="F1170" s="19"/>
      <c r="G1170" s="19"/>
      <c r="H1170" s="19"/>
      <c r="J1170" s="2" t="str">
        <f t="shared" si="18"/>
        <v/>
      </c>
    </row>
    <row r="1171" spans="1:10" ht="18" hidden="1" customHeight="1" x14ac:dyDescent="0.2">
      <c r="A1171" s="17"/>
      <c r="B1171" s="18"/>
      <c r="C1171" s="25"/>
      <c r="E1171" s="25"/>
      <c r="F1171" s="19"/>
      <c r="G1171" s="19"/>
      <c r="J1171" s="2" t="str">
        <f t="shared" si="18"/>
        <v/>
      </c>
    </row>
    <row r="1172" spans="1:10" ht="18" hidden="1" customHeight="1" x14ac:dyDescent="0.2">
      <c r="A1172" s="17"/>
      <c r="B1172" s="18"/>
      <c r="C1172" s="25"/>
      <c r="E1172" s="25"/>
      <c r="F1172" s="19"/>
      <c r="G1172" s="19"/>
      <c r="J1172" s="2" t="str">
        <f t="shared" si="18"/>
        <v/>
      </c>
    </row>
    <row r="1173" spans="1:10" ht="18" hidden="1" customHeight="1" x14ac:dyDescent="0.2">
      <c r="A1173" s="17"/>
      <c r="B1173" s="18"/>
      <c r="C1173" s="25"/>
      <c r="E1173" s="25"/>
      <c r="F1173" s="19"/>
      <c r="G1173" s="19"/>
      <c r="H1173" s="19"/>
      <c r="J1173" s="2" t="str">
        <f t="shared" si="18"/>
        <v/>
      </c>
    </row>
    <row r="1174" spans="1:10" ht="18" hidden="1" customHeight="1" x14ac:dyDescent="0.2">
      <c r="A1174" s="17"/>
      <c r="B1174" s="18"/>
      <c r="C1174" s="25"/>
      <c r="E1174" s="25"/>
      <c r="F1174" s="19"/>
      <c r="G1174" s="19"/>
      <c r="J1174" s="2" t="str">
        <f t="shared" si="18"/>
        <v/>
      </c>
    </row>
    <row r="1175" spans="1:10" ht="18" hidden="1" customHeight="1" x14ac:dyDescent="0.2">
      <c r="A1175" s="17"/>
      <c r="B1175" s="18"/>
      <c r="C1175" s="25"/>
      <c r="E1175" s="25"/>
      <c r="F1175" s="19"/>
      <c r="G1175" s="19"/>
      <c r="J1175" s="2" t="str">
        <f t="shared" si="18"/>
        <v/>
      </c>
    </row>
    <row r="1176" spans="1:10" ht="18" hidden="1" customHeight="1" x14ac:dyDescent="0.2">
      <c r="A1176" s="17"/>
      <c r="B1176" s="18"/>
      <c r="C1176" s="25"/>
      <c r="E1176" s="25"/>
      <c r="F1176" s="19"/>
      <c r="G1176" s="19"/>
      <c r="H1176" s="19"/>
      <c r="J1176" s="2" t="str">
        <f t="shared" si="18"/>
        <v/>
      </c>
    </row>
    <row r="1177" spans="1:10" ht="18" hidden="1" customHeight="1" x14ac:dyDescent="0.2">
      <c r="A1177" s="17"/>
      <c r="B1177" s="18"/>
      <c r="C1177" s="25"/>
      <c r="E1177" s="25"/>
      <c r="F1177" s="19"/>
      <c r="G1177" s="19"/>
      <c r="J1177" s="2" t="str">
        <f t="shared" si="18"/>
        <v/>
      </c>
    </row>
    <row r="1178" spans="1:10" ht="18" hidden="1" customHeight="1" x14ac:dyDescent="0.2">
      <c r="A1178" s="17"/>
      <c r="B1178" s="18"/>
      <c r="C1178" s="25"/>
      <c r="E1178" s="25"/>
      <c r="F1178" s="19"/>
      <c r="G1178" s="19"/>
      <c r="J1178" s="2" t="str">
        <f t="shared" si="18"/>
        <v/>
      </c>
    </row>
    <row r="1179" spans="1:10" ht="18" hidden="1" customHeight="1" x14ac:dyDescent="0.2">
      <c r="A1179" s="17"/>
      <c r="B1179" s="18"/>
      <c r="C1179" s="25"/>
      <c r="E1179" s="25"/>
      <c r="F1179" s="19"/>
      <c r="G1179" s="19"/>
      <c r="H1179" s="19"/>
      <c r="J1179" s="2" t="str">
        <f t="shared" si="18"/>
        <v/>
      </c>
    </row>
    <row r="1180" spans="1:10" ht="18" hidden="1" customHeight="1" x14ac:dyDescent="0.2">
      <c r="A1180" s="17"/>
      <c r="B1180" s="18"/>
      <c r="C1180" s="25"/>
      <c r="E1180" s="25"/>
      <c r="F1180" s="19"/>
      <c r="G1180" s="19"/>
      <c r="J1180" s="2" t="str">
        <f t="shared" si="18"/>
        <v/>
      </c>
    </row>
    <row r="1181" spans="1:10" ht="18" hidden="1" customHeight="1" x14ac:dyDescent="0.2">
      <c r="A1181" s="17"/>
      <c r="B1181" s="18"/>
      <c r="C1181" s="25"/>
      <c r="E1181" s="25"/>
      <c r="F1181" s="19"/>
      <c r="G1181" s="19"/>
      <c r="J1181" s="2" t="str">
        <f t="shared" si="18"/>
        <v/>
      </c>
    </row>
    <row r="1182" spans="1:10" ht="18" hidden="1" customHeight="1" x14ac:dyDescent="0.2">
      <c r="A1182" s="17"/>
      <c r="B1182" s="18"/>
      <c r="C1182" s="25"/>
      <c r="E1182" s="25"/>
      <c r="F1182" s="19"/>
      <c r="G1182" s="19"/>
      <c r="J1182" s="2" t="str">
        <f t="shared" si="18"/>
        <v/>
      </c>
    </row>
    <row r="1183" spans="1:10" ht="18" hidden="1" customHeight="1" x14ac:dyDescent="0.2">
      <c r="A1183" s="17"/>
      <c r="B1183" s="18"/>
      <c r="C1183" s="25"/>
      <c r="E1183" s="25"/>
      <c r="F1183" s="19"/>
      <c r="G1183" s="19"/>
      <c r="J1183" s="2" t="str">
        <f t="shared" si="18"/>
        <v/>
      </c>
    </row>
    <row r="1184" spans="1:10" ht="18" hidden="1" customHeight="1" x14ac:dyDescent="0.2">
      <c r="A1184" s="17"/>
      <c r="B1184" s="18"/>
      <c r="C1184" s="25"/>
      <c r="E1184" s="25"/>
      <c r="F1184" s="19"/>
      <c r="G1184" s="19"/>
      <c r="J1184" s="2" t="str">
        <f t="shared" si="18"/>
        <v/>
      </c>
    </row>
    <row r="1185" spans="1:10" ht="18" hidden="1" customHeight="1" x14ac:dyDescent="0.2">
      <c r="A1185" s="17"/>
      <c r="B1185" s="18"/>
      <c r="C1185" s="25"/>
      <c r="E1185" s="25"/>
      <c r="F1185" s="19"/>
      <c r="G1185" s="19"/>
      <c r="H1185" s="19"/>
      <c r="J1185" s="2" t="str">
        <f t="shared" si="18"/>
        <v/>
      </c>
    </row>
    <row r="1186" spans="1:10" ht="18" hidden="1" customHeight="1" x14ac:dyDescent="0.2">
      <c r="A1186" s="17"/>
      <c r="B1186" s="18"/>
      <c r="C1186" s="25"/>
      <c r="E1186" s="25"/>
      <c r="F1186" s="19"/>
      <c r="G1186" s="19"/>
      <c r="J1186" s="2" t="str">
        <f t="shared" si="18"/>
        <v/>
      </c>
    </row>
    <row r="1187" spans="1:10" ht="18" hidden="1" customHeight="1" x14ac:dyDescent="0.2">
      <c r="A1187" s="17"/>
      <c r="B1187" s="18"/>
      <c r="C1187" s="25"/>
      <c r="E1187" s="25"/>
      <c r="F1187" s="19"/>
      <c r="G1187" s="19"/>
      <c r="J1187" s="2" t="str">
        <f t="shared" ref="J1187:J1250" si="19">IF(A1187="","",_xlfn.ISOWEEKNUM(A1187))</f>
        <v/>
      </c>
    </row>
    <row r="1188" spans="1:10" ht="18" hidden="1" customHeight="1" x14ac:dyDescent="0.2">
      <c r="A1188" s="17"/>
      <c r="B1188" s="18"/>
      <c r="C1188" s="25"/>
      <c r="E1188" s="25"/>
      <c r="F1188" s="19"/>
      <c r="G1188" s="19"/>
      <c r="J1188" s="2" t="str">
        <f t="shared" si="19"/>
        <v/>
      </c>
    </row>
    <row r="1189" spans="1:10" ht="18" hidden="1" customHeight="1" x14ac:dyDescent="0.2">
      <c r="A1189" s="17"/>
      <c r="B1189" s="18"/>
      <c r="C1189" s="25"/>
      <c r="E1189" s="25"/>
      <c r="F1189" s="19"/>
      <c r="G1189" s="19"/>
      <c r="H1189" s="19"/>
      <c r="J1189" s="2" t="str">
        <f t="shared" si="19"/>
        <v/>
      </c>
    </row>
    <row r="1190" spans="1:10" ht="18" hidden="1" customHeight="1" x14ac:dyDescent="0.2">
      <c r="A1190" s="17"/>
      <c r="B1190" s="18"/>
      <c r="C1190" s="25"/>
      <c r="E1190" s="25"/>
      <c r="F1190" s="19"/>
      <c r="G1190" s="19"/>
      <c r="J1190" s="2" t="str">
        <f t="shared" si="19"/>
        <v/>
      </c>
    </row>
    <row r="1191" spans="1:10" ht="18" hidden="1" customHeight="1" x14ac:dyDescent="0.2">
      <c r="A1191" s="17"/>
      <c r="B1191" s="18"/>
      <c r="C1191" s="25"/>
      <c r="E1191" s="25"/>
      <c r="F1191" s="19"/>
      <c r="G1191" s="19"/>
      <c r="H1191" s="19"/>
      <c r="J1191" s="2" t="str">
        <f t="shared" si="19"/>
        <v/>
      </c>
    </row>
    <row r="1192" spans="1:10" ht="18" hidden="1" customHeight="1" x14ac:dyDescent="0.2">
      <c r="A1192" s="17"/>
      <c r="B1192" s="18"/>
      <c r="C1192" s="25"/>
      <c r="E1192" s="25"/>
      <c r="F1192" s="19"/>
      <c r="G1192" s="19"/>
      <c r="H1192" s="19"/>
      <c r="J1192" s="2" t="str">
        <f t="shared" si="19"/>
        <v/>
      </c>
    </row>
    <row r="1193" spans="1:10" ht="18" hidden="1" customHeight="1" x14ac:dyDescent="0.2">
      <c r="A1193" s="17"/>
      <c r="B1193" s="18"/>
      <c r="C1193" s="25"/>
      <c r="E1193" s="25"/>
      <c r="F1193" s="19"/>
      <c r="G1193" s="19"/>
      <c r="H1193" s="19"/>
      <c r="J1193" s="2" t="str">
        <f t="shared" si="19"/>
        <v/>
      </c>
    </row>
    <row r="1194" spans="1:10" ht="18" hidden="1" customHeight="1" x14ac:dyDescent="0.2">
      <c r="A1194" s="17"/>
      <c r="B1194" s="18"/>
      <c r="C1194" s="25"/>
      <c r="E1194" s="25"/>
      <c r="F1194" s="19"/>
      <c r="G1194" s="19"/>
      <c r="H1194" s="19"/>
      <c r="J1194" s="2" t="str">
        <f t="shared" si="19"/>
        <v/>
      </c>
    </row>
    <row r="1195" spans="1:10" ht="18" hidden="1" customHeight="1" x14ac:dyDescent="0.2">
      <c r="A1195" s="17"/>
      <c r="B1195" s="18"/>
      <c r="C1195" s="25"/>
      <c r="E1195" s="25"/>
      <c r="F1195" s="19"/>
      <c r="G1195" s="19"/>
      <c r="J1195" s="2" t="str">
        <f t="shared" si="19"/>
        <v/>
      </c>
    </row>
    <row r="1196" spans="1:10" ht="18" hidden="1" customHeight="1" x14ac:dyDescent="0.2">
      <c r="A1196" s="17"/>
      <c r="B1196" s="18"/>
      <c r="C1196" s="25"/>
      <c r="E1196" s="25"/>
      <c r="F1196" s="19"/>
      <c r="G1196" s="19"/>
      <c r="H1196" s="19"/>
      <c r="J1196" s="2" t="str">
        <f t="shared" si="19"/>
        <v/>
      </c>
    </row>
    <row r="1197" spans="1:10" ht="18" hidden="1" customHeight="1" x14ac:dyDescent="0.2">
      <c r="A1197" s="17"/>
      <c r="B1197" s="18"/>
      <c r="C1197" s="25"/>
      <c r="E1197" s="25"/>
      <c r="F1197" s="19"/>
      <c r="G1197" s="19"/>
      <c r="H1197" s="19"/>
      <c r="J1197" s="2" t="str">
        <f t="shared" si="19"/>
        <v/>
      </c>
    </row>
    <row r="1198" spans="1:10" ht="18" hidden="1" customHeight="1" x14ac:dyDescent="0.2">
      <c r="A1198" s="17"/>
      <c r="B1198" s="18"/>
      <c r="C1198" s="25"/>
      <c r="E1198" s="25"/>
      <c r="F1198" s="19"/>
      <c r="G1198" s="19"/>
      <c r="J1198" s="2" t="str">
        <f t="shared" si="19"/>
        <v/>
      </c>
    </row>
    <row r="1199" spans="1:10" ht="18" hidden="1" customHeight="1" x14ac:dyDescent="0.2">
      <c r="A1199" s="17"/>
      <c r="B1199" s="18"/>
      <c r="C1199" s="25"/>
      <c r="E1199" s="25"/>
      <c r="F1199" s="19"/>
      <c r="G1199" s="19"/>
      <c r="J1199" s="2" t="str">
        <f t="shared" si="19"/>
        <v/>
      </c>
    </row>
    <row r="1200" spans="1:10" ht="18" hidden="1" customHeight="1" x14ac:dyDescent="0.2">
      <c r="A1200" s="17"/>
      <c r="B1200" s="18"/>
      <c r="C1200" s="25"/>
      <c r="E1200" s="25"/>
      <c r="F1200" s="19"/>
      <c r="G1200" s="19"/>
      <c r="J1200" s="2" t="str">
        <f t="shared" si="19"/>
        <v/>
      </c>
    </row>
    <row r="1201" spans="1:10" ht="18" hidden="1" customHeight="1" x14ac:dyDescent="0.2">
      <c r="A1201" s="17"/>
      <c r="B1201" s="18"/>
      <c r="C1201" s="25"/>
      <c r="E1201" s="25"/>
      <c r="F1201" s="19"/>
      <c r="G1201" s="19"/>
      <c r="H1201" s="19"/>
      <c r="J1201" s="2" t="str">
        <f t="shared" si="19"/>
        <v/>
      </c>
    </row>
    <row r="1202" spans="1:10" ht="18" hidden="1" customHeight="1" x14ac:dyDescent="0.2">
      <c r="A1202" s="17"/>
      <c r="B1202" s="18"/>
      <c r="C1202" s="25"/>
      <c r="E1202" s="25"/>
      <c r="F1202" s="19"/>
      <c r="G1202" s="19"/>
      <c r="H1202" s="19"/>
      <c r="J1202" s="2" t="str">
        <f t="shared" si="19"/>
        <v/>
      </c>
    </row>
    <row r="1203" spans="1:10" ht="18" hidden="1" customHeight="1" x14ac:dyDescent="0.2">
      <c r="A1203" s="17"/>
      <c r="B1203" s="18"/>
      <c r="C1203" s="25"/>
      <c r="E1203" s="25"/>
      <c r="F1203" s="19"/>
      <c r="G1203" s="19"/>
      <c r="J1203" s="2" t="str">
        <f t="shared" si="19"/>
        <v/>
      </c>
    </row>
    <row r="1204" spans="1:10" ht="18" hidden="1" customHeight="1" x14ac:dyDescent="0.2">
      <c r="A1204" s="17"/>
      <c r="B1204" s="18"/>
      <c r="C1204" s="25"/>
      <c r="E1204" s="25"/>
      <c r="F1204" s="19"/>
      <c r="G1204" s="19"/>
      <c r="J1204" s="2" t="str">
        <f t="shared" si="19"/>
        <v/>
      </c>
    </row>
    <row r="1205" spans="1:10" ht="18" hidden="1" customHeight="1" x14ac:dyDescent="0.2">
      <c r="A1205" s="17"/>
      <c r="B1205" s="18"/>
      <c r="C1205" s="25"/>
      <c r="E1205" s="25"/>
      <c r="F1205" s="19"/>
      <c r="G1205" s="19"/>
      <c r="H1205" s="19"/>
      <c r="J1205" s="2" t="str">
        <f t="shared" si="19"/>
        <v/>
      </c>
    </row>
    <row r="1206" spans="1:10" ht="18" hidden="1" customHeight="1" x14ac:dyDescent="0.2">
      <c r="A1206" s="17"/>
      <c r="B1206" s="18"/>
      <c r="C1206" s="25"/>
      <c r="E1206" s="25"/>
      <c r="F1206" s="19"/>
      <c r="G1206" s="19"/>
      <c r="J1206" s="2" t="str">
        <f t="shared" si="19"/>
        <v/>
      </c>
    </row>
    <row r="1207" spans="1:10" ht="18" hidden="1" customHeight="1" x14ac:dyDescent="0.2">
      <c r="A1207" s="17"/>
      <c r="B1207" s="18"/>
      <c r="C1207" s="25"/>
      <c r="E1207" s="25"/>
      <c r="F1207" s="19"/>
      <c r="G1207" s="19"/>
      <c r="H1207" s="19"/>
      <c r="J1207" s="2" t="str">
        <f t="shared" si="19"/>
        <v/>
      </c>
    </row>
    <row r="1208" spans="1:10" ht="18" hidden="1" customHeight="1" x14ac:dyDescent="0.2">
      <c r="A1208" s="17"/>
      <c r="B1208" s="18"/>
      <c r="C1208" s="25"/>
      <c r="E1208" s="25"/>
      <c r="F1208" s="19"/>
      <c r="G1208" s="19"/>
      <c r="J1208" s="2" t="str">
        <f t="shared" si="19"/>
        <v/>
      </c>
    </row>
    <row r="1209" spans="1:10" ht="18" hidden="1" customHeight="1" x14ac:dyDescent="0.2">
      <c r="A1209" s="17"/>
      <c r="B1209" s="18"/>
      <c r="C1209" s="25"/>
      <c r="E1209" s="25"/>
      <c r="F1209" s="19"/>
      <c r="G1209" s="19"/>
      <c r="J1209" s="2" t="str">
        <f t="shared" si="19"/>
        <v/>
      </c>
    </row>
    <row r="1210" spans="1:10" ht="18" hidden="1" customHeight="1" x14ac:dyDescent="0.2">
      <c r="A1210" s="17"/>
      <c r="B1210" s="18"/>
      <c r="C1210" s="25"/>
      <c r="E1210" s="25"/>
      <c r="F1210" s="19"/>
      <c r="G1210" s="19"/>
      <c r="J1210" s="2" t="str">
        <f t="shared" si="19"/>
        <v/>
      </c>
    </row>
    <row r="1211" spans="1:10" ht="18" hidden="1" customHeight="1" x14ac:dyDescent="0.2">
      <c r="A1211" s="17"/>
      <c r="B1211" s="18"/>
      <c r="C1211" s="25"/>
      <c r="E1211" s="25"/>
      <c r="F1211" s="19"/>
      <c r="G1211" s="19"/>
      <c r="J1211" s="2" t="str">
        <f t="shared" si="19"/>
        <v/>
      </c>
    </row>
    <row r="1212" spans="1:10" ht="18" hidden="1" customHeight="1" x14ac:dyDescent="0.2">
      <c r="A1212" s="17"/>
      <c r="B1212" s="18"/>
      <c r="C1212" s="25"/>
      <c r="E1212" s="25"/>
      <c r="F1212" s="19"/>
      <c r="G1212" s="19"/>
      <c r="J1212" s="2" t="str">
        <f t="shared" si="19"/>
        <v/>
      </c>
    </row>
    <row r="1213" spans="1:10" ht="18" hidden="1" customHeight="1" x14ac:dyDescent="0.2">
      <c r="A1213" s="17"/>
      <c r="B1213" s="18"/>
      <c r="C1213" s="25"/>
      <c r="E1213" s="25"/>
      <c r="F1213" s="19"/>
      <c r="G1213" s="19"/>
      <c r="J1213" s="2" t="str">
        <f t="shared" si="19"/>
        <v/>
      </c>
    </row>
    <row r="1214" spans="1:10" ht="18" hidden="1" customHeight="1" x14ac:dyDescent="0.2">
      <c r="A1214" s="17"/>
      <c r="B1214" s="18"/>
      <c r="C1214" s="25"/>
      <c r="E1214" s="25"/>
      <c r="F1214" s="19"/>
      <c r="G1214" s="19"/>
      <c r="H1214" s="19"/>
      <c r="J1214" s="2" t="str">
        <f t="shared" si="19"/>
        <v/>
      </c>
    </row>
    <row r="1215" spans="1:10" ht="18" hidden="1" customHeight="1" x14ac:dyDescent="0.2">
      <c r="A1215" s="17"/>
      <c r="B1215" s="18"/>
      <c r="C1215" s="25"/>
      <c r="E1215" s="25"/>
      <c r="F1215" s="19"/>
      <c r="G1215" s="19"/>
      <c r="H1215" s="19"/>
      <c r="J1215" s="2" t="str">
        <f t="shared" si="19"/>
        <v/>
      </c>
    </row>
    <row r="1216" spans="1:10" ht="18" hidden="1" customHeight="1" x14ac:dyDescent="0.2">
      <c r="A1216" s="17"/>
      <c r="B1216" s="18"/>
      <c r="C1216" s="25"/>
      <c r="E1216" s="25"/>
      <c r="F1216" s="19"/>
      <c r="G1216" s="19"/>
      <c r="J1216" s="2" t="str">
        <f t="shared" si="19"/>
        <v/>
      </c>
    </row>
    <row r="1217" spans="1:10" ht="18" hidden="1" customHeight="1" x14ac:dyDescent="0.2">
      <c r="A1217" s="17"/>
      <c r="B1217" s="18"/>
      <c r="C1217" s="25"/>
      <c r="E1217" s="25"/>
      <c r="F1217" s="19"/>
      <c r="G1217" s="19"/>
      <c r="H1217" s="19"/>
      <c r="J1217" s="2" t="str">
        <f t="shared" si="19"/>
        <v/>
      </c>
    </row>
    <row r="1218" spans="1:10" ht="18" hidden="1" customHeight="1" x14ac:dyDescent="0.2">
      <c r="A1218" s="17"/>
      <c r="B1218" s="18"/>
      <c r="C1218" s="25"/>
      <c r="E1218" s="25"/>
      <c r="F1218" s="19"/>
      <c r="G1218" s="19"/>
      <c r="H1218" s="19"/>
      <c r="J1218" s="2" t="str">
        <f t="shared" si="19"/>
        <v/>
      </c>
    </row>
    <row r="1219" spans="1:10" ht="18" hidden="1" customHeight="1" x14ac:dyDescent="0.2">
      <c r="A1219" s="17"/>
      <c r="B1219" s="18"/>
      <c r="C1219" s="25"/>
      <c r="E1219" s="25"/>
      <c r="F1219" s="19"/>
      <c r="G1219" s="19"/>
      <c r="J1219" s="2" t="str">
        <f t="shared" si="19"/>
        <v/>
      </c>
    </row>
    <row r="1220" spans="1:10" ht="18" hidden="1" customHeight="1" x14ac:dyDescent="0.2">
      <c r="A1220" s="17"/>
      <c r="B1220" s="18"/>
      <c r="C1220" s="25"/>
      <c r="E1220" s="25"/>
      <c r="F1220" s="19"/>
      <c r="G1220" s="19"/>
      <c r="J1220" s="2" t="str">
        <f t="shared" si="19"/>
        <v/>
      </c>
    </row>
    <row r="1221" spans="1:10" ht="18" hidden="1" customHeight="1" x14ac:dyDescent="0.2">
      <c r="A1221" s="17"/>
      <c r="B1221" s="18"/>
      <c r="C1221" s="25"/>
      <c r="E1221" s="25"/>
      <c r="F1221" s="19"/>
      <c r="G1221" s="19"/>
      <c r="H1221" s="19"/>
      <c r="J1221" s="2" t="str">
        <f t="shared" si="19"/>
        <v/>
      </c>
    </row>
    <row r="1222" spans="1:10" ht="18" hidden="1" customHeight="1" x14ac:dyDescent="0.2">
      <c r="A1222" s="17"/>
      <c r="B1222" s="18"/>
      <c r="C1222" s="25"/>
      <c r="E1222" s="25"/>
      <c r="F1222" s="19"/>
      <c r="G1222" s="19"/>
      <c r="J1222" s="2" t="str">
        <f t="shared" si="19"/>
        <v/>
      </c>
    </row>
    <row r="1223" spans="1:10" ht="18" hidden="1" customHeight="1" x14ac:dyDescent="0.2">
      <c r="A1223" s="17"/>
      <c r="B1223" s="18"/>
      <c r="C1223" s="25"/>
      <c r="E1223" s="25"/>
      <c r="F1223" s="19"/>
      <c r="G1223" s="19"/>
      <c r="H1223" s="19"/>
      <c r="J1223" s="2" t="str">
        <f t="shared" si="19"/>
        <v/>
      </c>
    </row>
    <row r="1224" spans="1:10" ht="18" hidden="1" customHeight="1" x14ac:dyDescent="0.2">
      <c r="A1224" s="17"/>
      <c r="B1224" s="18"/>
      <c r="C1224" s="25"/>
      <c r="E1224" s="25"/>
      <c r="F1224" s="19"/>
      <c r="G1224" s="19"/>
      <c r="J1224" s="2" t="str">
        <f t="shared" si="19"/>
        <v/>
      </c>
    </row>
    <row r="1225" spans="1:10" ht="18" hidden="1" customHeight="1" x14ac:dyDescent="0.2">
      <c r="A1225" s="17"/>
      <c r="B1225" s="18"/>
      <c r="C1225" s="25"/>
      <c r="E1225" s="25"/>
      <c r="F1225" s="19"/>
      <c r="G1225" s="19"/>
      <c r="J1225" s="2" t="str">
        <f t="shared" si="19"/>
        <v/>
      </c>
    </row>
    <row r="1226" spans="1:10" ht="18" hidden="1" customHeight="1" x14ac:dyDescent="0.2">
      <c r="A1226" s="17"/>
      <c r="B1226" s="18"/>
      <c r="C1226" s="25"/>
      <c r="E1226" s="25"/>
      <c r="F1226" s="19"/>
      <c r="G1226" s="19"/>
      <c r="J1226" s="2" t="str">
        <f t="shared" si="19"/>
        <v/>
      </c>
    </row>
    <row r="1227" spans="1:10" ht="18" hidden="1" customHeight="1" x14ac:dyDescent="0.2">
      <c r="A1227" s="17"/>
      <c r="B1227" s="18"/>
      <c r="C1227" s="25"/>
      <c r="E1227" s="25"/>
      <c r="F1227" s="19"/>
      <c r="G1227" s="19"/>
      <c r="H1227" s="19"/>
      <c r="J1227" s="2" t="str">
        <f t="shared" si="19"/>
        <v/>
      </c>
    </row>
    <row r="1228" spans="1:10" ht="18" hidden="1" customHeight="1" x14ac:dyDescent="0.2">
      <c r="A1228" s="17"/>
      <c r="B1228" s="18"/>
      <c r="C1228" s="25"/>
      <c r="E1228" s="25"/>
      <c r="F1228" s="19"/>
      <c r="G1228" s="19"/>
      <c r="H1228" s="19"/>
      <c r="J1228" s="2" t="str">
        <f t="shared" si="19"/>
        <v/>
      </c>
    </row>
    <row r="1229" spans="1:10" ht="18" hidden="1" customHeight="1" x14ac:dyDescent="0.2">
      <c r="A1229" s="17"/>
      <c r="B1229" s="18"/>
      <c r="C1229" s="25"/>
      <c r="E1229" s="25"/>
      <c r="F1229" s="19"/>
      <c r="G1229" s="19"/>
      <c r="J1229" s="2" t="str">
        <f t="shared" si="19"/>
        <v/>
      </c>
    </row>
    <row r="1230" spans="1:10" ht="18" hidden="1" customHeight="1" x14ac:dyDescent="0.2">
      <c r="A1230" s="17"/>
      <c r="B1230" s="18"/>
      <c r="C1230" s="25"/>
      <c r="E1230" s="25"/>
      <c r="F1230" s="19"/>
      <c r="G1230" s="19"/>
      <c r="J1230" s="2" t="str">
        <f t="shared" si="19"/>
        <v/>
      </c>
    </row>
    <row r="1231" spans="1:10" ht="18" hidden="1" customHeight="1" x14ac:dyDescent="0.2">
      <c r="A1231" s="17"/>
      <c r="B1231" s="18"/>
      <c r="C1231" s="25"/>
      <c r="E1231" s="25"/>
      <c r="F1231" s="19"/>
      <c r="G1231" s="19"/>
      <c r="H1231" s="19"/>
      <c r="J1231" s="2" t="str">
        <f t="shared" si="19"/>
        <v/>
      </c>
    </row>
    <row r="1232" spans="1:10" ht="18" hidden="1" customHeight="1" x14ac:dyDescent="0.2">
      <c r="A1232" s="17"/>
      <c r="B1232" s="18"/>
      <c r="C1232" s="25"/>
      <c r="E1232" s="25"/>
      <c r="F1232" s="19"/>
      <c r="G1232" s="19"/>
      <c r="J1232" s="2" t="str">
        <f t="shared" si="19"/>
        <v/>
      </c>
    </row>
    <row r="1233" spans="1:10" ht="18" hidden="1" customHeight="1" x14ac:dyDescent="0.2">
      <c r="A1233" s="17"/>
      <c r="B1233" s="18"/>
      <c r="C1233" s="25"/>
      <c r="E1233" s="25"/>
      <c r="F1233" s="19"/>
      <c r="G1233" s="19"/>
      <c r="J1233" s="2" t="str">
        <f t="shared" si="19"/>
        <v/>
      </c>
    </row>
    <row r="1234" spans="1:10" ht="18" hidden="1" customHeight="1" x14ac:dyDescent="0.2">
      <c r="A1234" s="17"/>
      <c r="B1234" s="18"/>
      <c r="C1234" s="25"/>
      <c r="E1234" s="25"/>
      <c r="F1234" s="19"/>
      <c r="G1234" s="19"/>
      <c r="J1234" s="2" t="str">
        <f t="shared" si="19"/>
        <v/>
      </c>
    </row>
    <row r="1235" spans="1:10" ht="18" hidden="1" customHeight="1" x14ac:dyDescent="0.2">
      <c r="A1235" s="17"/>
      <c r="B1235" s="18"/>
      <c r="C1235" s="25"/>
      <c r="E1235" s="25"/>
      <c r="F1235" s="19"/>
      <c r="G1235" s="19"/>
      <c r="J1235" s="2" t="str">
        <f t="shared" si="19"/>
        <v/>
      </c>
    </row>
    <row r="1236" spans="1:10" ht="18" hidden="1" customHeight="1" x14ac:dyDescent="0.2">
      <c r="A1236" s="17"/>
      <c r="B1236" s="18"/>
      <c r="C1236" s="25"/>
      <c r="E1236" s="25"/>
      <c r="F1236" s="19"/>
      <c r="G1236" s="19"/>
      <c r="J1236" s="2" t="str">
        <f t="shared" si="19"/>
        <v/>
      </c>
    </row>
    <row r="1237" spans="1:10" ht="18" hidden="1" customHeight="1" x14ac:dyDescent="0.2">
      <c r="A1237" s="17"/>
      <c r="B1237" s="18"/>
      <c r="C1237" s="25"/>
      <c r="E1237" s="25"/>
      <c r="F1237" s="19"/>
      <c r="G1237" s="19"/>
      <c r="J1237" s="2" t="str">
        <f t="shared" si="19"/>
        <v/>
      </c>
    </row>
    <row r="1238" spans="1:10" ht="18" hidden="1" customHeight="1" x14ac:dyDescent="0.2">
      <c r="A1238" s="17"/>
      <c r="B1238" s="18"/>
      <c r="C1238" s="25"/>
      <c r="E1238" s="25"/>
      <c r="F1238" s="19"/>
      <c r="G1238" s="19"/>
      <c r="J1238" s="2" t="str">
        <f t="shared" si="19"/>
        <v/>
      </c>
    </row>
    <row r="1239" spans="1:10" ht="18" hidden="1" customHeight="1" x14ac:dyDescent="0.2">
      <c r="A1239" s="17"/>
      <c r="B1239" s="18"/>
      <c r="C1239" s="25"/>
      <c r="E1239" s="25"/>
      <c r="F1239" s="19"/>
      <c r="G1239" s="19"/>
      <c r="J1239" s="2" t="str">
        <f t="shared" si="19"/>
        <v/>
      </c>
    </row>
    <row r="1240" spans="1:10" ht="18" hidden="1" customHeight="1" x14ac:dyDescent="0.2">
      <c r="A1240" s="17"/>
      <c r="B1240" s="18"/>
      <c r="C1240" s="25"/>
      <c r="E1240" s="25"/>
      <c r="F1240" s="19"/>
      <c r="G1240" s="19"/>
      <c r="H1240" s="19"/>
      <c r="J1240" s="2" t="str">
        <f t="shared" si="19"/>
        <v/>
      </c>
    </row>
    <row r="1241" spans="1:10" ht="18" hidden="1" customHeight="1" x14ac:dyDescent="0.2">
      <c r="A1241" s="17"/>
      <c r="B1241" s="18"/>
      <c r="C1241" s="25"/>
      <c r="E1241" s="25"/>
      <c r="F1241" s="19"/>
      <c r="G1241" s="19"/>
      <c r="J1241" s="2" t="str">
        <f t="shared" si="19"/>
        <v/>
      </c>
    </row>
    <row r="1242" spans="1:10" ht="18" hidden="1" customHeight="1" x14ac:dyDescent="0.2">
      <c r="A1242" s="17"/>
      <c r="B1242" s="18"/>
      <c r="C1242" s="25"/>
      <c r="E1242" s="25"/>
      <c r="F1242" s="19"/>
      <c r="G1242" s="19"/>
      <c r="J1242" s="2" t="str">
        <f t="shared" si="19"/>
        <v/>
      </c>
    </row>
    <row r="1243" spans="1:10" ht="18" hidden="1" customHeight="1" x14ac:dyDescent="0.2">
      <c r="A1243" s="17"/>
      <c r="B1243" s="18"/>
      <c r="C1243" s="25"/>
      <c r="E1243" s="25"/>
      <c r="F1243" s="19"/>
      <c r="G1243" s="19"/>
      <c r="J1243" s="2" t="str">
        <f t="shared" si="19"/>
        <v/>
      </c>
    </row>
    <row r="1244" spans="1:10" ht="18" hidden="1" customHeight="1" x14ac:dyDescent="0.2">
      <c r="A1244" s="17"/>
      <c r="B1244" s="18"/>
      <c r="C1244" s="25"/>
      <c r="E1244" s="25"/>
      <c r="F1244" s="19"/>
      <c r="G1244" s="19"/>
      <c r="H1244" s="19"/>
      <c r="J1244" s="2" t="str">
        <f t="shared" si="19"/>
        <v/>
      </c>
    </row>
    <row r="1245" spans="1:10" ht="18" hidden="1" customHeight="1" x14ac:dyDescent="0.2">
      <c r="A1245" s="17"/>
      <c r="B1245" s="18"/>
      <c r="C1245" s="25"/>
      <c r="E1245" s="25"/>
      <c r="F1245" s="19"/>
      <c r="G1245" s="19"/>
      <c r="J1245" s="2" t="str">
        <f t="shared" si="19"/>
        <v/>
      </c>
    </row>
    <row r="1246" spans="1:10" ht="18" hidden="1" customHeight="1" x14ac:dyDescent="0.2">
      <c r="A1246" s="17"/>
      <c r="B1246" s="18"/>
      <c r="C1246" s="25"/>
      <c r="E1246" s="25"/>
      <c r="F1246" s="19"/>
      <c r="G1246" s="19"/>
      <c r="J1246" s="2" t="str">
        <f t="shared" si="19"/>
        <v/>
      </c>
    </row>
    <row r="1247" spans="1:10" ht="18" hidden="1" customHeight="1" x14ac:dyDescent="0.2">
      <c r="A1247" s="17"/>
      <c r="B1247" s="18"/>
      <c r="C1247" s="25"/>
      <c r="E1247" s="25"/>
      <c r="F1247" s="19"/>
      <c r="G1247" s="19"/>
      <c r="H1247" s="19"/>
      <c r="J1247" s="2" t="str">
        <f t="shared" si="19"/>
        <v/>
      </c>
    </row>
    <row r="1248" spans="1:10" ht="18" hidden="1" customHeight="1" x14ac:dyDescent="0.2">
      <c r="A1248" s="17"/>
      <c r="B1248" s="18"/>
      <c r="C1248" s="25"/>
      <c r="E1248" s="25"/>
      <c r="F1248" s="19"/>
      <c r="G1248" s="19"/>
      <c r="H1248" s="19"/>
      <c r="J1248" s="2" t="str">
        <f t="shared" si="19"/>
        <v/>
      </c>
    </row>
    <row r="1249" spans="1:10" ht="18" hidden="1" customHeight="1" x14ac:dyDescent="0.2">
      <c r="A1249" s="17"/>
      <c r="B1249" s="18"/>
      <c r="C1249" s="25"/>
      <c r="E1249" s="25"/>
      <c r="F1249" s="19"/>
      <c r="G1249" s="19"/>
      <c r="H1249" s="19"/>
      <c r="J1249" s="2" t="str">
        <f t="shared" si="19"/>
        <v/>
      </c>
    </row>
    <row r="1250" spans="1:10" ht="18" hidden="1" customHeight="1" x14ac:dyDescent="0.2">
      <c r="A1250" s="17"/>
      <c r="B1250" s="18"/>
      <c r="C1250" s="25"/>
      <c r="E1250" s="25"/>
      <c r="F1250" s="19"/>
      <c r="G1250" s="19"/>
      <c r="H1250" s="19"/>
      <c r="J1250" s="2" t="str">
        <f t="shared" si="19"/>
        <v/>
      </c>
    </row>
    <row r="1251" spans="1:10" ht="18" hidden="1" customHeight="1" x14ac:dyDescent="0.2">
      <c r="A1251" s="17"/>
      <c r="B1251" s="18"/>
      <c r="C1251" s="25"/>
      <c r="E1251" s="25"/>
      <c r="F1251" s="19"/>
      <c r="G1251" s="19"/>
      <c r="J1251" s="2" t="str">
        <f t="shared" ref="J1251:J1314" si="20">IF(A1251="","",_xlfn.ISOWEEKNUM(A1251))</f>
        <v/>
      </c>
    </row>
    <row r="1252" spans="1:10" ht="18" hidden="1" customHeight="1" x14ac:dyDescent="0.2">
      <c r="A1252" s="17"/>
      <c r="B1252" s="18"/>
      <c r="C1252" s="25"/>
      <c r="E1252" s="25"/>
      <c r="F1252" s="19"/>
      <c r="G1252" s="19"/>
      <c r="J1252" s="2" t="str">
        <f t="shared" si="20"/>
        <v/>
      </c>
    </row>
    <row r="1253" spans="1:10" ht="18" hidden="1" customHeight="1" x14ac:dyDescent="0.2">
      <c r="A1253" s="17"/>
      <c r="B1253" s="18"/>
      <c r="C1253" s="25"/>
      <c r="E1253" s="25"/>
      <c r="F1253" s="19"/>
      <c r="G1253" s="19"/>
      <c r="J1253" s="2" t="str">
        <f t="shared" si="20"/>
        <v/>
      </c>
    </row>
    <row r="1254" spans="1:10" ht="18" hidden="1" customHeight="1" x14ac:dyDescent="0.2">
      <c r="A1254" s="17"/>
      <c r="B1254" s="18"/>
      <c r="C1254" s="25"/>
      <c r="E1254" s="25"/>
      <c r="F1254" s="19"/>
      <c r="G1254" s="19"/>
      <c r="J1254" s="2" t="str">
        <f t="shared" si="20"/>
        <v/>
      </c>
    </row>
    <row r="1255" spans="1:10" ht="18" hidden="1" customHeight="1" x14ac:dyDescent="0.2">
      <c r="A1255" s="17"/>
      <c r="B1255" s="18"/>
      <c r="C1255" s="25"/>
      <c r="E1255" s="25"/>
      <c r="F1255" s="19"/>
      <c r="G1255" s="19"/>
      <c r="H1255" s="19"/>
      <c r="J1255" s="2" t="str">
        <f t="shared" si="20"/>
        <v/>
      </c>
    </row>
    <row r="1256" spans="1:10" ht="18" hidden="1" customHeight="1" x14ac:dyDescent="0.2">
      <c r="A1256" s="17"/>
      <c r="B1256" s="18"/>
      <c r="C1256" s="25"/>
      <c r="E1256" s="25"/>
      <c r="F1256" s="19"/>
      <c r="G1256" s="19"/>
      <c r="J1256" s="2" t="str">
        <f t="shared" si="20"/>
        <v/>
      </c>
    </row>
    <row r="1257" spans="1:10" ht="18" hidden="1" customHeight="1" x14ac:dyDescent="0.2">
      <c r="A1257" s="17"/>
      <c r="B1257" s="18"/>
      <c r="C1257" s="25"/>
      <c r="E1257" s="25"/>
      <c r="F1257" s="19"/>
      <c r="G1257" s="19"/>
      <c r="H1257" s="19"/>
      <c r="J1257" s="2" t="str">
        <f t="shared" si="20"/>
        <v/>
      </c>
    </row>
    <row r="1258" spans="1:10" ht="18" hidden="1" customHeight="1" x14ac:dyDescent="0.2">
      <c r="A1258" s="17"/>
      <c r="B1258" s="18"/>
      <c r="C1258" s="25"/>
      <c r="E1258" s="25"/>
      <c r="F1258" s="19"/>
      <c r="G1258" s="19"/>
      <c r="H1258" s="19"/>
      <c r="J1258" s="2" t="str">
        <f t="shared" si="20"/>
        <v/>
      </c>
    </row>
    <row r="1259" spans="1:10" ht="18" hidden="1" customHeight="1" x14ac:dyDescent="0.2">
      <c r="A1259" s="17"/>
      <c r="B1259" s="18"/>
      <c r="C1259" s="25"/>
      <c r="E1259" s="25"/>
      <c r="F1259" s="19"/>
      <c r="G1259" s="19"/>
      <c r="J1259" s="2" t="str">
        <f t="shared" si="20"/>
        <v/>
      </c>
    </row>
    <row r="1260" spans="1:10" ht="18" hidden="1" customHeight="1" x14ac:dyDescent="0.2">
      <c r="A1260" s="17"/>
      <c r="B1260" s="18"/>
      <c r="C1260" s="25"/>
      <c r="E1260" s="25"/>
      <c r="F1260" s="19"/>
      <c r="G1260" s="19"/>
      <c r="J1260" s="2" t="str">
        <f t="shared" si="20"/>
        <v/>
      </c>
    </row>
    <row r="1261" spans="1:10" ht="18" hidden="1" customHeight="1" x14ac:dyDescent="0.2">
      <c r="A1261" s="17"/>
      <c r="B1261" s="18"/>
      <c r="C1261" s="25"/>
      <c r="E1261" s="25"/>
      <c r="F1261" s="19"/>
      <c r="G1261" s="19"/>
      <c r="J1261" s="2" t="str">
        <f t="shared" si="20"/>
        <v/>
      </c>
    </row>
    <row r="1262" spans="1:10" ht="18" hidden="1" customHeight="1" x14ac:dyDescent="0.2">
      <c r="A1262" s="17"/>
      <c r="B1262" s="18"/>
      <c r="C1262" s="25"/>
      <c r="E1262" s="25"/>
      <c r="F1262" s="19"/>
      <c r="G1262" s="19"/>
      <c r="H1262" s="19"/>
      <c r="J1262" s="2" t="str">
        <f t="shared" si="20"/>
        <v/>
      </c>
    </row>
    <row r="1263" spans="1:10" ht="18" hidden="1" customHeight="1" x14ac:dyDescent="0.2">
      <c r="A1263" s="17"/>
      <c r="B1263" s="18"/>
      <c r="C1263" s="25"/>
      <c r="E1263" s="25"/>
      <c r="F1263" s="19"/>
      <c r="G1263" s="19"/>
      <c r="J1263" s="2" t="str">
        <f t="shared" si="20"/>
        <v/>
      </c>
    </row>
    <row r="1264" spans="1:10" ht="18" hidden="1" customHeight="1" x14ac:dyDescent="0.2">
      <c r="A1264" s="17"/>
      <c r="B1264" s="18"/>
      <c r="C1264" s="25"/>
      <c r="E1264" s="25"/>
      <c r="F1264" s="19"/>
      <c r="G1264" s="19"/>
      <c r="J1264" s="2" t="str">
        <f t="shared" si="20"/>
        <v/>
      </c>
    </row>
    <row r="1265" spans="1:10" ht="18" hidden="1" customHeight="1" x14ac:dyDescent="0.2">
      <c r="A1265" s="17"/>
      <c r="B1265" s="18"/>
      <c r="C1265" s="25"/>
      <c r="E1265" s="25"/>
      <c r="F1265" s="19"/>
      <c r="G1265" s="19"/>
      <c r="J1265" s="2" t="str">
        <f t="shared" si="20"/>
        <v/>
      </c>
    </row>
    <row r="1266" spans="1:10" ht="18" hidden="1" customHeight="1" x14ac:dyDescent="0.2">
      <c r="A1266" s="17"/>
      <c r="B1266" s="18"/>
      <c r="C1266" s="25"/>
      <c r="E1266" s="25"/>
      <c r="F1266" s="19"/>
      <c r="G1266" s="19"/>
      <c r="J1266" s="2" t="str">
        <f t="shared" si="20"/>
        <v/>
      </c>
    </row>
    <row r="1267" spans="1:10" ht="18" hidden="1" customHeight="1" x14ac:dyDescent="0.2">
      <c r="A1267" s="17"/>
      <c r="B1267" s="18"/>
      <c r="C1267" s="25"/>
      <c r="E1267" s="25"/>
      <c r="F1267" s="19"/>
      <c r="G1267" s="19"/>
      <c r="J1267" s="2" t="str">
        <f t="shared" si="20"/>
        <v/>
      </c>
    </row>
    <row r="1268" spans="1:10" ht="18" hidden="1" customHeight="1" x14ac:dyDescent="0.2">
      <c r="A1268" s="17"/>
      <c r="B1268" s="18"/>
      <c r="C1268" s="25"/>
      <c r="E1268" s="25"/>
      <c r="F1268" s="19"/>
      <c r="G1268" s="19"/>
      <c r="J1268" s="2" t="str">
        <f t="shared" si="20"/>
        <v/>
      </c>
    </row>
    <row r="1269" spans="1:10" ht="18" hidden="1" customHeight="1" x14ac:dyDescent="0.2">
      <c r="A1269" s="17"/>
      <c r="B1269" s="18"/>
      <c r="C1269" s="25"/>
      <c r="E1269" s="25"/>
      <c r="F1269" s="19"/>
      <c r="G1269" s="19"/>
      <c r="J1269" s="2" t="str">
        <f t="shared" si="20"/>
        <v/>
      </c>
    </row>
    <row r="1270" spans="1:10" ht="18" hidden="1" customHeight="1" x14ac:dyDescent="0.2">
      <c r="A1270" s="17"/>
      <c r="B1270" s="18"/>
      <c r="C1270" s="25"/>
      <c r="E1270" s="25"/>
      <c r="F1270" s="19"/>
      <c r="G1270" s="19"/>
      <c r="J1270" s="2" t="str">
        <f t="shared" si="20"/>
        <v/>
      </c>
    </row>
    <row r="1271" spans="1:10" ht="18" hidden="1" customHeight="1" x14ac:dyDescent="0.2">
      <c r="A1271" s="17"/>
      <c r="B1271" s="18"/>
      <c r="C1271" s="25"/>
      <c r="E1271" s="25"/>
      <c r="F1271" s="19"/>
      <c r="G1271" s="19"/>
      <c r="J1271" s="2" t="str">
        <f t="shared" si="20"/>
        <v/>
      </c>
    </row>
    <row r="1272" spans="1:10" ht="18" hidden="1" customHeight="1" x14ac:dyDescent="0.2">
      <c r="A1272" s="17"/>
      <c r="B1272" s="18"/>
      <c r="C1272" s="25"/>
      <c r="E1272" s="25"/>
      <c r="F1272" s="19"/>
      <c r="G1272" s="19"/>
      <c r="J1272" s="2" t="str">
        <f t="shared" si="20"/>
        <v/>
      </c>
    </row>
    <row r="1273" spans="1:10" ht="18" hidden="1" customHeight="1" x14ac:dyDescent="0.2">
      <c r="A1273" s="17"/>
      <c r="B1273" s="18"/>
      <c r="C1273" s="25"/>
      <c r="E1273" s="25"/>
      <c r="F1273" s="19"/>
      <c r="G1273" s="19"/>
      <c r="H1273" s="19"/>
      <c r="J1273" s="2" t="str">
        <f t="shared" si="20"/>
        <v/>
      </c>
    </row>
    <row r="1274" spans="1:10" ht="18" hidden="1" customHeight="1" x14ac:dyDescent="0.2">
      <c r="A1274" s="17"/>
      <c r="B1274" s="18"/>
      <c r="C1274" s="25"/>
      <c r="E1274" s="25"/>
      <c r="F1274" s="19"/>
      <c r="G1274" s="19"/>
      <c r="J1274" s="2" t="str">
        <f t="shared" si="20"/>
        <v/>
      </c>
    </row>
    <row r="1275" spans="1:10" ht="18" hidden="1" customHeight="1" x14ac:dyDescent="0.2">
      <c r="A1275" s="17"/>
      <c r="B1275" s="18"/>
      <c r="C1275" s="25"/>
      <c r="E1275" s="25"/>
      <c r="F1275" s="19"/>
      <c r="G1275" s="19"/>
      <c r="J1275" s="2" t="str">
        <f t="shared" si="20"/>
        <v/>
      </c>
    </row>
    <row r="1276" spans="1:10" ht="18" hidden="1" customHeight="1" x14ac:dyDescent="0.2">
      <c r="A1276" s="17"/>
      <c r="B1276" s="18"/>
      <c r="C1276" s="25"/>
      <c r="E1276" s="25"/>
      <c r="F1276" s="19"/>
      <c r="G1276" s="19"/>
      <c r="H1276" s="19"/>
      <c r="J1276" s="2" t="str">
        <f t="shared" si="20"/>
        <v/>
      </c>
    </row>
    <row r="1277" spans="1:10" ht="18" hidden="1" customHeight="1" x14ac:dyDescent="0.2">
      <c r="A1277" s="17"/>
      <c r="B1277" s="18"/>
      <c r="C1277" s="25"/>
      <c r="E1277" s="25"/>
      <c r="F1277" s="19"/>
      <c r="G1277" s="19"/>
      <c r="J1277" s="2" t="str">
        <f t="shared" si="20"/>
        <v/>
      </c>
    </row>
    <row r="1278" spans="1:10" ht="18" hidden="1" customHeight="1" x14ac:dyDescent="0.2">
      <c r="A1278" s="17"/>
      <c r="B1278" s="18"/>
      <c r="C1278" s="25"/>
      <c r="E1278" s="25"/>
      <c r="F1278" s="19"/>
      <c r="G1278" s="19"/>
      <c r="J1278" s="2" t="str">
        <f t="shared" si="20"/>
        <v/>
      </c>
    </row>
    <row r="1279" spans="1:10" ht="18" hidden="1" customHeight="1" x14ac:dyDescent="0.2">
      <c r="A1279" s="17"/>
      <c r="B1279" s="18"/>
      <c r="C1279" s="25"/>
      <c r="E1279" s="25"/>
      <c r="F1279" s="19"/>
      <c r="G1279" s="19"/>
      <c r="J1279" s="2" t="str">
        <f t="shared" si="20"/>
        <v/>
      </c>
    </row>
    <row r="1280" spans="1:10" ht="18" hidden="1" customHeight="1" x14ac:dyDescent="0.2">
      <c r="A1280" s="17"/>
      <c r="B1280" s="18"/>
      <c r="C1280" s="25"/>
      <c r="E1280" s="25"/>
      <c r="F1280" s="19"/>
      <c r="G1280" s="19"/>
      <c r="J1280" s="2" t="str">
        <f t="shared" si="20"/>
        <v/>
      </c>
    </row>
    <row r="1281" spans="1:10" ht="18" hidden="1" customHeight="1" x14ac:dyDescent="0.2">
      <c r="A1281" s="17"/>
      <c r="B1281" s="18"/>
      <c r="C1281" s="25"/>
      <c r="E1281" s="25"/>
      <c r="F1281" s="19"/>
      <c r="G1281" s="19"/>
      <c r="J1281" s="2" t="str">
        <f t="shared" si="20"/>
        <v/>
      </c>
    </row>
    <row r="1282" spans="1:10" ht="18" hidden="1" customHeight="1" x14ac:dyDescent="0.2">
      <c r="A1282" s="17"/>
      <c r="B1282" s="18"/>
      <c r="C1282" s="25"/>
      <c r="E1282" s="25"/>
      <c r="F1282" s="19"/>
      <c r="G1282" s="19"/>
      <c r="H1282" s="19"/>
      <c r="J1282" s="2" t="str">
        <f t="shared" si="20"/>
        <v/>
      </c>
    </row>
    <row r="1283" spans="1:10" ht="18" hidden="1" customHeight="1" x14ac:dyDescent="0.2">
      <c r="A1283" s="17"/>
      <c r="B1283" s="18"/>
      <c r="C1283" s="25"/>
      <c r="E1283" s="25"/>
      <c r="F1283" s="19"/>
      <c r="G1283" s="19"/>
      <c r="H1283" s="19"/>
      <c r="J1283" s="2" t="str">
        <f t="shared" si="20"/>
        <v/>
      </c>
    </row>
    <row r="1284" spans="1:10" ht="18" hidden="1" customHeight="1" x14ac:dyDescent="0.2">
      <c r="A1284" s="17"/>
      <c r="B1284" s="18"/>
      <c r="C1284" s="25"/>
      <c r="E1284" s="25"/>
      <c r="F1284" s="19"/>
      <c r="G1284" s="19"/>
      <c r="H1284" s="19"/>
      <c r="J1284" s="2" t="str">
        <f t="shared" si="20"/>
        <v/>
      </c>
    </row>
    <row r="1285" spans="1:10" ht="18" hidden="1" customHeight="1" x14ac:dyDescent="0.2">
      <c r="A1285" s="17"/>
      <c r="B1285" s="18"/>
      <c r="C1285" s="25"/>
      <c r="E1285" s="25"/>
      <c r="F1285" s="19"/>
      <c r="G1285" s="19"/>
      <c r="H1285" s="19"/>
      <c r="J1285" s="2" t="str">
        <f t="shared" si="20"/>
        <v/>
      </c>
    </row>
    <row r="1286" spans="1:10" ht="18" hidden="1" customHeight="1" x14ac:dyDescent="0.2">
      <c r="A1286" s="17"/>
      <c r="B1286" s="18"/>
      <c r="C1286" s="25"/>
      <c r="E1286" s="25"/>
      <c r="F1286" s="19"/>
      <c r="G1286" s="19"/>
      <c r="H1286" s="19"/>
      <c r="J1286" s="2" t="str">
        <f t="shared" si="20"/>
        <v/>
      </c>
    </row>
    <row r="1287" spans="1:10" ht="18" hidden="1" customHeight="1" x14ac:dyDescent="0.2">
      <c r="A1287" s="17"/>
      <c r="B1287" s="18"/>
      <c r="C1287" s="25"/>
      <c r="E1287" s="25"/>
      <c r="F1287" s="19"/>
      <c r="G1287" s="19"/>
      <c r="J1287" s="2" t="str">
        <f t="shared" si="20"/>
        <v/>
      </c>
    </row>
    <row r="1288" spans="1:10" ht="18" hidden="1" customHeight="1" x14ac:dyDescent="0.2">
      <c r="A1288" s="17"/>
      <c r="B1288" s="18"/>
      <c r="C1288" s="25"/>
      <c r="E1288" s="25"/>
      <c r="F1288" s="19"/>
      <c r="G1288" s="19"/>
      <c r="J1288" s="2" t="str">
        <f t="shared" si="20"/>
        <v/>
      </c>
    </row>
    <row r="1289" spans="1:10" ht="18" hidden="1" customHeight="1" x14ac:dyDescent="0.2">
      <c r="A1289" s="17"/>
      <c r="B1289" s="18"/>
      <c r="C1289" s="25"/>
      <c r="E1289" s="25"/>
      <c r="F1289" s="19"/>
      <c r="G1289" s="19"/>
      <c r="J1289" s="2" t="str">
        <f t="shared" si="20"/>
        <v/>
      </c>
    </row>
    <row r="1290" spans="1:10" ht="18" hidden="1" customHeight="1" x14ac:dyDescent="0.2">
      <c r="A1290" s="17"/>
      <c r="B1290" s="18"/>
      <c r="C1290" s="25"/>
      <c r="E1290" s="25"/>
      <c r="F1290" s="19"/>
      <c r="G1290" s="19"/>
      <c r="J1290" s="2" t="str">
        <f t="shared" si="20"/>
        <v/>
      </c>
    </row>
    <row r="1291" spans="1:10" ht="18" hidden="1" customHeight="1" x14ac:dyDescent="0.2">
      <c r="A1291" s="17"/>
      <c r="B1291" s="18"/>
      <c r="C1291" s="25"/>
      <c r="E1291" s="25"/>
      <c r="F1291" s="19"/>
      <c r="G1291" s="19"/>
      <c r="H1291" s="19"/>
      <c r="J1291" s="2" t="str">
        <f t="shared" si="20"/>
        <v/>
      </c>
    </row>
    <row r="1292" spans="1:10" ht="18" hidden="1" customHeight="1" x14ac:dyDescent="0.2">
      <c r="A1292" s="17"/>
      <c r="B1292" s="18"/>
      <c r="C1292" s="25"/>
      <c r="E1292" s="25"/>
      <c r="F1292" s="19"/>
      <c r="G1292" s="19"/>
      <c r="J1292" s="2" t="str">
        <f t="shared" si="20"/>
        <v/>
      </c>
    </row>
    <row r="1293" spans="1:10" ht="18" hidden="1" customHeight="1" x14ac:dyDescent="0.2">
      <c r="A1293" s="17"/>
      <c r="B1293" s="18"/>
      <c r="C1293" s="25"/>
      <c r="E1293" s="25"/>
      <c r="F1293" s="19"/>
      <c r="G1293" s="19"/>
      <c r="J1293" s="2" t="str">
        <f t="shared" si="20"/>
        <v/>
      </c>
    </row>
    <row r="1294" spans="1:10" ht="18" hidden="1" customHeight="1" x14ac:dyDescent="0.2">
      <c r="A1294" s="17"/>
      <c r="B1294" s="18"/>
      <c r="C1294" s="25"/>
      <c r="E1294" s="25"/>
      <c r="F1294" s="19"/>
      <c r="G1294" s="19"/>
      <c r="J1294" s="2" t="str">
        <f t="shared" si="20"/>
        <v/>
      </c>
    </row>
    <row r="1295" spans="1:10" ht="18" hidden="1" customHeight="1" x14ac:dyDescent="0.2">
      <c r="A1295" s="17"/>
      <c r="B1295" s="18"/>
      <c r="C1295" s="25"/>
      <c r="E1295" s="25"/>
      <c r="F1295" s="19"/>
      <c r="G1295" s="19"/>
      <c r="H1295" s="19"/>
      <c r="J1295" s="2" t="str">
        <f t="shared" si="20"/>
        <v/>
      </c>
    </row>
    <row r="1296" spans="1:10" ht="18" hidden="1" customHeight="1" x14ac:dyDescent="0.2">
      <c r="A1296" s="17"/>
      <c r="B1296" s="18"/>
      <c r="C1296" s="25"/>
      <c r="E1296" s="25"/>
      <c r="F1296" s="19"/>
      <c r="G1296" s="19"/>
      <c r="J1296" s="2" t="str">
        <f t="shared" si="20"/>
        <v/>
      </c>
    </row>
    <row r="1297" spans="1:10" ht="18" hidden="1" customHeight="1" x14ac:dyDescent="0.2">
      <c r="A1297" s="17"/>
      <c r="B1297" s="18"/>
      <c r="C1297" s="25"/>
      <c r="E1297" s="25"/>
      <c r="F1297" s="19"/>
      <c r="G1297" s="19"/>
      <c r="H1297" s="19"/>
      <c r="J1297" s="2" t="str">
        <f t="shared" si="20"/>
        <v/>
      </c>
    </row>
    <row r="1298" spans="1:10" ht="18" hidden="1" customHeight="1" x14ac:dyDescent="0.2">
      <c r="A1298" s="17"/>
      <c r="B1298" s="18"/>
      <c r="C1298" s="25"/>
      <c r="E1298" s="25"/>
      <c r="F1298" s="19"/>
      <c r="G1298" s="19"/>
      <c r="J1298" s="2" t="str">
        <f t="shared" si="20"/>
        <v/>
      </c>
    </row>
    <row r="1299" spans="1:10" ht="18" hidden="1" customHeight="1" x14ac:dyDescent="0.2">
      <c r="A1299" s="17"/>
      <c r="B1299" s="18"/>
      <c r="C1299" s="25"/>
      <c r="E1299" s="25"/>
      <c r="F1299" s="19"/>
      <c r="G1299" s="19"/>
      <c r="J1299" s="2" t="str">
        <f t="shared" si="20"/>
        <v/>
      </c>
    </row>
    <row r="1300" spans="1:10" ht="18" hidden="1" customHeight="1" x14ac:dyDescent="0.2">
      <c r="A1300" s="17"/>
      <c r="B1300" s="18"/>
      <c r="C1300" s="25"/>
      <c r="E1300" s="25"/>
      <c r="F1300" s="19"/>
      <c r="G1300" s="19"/>
      <c r="H1300" s="19"/>
      <c r="J1300" s="2" t="str">
        <f t="shared" si="20"/>
        <v/>
      </c>
    </row>
    <row r="1301" spans="1:10" ht="18" hidden="1" customHeight="1" x14ac:dyDescent="0.2">
      <c r="A1301" s="17"/>
      <c r="B1301" s="18"/>
      <c r="C1301" s="25"/>
      <c r="E1301" s="25"/>
      <c r="F1301" s="19"/>
      <c r="G1301" s="19"/>
      <c r="J1301" s="2" t="str">
        <f t="shared" si="20"/>
        <v/>
      </c>
    </row>
    <row r="1302" spans="1:10" ht="18" hidden="1" customHeight="1" x14ac:dyDescent="0.2">
      <c r="A1302" s="17"/>
      <c r="B1302" s="18"/>
      <c r="C1302" s="25"/>
      <c r="E1302" s="25"/>
      <c r="F1302" s="19"/>
      <c r="G1302" s="19"/>
      <c r="H1302" s="19"/>
      <c r="J1302" s="2" t="str">
        <f t="shared" si="20"/>
        <v/>
      </c>
    </row>
    <row r="1303" spans="1:10" ht="18" hidden="1" customHeight="1" x14ac:dyDescent="0.2">
      <c r="A1303" s="17"/>
      <c r="B1303" s="18"/>
      <c r="C1303" s="25"/>
      <c r="E1303" s="25"/>
      <c r="F1303" s="19"/>
      <c r="G1303" s="19"/>
      <c r="J1303" s="2" t="str">
        <f t="shared" si="20"/>
        <v/>
      </c>
    </row>
    <row r="1304" spans="1:10" ht="18" hidden="1" customHeight="1" x14ac:dyDescent="0.2">
      <c r="A1304" s="17"/>
      <c r="B1304" s="18"/>
      <c r="C1304" s="25"/>
      <c r="E1304" s="25"/>
      <c r="F1304" s="19"/>
      <c r="G1304" s="19"/>
      <c r="J1304" s="2" t="str">
        <f t="shared" si="20"/>
        <v/>
      </c>
    </row>
    <row r="1305" spans="1:10" ht="18" hidden="1" customHeight="1" x14ac:dyDescent="0.2">
      <c r="A1305" s="17"/>
      <c r="B1305" s="18"/>
      <c r="C1305" s="25"/>
      <c r="E1305" s="25"/>
      <c r="F1305" s="19"/>
      <c r="G1305" s="19"/>
      <c r="J1305" s="2" t="str">
        <f t="shared" si="20"/>
        <v/>
      </c>
    </row>
    <row r="1306" spans="1:10" ht="18" hidden="1" customHeight="1" x14ac:dyDescent="0.2">
      <c r="A1306" s="17"/>
      <c r="B1306" s="18"/>
      <c r="C1306" s="25"/>
      <c r="E1306" s="25"/>
      <c r="F1306" s="19"/>
      <c r="G1306" s="19"/>
      <c r="H1306" s="19"/>
      <c r="J1306" s="2" t="str">
        <f t="shared" si="20"/>
        <v/>
      </c>
    </row>
    <row r="1307" spans="1:10" ht="18" hidden="1" customHeight="1" x14ac:dyDescent="0.2">
      <c r="A1307" s="17"/>
      <c r="B1307" s="18"/>
      <c r="C1307" s="25"/>
      <c r="E1307" s="25"/>
      <c r="F1307" s="19"/>
      <c r="G1307" s="19"/>
      <c r="J1307" s="2" t="str">
        <f t="shared" si="20"/>
        <v/>
      </c>
    </row>
    <row r="1308" spans="1:10" ht="18" hidden="1" customHeight="1" x14ac:dyDescent="0.2">
      <c r="A1308" s="17"/>
      <c r="B1308" s="18"/>
      <c r="C1308" s="25"/>
      <c r="E1308" s="25"/>
      <c r="F1308" s="19"/>
      <c r="G1308" s="19"/>
      <c r="J1308" s="2" t="str">
        <f t="shared" si="20"/>
        <v/>
      </c>
    </row>
    <row r="1309" spans="1:10" ht="18" hidden="1" customHeight="1" x14ac:dyDescent="0.2">
      <c r="A1309" s="17"/>
      <c r="B1309" s="18"/>
      <c r="C1309" s="25"/>
      <c r="E1309" s="25"/>
      <c r="F1309" s="19"/>
      <c r="G1309" s="19"/>
      <c r="J1309" s="2" t="str">
        <f t="shared" si="20"/>
        <v/>
      </c>
    </row>
    <row r="1310" spans="1:10" ht="18" hidden="1" customHeight="1" x14ac:dyDescent="0.2">
      <c r="A1310" s="17"/>
      <c r="B1310" s="18"/>
      <c r="C1310" s="25"/>
      <c r="E1310" s="25"/>
      <c r="F1310" s="19"/>
      <c r="G1310" s="19"/>
      <c r="J1310" s="2" t="str">
        <f t="shared" si="20"/>
        <v/>
      </c>
    </row>
    <row r="1311" spans="1:10" ht="18" hidden="1" customHeight="1" x14ac:dyDescent="0.2">
      <c r="A1311" s="17"/>
      <c r="B1311" s="18"/>
      <c r="C1311" s="25"/>
      <c r="E1311" s="25"/>
      <c r="F1311" s="19"/>
      <c r="G1311" s="19"/>
      <c r="H1311" s="19"/>
      <c r="J1311" s="2" t="str">
        <f t="shared" si="20"/>
        <v/>
      </c>
    </row>
    <row r="1312" spans="1:10" ht="18" hidden="1" customHeight="1" x14ac:dyDescent="0.2">
      <c r="A1312" s="17"/>
      <c r="B1312" s="18"/>
      <c r="C1312" s="25"/>
      <c r="E1312" s="25"/>
      <c r="F1312" s="19"/>
      <c r="G1312" s="19"/>
      <c r="J1312" s="2" t="str">
        <f t="shared" si="20"/>
        <v/>
      </c>
    </row>
    <row r="1313" spans="1:10" ht="18" hidden="1" customHeight="1" x14ac:dyDescent="0.2">
      <c r="A1313" s="17"/>
      <c r="B1313" s="18"/>
      <c r="C1313" s="25"/>
      <c r="E1313" s="25"/>
      <c r="F1313" s="19"/>
      <c r="G1313" s="19"/>
      <c r="J1313" s="2" t="str">
        <f t="shared" si="20"/>
        <v/>
      </c>
    </row>
    <row r="1314" spans="1:10" ht="18" hidden="1" customHeight="1" x14ac:dyDescent="0.2">
      <c r="A1314" s="17"/>
      <c r="B1314" s="18"/>
      <c r="C1314" s="25"/>
      <c r="E1314" s="25"/>
      <c r="F1314" s="19"/>
      <c r="G1314" s="19"/>
      <c r="H1314" s="19"/>
      <c r="J1314" s="2" t="str">
        <f t="shared" si="20"/>
        <v/>
      </c>
    </row>
    <row r="1315" spans="1:10" ht="18" hidden="1" customHeight="1" x14ac:dyDescent="0.2">
      <c r="A1315" s="17"/>
      <c r="B1315" s="18"/>
      <c r="C1315" s="25"/>
      <c r="E1315" s="25"/>
      <c r="F1315" s="19"/>
      <c r="G1315" s="19"/>
      <c r="H1315" s="19"/>
      <c r="J1315" s="2" t="str">
        <f t="shared" ref="J1315:J1378" si="21">IF(A1315="","",_xlfn.ISOWEEKNUM(A1315))</f>
        <v/>
      </c>
    </row>
    <row r="1316" spans="1:10" ht="18" hidden="1" customHeight="1" x14ac:dyDescent="0.2">
      <c r="A1316" s="17"/>
      <c r="B1316" s="18"/>
      <c r="C1316" s="25"/>
      <c r="E1316" s="25"/>
      <c r="F1316" s="19"/>
      <c r="G1316" s="19"/>
      <c r="J1316" s="2" t="str">
        <f t="shared" si="21"/>
        <v/>
      </c>
    </row>
    <row r="1317" spans="1:10" ht="18" hidden="1" customHeight="1" x14ac:dyDescent="0.2">
      <c r="A1317" s="17"/>
      <c r="B1317" s="18"/>
      <c r="C1317" s="25"/>
      <c r="E1317" s="25"/>
      <c r="F1317" s="19"/>
      <c r="G1317" s="19"/>
      <c r="H1317" s="19"/>
      <c r="J1317" s="2" t="str">
        <f t="shared" si="21"/>
        <v/>
      </c>
    </row>
    <row r="1318" spans="1:10" ht="18" hidden="1" customHeight="1" x14ac:dyDescent="0.2">
      <c r="A1318" s="17"/>
      <c r="B1318" s="18"/>
      <c r="C1318" s="25"/>
      <c r="E1318" s="25"/>
      <c r="F1318" s="19"/>
      <c r="G1318" s="19"/>
      <c r="J1318" s="2" t="str">
        <f t="shared" si="21"/>
        <v/>
      </c>
    </row>
    <row r="1319" spans="1:10" ht="18" hidden="1" customHeight="1" x14ac:dyDescent="0.2">
      <c r="A1319" s="17"/>
      <c r="B1319" s="18"/>
      <c r="C1319" s="25"/>
      <c r="E1319" s="25"/>
      <c r="F1319" s="19"/>
      <c r="G1319" s="19"/>
      <c r="J1319" s="2" t="str">
        <f t="shared" si="21"/>
        <v/>
      </c>
    </row>
    <row r="1320" spans="1:10" ht="18" hidden="1" customHeight="1" x14ac:dyDescent="0.2">
      <c r="A1320" s="17"/>
      <c r="B1320" s="18"/>
      <c r="C1320" s="25"/>
      <c r="E1320" s="25"/>
      <c r="F1320" s="19"/>
      <c r="G1320" s="19"/>
      <c r="J1320" s="2" t="str">
        <f t="shared" si="21"/>
        <v/>
      </c>
    </row>
    <row r="1321" spans="1:10" ht="18" hidden="1" customHeight="1" x14ac:dyDescent="0.2">
      <c r="A1321" s="17"/>
      <c r="B1321" s="18"/>
      <c r="C1321" s="25"/>
      <c r="E1321" s="25"/>
      <c r="F1321" s="19"/>
      <c r="G1321" s="19"/>
      <c r="J1321" s="2" t="str">
        <f t="shared" si="21"/>
        <v/>
      </c>
    </row>
    <row r="1322" spans="1:10" ht="18" hidden="1" customHeight="1" x14ac:dyDescent="0.2">
      <c r="A1322" s="17"/>
      <c r="B1322" s="18"/>
      <c r="C1322" s="25"/>
      <c r="E1322" s="25"/>
      <c r="F1322" s="19"/>
      <c r="G1322" s="19"/>
      <c r="H1322" s="19"/>
      <c r="J1322" s="2" t="str">
        <f t="shared" si="21"/>
        <v/>
      </c>
    </row>
    <row r="1323" spans="1:10" ht="18" hidden="1" customHeight="1" x14ac:dyDescent="0.2">
      <c r="A1323" s="17"/>
      <c r="B1323" s="18"/>
      <c r="C1323" s="25"/>
      <c r="E1323" s="25"/>
      <c r="F1323" s="19"/>
      <c r="G1323" s="19"/>
      <c r="H1323" s="19"/>
      <c r="J1323" s="2" t="str">
        <f t="shared" si="21"/>
        <v/>
      </c>
    </row>
    <row r="1324" spans="1:10" ht="18" hidden="1" customHeight="1" x14ac:dyDescent="0.2">
      <c r="A1324" s="17"/>
      <c r="B1324" s="18"/>
      <c r="C1324" s="25"/>
      <c r="E1324" s="25"/>
      <c r="F1324" s="19"/>
      <c r="G1324" s="19"/>
      <c r="H1324" s="19"/>
      <c r="J1324" s="2" t="str">
        <f t="shared" si="21"/>
        <v/>
      </c>
    </row>
    <row r="1325" spans="1:10" ht="18" hidden="1" customHeight="1" x14ac:dyDescent="0.2">
      <c r="A1325" s="17"/>
      <c r="B1325" s="18"/>
      <c r="C1325" s="25"/>
      <c r="E1325" s="25"/>
      <c r="F1325" s="19"/>
      <c r="G1325" s="19"/>
      <c r="H1325" s="19"/>
      <c r="J1325" s="2" t="str">
        <f t="shared" si="21"/>
        <v/>
      </c>
    </row>
    <row r="1326" spans="1:10" ht="18" hidden="1" customHeight="1" x14ac:dyDescent="0.2">
      <c r="A1326" s="17"/>
      <c r="B1326" s="18"/>
      <c r="C1326" s="25"/>
      <c r="E1326" s="25"/>
      <c r="F1326" s="19"/>
      <c r="G1326" s="19"/>
      <c r="H1326" s="19"/>
      <c r="J1326" s="2" t="str">
        <f t="shared" si="21"/>
        <v/>
      </c>
    </row>
    <row r="1327" spans="1:10" ht="18" hidden="1" customHeight="1" x14ac:dyDescent="0.2">
      <c r="A1327" s="17"/>
      <c r="B1327" s="18"/>
      <c r="C1327" s="25"/>
      <c r="E1327" s="25"/>
      <c r="F1327" s="19"/>
      <c r="G1327" s="19"/>
      <c r="J1327" s="2" t="str">
        <f t="shared" si="21"/>
        <v/>
      </c>
    </row>
    <row r="1328" spans="1:10" ht="18" hidden="1" customHeight="1" x14ac:dyDescent="0.2">
      <c r="A1328" s="17"/>
      <c r="B1328" s="18"/>
      <c r="C1328" s="25"/>
      <c r="E1328" s="25"/>
      <c r="F1328" s="19"/>
      <c r="G1328" s="19"/>
      <c r="H1328" s="19"/>
      <c r="J1328" s="2" t="str">
        <f t="shared" si="21"/>
        <v/>
      </c>
    </row>
    <row r="1329" spans="1:10" ht="18" hidden="1" customHeight="1" x14ac:dyDescent="0.2">
      <c r="A1329" s="17"/>
      <c r="B1329" s="18"/>
      <c r="C1329" s="25"/>
      <c r="E1329" s="25"/>
      <c r="F1329" s="19"/>
      <c r="G1329" s="19"/>
      <c r="J1329" s="2" t="str">
        <f t="shared" si="21"/>
        <v/>
      </c>
    </row>
    <row r="1330" spans="1:10" ht="18" hidden="1" customHeight="1" x14ac:dyDescent="0.2">
      <c r="A1330" s="17"/>
      <c r="B1330" s="18"/>
      <c r="C1330" s="25"/>
      <c r="E1330" s="25"/>
      <c r="F1330" s="19"/>
      <c r="G1330" s="19"/>
      <c r="J1330" s="2" t="str">
        <f t="shared" si="21"/>
        <v/>
      </c>
    </row>
    <row r="1331" spans="1:10" ht="18" hidden="1" customHeight="1" x14ac:dyDescent="0.2">
      <c r="A1331" s="17"/>
      <c r="B1331" s="18"/>
      <c r="C1331" s="25"/>
      <c r="E1331" s="25"/>
      <c r="F1331" s="19"/>
      <c r="G1331" s="19"/>
      <c r="J1331" s="2" t="str">
        <f t="shared" si="21"/>
        <v/>
      </c>
    </row>
    <row r="1332" spans="1:10" ht="18" hidden="1" customHeight="1" x14ac:dyDescent="0.2">
      <c r="A1332" s="17"/>
      <c r="B1332" s="18"/>
      <c r="C1332" s="25"/>
      <c r="E1332" s="25"/>
      <c r="F1332" s="19"/>
      <c r="G1332" s="19"/>
      <c r="H1332" s="19"/>
      <c r="J1332" s="2" t="str">
        <f t="shared" si="21"/>
        <v/>
      </c>
    </row>
    <row r="1333" spans="1:10" ht="18" hidden="1" customHeight="1" x14ac:dyDescent="0.2">
      <c r="A1333" s="17"/>
      <c r="B1333" s="18"/>
      <c r="C1333" s="25"/>
      <c r="E1333" s="25"/>
      <c r="F1333" s="19"/>
      <c r="G1333" s="19"/>
      <c r="J1333" s="2" t="str">
        <f t="shared" si="21"/>
        <v/>
      </c>
    </row>
    <row r="1334" spans="1:10" ht="18" hidden="1" customHeight="1" x14ac:dyDescent="0.2">
      <c r="A1334" s="17"/>
      <c r="B1334" s="18"/>
      <c r="C1334" s="25"/>
      <c r="E1334" s="25"/>
      <c r="F1334" s="19"/>
      <c r="G1334" s="19"/>
      <c r="J1334" s="2" t="str">
        <f t="shared" si="21"/>
        <v/>
      </c>
    </row>
    <row r="1335" spans="1:10" ht="18" hidden="1" customHeight="1" x14ac:dyDescent="0.2">
      <c r="A1335" s="17"/>
      <c r="B1335" s="18"/>
      <c r="C1335" s="25"/>
      <c r="E1335" s="25"/>
      <c r="F1335" s="19"/>
      <c r="G1335" s="19"/>
      <c r="H1335" s="19"/>
      <c r="J1335" s="2" t="str">
        <f t="shared" si="21"/>
        <v/>
      </c>
    </row>
    <row r="1336" spans="1:10" ht="18" hidden="1" customHeight="1" x14ac:dyDescent="0.2">
      <c r="A1336" s="17"/>
      <c r="B1336" s="18"/>
      <c r="C1336" s="25"/>
      <c r="E1336" s="25"/>
      <c r="F1336" s="19"/>
      <c r="G1336" s="19"/>
      <c r="J1336" s="2" t="str">
        <f t="shared" si="21"/>
        <v/>
      </c>
    </row>
    <row r="1337" spans="1:10" ht="18" hidden="1" customHeight="1" x14ac:dyDescent="0.2">
      <c r="A1337" s="17"/>
      <c r="B1337" s="18"/>
      <c r="C1337" s="25"/>
      <c r="E1337" s="25"/>
      <c r="F1337" s="19"/>
      <c r="G1337" s="19"/>
      <c r="J1337" s="2" t="str">
        <f t="shared" si="21"/>
        <v/>
      </c>
    </row>
    <row r="1338" spans="1:10" ht="18" hidden="1" customHeight="1" x14ac:dyDescent="0.2">
      <c r="A1338" s="17"/>
      <c r="B1338" s="18"/>
      <c r="C1338" s="25"/>
      <c r="E1338" s="25"/>
      <c r="F1338" s="19"/>
      <c r="G1338" s="19"/>
      <c r="H1338" s="19"/>
      <c r="J1338" s="2" t="str">
        <f t="shared" si="21"/>
        <v/>
      </c>
    </row>
    <row r="1339" spans="1:10" ht="18" hidden="1" customHeight="1" x14ac:dyDescent="0.2">
      <c r="A1339" s="17"/>
      <c r="B1339" s="18"/>
      <c r="C1339" s="25"/>
      <c r="E1339" s="25"/>
      <c r="F1339" s="19"/>
      <c r="G1339" s="19"/>
      <c r="J1339" s="2" t="str">
        <f t="shared" si="21"/>
        <v/>
      </c>
    </row>
    <row r="1340" spans="1:10" ht="18" hidden="1" customHeight="1" x14ac:dyDescent="0.2">
      <c r="A1340" s="17"/>
      <c r="B1340" s="18"/>
      <c r="C1340" s="25"/>
      <c r="E1340" s="25"/>
      <c r="F1340" s="19"/>
      <c r="G1340" s="19"/>
      <c r="J1340" s="2" t="str">
        <f t="shared" si="21"/>
        <v/>
      </c>
    </row>
    <row r="1341" spans="1:10" ht="18" hidden="1" customHeight="1" x14ac:dyDescent="0.2">
      <c r="A1341" s="17"/>
      <c r="B1341" s="18"/>
      <c r="C1341" s="25"/>
      <c r="E1341" s="25"/>
      <c r="F1341" s="19"/>
      <c r="G1341" s="19"/>
      <c r="J1341" s="2" t="str">
        <f t="shared" si="21"/>
        <v/>
      </c>
    </row>
    <row r="1342" spans="1:10" ht="18" hidden="1" customHeight="1" x14ac:dyDescent="0.2">
      <c r="A1342" s="17"/>
      <c r="B1342" s="18"/>
      <c r="C1342" s="25"/>
      <c r="E1342" s="25"/>
      <c r="F1342" s="19"/>
      <c r="G1342" s="19"/>
      <c r="J1342" s="2" t="str">
        <f t="shared" si="21"/>
        <v/>
      </c>
    </row>
    <row r="1343" spans="1:10" ht="18" hidden="1" customHeight="1" x14ac:dyDescent="0.2">
      <c r="A1343" s="17"/>
      <c r="B1343" s="18"/>
      <c r="C1343" s="25"/>
      <c r="E1343" s="25"/>
      <c r="F1343" s="19"/>
      <c r="G1343" s="19"/>
      <c r="H1343" s="19"/>
      <c r="J1343" s="2" t="str">
        <f t="shared" si="21"/>
        <v/>
      </c>
    </row>
    <row r="1344" spans="1:10" ht="18" hidden="1" customHeight="1" x14ac:dyDescent="0.2">
      <c r="A1344" s="17"/>
      <c r="B1344" s="18"/>
      <c r="C1344" s="25"/>
      <c r="E1344" s="25"/>
      <c r="F1344" s="19"/>
      <c r="G1344" s="19"/>
      <c r="J1344" s="2" t="str">
        <f t="shared" si="21"/>
        <v/>
      </c>
    </row>
    <row r="1345" spans="1:10" ht="18" hidden="1" customHeight="1" x14ac:dyDescent="0.2">
      <c r="A1345" s="17"/>
      <c r="B1345" s="18"/>
      <c r="C1345" s="25"/>
      <c r="E1345" s="25"/>
      <c r="F1345" s="19"/>
      <c r="G1345" s="19"/>
      <c r="J1345" s="2" t="str">
        <f t="shared" si="21"/>
        <v/>
      </c>
    </row>
    <row r="1346" spans="1:10" ht="18" hidden="1" customHeight="1" x14ac:dyDescent="0.2">
      <c r="A1346" s="17"/>
      <c r="B1346" s="18"/>
      <c r="C1346" s="25"/>
      <c r="E1346" s="25"/>
      <c r="F1346" s="19"/>
      <c r="G1346" s="19"/>
      <c r="J1346" s="2" t="str">
        <f t="shared" si="21"/>
        <v/>
      </c>
    </row>
    <row r="1347" spans="1:10" ht="18" hidden="1" customHeight="1" x14ac:dyDescent="0.2">
      <c r="A1347" s="17"/>
      <c r="B1347" s="18"/>
      <c r="C1347" s="25"/>
      <c r="E1347" s="25"/>
      <c r="F1347" s="19"/>
      <c r="G1347" s="19"/>
      <c r="J1347" s="2" t="str">
        <f t="shared" si="21"/>
        <v/>
      </c>
    </row>
    <row r="1348" spans="1:10" ht="18" hidden="1" customHeight="1" x14ac:dyDescent="0.2">
      <c r="A1348" s="17"/>
      <c r="B1348" s="18"/>
      <c r="C1348" s="25"/>
      <c r="E1348" s="25"/>
      <c r="F1348" s="19"/>
      <c r="G1348" s="19"/>
      <c r="J1348" s="2" t="str">
        <f t="shared" si="21"/>
        <v/>
      </c>
    </row>
    <row r="1349" spans="1:10" ht="18" hidden="1" customHeight="1" x14ac:dyDescent="0.2">
      <c r="A1349" s="17"/>
      <c r="B1349" s="18"/>
      <c r="C1349" s="25"/>
      <c r="E1349" s="25"/>
      <c r="F1349" s="19"/>
      <c r="G1349" s="19"/>
      <c r="J1349" s="2" t="str">
        <f t="shared" si="21"/>
        <v/>
      </c>
    </row>
    <row r="1350" spans="1:10" ht="18" hidden="1" customHeight="1" x14ac:dyDescent="0.2">
      <c r="A1350" s="17"/>
      <c r="B1350" s="18"/>
      <c r="C1350" s="25"/>
      <c r="E1350" s="25"/>
      <c r="F1350" s="19"/>
      <c r="G1350" s="19"/>
      <c r="J1350" s="2" t="str">
        <f t="shared" si="21"/>
        <v/>
      </c>
    </row>
    <row r="1351" spans="1:10" ht="18" hidden="1" customHeight="1" x14ac:dyDescent="0.2">
      <c r="A1351" s="17"/>
      <c r="B1351" s="18"/>
      <c r="C1351" s="25"/>
      <c r="E1351" s="25"/>
      <c r="F1351" s="19"/>
      <c r="G1351" s="19"/>
      <c r="J1351" s="2" t="str">
        <f t="shared" si="21"/>
        <v/>
      </c>
    </row>
    <row r="1352" spans="1:10" ht="18" hidden="1" customHeight="1" x14ac:dyDescent="0.2">
      <c r="A1352" s="17"/>
      <c r="B1352" s="18"/>
      <c r="C1352" s="25"/>
      <c r="E1352" s="25"/>
      <c r="F1352" s="19"/>
      <c r="G1352" s="19"/>
      <c r="J1352" s="2" t="str">
        <f t="shared" si="21"/>
        <v/>
      </c>
    </row>
    <row r="1353" spans="1:10" ht="18" hidden="1" customHeight="1" x14ac:dyDescent="0.2">
      <c r="A1353" s="17"/>
      <c r="B1353" s="18"/>
      <c r="C1353" s="25"/>
      <c r="E1353" s="25"/>
      <c r="F1353" s="19"/>
      <c r="G1353" s="19"/>
      <c r="H1353" s="19"/>
      <c r="J1353" s="2" t="str">
        <f t="shared" si="21"/>
        <v/>
      </c>
    </row>
    <row r="1354" spans="1:10" ht="18" hidden="1" customHeight="1" x14ac:dyDescent="0.2">
      <c r="A1354" s="17"/>
      <c r="B1354" s="18"/>
      <c r="C1354" s="25"/>
      <c r="E1354" s="25"/>
      <c r="F1354" s="19"/>
      <c r="G1354" s="19"/>
      <c r="J1354" s="2" t="str">
        <f t="shared" si="21"/>
        <v/>
      </c>
    </row>
    <row r="1355" spans="1:10" ht="18" hidden="1" customHeight="1" x14ac:dyDescent="0.2">
      <c r="A1355" s="17"/>
      <c r="B1355" s="18"/>
      <c r="C1355" s="25"/>
      <c r="E1355" s="25"/>
      <c r="F1355" s="19"/>
      <c r="G1355" s="19"/>
      <c r="J1355" s="2" t="str">
        <f t="shared" si="21"/>
        <v/>
      </c>
    </row>
    <row r="1356" spans="1:10" ht="18" hidden="1" customHeight="1" x14ac:dyDescent="0.2">
      <c r="A1356" s="17"/>
      <c r="B1356" s="18"/>
      <c r="C1356" s="25"/>
      <c r="E1356" s="25"/>
      <c r="F1356" s="19"/>
      <c r="G1356" s="19"/>
      <c r="H1356" s="19"/>
      <c r="J1356" s="2" t="str">
        <f t="shared" si="21"/>
        <v/>
      </c>
    </row>
    <row r="1357" spans="1:10" ht="18" hidden="1" customHeight="1" x14ac:dyDescent="0.2">
      <c r="A1357" s="17"/>
      <c r="B1357" s="18"/>
      <c r="C1357" s="25"/>
      <c r="E1357" s="25"/>
      <c r="F1357" s="19"/>
      <c r="G1357" s="19"/>
      <c r="J1357" s="2" t="str">
        <f t="shared" si="21"/>
        <v/>
      </c>
    </row>
    <row r="1358" spans="1:10" ht="18" hidden="1" customHeight="1" x14ac:dyDescent="0.2">
      <c r="A1358" s="17"/>
      <c r="B1358" s="18"/>
      <c r="C1358" s="25"/>
      <c r="E1358" s="25"/>
      <c r="F1358" s="19"/>
      <c r="G1358" s="19"/>
      <c r="H1358" s="19"/>
      <c r="J1358" s="2" t="str">
        <f t="shared" si="21"/>
        <v/>
      </c>
    </row>
    <row r="1359" spans="1:10" ht="18" hidden="1" customHeight="1" x14ac:dyDescent="0.2">
      <c r="A1359" s="17"/>
      <c r="B1359" s="18"/>
      <c r="C1359" s="25"/>
      <c r="E1359" s="25"/>
      <c r="F1359" s="19"/>
      <c r="G1359" s="19"/>
      <c r="H1359" s="19"/>
      <c r="J1359" s="2" t="str">
        <f t="shared" si="21"/>
        <v/>
      </c>
    </row>
    <row r="1360" spans="1:10" ht="18" hidden="1" customHeight="1" x14ac:dyDescent="0.2">
      <c r="A1360" s="17"/>
      <c r="B1360" s="18"/>
      <c r="C1360" s="25"/>
      <c r="E1360" s="25"/>
      <c r="F1360" s="19"/>
      <c r="G1360" s="19"/>
      <c r="J1360" s="2" t="str">
        <f t="shared" si="21"/>
        <v/>
      </c>
    </row>
    <row r="1361" spans="1:10" ht="18" hidden="1" customHeight="1" x14ac:dyDescent="0.2">
      <c r="A1361" s="17"/>
      <c r="B1361" s="18"/>
      <c r="C1361" s="25"/>
      <c r="E1361" s="25"/>
      <c r="F1361" s="19"/>
      <c r="G1361" s="19"/>
      <c r="J1361" s="2" t="str">
        <f t="shared" si="21"/>
        <v/>
      </c>
    </row>
    <row r="1362" spans="1:10" ht="18" hidden="1" customHeight="1" x14ac:dyDescent="0.2">
      <c r="A1362" s="17"/>
      <c r="B1362" s="18"/>
      <c r="C1362" s="25"/>
      <c r="E1362" s="25"/>
      <c r="F1362" s="19"/>
      <c r="G1362" s="19"/>
      <c r="J1362" s="2" t="str">
        <f t="shared" si="21"/>
        <v/>
      </c>
    </row>
    <row r="1363" spans="1:10" ht="18" hidden="1" customHeight="1" x14ac:dyDescent="0.2">
      <c r="A1363" s="17"/>
      <c r="B1363" s="18"/>
      <c r="C1363" s="25"/>
      <c r="E1363" s="25"/>
      <c r="F1363" s="19"/>
      <c r="G1363" s="19"/>
      <c r="H1363" s="19"/>
      <c r="J1363" s="2" t="str">
        <f t="shared" si="21"/>
        <v/>
      </c>
    </row>
    <row r="1364" spans="1:10" ht="18" hidden="1" customHeight="1" x14ac:dyDescent="0.2">
      <c r="A1364" s="17"/>
      <c r="B1364" s="18"/>
      <c r="C1364" s="25"/>
      <c r="E1364" s="25"/>
      <c r="F1364" s="19"/>
      <c r="G1364" s="19"/>
      <c r="H1364" s="19"/>
      <c r="J1364" s="2" t="str">
        <f t="shared" si="21"/>
        <v/>
      </c>
    </row>
    <row r="1365" spans="1:10" ht="18" hidden="1" customHeight="1" x14ac:dyDescent="0.2">
      <c r="A1365" s="17"/>
      <c r="B1365" s="18"/>
      <c r="C1365" s="25"/>
      <c r="E1365" s="25"/>
      <c r="F1365" s="19"/>
      <c r="G1365" s="19"/>
      <c r="J1365" s="2" t="str">
        <f t="shared" si="21"/>
        <v/>
      </c>
    </row>
    <row r="1366" spans="1:10" ht="18" hidden="1" customHeight="1" x14ac:dyDescent="0.2">
      <c r="A1366" s="17"/>
      <c r="B1366" s="18"/>
      <c r="C1366" s="25"/>
      <c r="E1366" s="25"/>
      <c r="F1366" s="19"/>
      <c r="G1366" s="19"/>
      <c r="H1366" s="19"/>
      <c r="J1366" s="2" t="str">
        <f t="shared" si="21"/>
        <v/>
      </c>
    </row>
    <row r="1367" spans="1:10" ht="18" hidden="1" customHeight="1" x14ac:dyDescent="0.2">
      <c r="A1367" s="17"/>
      <c r="B1367" s="18"/>
      <c r="C1367" s="25"/>
      <c r="E1367" s="25"/>
      <c r="F1367" s="19"/>
      <c r="G1367" s="19"/>
      <c r="H1367" s="19"/>
      <c r="J1367" s="2" t="str">
        <f t="shared" si="21"/>
        <v/>
      </c>
    </row>
    <row r="1368" spans="1:10" ht="18" hidden="1" customHeight="1" x14ac:dyDescent="0.2">
      <c r="A1368" s="17"/>
      <c r="B1368" s="18"/>
      <c r="C1368" s="25"/>
      <c r="E1368" s="25"/>
      <c r="F1368" s="19"/>
      <c r="G1368" s="19"/>
      <c r="J1368" s="2" t="str">
        <f t="shared" si="21"/>
        <v/>
      </c>
    </row>
    <row r="1369" spans="1:10" ht="18" hidden="1" customHeight="1" x14ac:dyDescent="0.2">
      <c r="A1369" s="17"/>
      <c r="B1369" s="18"/>
      <c r="C1369" s="25"/>
      <c r="E1369" s="25"/>
      <c r="F1369" s="19"/>
      <c r="G1369" s="19"/>
      <c r="J1369" s="2" t="str">
        <f t="shared" si="21"/>
        <v/>
      </c>
    </row>
    <row r="1370" spans="1:10" ht="18" hidden="1" customHeight="1" x14ac:dyDescent="0.2">
      <c r="A1370" s="17"/>
      <c r="B1370" s="18"/>
      <c r="C1370" s="25"/>
      <c r="E1370" s="25"/>
      <c r="F1370" s="19"/>
      <c r="G1370" s="19"/>
      <c r="J1370" s="2" t="str">
        <f t="shared" si="21"/>
        <v/>
      </c>
    </row>
    <row r="1371" spans="1:10" ht="18" hidden="1" customHeight="1" x14ac:dyDescent="0.2">
      <c r="A1371" s="17"/>
      <c r="B1371" s="18"/>
      <c r="C1371" s="25"/>
      <c r="E1371" s="25"/>
      <c r="F1371" s="19"/>
      <c r="G1371" s="19"/>
      <c r="J1371" s="2" t="str">
        <f t="shared" si="21"/>
        <v/>
      </c>
    </row>
    <row r="1372" spans="1:10" ht="18" hidden="1" customHeight="1" x14ac:dyDescent="0.2">
      <c r="A1372" s="17"/>
      <c r="B1372" s="18"/>
      <c r="C1372" s="25"/>
      <c r="E1372" s="25"/>
      <c r="F1372" s="19"/>
      <c r="G1372" s="19"/>
      <c r="H1372" s="19"/>
      <c r="J1372" s="2" t="str">
        <f t="shared" si="21"/>
        <v/>
      </c>
    </row>
    <row r="1373" spans="1:10" ht="18" hidden="1" customHeight="1" x14ac:dyDescent="0.2">
      <c r="A1373" s="17"/>
      <c r="B1373" s="18"/>
      <c r="C1373" s="25"/>
      <c r="E1373" s="25"/>
      <c r="F1373" s="19"/>
      <c r="G1373" s="19"/>
      <c r="J1373" s="2" t="str">
        <f t="shared" si="21"/>
        <v/>
      </c>
    </row>
    <row r="1374" spans="1:10" ht="18" hidden="1" customHeight="1" x14ac:dyDescent="0.2">
      <c r="A1374" s="17"/>
      <c r="B1374" s="18"/>
      <c r="C1374" s="25"/>
      <c r="E1374" s="25"/>
      <c r="F1374" s="19"/>
      <c r="G1374" s="19"/>
      <c r="J1374" s="2" t="str">
        <f t="shared" si="21"/>
        <v/>
      </c>
    </row>
    <row r="1375" spans="1:10" ht="18" hidden="1" customHeight="1" x14ac:dyDescent="0.2">
      <c r="A1375" s="17"/>
      <c r="B1375" s="18"/>
      <c r="C1375" s="25"/>
      <c r="E1375" s="25"/>
      <c r="F1375" s="19"/>
      <c r="G1375" s="19"/>
      <c r="J1375" s="2" t="str">
        <f t="shared" si="21"/>
        <v/>
      </c>
    </row>
    <row r="1376" spans="1:10" ht="18" hidden="1" customHeight="1" x14ac:dyDescent="0.2">
      <c r="A1376" s="17"/>
      <c r="B1376" s="18"/>
      <c r="C1376" s="25"/>
      <c r="E1376" s="25"/>
      <c r="F1376" s="19"/>
      <c r="G1376" s="19"/>
      <c r="J1376" s="2" t="str">
        <f t="shared" si="21"/>
        <v/>
      </c>
    </row>
    <row r="1377" spans="1:10" ht="18" hidden="1" customHeight="1" x14ac:dyDescent="0.2">
      <c r="A1377" s="17"/>
      <c r="B1377" s="18"/>
      <c r="C1377" s="25"/>
      <c r="E1377" s="25"/>
      <c r="F1377" s="19"/>
      <c r="G1377" s="19"/>
      <c r="H1377" s="19"/>
      <c r="J1377" s="2" t="str">
        <f t="shared" si="21"/>
        <v/>
      </c>
    </row>
    <row r="1378" spans="1:10" ht="18" hidden="1" customHeight="1" x14ac:dyDescent="0.2">
      <c r="A1378" s="17"/>
      <c r="B1378" s="18"/>
      <c r="C1378" s="25"/>
      <c r="E1378" s="25"/>
      <c r="F1378" s="19"/>
      <c r="G1378" s="19"/>
      <c r="J1378" s="2" t="str">
        <f t="shared" si="21"/>
        <v/>
      </c>
    </row>
    <row r="1379" spans="1:10" ht="18" hidden="1" customHeight="1" x14ac:dyDescent="0.2">
      <c r="A1379" s="17"/>
      <c r="B1379" s="18"/>
      <c r="C1379" s="25"/>
      <c r="E1379" s="25"/>
      <c r="F1379" s="19"/>
      <c r="G1379" s="19"/>
      <c r="H1379" s="19"/>
      <c r="J1379" s="2" t="str">
        <f t="shared" ref="J1379:J1442" si="22">IF(A1379="","",_xlfn.ISOWEEKNUM(A1379))</f>
        <v/>
      </c>
    </row>
    <row r="1380" spans="1:10" ht="18" hidden="1" customHeight="1" x14ac:dyDescent="0.2">
      <c r="A1380" s="17"/>
      <c r="B1380" s="18"/>
      <c r="C1380" s="25"/>
      <c r="E1380" s="25"/>
      <c r="F1380" s="19"/>
      <c r="G1380" s="19"/>
      <c r="H1380" s="19"/>
      <c r="J1380" s="2" t="str">
        <f t="shared" si="22"/>
        <v/>
      </c>
    </row>
    <row r="1381" spans="1:10" ht="18" hidden="1" customHeight="1" x14ac:dyDescent="0.2">
      <c r="A1381" s="17"/>
      <c r="B1381" s="18"/>
      <c r="C1381" s="25"/>
      <c r="E1381" s="25"/>
      <c r="F1381" s="19"/>
      <c r="G1381" s="19"/>
      <c r="J1381" s="2" t="str">
        <f t="shared" si="22"/>
        <v/>
      </c>
    </row>
    <row r="1382" spans="1:10" ht="18" hidden="1" customHeight="1" x14ac:dyDescent="0.2">
      <c r="A1382" s="17"/>
      <c r="B1382" s="18"/>
      <c r="C1382" s="25"/>
      <c r="E1382" s="25"/>
      <c r="F1382" s="19"/>
      <c r="G1382" s="19"/>
      <c r="H1382" s="19"/>
      <c r="J1382" s="2" t="str">
        <f t="shared" si="22"/>
        <v/>
      </c>
    </row>
    <row r="1383" spans="1:10" ht="18" hidden="1" customHeight="1" x14ac:dyDescent="0.2">
      <c r="A1383" s="17"/>
      <c r="B1383" s="18"/>
      <c r="C1383" s="25"/>
      <c r="E1383" s="25"/>
      <c r="F1383" s="19"/>
      <c r="G1383" s="19"/>
      <c r="J1383" s="2" t="str">
        <f t="shared" si="22"/>
        <v/>
      </c>
    </row>
    <row r="1384" spans="1:10" ht="18" hidden="1" customHeight="1" x14ac:dyDescent="0.2">
      <c r="A1384" s="17"/>
      <c r="B1384" s="18"/>
      <c r="C1384" s="25"/>
      <c r="E1384" s="25"/>
      <c r="F1384" s="19"/>
      <c r="G1384" s="19"/>
      <c r="H1384" s="19"/>
      <c r="J1384" s="2" t="str">
        <f t="shared" si="22"/>
        <v/>
      </c>
    </row>
    <row r="1385" spans="1:10" ht="18" hidden="1" customHeight="1" x14ac:dyDescent="0.2">
      <c r="A1385" s="17"/>
      <c r="B1385" s="18"/>
      <c r="C1385" s="25"/>
      <c r="E1385" s="25"/>
      <c r="F1385" s="19"/>
      <c r="G1385" s="19"/>
      <c r="H1385" s="19"/>
      <c r="J1385" s="2" t="str">
        <f t="shared" si="22"/>
        <v/>
      </c>
    </row>
    <row r="1386" spans="1:10" ht="18" hidden="1" customHeight="1" x14ac:dyDescent="0.2">
      <c r="A1386" s="17"/>
      <c r="B1386" s="18"/>
      <c r="C1386" s="25"/>
      <c r="E1386" s="25"/>
      <c r="F1386" s="19"/>
      <c r="G1386" s="19"/>
      <c r="J1386" s="2" t="str">
        <f t="shared" si="22"/>
        <v/>
      </c>
    </row>
    <row r="1387" spans="1:10" ht="18" hidden="1" customHeight="1" x14ac:dyDescent="0.2">
      <c r="A1387" s="17"/>
      <c r="B1387" s="18"/>
      <c r="C1387" s="25"/>
      <c r="E1387" s="25"/>
      <c r="F1387" s="19"/>
      <c r="G1387" s="19"/>
      <c r="J1387" s="2" t="str">
        <f t="shared" si="22"/>
        <v/>
      </c>
    </row>
    <row r="1388" spans="1:10" ht="18" hidden="1" customHeight="1" x14ac:dyDescent="0.2">
      <c r="A1388" s="17"/>
      <c r="B1388" s="18"/>
      <c r="C1388" s="25"/>
      <c r="E1388" s="25"/>
      <c r="F1388" s="19"/>
      <c r="G1388" s="19"/>
      <c r="H1388" s="19"/>
      <c r="J1388" s="2" t="str">
        <f t="shared" si="22"/>
        <v/>
      </c>
    </row>
    <row r="1389" spans="1:10" ht="18" hidden="1" customHeight="1" x14ac:dyDescent="0.2">
      <c r="A1389" s="17"/>
      <c r="B1389" s="18"/>
      <c r="C1389" s="25"/>
      <c r="E1389" s="25"/>
      <c r="F1389" s="19"/>
      <c r="G1389" s="19"/>
      <c r="J1389" s="2" t="str">
        <f t="shared" si="22"/>
        <v/>
      </c>
    </row>
    <row r="1390" spans="1:10" ht="18" hidden="1" customHeight="1" x14ac:dyDescent="0.2">
      <c r="A1390" s="17"/>
      <c r="B1390" s="18"/>
      <c r="C1390" s="25"/>
      <c r="E1390" s="25"/>
      <c r="F1390" s="19"/>
      <c r="G1390" s="19"/>
      <c r="J1390" s="2" t="str">
        <f t="shared" si="22"/>
        <v/>
      </c>
    </row>
    <row r="1391" spans="1:10" ht="18" hidden="1" customHeight="1" x14ac:dyDescent="0.2">
      <c r="A1391" s="17"/>
      <c r="B1391" s="18"/>
      <c r="C1391" s="25"/>
      <c r="E1391" s="25"/>
      <c r="F1391" s="19"/>
      <c r="G1391" s="19"/>
      <c r="J1391" s="2" t="str">
        <f t="shared" si="22"/>
        <v/>
      </c>
    </row>
    <row r="1392" spans="1:10" ht="18" hidden="1" customHeight="1" x14ac:dyDescent="0.2">
      <c r="A1392" s="17"/>
      <c r="B1392" s="18"/>
      <c r="C1392" s="25"/>
      <c r="E1392" s="25"/>
      <c r="F1392" s="19"/>
      <c r="G1392" s="19"/>
      <c r="J1392" s="2" t="str">
        <f t="shared" si="22"/>
        <v/>
      </c>
    </row>
    <row r="1393" spans="1:10" ht="18" hidden="1" customHeight="1" x14ac:dyDescent="0.2">
      <c r="A1393" s="17"/>
      <c r="B1393" s="18"/>
      <c r="C1393" s="25"/>
      <c r="E1393" s="25"/>
      <c r="F1393" s="19"/>
      <c r="G1393" s="19"/>
      <c r="J1393" s="2" t="str">
        <f t="shared" si="22"/>
        <v/>
      </c>
    </row>
    <row r="1394" spans="1:10" ht="18" hidden="1" customHeight="1" x14ac:dyDescent="0.2">
      <c r="A1394" s="17"/>
      <c r="B1394" s="18"/>
      <c r="C1394" s="25"/>
      <c r="E1394" s="25"/>
      <c r="F1394" s="19"/>
      <c r="G1394" s="19"/>
      <c r="H1394" s="19"/>
      <c r="J1394" s="2" t="str">
        <f t="shared" si="22"/>
        <v/>
      </c>
    </row>
    <row r="1395" spans="1:10" ht="18" hidden="1" customHeight="1" x14ac:dyDescent="0.2">
      <c r="A1395" s="17"/>
      <c r="B1395" s="18"/>
      <c r="C1395" s="25"/>
      <c r="E1395" s="25"/>
      <c r="F1395" s="19"/>
      <c r="G1395" s="19"/>
      <c r="J1395" s="2" t="str">
        <f t="shared" si="22"/>
        <v/>
      </c>
    </row>
    <row r="1396" spans="1:10" ht="18" hidden="1" customHeight="1" x14ac:dyDescent="0.2">
      <c r="A1396" s="17"/>
      <c r="B1396" s="18"/>
      <c r="C1396" s="25"/>
      <c r="E1396" s="25"/>
      <c r="F1396" s="19"/>
      <c r="G1396" s="19"/>
      <c r="H1396" s="19"/>
      <c r="J1396" s="2" t="str">
        <f t="shared" si="22"/>
        <v/>
      </c>
    </row>
    <row r="1397" spans="1:10" ht="18" hidden="1" customHeight="1" x14ac:dyDescent="0.2">
      <c r="A1397" s="17"/>
      <c r="B1397" s="18"/>
      <c r="C1397" s="25"/>
      <c r="E1397" s="25"/>
      <c r="F1397" s="19"/>
      <c r="G1397" s="19"/>
      <c r="J1397" s="2" t="str">
        <f t="shared" si="22"/>
        <v/>
      </c>
    </row>
    <row r="1398" spans="1:10" ht="18" hidden="1" customHeight="1" x14ac:dyDescent="0.2">
      <c r="A1398" s="17"/>
      <c r="B1398" s="18"/>
      <c r="C1398" s="25"/>
      <c r="E1398" s="25"/>
      <c r="F1398" s="19"/>
      <c r="G1398" s="19"/>
      <c r="J1398" s="2" t="str">
        <f t="shared" si="22"/>
        <v/>
      </c>
    </row>
    <row r="1399" spans="1:10" ht="18" hidden="1" customHeight="1" x14ac:dyDescent="0.2">
      <c r="A1399" s="17"/>
      <c r="B1399" s="18"/>
      <c r="C1399" s="25"/>
      <c r="E1399" s="25"/>
      <c r="F1399" s="19"/>
      <c r="G1399" s="19"/>
      <c r="H1399" s="19"/>
      <c r="J1399" s="2" t="str">
        <f t="shared" si="22"/>
        <v/>
      </c>
    </row>
    <row r="1400" spans="1:10" ht="18" hidden="1" customHeight="1" x14ac:dyDescent="0.2">
      <c r="A1400" s="17"/>
      <c r="B1400" s="18"/>
      <c r="C1400" s="25"/>
      <c r="E1400" s="25"/>
      <c r="F1400" s="19"/>
      <c r="G1400" s="19"/>
      <c r="H1400" s="19"/>
      <c r="J1400" s="2" t="str">
        <f t="shared" si="22"/>
        <v/>
      </c>
    </row>
    <row r="1401" spans="1:10" ht="18" hidden="1" customHeight="1" x14ac:dyDescent="0.2">
      <c r="A1401" s="17"/>
      <c r="B1401" s="18"/>
      <c r="C1401" s="25"/>
      <c r="E1401" s="25"/>
      <c r="F1401" s="19"/>
      <c r="G1401" s="19"/>
      <c r="H1401" s="19"/>
      <c r="J1401" s="2" t="str">
        <f t="shared" si="22"/>
        <v/>
      </c>
    </row>
    <row r="1402" spans="1:10" ht="18" hidden="1" customHeight="1" x14ac:dyDescent="0.2">
      <c r="A1402" s="17"/>
      <c r="B1402" s="18"/>
      <c r="C1402" s="25"/>
      <c r="E1402" s="25"/>
      <c r="F1402" s="19"/>
      <c r="G1402" s="19"/>
      <c r="J1402" s="2" t="str">
        <f t="shared" si="22"/>
        <v/>
      </c>
    </row>
    <row r="1403" spans="1:10" ht="18" hidden="1" customHeight="1" x14ac:dyDescent="0.2">
      <c r="A1403" s="17"/>
      <c r="B1403" s="18"/>
      <c r="C1403" s="25"/>
      <c r="E1403" s="25"/>
      <c r="F1403" s="19"/>
      <c r="G1403" s="19"/>
      <c r="H1403" s="19"/>
      <c r="J1403" s="2" t="str">
        <f t="shared" si="22"/>
        <v/>
      </c>
    </row>
    <row r="1404" spans="1:10" ht="18" hidden="1" customHeight="1" x14ac:dyDescent="0.2">
      <c r="A1404" s="17"/>
      <c r="B1404" s="18"/>
      <c r="C1404" s="25"/>
      <c r="E1404" s="25"/>
      <c r="F1404" s="19"/>
      <c r="G1404" s="19"/>
      <c r="J1404" s="2" t="str">
        <f t="shared" si="22"/>
        <v/>
      </c>
    </row>
    <row r="1405" spans="1:10" ht="18" hidden="1" customHeight="1" x14ac:dyDescent="0.2">
      <c r="A1405" s="17"/>
      <c r="B1405" s="18"/>
      <c r="C1405" s="25"/>
      <c r="E1405" s="25"/>
      <c r="F1405" s="19"/>
      <c r="G1405" s="19"/>
      <c r="H1405" s="19"/>
      <c r="J1405" s="2" t="str">
        <f t="shared" si="22"/>
        <v/>
      </c>
    </row>
    <row r="1406" spans="1:10" ht="18" hidden="1" customHeight="1" x14ac:dyDescent="0.2">
      <c r="A1406" s="17"/>
      <c r="B1406" s="18"/>
      <c r="C1406" s="25"/>
      <c r="E1406" s="25"/>
      <c r="F1406" s="19"/>
      <c r="G1406" s="19"/>
      <c r="J1406" s="2" t="str">
        <f t="shared" si="22"/>
        <v/>
      </c>
    </row>
    <row r="1407" spans="1:10" ht="18" hidden="1" customHeight="1" x14ac:dyDescent="0.2">
      <c r="A1407" s="17"/>
      <c r="B1407" s="18"/>
      <c r="C1407" s="25"/>
      <c r="E1407" s="25"/>
      <c r="F1407" s="19"/>
      <c r="G1407" s="19"/>
      <c r="H1407" s="19"/>
      <c r="J1407" s="2" t="str">
        <f t="shared" si="22"/>
        <v/>
      </c>
    </row>
    <row r="1408" spans="1:10" ht="18" hidden="1" customHeight="1" x14ac:dyDescent="0.2">
      <c r="A1408" s="17"/>
      <c r="B1408" s="18"/>
      <c r="C1408" s="25"/>
      <c r="E1408" s="25"/>
      <c r="F1408" s="19"/>
      <c r="G1408" s="19"/>
      <c r="J1408" s="2" t="str">
        <f t="shared" si="22"/>
        <v/>
      </c>
    </row>
    <row r="1409" spans="1:10" ht="18" hidden="1" customHeight="1" x14ac:dyDescent="0.2">
      <c r="A1409" s="17"/>
      <c r="B1409" s="18"/>
      <c r="C1409" s="25"/>
      <c r="E1409" s="25"/>
      <c r="F1409" s="19"/>
      <c r="G1409" s="19"/>
      <c r="J1409" s="2" t="str">
        <f t="shared" si="22"/>
        <v/>
      </c>
    </row>
    <row r="1410" spans="1:10" ht="18" hidden="1" customHeight="1" x14ac:dyDescent="0.2">
      <c r="A1410" s="17"/>
      <c r="B1410" s="18"/>
      <c r="C1410" s="25"/>
      <c r="E1410" s="25"/>
      <c r="F1410" s="19"/>
      <c r="G1410" s="19"/>
      <c r="J1410" s="2" t="str">
        <f t="shared" si="22"/>
        <v/>
      </c>
    </row>
    <row r="1411" spans="1:10" ht="18" hidden="1" customHeight="1" x14ac:dyDescent="0.2">
      <c r="A1411" s="17"/>
      <c r="B1411" s="18"/>
      <c r="C1411" s="25"/>
      <c r="E1411" s="25"/>
      <c r="F1411" s="19"/>
      <c r="G1411" s="19"/>
      <c r="J1411" s="2" t="str">
        <f t="shared" si="22"/>
        <v/>
      </c>
    </row>
    <row r="1412" spans="1:10" ht="18" hidden="1" customHeight="1" x14ac:dyDescent="0.2">
      <c r="A1412" s="17"/>
      <c r="B1412" s="18"/>
      <c r="C1412" s="25"/>
      <c r="E1412" s="25"/>
      <c r="F1412" s="19"/>
      <c r="G1412" s="19"/>
      <c r="H1412" s="19"/>
      <c r="J1412" s="2" t="str">
        <f t="shared" si="22"/>
        <v/>
      </c>
    </row>
    <row r="1413" spans="1:10" ht="18" hidden="1" customHeight="1" x14ac:dyDescent="0.2">
      <c r="A1413" s="17"/>
      <c r="B1413" s="18"/>
      <c r="C1413" s="25"/>
      <c r="E1413" s="25"/>
      <c r="F1413" s="19"/>
      <c r="G1413" s="19"/>
      <c r="H1413" s="19"/>
      <c r="J1413" s="2" t="str">
        <f t="shared" si="22"/>
        <v/>
      </c>
    </row>
    <row r="1414" spans="1:10" ht="18" hidden="1" customHeight="1" x14ac:dyDescent="0.2">
      <c r="A1414" s="17"/>
      <c r="B1414" s="18"/>
      <c r="C1414" s="25"/>
      <c r="E1414" s="25"/>
      <c r="F1414" s="19"/>
      <c r="G1414" s="19"/>
      <c r="H1414" s="19"/>
      <c r="J1414" s="2" t="str">
        <f t="shared" si="22"/>
        <v/>
      </c>
    </row>
    <row r="1415" spans="1:10" ht="18" hidden="1" customHeight="1" x14ac:dyDescent="0.2">
      <c r="A1415" s="17"/>
      <c r="B1415" s="18"/>
      <c r="C1415" s="25"/>
      <c r="E1415" s="25"/>
      <c r="F1415" s="19"/>
      <c r="G1415" s="19"/>
      <c r="J1415" s="2" t="str">
        <f t="shared" si="22"/>
        <v/>
      </c>
    </row>
    <row r="1416" spans="1:10" ht="18" hidden="1" customHeight="1" x14ac:dyDescent="0.2">
      <c r="A1416" s="17"/>
      <c r="B1416" s="18"/>
      <c r="C1416" s="25"/>
      <c r="E1416" s="25"/>
      <c r="F1416" s="19"/>
      <c r="G1416" s="19"/>
      <c r="H1416" s="19"/>
      <c r="J1416" s="2" t="str">
        <f t="shared" si="22"/>
        <v/>
      </c>
    </row>
    <row r="1417" spans="1:10" ht="18" hidden="1" customHeight="1" x14ac:dyDescent="0.2">
      <c r="A1417" s="17"/>
      <c r="B1417" s="18"/>
      <c r="C1417" s="25"/>
      <c r="E1417" s="25"/>
      <c r="F1417" s="19"/>
      <c r="G1417" s="19"/>
      <c r="J1417" s="2" t="str">
        <f t="shared" si="22"/>
        <v/>
      </c>
    </row>
    <row r="1418" spans="1:10" ht="18" hidden="1" customHeight="1" x14ac:dyDescent="0.2">
      <c r="A1418" s="17"/>
      <c r="B1418" s="18"/>
      <c r="C1418" s="25"/>
      <c r="E1418" s="25"/>
      <c r="F1418" s="19"/>
      <c r="G1418" s="19"/>
      <c r="J1418" s="2" t="str">
        <f t="shared" si="22"/>
        <v/>
      </c>
    </row>
    <row r="1419" spans="1:10" ht="18" hidden="1" customHeight="1" x14ac:dyDescent="0.2">
      <c r="A1419" s="17"/>
      <c r="B1419" s="18"/>
      <c r="C1419" s="25"/>
      <c r="E1419" s="25"/>
      <c r="F1419" s="19"/>
      <c r="G1419" s="19"/>
      <c r="J1419" s="2" t="str">
        <f t="shared" si="22"/>
        <v/>
      </c>
    </row>
    <row r="1420" spans="1:10" ht="18" hidden="1" customHeight="1" x14ac:dyDescent="0.2">
      <c r="A1420" s="17"/>
      <c r="B1420" s="18"/>
      <c r="C1420" s="25"/>
      <c r="E1420" s="25"/>
      <c r="F1420" s="19"/>
      <c r="G1420" s="19"/>
      <c r="J1420" s="2" t="str">
        <f t="shared" si="22"/>
        <v/>
      </c>
    </row>
    <row r="1421" spans="1:10" ht="18" hidden="1" customHeight="1" x14ac:dyDescent="0.2">
      <c r="A1421" s="17"/>
      <c r="B1421" s="18"/>
      <c r="C1421" s="25"/>
      <c r="E1421" s="25"/>
      <c r="F1421" s="19"/>
      <c r="G1421" s="19"/>
      <c r="H1421" s="19"/>
      <c r="J1421" s="2" t="str">
        <f t="shared" si="22"/>
        <v/>
      </c>
    </row>
    <row r="1422" spans="1:10" ht="18" hidden="1" customHeight="1" x14ac:dyDescent="0.2">
      <c r="A1422" s="17"/>
      <c r="B1422" s="18"/>
      <c r="C1422" s="25"/>
      <c r="E1422" s="25"/>
      <c r="F1422" s="19"/>
      <c r="G1422" s="19"/>
      <c r="J1422" s="2" t="str">
        <f t="shared" si="22"/>
        <v/>
      </c>
    </row>
    <row r="1423" spans="1:10" ht="18" hidden="1" customHeight="1" x14ac:dyDescent="0.2">
      <c r="A1423" s="17"/>
      <c r="B1423" s="18"/>
      <c r="C1423" s="25"/>
      <c r="E1423" s="25"/>
      <c r="F1423" s="19"/>
      <c r="G1423" s="19"/>
      <c r="H1423" s="19"/>
      <c r="J1423" s="2" t="str">
        <f t="shared" si="22"/>
        <v/>
      </c>
    </row>
    <row r="1424" spans="1:10" ht="18" hidden="1" customHeight="1" x14ac:dyDescent="0.2">
      <c r="A1424" s="17"/>
      <c r="B1424" s="18"/>
      <c r="C1424" s="25"/>
      <c r="E1424" s="25"/>
      <c r="F1424" s="19"/>
      <c r="G1424" s="19"/>
      <c r="J1424" s="2" t="str">
        <f t="shared" si="22"/>
        <v/>
      </c>
    </row>
    <row r="1425" spans="1:10" ht="18" hidden="1" customHeight="1" x14ac:dyDescent="0.2">
      <c r="A1425" s="17"/>
      <c r="B1425" s="18"/>
      <c r="C1425" s="25"/>
      <c r="E1425" s="25"/>
      <c r="F1425" s="19"/>
      <c r="G1425" s="19"/>
      <c r="J1425" s="2" t="str">
        <f t="shared" si="22"/>
        <v/>
      </c>
    </row>
    <row r="1426" spans="1:10" ht="18" hidden="1" customHeight="1" x14ac:dyDescent="0.2">
      <c r="A1426" s="17"/>
      <c r="B1426" s="18"/>
      <c r="C1426" s="25"/>
      <c r="E1426" s="25"/>
      <c r="F1426" s="19"/>
      <c r="G1426" s="19"/>
      <c r="J1426" s="2" t="str">
        <f t="shared" si="22"/>
        <v/>
      </c>
    </row>
    <row r="1427" spans="1:10" ht="18" hidden="1" customHeight="1" x14ac:dyDescent="0.2">
      <c r="A1427" s="17"/>
      <c r="B1427" s="18"/>
      <c r="C1427" s="25"/>
      <c r="E1427" s="25"/>
      <c r="F1427" s="19"/>
      <c r="G1427" s="19"/>
      <c r="J1427" s="2" t="str">
        <f t="shared" si="22"/>
        <v/>
      </c>
    </row>
    <row r="1428" spans="1:10" ht="18" hidden="1" customHeight="1" x14ac:dyDescent="0.2">
      <c r="A1428" s="17"/>
      <c r="B1428" s="18"/>
      <c r="C1428" s="25"/>
      <c r="E1428" s="25"/>
      <c r="F1428" s="19"/>
      <c r="G1428" s="19"/>
      <c r="H1428" s="19"/>
      <c r="J1428" s="2" t="str">
        <f t="shared" si="22"/>
        <v/>
      </c>
    </row>
    <row r="1429" spans="1:10" ht="18" hidden="1" customHeight="1" x14ac:dyDescent="0.2">
      <c r="A1429" s="17"/>
      <c r="B1429" s="18"/>
      <c r="C1429" s="25"/>
      <c r="E1429" s="25"/>
      <c r="F1429" s="19"/>
      <c r="G1429" s="19"/>
      <c r="H1429" s="19"/>
      <c r="J1429" s="2" t="str">
        <f t="shared" si="22"/>
        <v/>
      </c>
    </row>
    <row r="1430" spans="1:10" ht="18" hidden="1" customHeight="1" x14ac:dyDescent="0.2">
      <c r="A1430" s="17"/>
      <c r="B1430" s="18"/>
      <c r="C1430" s="25"/>
      <c r="E1430" s="25"/>
      <c r="F1430" s="19"/>
      <c r="G1430" s="19"/>
      <c r="H1430" s="19"/>
      <c r="J1430" s="2" t="str">
        <f t="shared" si="22"/>
        <v/>
      </c>
    </row>
    <row r="1431" spans="1:10" ht="18" hidden="1" customHeight="1" x14ac:dyDescent="0.2">
      <c r="A1431" s="17"/>
      <c r="B1431" s="18"/>
      <c r="C1431" s="25"/>
      <c r="E1431" s="25"/>
      <c r="F1431" s="19"/>
      <c r="G1431" s="19"/>
      <c r="J1431" s="2" t="str">
        <f t="shared" si="22"/>
        <v/>
      </c>
    </row>
    <row r="1432" spans="1:10" ht="18" hidden="1" customHeight="1" x14ac:dyDescent="0.2">
      <c r="A1432" s="17"/>
      <c r="B1432" s="18"/>
      <c r="C1432" s="25"/>
      <c r="E1432" s="25"/>
      <c r="F1432" s="19"/>
      <c r="G1432" s="19"/>
      <c r="J1432" s="2" t="str">
        <f t="shared" si="22"/>
        <v/>
      </c>
    </row>
    <row r="1433" spans="1:10" ht="18" hidden="1" customHeight="1" x14ac:dyDescent="0.2">
      <c r="A1433" s="17"/>
      <c r="B1433" s="18"/>
      <c r="C1433" s="25"/>
      <c r="E1433" s="25"/>
      <c r="F1433" s="19"/>
      <c r="G1433" s="19"/>
      <c r="H1433" s="19"/>
      <c r="J1433" s="2" t="str">
        <f t="shared" si="22"/>
        <v/>
      </c>
    </row>
    <row r="1434" spans="1:10" ht="18" hidden="1" customHeight="1" x14ac:dyDescent="0.2">
      <c r="A1434" s="17"/>
      <c r="B1434" s="18"/>
      <c r="C1434" s="25"/>
      <c r="E1434" s="25"/>
      <c r="F1434" s="19"/>
      <c r="G1434" s="19"/>
      <c r="H1434" s="19"/>
      <c r="J1434" s="2" t="str">
        <f t="shared" si="22"/>
        <v/>
      </c>
    </row>
    <row r="1435" spans="1:10" ht="18" hidden="1" customHeight="1" x14ac:dyDescent="0.2">
      <c r="A1435" s="17"/>
      <c r="B1435" s="18"/>
      <c r="C1435" s="25"/>
      <c r="E1435" s="25"/>
      <c r="F1435" s="19"/>
      <c r="G1435" s="19"/>
      <c r="H1435" s="19"/>
      <c r="J1435" s="2" t="str">
        <f t="shared" si="22"/>
        <v/>
      </c>
    </row>
    <row r="1436" spans="1:10" ht="18" hidden="1" customHeight="1" x14ac:dyDescent="0.2">
      <c r="A1436" s="17"/>
      <c r="B1436" s="18"/>
      <c r="C1436" s="25"/>
      <c r="E1436" s="25"/>
      <c r="F1436" s="19"/>
      <c r="G1436" s="19"/>
      <c r="H1436" s="19"/>
      <c r="J1436" s="2" t="str">
        <f t="shared" si="22"/>
        <v/>
      </c>
    </row>
    <row r="1437" spans="1:10" ht="18" hidden="1" customHeight="1" x14ac:dyDescent="0.2">
      <c r="A1437" s="17"/>
      <c r="B1437" s="18"/>
      <c r="C1437" s="25"/>
      <c r="E1437" s="25"/>
      <c r="F1437" s="19"/>
      <c r="G1437" s="19"/>
      <c r="J1437" s="2" t="str">
        <f t="shared" si="22"/>
        <v/>
      </c>
    </row>
    <row r="1438" spans="1:10" ht="18" hidden="1" customHeight="1" x14ac:dyDescent="0.2">
      <c r="A1438" s="17"/>
      <c r="B1438" s="18"/>
      <c r="C1438" s="25"/>
      <c r="E1438" s="25"/>
      <c r="F1438" s="19"/>
      <c r="G1438" s="19"/>
      <c r="H1438" s="19"/>
      <c r="J1438" s="2" t="str">
        <f t="shared" si="22"/>
        <v/>
      </c>
    </row>
    <row r="1439" spans="1:10" ht="18" hidden="1" customHeight="1" x14ac:dyDescent="0.2">
      <c r="A1439" s="17"/>
      <c r="B1439" s="18"/>
      <c r="C1439" s="25"/>
      <c r="E1439" s="25"/>
      <c r="F1439" s="19"/>
      <c r="G1439" s="19"/>
      <c r="H1439" s="19"/>
      <c r="J1439" s="2" t="str">
        <f t="shared" si="22"/>
        <v/>
      </c>
    </row>
    <row r="1440" spans="1:10" ht="18" hidden="1" customHeight="1" x14ac:dyDescent="0.2">
      <c r="A1440" s="17"/>
      <c r="B1440" s="18"/>
      <c r="C1440" s="25"/>
      <c r="E1440" s="25"/>
      <c r="F1440" s="19"/>
      <c r="G1440" s="19"/>
      <c r="J1440" s="2" t="str">
        <f t="shared" si="22"/>
        <v/>
      </c>
    </row>
    <row r="1441" spans="1:10" ht="18" hidden="1" customHeight="1" x14ac:dyDescent="0.2">
      <c r="A1441" s="17"/>
      <c r="B1441" s="18"/>
      <c r="C1441" s="25"/>
      <c r="E1441" s="25"/>
      <c r="F1441" s="19"/>
      <c r="G1441" s="19"/>
      <c r="J1441" s="2" t="str">
        <f t="shared" si="22"/>
        <v/>
      </c>
    </row>
    <row r="1442" spans="1:10" ht="18" hidden="1" customHeight="1" x14ac:dyDescent="0.2">
      <c r="A1442" s="17"/>
      <c r="B1442" s="18"/>
      <c r="C1442" s="25"/>
      <c r="E1442" s="25"/>
      <c r="F1442" s="19"/>
      <c r="G1442" s="19"/>
      <c r="J1442" s="2" t="str">
        <f t="shared" si="22"/>
        <v/>
      </c>
    </row>
    <row r="1443" spans="1:10" ht="18" hidden="1" customHeight="1" x14ac:dyDescent="0.2">
      <c r="A1443" s="17"/>
      <c r="B1443" s="18"/>
      <c r="C1443" s="25"/>
      <c r="E1443" s="25"/>
      <c r="F1443" s="19"/>
      <c r="G1443" s="19"/>
      <c r="J1443" s="2" t="str">
        <f t="shared" ref="J1443:J1506" si="23">IF(A1443="","",_xlfn.ISOWEEKNUM(A1443))</f>
        <v/>
      </c>
    </row>
    <row r="1444" spans="1:10" ht="18" hidden="1" customHeight="1" x14ac:dyDescent="0.2">
      <c r="A1444" s="17"/>
      <c r="B1444" s="18"/>
      <c r="C1444" s="25"/>
      <c r="E1444" s="25"/>
      <c r="F1444" s="19"/>
      <c r="G1444" s="19"/>
      <c r="J1444" s="2" t="str">
        <f t="shared" si="23"/>
        <v/>
      </c>
    </row>
    <row r="1445" spans="1:10" ht="18" hidden="1" customHeight="1" x14ac:dyDescent="0.2">
      <c r="A1445" s="17"/>
      <c r="B1445" s="18"/>
      <c r="C1445" s="25"/>
      <c r="E1445" s="25"/>
      <c r="F1445" s="19"/>
      <c r="G1445" s="19"/>
      <c r="J1445" s="2" t="str">
        <f t="shared" si="23"/>
        <v/>
      </c>
    </row>
    <row r="1446" spans="1:10" ht="18" hidden="1" customHeight="1" x14ac:dyDescent="0.2">
      <c r="A1446" s="17"/>
      <c r="B1446" s="18"/>
      <c r="C1446" s="25"/>
      <c r="E1446" s="25"/>
      <c r="F1446" s="19"/>
      <c r="G1446" s="19"/>
      <c r="J1446" s="2" t="str">
        <f t="shared" si="23"/>
        <v/>
      </c>
    </row>
    <row r="1447" spans="1:10" ht="18" hidden="1" customHeight="1" x14ac:dyDescent="0.2">
      <c r="A1447" s="17"/>
      <c r="B1447" s="18"/>
      <c r="C1447" s="25"/>
      <c r="E1447" s="25"/>
      <c r="F1447" s="19"/>
      <c r="G1447" s="19"/>
      <c r="J1447" s="2" t="str">
        <f t="shared" si="23"/>
        <v/>
      </c>
    </row>
    <row r="1448" spans="1:10" ht="18" hidden="1" customHeight="1" x14ac:dyDescent="0.2">
      <c r="A1448" s="17"/>
      <c r="B1448" s="18"/>
      <c r="C1448" s="25"/>
      <c r="E1448" s="25"/>
      <c r="F1448" s="19"/>
      <c r="G1448" s="19"/>
      <c r="H1448" s="19"/>
      <c r="J1448" s="2" t="str">
        <f t="shared" si="23"/>
        <v/>
      </c>
    </row>
    <row r="1449" spans="1:10" ht="18" hidden="1" customHeight="1" x14ac:dyDescent="0.2">
      <c r="A1449" s="17"/>
      <c r="B1449" s="18"/>
      <c r="C1449" s="25"/>
      <c r="E1449" s="25"/>
      <c r="F1449" s="19"/>
      <c r="G1449" s="19"/>
      <c r="H1449" s="19"/>
      <c r="J1449" s="2" t="str">
        <f t="shared" si="23"/>
        <v/>
      </c>
    </row>
    <row r="1450" spans="1:10" ht="18" hidden="1" customHeight="1" x14ac:dyDescent="0.2">
      <c r="A1450" s="17"/>
      <c r="B1450" s="18"/>
      <c r="C1450" s="25"/>
      <c r="E1450" s="25"/>
      <c r="F1450" s="19"/>
      <c r="G1450" s="19"/>
      <c r="J1450" s="2" t="str">
        <f t="shared" si="23"/>
        <v/>
      </c>
    </row>
    <row r="1451" spans="1:10" ht="18" hidden="1" customHeight="1" x14ac:dyDescent="0.2">
      <c r="A1451" s="17"/>
      <c r="B1451" s="18"/>
      <c r="C1451" s="25"/>
      <c r="E1451" s="25"/>
      <c r="F1451" s="19"/>
      <c r="G1451" s="19"/>
      <c r="J1451" s="2" t="str">
        <f t="shared" si="23"/>
        <v/>
      </c>
    </row>
    <row r="1452" spans="1:10" ht="18" hidden="1" customHeight="1" x14ac:dyDescent="0.2">
      <c r="A1452" s="17"/>
      <c r="B1452" s="18"/>
      <c r="C1452" s="25"/>
      <c r="E1452" s="25"/>
      <c r="F1452" s="19"/>
      <c r="G1452" s="19"/>
      <c r="J1452" s="2" t="str">
        <f t="shared" si="23"/>
        <v/>
      </c>
    </row>
    <row r="1453" spans="1:10" ht="18" hidden="1" customHeight="1" x14ac:dyDescent="0.2">
      <c r="A1453" s="17"/>
      <c r="B1453" s="18"/>
      <c r="C1453" s="25"/>
      <c r="E1453" s="25"/>
      <c r="F1453" s="19"/>
      <c r="G1453" s="19"/>
      <c r="H1453" s="19"/>
      <c r="J1453" s="2" t="str">
        <f t="shared" si="23"/>
        <v/>
      </c>
    </row>
    <row r="1454" spans="1:10" ht="18" hidden="1" customHeight="1" x14ac:dyDescent="0.2">
      <c r="A1454" s="17"/>
      <c r="B1454" s="18"/>
      <c r="C1454" s="25"/>
      <c r="E1454" s="25"/>
      <c r="F1454" s="19"/>
      <c r="G1454" s="19"/>
      <c r="J1454" s="2" t="str">
        <f t="shared" si="23"/>
        <v/>
      </c>
    </row>
    <row r="1455" spans="1:10" ht="18" hidden="1" customHeight="1" x14ac:dyDescent="0.2">
      <c r="A1455" s="17"/>
      <c r="B1455" s="18"/>
      <c r="C1455" s="25"/>
      <c r="E1455" s="25"/>
      <c r="F1455" s="19"/>
      <c r="G1455" s="19"/>
      <c r="J1455" s="2" t="str">
        <f t="shared" si="23"/>
        <v/>
      </c>
    </row>
    <row r="1456" spans="1:10" ht="18" hidden="1" customHeight="1" x14ac:dyDescent="0.2">
      <c r="A1456" s="17"/>
      <c r="B1456" s="18"/>
      <c r="C1456" s="25"/>
      <c r="E1456" s="25"/>
      <c r="F1456" s="19"/>
      <c r="G1456" s="19"/>
      <c r="J1456" s="2" t="str">
        <f t="shared" si="23"/>
        <v/>
      </c>
    </row>
    <row r="1457" spans="1:10" ht="18" hidden="1" customHeight="1" x14ac:dyDescent="0.2">
      <c r="A1457" s="17"/>
      <c r="B1457" s="18"/>
      <c r="C1457" s="25"/>
      <c r="E1457" s="25"/>
      <c r="F1457" s="19"/>
      <c r="G1457" s="19"/>
      <c r="J1457" s="2" t="str">
        <f t="shared" si="23"/>
        <v/>
      </c>
    </row>
    <row r="1458" spans="1:10" ht="18" hidden="1" customHeight="1" x14ac:dyDescent="0.2">
      <c r="A1458" s="17"/>
      <c r="B1458" s="18"/>
      <c r="C1458" s="25"/>
      <c r="E1458" s="25"/>
      <c r="F1458" s="19"/>
      <c r="G1458" s="19"/>
      <c r="J1458" s="2" t="str">
        <f t="shared" si="23"/>
        <v/>
      </c>
    </row>
    <row r="1459" spans="1:10" ht="18" hidden="1" customHeight="1" x14ac:dyDescent="0.2">
      <c r="A1459" s="17"/>
      <c r="B1459" s="18"/>
      <c r="C1459" s="25"/>
      <c r="E1459" s="25"/>
      <c r="F1459" s="19"/>
      <c r="G1459" s="19"/>
      <c r="J1459" s="2" t="str">
        <f t="shared" si="23"/>
        <v/>
      </c>
    </row>
    <row r="1460" spans="1:10" ht="18" hidden="1" customHeight="1" x14ac:dyDescent="0.2">
      <c r="A1460" s="17"/>
      <c r="B1460" s="18"/>
      <c r="C1460" s="25"/>
      <c r="E1460" s="25"/>
      <c r="F1460" s="19"/>
      <c r="G1460" s="19"/>
      <c r="J1460" s="2" t="str">
        <f t="shared" si="23"/>
        <v/>
      </c>
    </row>
    <row r="1461" spans="1:10" ht="18" hidden="1" customHeight="1" x14ac:dyDescent="0.2">
      <c r="A1461" s="17"/>
      <c r="B1461" s="18"/>
      <c r="C1461" s="25"/>
      <c r="E1461" s="25"/>
      <c r="F1461" s="19"/>
      <c r="G1461" s="19"/>
      <c r="J1461" s="2" t="str">
        <f t="shared" si="23"/>
        <v/>
      </c>
    </row>
    <row r="1462" spans="1:10" ht="18" hidden="1" customHeight="1" x14ac:dyDescent="0.2">
      <c r="A1462" s="17"/>
      <c r="B1462" s="18"/>
      <c r="C1462" s="25"/>
      <c r="E1462" s="25"/>
      <c r="F1462" s="19"/>
      <c r="G1462" s="19"/>
      <c r="J1462" s="2" t="str">
        <f t="shared" si="23"/>
        <v/>
      </c>
    </row>
    <row r="1463" spans="1:10" ht="18" hidden="1" customHeight="1" x14ac:dyDescent="0.2">
      <c r="A1463" s="17"/>
      <c r="B1463" s="18"/>
      <c r="C1463" s="25"/>
      <c r="E1463" s="25"/>
      <c r="F1463" s="19"/>
      <c r="G1463" s="19"/>
      <c r="J1463" s="2" t="str">
        <f t="shared" si="23"/>
        <v/>
      </c>
    </row>
    <row r="1464" spans="1:10" ht="18" hidden="1" customHeight="1" x14ac:dyDescent="0.2">
      <c r="A1464" s="17"/>
      <c r="B1464" s="18"/>
      <c r="C1464" s="25"/>
      <c r="E1464" s="25"/>
      <c r="F1464" s="19"/>
      <c r="G1464" s="19"/>
      <c r="J1464" s="2" t="str">
        <f t="shared" si="23"/>
        <v/>
      </c>
    </row>
    <row r="1465" spans="1:10" ht="18" hidden="1" customHeight="1" x14ac:dyDescent="0.2">
      <c r="A1465" s="17"/>
      <c r="B1465" s="18"/>
      <c r="C1465" s="25"/>
      <c r="E1465" s="25"/>
      <c r="F1465" s="19"/>
      <c r="G1465" s="19"/>
      <c r="J1465" s="2" t="str">
        <f t="shared" si="23"/>
        <v/>
      </c>
    </row>
    <row r="1466" spans="1:10" ht="18" hidden="1" customHeight="1" x14ac:dyDescent="0.2">
      <c r="A1466" s="17"/>
      <c r="B1466" s="18"/>
      <c r="C1466" s="25"/>
      <c r="E1466" s="25"/>
      <c r="F1466" s="19"/>
      <c r="G1466" s="19"/>
      <c r="J1466" s="2" t="str">
        <f t="shared" si="23"/>
        <v/>
      </c>
    </row>
    <row r="1467" spans="1:10" ht="18" hidden="1" customHeight="1" x14ac:dyDescent="0.2">
      <c r="A1467" s="17"/>
      <c r="B1467" s="18"/>
      <c r="C1467" s="25"/>
      <c r="E1467" s="25"/>
      <c r="F1467" s="19"/>
      <c r="G1467" s="19"/>
      <c r="H1467" s="19"/>
      <c r="J1467" s="2" t="str">
        <f t="shared" si="23"/>
        <v/>
      </c>
    </row>
    <row r="1468" spans="1:10" ht="18" hidden="1" customHeight="1" x14ac:dyDescent="0.2">
      <c r="A1468" s="17"/>
      <c r="B1468" s="18"/>
      <c r="C1468" s="25"/>
      <c r="E1468" s="25"/>
      <c r="F1468" s="19"/>
      <c r="G1468" s="19"/>
      <c r="J1468" s="2" t="str">
        <f t="shared" si="23"/>
        <v/>
      </c>
    </row>
    <row r="1469" spans="1:10" ht="18" hidden="1" customHeight="1" x14ac:dyDescent="0.2">
      <c r="A1469" s="17"/>
      <c r="B1469" s="18"/>
      <c r="C1469" s="25"/>
      <c r="E1469" s="25"/>
      <c r="F1469" s="19"/>
      <c r="G1469" s="19"/>
      <c r="J1469" s="2" t="str">
        <f t="shared" si="23"/>
        <v/>
      </c>
    </row>
    <row r="1470" spans="1:10" ht="18" hidden="1" customHeight="1" x14ac:dyDescent="0.2">
      <c r="A1470" s="17"/>
      <c r="B1470" s="18"/>
      <c r="C1470" s="25"/>
      <c r="E1470" s="25"/>
      <c r="F1470" s="19"/>
      <c r="G1470" s="19"/>
      <c r="J1470" s="2" t="str">
        <f t="shared" si="23"/>
        <v/>
      </c>
    </row>
    <row r="1471" spans="1:10" ht="18" hidden="1" customHeight="1" x14ac:dyDescent="0.2">
      <c r="A1471" s="17"/>
      <c r="B1471" s="18"/>
      <c r="C1471" s="25"/>
      <c r="E1471" s="25"/>
      <c r="F1471" s="19"/>
      <c r="G1471" s="19"/>
      <c r="J1471" s="2" t="str">
        <f t="shared" si="23"/>
        <v/>
      </c>
    </row>
    <row r="1472" spans="1:10" ht="18" hidden="1" customHeight="1" x14ac:dyDescent="0.2">
      <c r="A1472" s="17"/>
      <c r="B1472" s="18"/>
      <c r="C1472" s="25"/>
      <c r="E1472" s="25"/>
      <c r="F1472" s="19"/>
      <c r="G1472" s="19"/>
      <c r="J1472" s="2" t="str">
        <f t="shared" si="23"/>
        <v/>
      </c>
    </row>
    <row r="1473" spans="1:10" ht="18" hidden="1" customHeight="1" x14ac:dyDescent="0.2">
      <c r="A1473" s="17"/>
      <c r="B1473" s="18"/>
      <c r="C1473" s="25"/>
      <c r="E1473" s="25"/>
      <c r="F1473" s="19"/>
      <c r="G1473" s="19"/>
      <c r="J1473" s="2" t="str">
        <f t="shared" si="23"/>
        <v/>
      </c>
    </row>
    <row r="1474" spans="1:10" ht="18" hidden="1" customHeight="1" x14ac:dyDescent="0.2">
      <c r="A1474" s="17"/>
      <c r="B1474" s="18"/>
      <c r="C1474" s="25"/>
      <c r="E1474" s="25"/>
      <c r="F1474" s="19"/>
      <c r="G1474" s="19"/>
      <c r="H1474" s="19"/>
      <c r="J1474" s="2" t="str">
        <f t="shared" si="23"/>
        <v/>
      </c>
    </row>
    <row r="1475" spans="1:10" ht="18" hidden="1" customHeight="1" x14ac:dyDescent="0.2">
      <c r="A1475" s="17"/>
      <c r="B1475" s="18"/>
      <c r="C1475" s="25"/>
      <c r="E1475" s="25"/>
      <c r="F1475" s="19"/>
      <c r="G1475" s="19"/>
      <c r="H1475" s="19"/>
      <c r="J1475" s="2" t="str">
        <f t="shared" si="23"/>
        <v/>
      </c>
    </row>
    <row r="1476" spans="1:10" ht="18" hidden="1" customHeight="1" x14ac:dyDescent="0.2">
      <c r="A1476" s="17"/>
      <c r="B1476" s="18"/>
      <c r="C1476" s="25"/>
      <c r="E1476" s="25"/>
      <c r="F1476" s="19"/>
      <c r="G1476" s="19"/>
      <c r="H1476" s="19"/>
      <c r="J1476" s="2" t="str">
        <f t="shared" si="23"/>
        <v/>
      </c>
    </row>
    <row r="1477" spans="1:10" ht="18" hidden="1" customHeight="1" x14ac:dyDescent="0.2">
      <c r="A1477" s="17"/>
      <c r="B1477" s="18"/>
      <c r="C1477" s="25"/>
      <c r="E1477" s="25"/>
      <c r="F1477" s="19"/>
      <c r="G1477" s="19"/>
      <c r="H1477" s="19"/>
      <c r="J1477" s="2" t="str">
        <f t="shared" si="23"/>
        <v/>
      </c>
    </row>
    <row r="1478" spans="1:10" ht="18" hidden="1" customHeight="1" x14ac:dyDescent="0.2">
      <c r="A1478" s="17"/>
      <c r="B1478" s="18"/>
      <c r="C1478" s="25"/>
      <c r="E1478" s="25"/>
      <c r="F1478" s="19"/>
      <c r="G1478" s="19"/>
      <c r="H1478" s="19"/>
      <c r="J1478" s="2" t="str">
        <f t="shared" si="23"/>
        <v/>
      </c>
    </row>
    <row r="1479" spans="1:10" ht="18" hidden="1" customHeight="1" x14ac:dyDescent="0.2">
      <c r="A1479" s="17"/>
      <c r="B1479" s="18"/>
      <c r="C1479" s="25"/>
      <c r="E1479" s="25"/>
      <c r="F1479" s="19"/>
      <c r="G1479" s="19"/>
      <c r="J1479" s="2" t="str">
        <f t="shared" si="23"/>
        <v/>
      </c>
    </row>
    <row r="1480" spans="1:10" ht="18" hidden="1" customHeight="1" x14ac:dyDescent="0.2">
      <c r="A1480" s="17"/>
      <c r="B1480" s="18"/>
      <c r="C1480" s="25"/>
      <c r="E1480" s="25"/>
      <c r="F1480" s="19"/>
      <c r="G1480" s="19"/>
      <c r="J1480" s="2" t="str">
        <f t="shared" si="23"/>
        <v/>
      </c>
    </row>
    <row r="1481" spans="1:10" ht="18" hidden="1" customHeight="1" x14ac:dyDescent="0.2">
      <c r="A1481" s="17"/>
      <c r="B1481" s="18"/>
      <c r="C1481" s="25"/>
      <c r="E1481" s="25"/>
      <c r="F1481" s="19"/>
      <c r="G1481" s="19"/>
      <c r="J1481" s="2" t="str">
        <f t="shared" si="23"/>
        <v/>
      </c>
    </row>
    <row r="1482" spans="1:10" ht="18" hidden="1" customHeight="1" x14ac:dyDescent="0.2">
      <c r="A1482" s="17"/>
      <c r="B1482" s="18"/>
      <c r="C1482" s="25"/>
      <c r="E1482" s="25"/>
      <c r="F1482" s="19"/>
      <c r="G1482" s="19"/>
      <c r="H1482" s="19"/>
      <c r="J1482" s="2" t="str">
        <f t="shared" si="23"/>
        <v/>
      </c>
    </row>
    <row r="1483" spans="1:10" ht="18" hidden="1" customHeight="1" x14ac:dyDescent="0.2">
      <c r="A1483" s="17"/>
      <c r="B1483" s="18"/>
      <c r="C1483" s="25"/>
      <c r="E1483" s="25"/>
      <c r="F1483" s="19"/>
      <c r="G1483" s="19"/>
      <c r="J1483" s="2" t="str">
        <f t="shared" si="23"/>
        <v/>
      </c>
    </row>
    <row r="1484" spans="1:10" ht="18" hidden="1" customHeight="1" x14ac:dyDescent="0.2">
      <c r="A1484" s="17"/>
      <c r="B1484" s="18"/>
      <c r="C1484" s="25"/>
      <c r="E1484" s="25"/>
      <c r="F1484" s="19"/>
      <c r="G1484" s="19"/>
      <c r="J1484" s="2" t="str">
        <f t="shared" si="23"/>
        <v/>
      </c>
    </row>
    <row r="1485" spans="1:10" ht="18" hidden="1" customHeight="1" x14ac:dyDescent="0.2">
      <c r="A1485" s="17"/>
      <c r="B1485" s="18"/>
      <c r="C1485" s="25"/>
      <c r="E1485" s="25"/>
      <c r="F1485" s="19"/>
      <c r="G1485" s="19"/>
      <c r="J1485" s="2" t="str">
        <f t="shared" si="23"/>
        <v/>
      </c>
    </row>
    <row r="1486" spans="1:10" ht="18" hidden="1" customHeight="1" x14ac:dyDescent="0.2">
      <c r="A1486" s="17"/>
      <c r="B1486" s="18"/>
      <c r="C1486" s="25"/>
      <c r="E1486" s="25"/>
      <c r="F1486" s="19"/>
      <c r="G1486" s="19"/>
      <c r="J1486" s="2" t="str">
        <f t="shared" si="23"/>
        <v/>
      </c>
    </row>
    <row r="1487" spans="1:10" ht="18" hidden="1" customHeight="1" x14ac:dyDescent="0.2">
      <c r="A1487" s="17"/>
      <c r="B1487" s="18"/>
      <c r="C1487" s="25"/>
      <c r="E1487" s="25"/>
      <c r="F1487" s="19"/>
      <c r="G1487" s="19"/>
      <c r="J1487" s="2" t="str">
        <f t="shared" si="23"/>
        <v/>
      </c>
    </row>
    <row r="1488" spans="1:10" ht="18" hidden="1" customHeight="1" x14ac:dyDescent="0.2">
      <c r="A1488" s="17"/>
      <c r="B1488" s="18"/>
      <c r="C1488" s="25"/>
      <c r="E1488" s="25"/>
      <c r="F1488" s="19"/>
      <c r="G1488" s="19"/>
      <c r="J1488" s="2" t="str">
        <f t="shared" si="23"/>
        <v/>
      </c>
    </row>
    <row r="1489" spans="1:10" ht="18" hidden="1" customHeight="1" x14ac:dyDescent="0.2">
      <c r="A1489" s="17"/>
      <c r="B1489" s="18"/>
      <c r="C1489" s="25"/>
      <c r="E1489" s="25"/>
      <c r="F1489" s="19"/>
      <c r="G1489" s="19"/>
      <c r="J1489" s="2" t="str">
        <f t="shared" si="23"/>
        <v/>
      </c>
    </row>
    <row r="1490" spans="1:10" ht="18" hidden="1" customHeight="1" x14ac:dyDescent="0.2">
      <c r="A1490" s="17"/>
      <c r="B1490" s="18"/>
      <c r="C1490" s="25"/>
      <c r="E1490" s="25"/>
      <c r="F1490" s="19"/>
      <c r="G1490" s="19"/>
      <c r="J1490" s="2" t="str">
        <f t="shared" si="23"/>
        <v/>
      </c>
    </row>
    <row r="1491" spans="1:10" ht="18" hidden="1" customHeight="1" x14ac:dyDescent="0.2">
      <c r="A1491" s="17"/>
      <c r="B1491" s="18"/>
      <c r="C1491" s="25"/>
      <c r="E1491" s="25"/>
      <c r="F1491" s="19"/>
      <c r="G1491" s="19"/>
      <c r="J1491" s="2" t="str">
        <f t="shared" si="23"/>
        <v/>
      </c>
    </row>
    <row r="1492" spans="1:10" ht="18" hidden="1" customHeight="1" x14ac:dyDescent="0.2">
      <c r="A1492" s="17"/>
      <c r="B1492" s="18"/>
      <c r="C1492" s="25"/>
      <c r="E1492" s="25"/>
      <c r="F1492" s="19"/>
      <c r="G1492" s="19"/>
      <c r="J1492" s="2" t="str">
        <f t="shared" si="23"/>
        <v/>
      </c>
    </row>
    <row r="1493" spans="1:10" ht="18" hidden="1" customHeight="1" x14ac:dyDescent="0.2">
      <c r="A1493" s="17"/>
      <c r="B1493" s="18"/>
      <c r="C1493" s="25"/>
      <c r="E1493" s="25"/>
      <c r="F1493" s="19"/>
      <c r="G1493" s="19"/>
      <c r="J1493" s="2" t="str">
        <f t="shared" si="23"/>
        <v/>
      </c>
    </row>
    <row r="1494" spans="1:10" ht="18" hidden="1" customHeight="1" x14ac:dyDescent="0.2">
      <c r="A1494" s="17"/>
      <c r="B1494" s="18"/>
      <c r="C1494" s="25"/>
      <c r="E1494" s="25"/>
      <c r="F1494" s="19"/>
      <c r="G1494" s="19"/>
      <c r="J1494" s="2" t="str">
        <f t="shared" si="23"/>
        <v/>
      </c>
    </row>
    <row r="1495" spans="1:10" ht="18" hidden="1" customHeight="1" x14ac:dyDescent="0.2">
      <c r="A1495" s="17"/>
      <c r="B1495" s="18"/>
      <c r="C1495" s="25"/>
      <c r="E1495" s="25"/>
      <c r="F1495" s="19"/>
      <c r="G1495" s="19"/>
      <c r="J1495" s="2" t="str">
        <f t="shared" si="23"/>
        <v/>
      </c>
    </row>
    <row r="1496" spans="1:10" ht="18" hidden="1" customHeight="1" x14ac:dyDescent="0.2">
      <c r="A1496" s="17"/>
      <c r="B1496" s="18"/>
      <c r="C1496" s="25"/>
      <c r="E1496" s="25"/>
      <c r="F1496" s="19"/>
      <c r="G1496" s="19"/>
      <c r="J1496" s="2" t="str">
        <f t="shared" si="23"/>
        <v/>
      </c>
    </row>
    <row r="1497" spans="1:10" ht="18" hidden="1" customHeight="1" x14ac:dyDescent="0.2">
      <c r="A1497" s="17"/>
      <c r="B1497" s="18"/>
      <c r="C1497" s="25"/>
      <c r="E1497" s="25"/>
      <c r="F1497" s="19"/>
      <c r="G1497" s="19"/>
      <c r="H1497" s="19"/>
      <c r="J1497" s="2" t="str">
        <f t="shared" si="23"/>
        <v/>
      </c>
    </row>
    <row r="1498" spans="1:10" ht="18" hidden="1" customHeight="1" x14ac:dyDescent="0.2">
      <c r="A1498" s="17"/>
      <c r="B1498" s="18"/>
      <c r="C1498" s="25"/>
      <c r="E1498" s="25"/>
      <c r="F1498" s="19"/>
      <c r="G1498" s="19"/>
      <c r="J1498" s="2" t="str">
        <f t="shared" si="23"/>
        <v/>
      </c>
    </row>
    <row r="1499" spans="1:10" ht="18" hidden="1" customHeight="1" x14ac:dyDescent="0.2">
      <c r="A1499" s="17"/>
      <c r="B1499" s="18"/>
      <c r="C1499" s="25"/>
      <c r="E1499" s="25"/>
      <c r="F1499" s="19"/>
      <c r="G1499" s="19"/>
      <c r="H1499" s="19"/>
      <c r="J1499" s="2" t="str">
        <f t="shared" si="23"/>
        <v/>
      </c>
    </row>
    <row r="1500" spans="1:10" ht="18" hidden="1" customHeight="1" x14ac:dyDescent="0.2">
      <c r="A1500" s="17"/>
      <c r="B1500" s="18"/>
      <c r="C1500" s="25"/>
      <c r="E1500" s="25"/>
      <c r="F1500" s="19"/>
      <c r="G1500" s="19"/>
      <c r="J1500" s="2" t="str">
        <f t="shared" si="23"/>
        <v/>
      </c>
    </row>
    <row r="1501" spans="1:10" ht="18" hidden="1" customHeight="1" x14ac:dyDescent="0.2">
      <c r="A1501" s="17"/>
      <c r="B1501" s="18"/>
      <c r="C1501" s="25"/>
      <c r="E1501" s="25"/>
      <c r="F1501" s="19"/>
      <c r="G1501" s="19"/>
      <c r="H1501" s="19"/>
      <c r="J1501" s="2" t="str">
        <f t="shared" si="23"/>
        <v/>
      </c>
    </row>
    <row r="1502" spans="1:10" ht="18" hidden="1" customHeight="1" x14ac:dyDescent="0.2">
      <c r="A1502" s="17"/>
      <c r="B1502" s="18"/>
      <c r="C1502" s="25"/>
      <c r="E1502" s="25"/>
      <c r="F1502" s="19"/>
      <c r="G1502" s="19"/>
      <c r="J1502" s="2" t="str">
        <f t="shared" si="23"/>
        <v/>
      </c>
    </row>
    <row r="1503" spans="1:10" ht="18" hidden="1" customHeight="1" x14ac:dyDescent="0.2">
      <c r="A1503" s="17"/>
      <c r="B1503" s="18"/>
      <c r="C1503" s="25"/>
      <c r="E1503" s="25"/>
      <c r="F1503" s="19"/>
      <c r="G1503" s="19"/>
      <c r="H1503" s="19"/>
      <c r="J1503" s="2" t="str">
        <f t="shared" si="23"/>
        <v/>
      </c>
    </row>
    <row r="1504" spans="1:10" ht="18" hidden="1" customHeight="1" x14ac:dyDescent="0.2">
      <c r="A1504" s="17"/>
      <c r="B1504" s="18"/>
      <c r="C1504" s="25"/>
      <c r="E1504" s="25"/>
      <c r="F1504" s="19"/>
      <c r="G1504" s="19"/>
      <c r="J1504" s="2" t="str">
        <f t="shared" si="23"/>
        <v/>
      </c>
    </row>
    <row r="1505" spans="1:10" ht="18" hidden="1" customHeight="1" x14ac:dyDescent="0.2">
      <c r="A1505" s="17"/>
      <c r="B1505" s="18"/>
      <c r="C1505" s="25"/>
      <c r="E1505" s="25"/>
      <c r="F1505" s="19"/>
      <c r="G1505" s="19"/>
      <c r="J1505" s="2" t="str">
        <f t="shared" si="23"/>
        <v/>
      </c>
    </row>
    <row r="1506" spans="1:10" ht="18" hidden="1" customHeight="1" x14ac:dyDescent="0.2">
      <c r="A1506" s="17"/>
      <c r="B1506" s="18"/>
      <c r="C1506" s="25"/>
      <c r="E1506" s="25"/>
      <c r="F1506" s="19"/>
      <c r="G1506" s="19"/>
      <c r="J1506" s="2" t="str">
        <f t="shared" si="23"/>
        <v/>
      </c>
    </row>
    <row r="1507" spans="1:10" ht="18" hidden="1" customHeight="1" x14ac:dyDescent="0.2">
      <c r="A1507" s="17"/>
      <c r="B1507" s="18"/>
      <c r="C1507" s="25"/>
      <c r="E1507" s="25"/>
      <c r="F1507" s="19"/>
      <c r="G1507" s="19"/>
      <c r="H1507" s="19"/>
      <c r="J1507" s="2" t="str">
        <f t="shared" ref="J1507:J1570" si="24">IF(A1507="","",_xlfn.ISOWEEKNUM(A1507))</f>
        <v/>
      </c>
    </row>
    <row r="1508" spans="1:10" ht="18" hidden="1" customHeight="1" x14ac:dyDescent="0.2">
      <c r="A1508" s="17"/>
      <c r="B1508" s="18"/>
      <c r="C1508" s="25"/>
      <c r="E1508" s="25"/>
      <c r="F1508" s="19"/>
      <c r="G1508" s="19"/>
      <c r="H1508" s="19"/>
      <c r="J1508" s="2" t="str">
        <f t="shared" si="24"/>
        <v/>
      </c>
    </row>
    <row r="1509" spans="1:10" ht="18" hidden="1" customHeight="1" x14ac:dyDescent="0.2">
      <c r="A1509" s="17"/>
      <c r="B1509" s="18"/>
      <c r="C1509" s="25"/>
      <c r="E1509" s="25"/>
      <c r="F1509" s="19"/>
      <c r="G1509" s="19"/>
      <c r="H1509" s="19"/>
      <c r="J1509" s="2" t="str">
        <f t="shared" si="24"/>
        <v/>
      </c>
    </row>
    <row r="1510" spans="1:10" ht="18" hidden="1" customHeight="1" x14ac:dyDescent="0.2">
      <c r="A1510" s="17"/>
      <c r="B1510" s="18"/>
      <c r="C1510" s="25"/>
      <c r="E1510" s="25"/>
      <c r="F1510" s="19"/>
      <c r="G1510" s="19"/>
      <c r="H1510" s="19"/>
      <c r="J1510" s="2" t="str">
        <f t="shared" si="24"/>
        <v/>
      </c>
    </row>
    <row r="1511" spans="1:10" ht="18" hidden="1" customHeight="1" x14ac:dyDescent="0.2">
      <c r="A1511" s="17"/>
      <c r="B1511" s="18"/>
      <c r="C1511" s="25"/>
      <c r="E1511" s="25"/>
      <c r="F1511" s="19"/>
      <c r="G1511" s="19"/>
      <c r="J1511" s="2" t="str">
        <f t="shared" si="24"/>
        <v/>
      </c>
    </row>
    <row r="1512" spans="1:10" ht="18" hidden="1" customHeight="1" x14ac:dyDescent="0.2">
      <c r="A1512" s="17"/>
      <c r="B1512" s="18"/>
      <c r="C1512" s="25"/>
      <c r="E1512" s="25"/>
      <c r="F1512" s="19"/>
      <c r="G1512" s="19"/>
      <c r="J1512" s="2" t="str">
        <f t="shared" si="24"/>
        <v/>
      </c>
    </row>
    <row r="1513" spans="1:10" ht="18" hidden="1" customHeight="1" x14ac:dyDescent="0.2">
      <c r="A1513" s="17"/>
      <c r="B1513" s="18"/>
      <c r="C1513" s="25"/>
      <c r="E1513" s="25"/>
      <c r="F1513" s="19"/>
      <c r="G1513" s="19"/>
      <c r="J1513" s="2" t="str">
        <f t="shared" si="24"/>
        <v/>
      </c>
    </row>
    <row r="1514" spans="1:10" ht="18" hidden="1" customHeight="1" x14ac:dyDescent="0.2">
      <c r="A1514" s="17"/>
      <c r="B1514" s="18"/>
      <c r="C1514" s="25"/>
      <c r="E1514" s="25"/>
      <c r="F1514" s="19"/>
      <c r="G1514" s="19"/>
      <c r="J1514" s="2" t="str">
        <f t="shared" si="24"/>
        <v/>
      </c>
    </row>
    <row r="1515" spans="1:10" ht="18" hidden="1" customHeight="1" x14ac:dyDescent="0.2">
      <c r="A1515" s="17"/>
      <c r="B1515" s="18"/>
      <c r="C1515" s="25"/>
      <c r="E1515" s="25"/>
      <c r="F1515" s="19"/>
      <c r="G1515" s="19"/>
      <c r="J1515" s="2" t="str">
        <f t="shared" si="24"/>
        <v/>
      </c>
    </row>
    <row r="1516" spans="1:10" ht="18" hidden="1" customHeight="1" x14ac:dyDescent="0.2">
      <c r="A1516" s="17"/>
      <c r="B1516" s="18"/>
      <c r="C1516" s="25"/>
      <c r="E1516" s="25"/>
      <c r="F1516" s="19"/>
      <c r="G1516" s="19"/>
      <c r="H1516" s="19"/>
      <c r="J1516" s="2" t="str">
        <f t="shared" si="24"/>
        <v/>
      </c>
    </row>
    <row r="1517" spans="1:10" ht="18" hidden="1" customHeight="1" x14ac:dyDescent="0.2">
      <c r="A1517" s="17"/>
      <c r="B1517" s="18"/>
      <c r="C1517" s="25"/>
      <c r="E1517" s="25"/>
      <c r="F1517" s="19"/>
      <c r="G1517" s="19"/>
      <c r="H1517" s="19"/>
      <c r="J1517" s="2" t="str">
        <f t="shared" si="24"/>
        <v/>
      </c>
    </row>
    <row r="1518" spans="1:10" ht="18" hidden="1" customHeight="1" x14ac:dyDescent="0.2">
      <c r="A1518" s="17"/>
      <c r="B1518" s="18"/>
      <c r="C1518" s="25"/>
      <c r="E1518" s="25"/>
      <c r="F1518" s="19"/>
      <c r="G1518" s="19"/>
      <c r="J1518" s="2" t="str">
        <f t="shared" si="24"/>
        <v/>
      </c>
    </row>
    <row r="1519" spans="1:10" ht="18" hidden="1" customHeight="1" x14ac:dyDescent="0.2">
      <c r="A1519" s="17"/>
      <c r="B1519" s="18"/>
      <c r="C1519" s="25"/>
      <c r="E1519" s="25"/>
      <c r="F1519" s="19"/>
      <c r="G1519" s="19"/>
      <c r="J1519" s="2" t="str">
        <f t="shared" si="24"/>
        <v/>
      </c>
    </row>
    <row r="1520" spans="1:10" ht="18" hidden="1" customHeight="1" x14ac:dyDescent="0.2">
      <c r="A1520" s="17"/>
      <c r="B1520" s="18"/>
      <c r="C1520" s="25"/>
      <c r="E1520" s="25"/>
      <c r="F1520" s="19"/>
      <c r="G1520" s="19"/>
      <c r="J1520" s="2" t="str">
        <f t="shared" si="24"/>
        <v/>
      </c>
    </row>
    <row r="1521" spans="1:10" ht="18" hidden="1" customHeight="1" x14ac:dyDescent="0.2">
      <c r="A1521" s="17"/>
      <c r="B1521" s="18"/>
      <c r="C1521" s="25"/>
      <c r="E1521" s="25"/>
      <c r="F1521" s="19"/>
      <c r="G1521" s="19"/>
      <c r="H1521" s="19"/>
      <c r="J1521" s="2" t="str">
        <f t="shared" si="24"/>
        <v/>
      </c>
    </row>
    <row r="1522" spans="1:10" ht="18" hidden="1" customHeight="1" x14ac:dyDescent="0.2">
      <c r="A1522" s="17"/>
      <c r="B1522" s="18"/>
      <c r="C1522" s="25"/>
      <c r="E1522" s="25"/>
      <c r="F1522" s="19"/>
      <c r="G1522" s="19"/>
      <c r="J1522" s="2" t="str">
        <f t="shared" si="24"/>
        <v/>
      </c>
    </row>
    <row r="1523" spans="1:10" ht="18" hidden="1" customHeight="1" x14ac:dyDescent="0.2">
      <c r="A1523" s="17"/>
      <c r="B1523" s="18"/>
      <c r="C1523" s="25"/>
      <c r="E1523" s="25"/>
      <c r="F1523" s="19"/>
      <c r="G1523" s="19"/>
      <c r="J1523" s="2" t="str">
        <f t="shared" si="24"/>
        <v/>
      </c>
    </row>
    <row r="1524" spans="1:10" ht="18" hidden="1" customHeight="1" x14ac:dyDescent="0.2">
      <c r="A1524" s="17"/>
      <c r="B1524" s="18"/>
      <c r="C1524" s="25"/>
      <c r="E1524" s="25"/>
      <c r="F1524" s="19"/>
      <c r="G1524" s="19"/>
      <c r="J1524" s="2" t="str">
        <f t="shared" si="24"/>
        <v/>
      </c>
    </row>
    <row r="1525" spans="1:10" ht="18" hidden="1" customHeight="1" x14ac:dyDescent="0.2">
      <c r="A1525" s="17"/>
      <c r="B1525" s="18"/>
      <c r="C1525" s="25"/>
      <c r="E1525" s="25"/>
      <c r="F1525" s="19"/>
      <c r="G1525" s="19"/>
      <c r="J1525" s="2" t="str">
        <f t="shared" si="24"/>
        <v/>
      </c>
    </row>
    <row r="1526" spans="1:10" ht="18" hidden="1" customHeight="1" x14ac:dyDescent="0.2">
      <c r="A1526" s="17"/>
      <c r="B1526" s="18"/>
      <c r="C1526" s="25"/>
      <c r="E1526" s="25"/>
      <c r="F1526" s="19"/>
      <c r="G1526" s="19"/>
      <c r="H1526" s="19"/>
      <c r="J1526" s="2" t="str">
        <f t="shared" si="24"/>
        <v/>
      </c>
    </row>
    <row r="1527" spans="1:10" ht="18" hidden="1" customHeight="1" x14ac:dyDescent="0.2">
      <c r="A1527" s="17"/>
      <c r="B1527" s="18"/>
      <c r="C1527" s="25"/>
      <c r="E1527" s="25"/>
      <c r="F1527" s="19"/>
      <c r="G1527" s="19"/>
      <c r="J1527" s="2" t="str">
        <f t="shared" si="24"/>
        <v/>
      </c>
    </row>
    <row r="1528" spans="1:10" ht="18" hidden="1" customHeight="1" x14ac:dyDescent="0.2">
      <c r="A1528" s="17"/>
      <c r="B1528" s="18"/>
      <c r="C1528" s="25"/>
      <c r="E1528" s="25"/>
      <c r="F1528" s="19"/>
      <c r="G1528" s="19"/>
      <c r="H1528" s="19"/>
      <c r="J1528" s="2" t="str">
        <f t="shared" si="24"/>
        <v/>
      </c>
    </row>
    <row r="1529" spans="1:10" ht="18" hidden="1" customHeight="1" x14ac:dyDescent="0.2">
      <c r="A1529" s="17"/>
      <c r="B1529" s="18"/>
      <c r="C1529" s="25"/>
      <c r="E1529" s="25"/>
      <c r="F1529" s="19"/>
      <c r="G1529" s="19"/>
      <c r="H1529" s="19"/>
      <c r="J1529" s="2" t="str">
        <f t="shared" si="24"/>
        <v/>
      </c>
    </row>
    <row r="1530" spans="1:10" ht="18" hidden="1" customHeight="1" x14ac:dyDescent="0.2">
      <c r="A1530" s="17"/>
      <c r="B1530" s="18"/>
      <c r="C1530" s="25"/>
      <c r="E1530" s="25"/>
      <c r="F1530" s="19"/>
      <c r="G1530" s="19"/>
      <c r="J1530" s="2" t="str">
        <f t="shared" si="24"/>
        <v/>
      </c>
    </row>
    <row r="1531" spans="1:10" ht="18" hidden="1" customHeight="1" x14ac:dyDescent="0.2">
      <c r="A1531" s="17"/>
      <c r="B1531" s="18"/>
      <c r="C1531" s="25"/>
      <c r="E1531" s="25"/>
      <c r="F1531" s="19"/>
      <c r="G1531" s="19"/>
      <c r="J1531" s="2" t="str">
        <f t="shared" si="24"/>
        <v/>
      </c>
    </row>
    <row r="1532" spans="1:10" ht="18" hidden="1" customHeight="1" x14ac:dyDescent="0.2">
      <c r="A1532" s="17"/>
      <c r="B1532" s="18"/>
      <c r="C1532" s="25"/>
      <c r="E1532" s="25"/>
      <c r="F1532" s="19"/>
      <c r="G1532" s="19"/>
      <c r="J1532" s="2" t="str">
        <f t="shared" si="24"/>
        <v/>
      </c>
    </row>
    <row r="1533" spans="1:10" ht="18" hidden="1" customHeight="1" x14ac:dyDescent="0.2">
      <c r="A1533" s="17"/>
      <c r="B1533" s="18"/>
      <c r="C1533" s="25"/>
      <c r="E1533" s="25"/>
      <c r="F1533" s="19"/>
      <c r="G1533" s="19"/>
      <c r="H1533" s="19"/>
      <c r="J1533" s="2" t="str">
        <f t="shared" si="24"/>
        <v/>
      </c>
    </row>
    <row r="1534" spans="1:10" ht="18" hidden="1" customHeight="1" x14ac:dyDescent="0.2">
      <c r="A1534" s="17"/>
      <c r="B1534" s="18"/>
      <c r="C1534" s="25"/>
      <c r="E1534" s="25"/>
      <c r="F1534" s="19"/>
      <c r="G1534" s="19"/>
      <c r="J1534" s="2" t="str">
        <f t="shared" si="24"/>
        <v/>
      </c>
    </row>
    <row r="1535" spans="1:10" ht="18" hidden="1" customHeight="1" x14ac:dyDescent="0.2">
      <c r="A1535" s="17"/>
      <c r="B1535" s="18"/>
      <c r="C1535" s="25"/>
      <c r="E1535" s="25"/>
      <c r="F1535" s="19"/>
      <c r="G1535" s="19"/>
      <c r="H1535" s="19"/>
      <c r="J1535" s="2" t="str">
        <f t="shared" si="24"/>
        <v/>
      </c>
    </row>
    <row r="1536" spans="1:10" ht="18" hidden="1" customHeight="1" x14ac:dyDescent="0.2">
      <c r="A1536" s="17"/>
      <c r="B1536" s="18"/>
      <c r="C1536" s="25"/>
      <c r="E1536" s="25"/>
      <c r="F1536" s="19"/>
      <c r="G1536" s="19"/>
      <c r="J1536" s="2" t="str">
        <f t="shared" si="24"/>
        <v/>
      </c>
    </row>
    <row r="1537" spans="1:10" ht="18" hidden="1" customHeight="1" x14ac:dyDescent="0.2">
      <c r="A1537" s="17"/>
      <c r="B1537" s="18"/>
      <c r="C1537" s="25"/>
      <c r="E1537" s="25"/>
      <c r="F1537" s="19"/>
      <c r="G1537" s="19"/>
      <c r="J1537" s="2" t="str">
        <f t="shared" si="24"/>
        <v/>
      </c>
    </row>
    <row r="1538" spans="1:10" ht="18" hidden="1" customHeight="1" x14ac:dyDescent="0.2">
      <c r="A1538" s="17"/>
      <c r="B1538" s="18"/>
      <c r="C1538" s="25"/>
      <c r="E1538" s="25"/>
      <c r="F1538" s="19"/>
      <c r="G1538" s="19"/>
      <c r="H1538" s="19"/>
      <c r="J1538" s="2" t="str">
        <f t="shared" si="24"/>
        <v/>
      </c>
    </row>
    <row r="1539" spans="1:10" ht="18" hidden="1" customHeight="1" x14ac:dyDescent="0.2">
      <c r="A1539" s="17"/>
      <c r="B1539" s="18"/>
      <c r="C1539" s="25"/>
      <c r="E1539" s="25"/>
      <c r="F1539" s="19"/>
      <c r="G1539" s="19"/>
      <c r="J1539" s="2" t="str">
        <f t="shared" si="24"/>
        <v/>
      </c>
    </row>
    <row r="1540" spans="1:10" ht="18" hidden="1" customHeight="1" x14ac:dyDescent="0.2">
      <c r="A1540" s="17"/>
      <c r="B1540" s="18"/>
      <c r="C1540" s="25"/>
      <c r="E1540" s="25"/>
      <c r="F1540" s="19"/>
      <c r="G1540" s="19"/>
      <c r="J1540" s="2" t="str">
        <f t="shared" si="24"/>
        <v/>
      </c>
    </row>
    <row r="1541" spans="1:10" ht="18" hidden="1" customHeight="1" x14ac:dyDescent="0.2">
      <c r="A1541" s="17"/>
      <c r="B1541" s="18"/>
      <c r="C1541" s="25"/>
      <c r="E1541" s="25"/>
      <c r="F1541" s="19"/>
      <c r="G1541" s="19"/>
      <c r="H1541" s="19"/>
      <c r="J1541" s="2" t="str">
        <f t="shared" si="24"/>
        <v/>
      </c>
    </row>
    <row r="1542" spans="1:10" ht="18" hidden="1" customHeight="1" x14ac:dyDescent="0.2">
      <c r="A1542" s="17"/>
      <c r="B1542" s="18"/>
      <c r="C1542" s="25"/>
      <c r="E1542" s="25"/>
      <c r="F1542" s="19"/>
      <c r="G1542" s="19"/>
      <c r="J1542" s="2" t="str">
        <f t="shared" si="24"/>
        <v/>
      </c>
    </row>
    <row r="1543" spans="1:10" ht="18" hidden="1" customHeight="1" x14ac:dyDescent="0.2">
      <c r="A1543" s="17"/>
      <c r="B1543" s="18"/>
      <c r="C1543" s="25"/>
      <c r="E1543" s="25"/>
      <c r="F1543" s="19"/>
      <c r="G1543" s="19"/>
      <c r="H1543" s="19"/>
      <c r="J1543" s="2" t="str">
        <f t="shared" si="24"/>
        <v/>
      </c>
    </row>
    <row r="1544" spans="1:10" ht="18" hidden="1" customHeight="1" x14ac:dyDescent="0.2">
      <c r="A1544" s="17"/>
      <c r="B1544" s="18"/>
      <c r="C1544" s="25"/>
      <c r="E1544" s="25"/>
      <c r="F1544" s="19"/>
      <c r="G1544" s="19"/>
      <c r="J1544" s="2" t="str">
        <f t="shared" si="24"/>
        <v/>
      </c>
    </row>
    <row r="1545" spans="1:10" ht="18" hidden="1" customHeight="1" x14ac:dyDescent="0.2">
      <c r="A1545" s="17"/>
      <c r="B1545" s="18"/>
      <c r="C1545" s="25"/>
      <c r="E1545" s="25"/>
      <c r="F1545" s="19"/>
      <c r="G1545" s="19"/>
      <c r="J1545" s="2" t="str">
        <f t="shared" si="24"/>
        <v/>
      </c>
    </row>
    <row r="1546" spans="1:10" ht="18" hidden="1" customHeight="1" x14ac:dyDescent="0.2">
      <c r="A1546" s="17"/>
      <c r="B1546" s="18"/>
      <c r="C1546" s="25"/>
      <c r="E1546" s="25"/>
      <c r="F1546" s="19"/>
      <c r="G1546" s="19"/>
      <c r="J1546" s="2" t="str">
        <f t="shared" si="24"/>
        <v/>
      </c>
    </row>
    <row r="1547" spans="1:10" ht="18" hidden="1" customHeight="1" x14ac:dyDescent="0.2">
      <c r="A1547" s="17"/>
      <c r="B1547" s="18"/>
      <c r="C1547" s="25"/>
      <c r="E1547" s="25"/>
      <c r="F1547" s="19"/>
      <c r="G1547" s="19"/>
      <c r="J1547" s="2" t="str">
        <f t="shared" si="24"/>
        <v/>
      </c>
    </row>
    <row r="1548" spans="1:10" ht="18" hidden="1" customHeight="1" x14ac:dyDescent="0.2">
      <c r="A1548" s="17"/>
      <c r="B1548" s="18"/>
      <c r="C1548" s="25"/>
      <c r="E1548" s="25"/>
      <c r="F1548" s="19"/>
      <c r="G1548" s="19"/>
      <c r="J1548" s="2" t="str">
        <f t="shared" si="24"/>
        <v/>
      </c>
    </row>
    <row r="1549" spans="1:10" ht="18" hidden="1" customHeight="1" x14ac:dyDescent="0.2">
      <c r="A1549" s="17"/>
      <c r="B1549" s="18"/>
      <c r="C1549" s="25"/>
      <c r="E1549" s="25"/>
      <c r="F1549" s="19"/>
      <c r="G1549" s="19"/>
      <c r="J1549" s="2" t="str">
        <f t="shared" si="24"/>
        <v/>
      </c>
    </row>
    <row r="1550" spans="1:10" ht="18" hidden="1" customHeight="1" x14ac:dyDescent="0.2">
      <c r="A1550" s="17"/>
      <c r="B1550" s="18"/>
      <c r="C1550" s="25"/>
      <c r="E1550" s="25"/>
      <c r="F1550" s="19"/>
      <c r="G1550" s="19"/>
      <c r="J1550" s="2" t="str">
        <f t="shared" si="24"/>
        <v/>
      </c>
    </row>
    <row r="1551" spans="1:10" ht="18" hidden="1" customHeight="1" x14ac:dyDescent="0.2">
      <c r="A1551" s="17"/>
      <c r="B1551" s="18"/>
      <c r="C1551" s="25"/>
      <c r="E1551" s="25"/>
      <c r="F1551" s="19"/>
      <c r="G1551" s="19"/>
      <c r="J1551" s="2" t="str">
        <f t="shared" si="24"/>
        <v/>
      </c>
    </row>
    <row r="1552" spans="1:10" ht="18" hidden="1" customHeight="1" x14ac:dyDescent="0.2">
      <c r="A1552" s="17"/>
      <c r="B1552" s="18"/>
      <c r="C1552" s="25"/>
      <c r="E1552" s="25"/>
      <c r="F1552" s="19"/>
      <c r="G1552" s="19"/>
      <c r="J1552" s="2" t="str">
        <f t="shared" si="24"/>
        <v/>
      </c>
    </row>
    <row r="1553" spans="1:10" ht="18" hidden="1" customHeight="1" x14ac:dyDescent="0.2">
      <c r="A1553" s="17"/>
      <c r="B1553" s="18"/>
      <c r="C1553" s="25"/>
      <c r="E1553" s="25"/>
      <c r="F1553" s="19"/>
      <c r="G1553" s="19"/>
      <c r="J1553" s="2" t="str">
        <f t="shared" si="24"/>
        <v/>
      </c>
    </row>
    <row r="1554" spans="1:10" ht="18" hidden="1" customHeight="1" x14ac:dyDescent="0.2">
      <c r="A1554" s="17"/>
      <c r="B1554" s="18"/>
      <c r="C1554" s="25"/>
      <c r="E1554" s="25"/>
      <c r="F1554" s="19"/>
      <c r="G1554" s="19"/>
      <c r="J1554" s="2" t="str">
        <f t="shared" si="24"/>
        <v/>
      </c>
    </row>
    <row r="1555" spans="1:10" ht="18" hidden="1" customHeight="1" x14ac:dyDescent="0.2">
      <c r="A1555" s="17"/>
      <c r="B1555" s="18"/>
      <c r="C1555" s="25"/>
      <c r="E1555" s="25"/>
      <c r="F1555" s="19"/>
      <c r="G1555" s="19"/>
      <c r="J1555" s="2" t="str">
        <f t="shared" si="24"/>
        <v/>
      </c>
    </row>
    <row r="1556" spans="1:10" ht="18" hidden="1" customHeight="1" x14ac:dyDescent="0.2">
      <c r="A1556" s="17"/>
      <c r="B1556" s="18"/>
      <c r="C1556" s="25"/>
      <c r="E1556" s="25"/>
      <c r="F1556" s="19"/>
      <c r="G1556" s="19"/>
      <c r="H1556" s="19"/>
      <c r="J1556" s="2" t="str">
        <f t="shared" si="24"/>
        <v/>
      </c>
    </row>
    <row r="1557" spans="1:10" ht="18" hidden="1" customHeight="1" x14ac:dyDescent="0.2">
      <c r="A1557" s="17"/>
      <c r="B1557" s="18"/>
      <c r="C1557" s="25"/>
      <c r="E1557" s="25"/>
      <c r="F1557" s="19"/>
      <c r="G1557" s="19"/>
      <c r="J1557" s="2" t="str">
        <f t="shared" si="24"/>
        <v/>
      </c>
    </row>
    <row r="1558" spans="1:10" ht="18" hidden="1" customHeight="1" x14ac:dyDescent="0.2">
      <c r="A1558" s="17"/>
      <c r="B1558" s="18"/>
      <c r="C1558" s="25"/>
      <c r="E1558" s="25"/>
      <c r="F1558" s="19"/>
      <c r="G1558" s="19"/>
      <c r="H1558" s="19"/>
      <c r="J1558" s="2" t="str">
        <f t="shared" si="24"/>
        <v/>
      </c>
    </row>
    <row r="1559" spans="1:10" ht="18" hidden="1" customHeight="1" x14ac:dyDescent="0.2">
      <c r="A1559" s="17"/>
      <c r="B1559" s="18"/>
      <c r="C1559" s="25"/>
      <c r="E1559" s="25"/>
      <c r="F1559" s="19"/>
      <c r="G1559" s="19"/>
      <c r="J1559" s="2" t="str">
        <f t="shared" si="24"/>
        <v/>
      </c>
    </row>
    <row r="1560" spans="1:10" ht="18" hidden="1" customHeight="1" x14ac:dyDescent="0.2">
      <c r="A1560" s="17"/>
      <c r="B1560" s="18"/>
      <c r="C1560" s="25"/>
      <c r="E1560" s="25"/>
      <c r="F1560" s="19"/>
      <c r="G1560" s="19"/>
      <c r="J1560" s="2" t="str">
        <f t="shared" si="24"/>
        <v/>
      </c>
    </row>
    <row r="1561" spans="1:10" ht="18" hidden="1" customHeight="1" x14ac:dyDescent="0.2">
      <c r="A1561" s="17"/>
      <c r="B1561" s="18"/>
      <c r="C1561" s="25"/>
      <c r="E1561" s="25"/>
      <c r="F1561" s="19"/>
      <c r="G1561" s="19"/>
      <c r="J1561" s="2" t="str">
        <f t="shared" si="24"/>
        <v/>
      </c>
    </row>
    <row r="1562" spans="1:10" ht="18" hidden="1" customHeight="1" x14ac:dyDescent="0.2">
      <c r="A1562" s="17"/>
      <c r="B1562" s="18"/>
      <c r="C1562" s="25"/>
      <c r="E1562" s="25"/>
      <c r="F1562" s="19"/>
      <c r="G1562" s="19"/>
      <c r="J1562" s="2" t="str">
        <f t="shared" si="24"/>
        <v/>
      </c>
    </row>
    <row r="1563" spans="1:10" ht="18" hidden="1" customHeight="1" x14ac:dyDescent="0.2">
      <c r="A1563" s="17"/>
      <c r="B1563" s="18"/>
      <c r="C1563" s="25"/>
      <c r="E1563" s="25"/>
      <c r="F1563" s="19"/>
      <c r="G1563" s="19"/>
      <c r="J1563" s="2" t="str">
        <f t="shared" si="24"/>
        <v/>
      </c>
    </row>
    <row r="1564" spans="1:10" ht="18" hidden="1" customHeight="1" x14ac:dyDescent="0.2">
      <c r="A1564" s="17"/>
      <c r="B1564" s="18"/>
      <c r="C1564" s="25"/>
      <c r="E1564" s="25"/>
      <c r="F1564" s="19"/>
      <c r="G1564" s="19"/>
      <c r="J1564" s="2" t="str">
        <f t="shared" si="24"/>
        <v/>
      </c>
    </row>
    <row r="1565" spans="1:10" ht="18" hidden="1" customHeight="1" x14ac:dyDescent="0.2">
      <c r="J1565" s="2" t="str">
        <f t="shared" si="24"/>
        <v/>
      </c>
    </row>
    <row r="1566" spans="1:10" ht="18" hidden="1" customHeight="1" x14ac:dyDescent="0.2">
      <c r="J1566" s="2" t="str">
        <f t="shared" si="24"/>
        <v/>
      </c>
    </row>
    <row r="1567" spans="1:10" ht="18" hidden="1" customHeight="1" x14ac:dyDescent="0.2">
      <c r="J1567" s="2" t="str">
        <f t="shared" si="24"/>
        <v/>
      </c>
    </row>
    <row r="1568" spans="1:10" ht="18" hidden="1" customHeight="1" x14ac:dyDescent="0.2">
      <c r="J1568" s="2" t="str">
        <f t="shared" si="24"/>
        <v/>
      </c>
    </row>
    <row r="1569" spans="10:10" ht="18" hidden="1" customHeight="1" x14ac:dyDescent="0.2">
      <c r="J1569" s="2" t="str">
        <f t="shared" si="24"/>
        <v/>
      </c>
    </row>
    <row r="1570" spans="10:10" ht="18" hidden="1" customHeight="1" x14ac:dyDescent="0.2">
      <c r="J1570" s="2" t="str">
        <f t="shared" si="24"/>
        <v/>
      </c>
    </row>
    <row r="1571" spans="10:10" ht="18" hidden="1" customHeight="1" x14ac:dyDescent="0.2">
      <c r="J1571" s="2" t="str">
        <f t="shared" ref="J1571:J1634" si="25">IF(A1571="","",_xlfn.ISOWEEKNUM(A1571))</f>
        <v/>
      </c>
    </row>
    <row r="1572" spans="10:10" ht="18" hidden="1" customHeight="1" x14ac:dyDescent="0.2">
      <c r="J1572" s="2" t="str">
        <f t="shared" si="25"/>
        <v/>
      </c>
    </row>
    <row r="1573" spans="10:10" ht="18" hidden="1" customHeight="1" x14ac:dyDescent="0.2">
      <c r="J1573" s="2" t="str">
        <f t="shared" si="25"/>
        <v/>
      </c>
    </row>
    <row r="1574" spans="10:10" ht="18" hidden="1" customHeight="1" x14ac:dyDescent="0.2">
      <c r="J1574" s="2" t="str">
        <f t="shared" si="25"/>
        <v/>
      </c>
    </row>
    <row r="1575" spans="10:10" ht="18" hidden="1" customHeight="1" x14ac:dyDescent="0.2">
      <c r="J1575" s="2" t="str">
        <f t="shared" si="25"/>
        <v/>
      </c>
    </row>
    <row r="1576" spans="10:10" ht="18" hidden="1" customHeight="1" x14ac:dyDescent="0.2">
      <c r="J1576" s="2" t="str">
        <f t="shared" si="25"/>
        <v/>
      </c>
    </row>
    <row r="1577" spans="10:10" ht="18" hidden="1" customHeight="1" x14ac:dyDescent="0.2">
      <c r="J1577" s="2" t="str">
        <f t="shared" si="25"/>
        <v/>
      </c>
    </row>
    <row r="1578" spans="10:10" ht="18" hidden="1" customHeight="1" x14ac:dyDescent="0.2">
      <c r="J1578" s="2" t="str">
        <f t="shared" si="25"/>
        <v/>
      </c>
    </row>
    <row r="1579" spans="10:10" ht="18" hidden="1" customHeight="1" x14ac:dyDescent="0.2">
      <c r="J1579" s="2" t="str">
        <f t="shared" si="25"/>
        <v/>
      </c>
    </row>
    <row r="1580" spans="10:10" ht="18" hidden="1" customHeight="1" x14ac:dyDescent="0.2">
      <c r="J1580" s="2" t="str">
        <f t="shared" si="25"/>
        <v/>
      </c>
    </row>
    <row r="1581" spans="10:10" ht="18" hidden="1" customHeight="1" x14ac:dyDescent="0.2">
      <c r="J1581" s="2" t="str">
        <f t="shared" si="25"/>
        <v/>
      </c>
    </row>
    <row r="1582" spans="10:10" ht="18" hidden="1" customHeight="1" x14ac:dyDescent="0.2">
      <c r="J1582" s="2" t="str">
        <f t="shared" si="25"/>
        <v/>
      </c>
    </row>
    <row r="1583" spans="10:10" ht="18" hidden="1" customHeight="1" x14ac:dyDescent="0.2">
      <c r="J1583" s="2" t="str">
        <f t="shared" si="25"/>
        <v/>
      </c>
    </row>
    <row r="1584" spans="10:10" ht="18" hidden="1" customHeight="1" x14ac:dyDescent="0.2">
      <c r="J1584" s="2" t="str">
        <f t="shared" si="25"/>
        <v/>
      </c>
    </row>
    <row r="1585" spans="10:10" ht="18" hidden="1" customHeight="1" x14ac:dyDescent="0.2">
      <c r="J1585" s="2" t="str">
        <f t="shared" si="25"/>
        <v/>
      </c>
    </row>
    <row r="1586" spans="10:10" ht="18" hidden="1" customHeight="1" x14ac:dyDescent="0.2">
      <c r="J1586" s="2" t="str">
        <f t="shared" si="25"/>
        <v/>
      </c>
    </row>
    <row r="1587" spans="10:10" ht="18" hidden="1" customHeight="1" x14ac:dyDescent="0.2">
      <c r="J1587" s="2" t="str">
        <f t="shared" si="25"/>
        <v/>
      </c>
    </row>
    <row r="1588" spans="10:10" ht="18" hidden="1" customHeight="1" x14ac:dyDescent="0.2">
      <c r="J1588" s="2" t="str">
        <f t="shared" si="25"/>
        <v/>
      </c>
    </row>
    <row r="1589" spans="10:10" ht="18" hidden="1" customHeight="1" x14ac:dyDescent="0.2">
      <c r="J1589" s="2" t="str">
        <f t="shared" si="25"/>
        <v/>
      </c>
    </row>
    <row r="1590" spans="10:10" ht="18" hidden="1" customHeight="1" x14ac:dyDescent="0.2">
      <c r="J1590" s="2" t="str">
        <f t="shared" si="25"/>
        <v/>
      </c>
    </row>
    <row r="1591" spans="10:10" ht="18" hidden="1" customHeight="1" x14ac:dyDescent="0.2">
      <c r="J1591" s="2" t="str">
        <f t="shared" si="25"/>
        <v/>
      </c>
    </row>
    <row r="1592" spans="10:10" ht="18" hidden="1" customHeight="1" x14ac:dyDescent="0.2">
      <c r="J1592" s="2" t="str">
        <f t="shared" si="25"/>
        <v/>
      </c>
    </row>
    <row r="1593" spans="10:10" ht="18" hidden="1" customHeight="1" x14ac:dyDescent="0.2">
      <c r="J1593" s="2" t="str">
        <f t="shared" si="25"/>
        <v/>
      </c>
    </row>
    <row r="1594" spans="10:10" ht="18" hidden="1" customHeight="1" x14ac:dyDescent="0.2">
      <c r="J1594" s="2" t="str">
        <f t="shared" si="25"/>
        <v/>
      </c>
    </row>
    <row r="1595" spans="10:10" ht="18" hidden="1" customHeight="1" x14ac:dyDescent="0.2">
      <c r="J1595" s="2" t="str">
        <f t="shared" si="25"/>
        <v/>
      </c>
    </row>
    <row r="1596" spans="10:10" ht="18" hidden="1" customHeight="1" x14ac:dyDescent="0.2">
      <c r="J1596" s="2" t="str">
        <f t="shared" si="25"/>
        <v/>
      </c>
    </row>
    <row r="1597" spans="10:10" ht="18" hidden="1" customHeight="1" x14ac:dyDescent="0.2">
      <c r="J1597" s="2" t="str">
        <f t="shared" si="25"/>
        <v/>
      </c>
    </row>
    <row r="1598" spans="10:10" ht="18" hidden="1" customHeight="1" x14ac:dyDescent="0.2">
      <c r="J1598" s="2" t="str">
        <f t="shared" si="25"/>
        <v/>
      </c>
    </row>
    <row r="1599" spans="10:10" ht="18" hidden="1" customHeight="1" x14ac:dyDescent="0.2">
      <c r="J1599" s="2" t="str">
        <f t="shared" si="25"/>
        <v/>
      </c>
    </row>
    <row r="1600" spans="10:10" ht="18" hidden="1" customHeight="1" x14ac:dyDescent="0.2">
      <c r="J1600" s="2" t="str">
        <f t="shared" si="25"/>
        <v/>
      </c>
    </row>
    <row r="1601" spans="10:10" ht="18" hidden="1" customHeight="1" x14ac:dyDescent="0.2">
      <c r="J1601" s="2" t="str">
        <f t="shared" si="25"/>
        <v/>
      </c>
    </row>
    <row r="1602" spans="10:10" ht="18" hidden="1" customHeight="1" x14ac:dyDescent="0.2">
      <c r="J1602" s="2" t="str">
        <f t="shared" si="25"/>
        <v/>
      </c>
    </row>
    <row r="1603" spans="10:10" ht="18" hidden="1" customHeight="1" x14ac:dyDescent="0.2">
      <c r="J1603" s="2" t="str">
        <f t="shared" si="25"/>
        <v/>
      </c>
    </row>
    <row r="1604" spans="10:10" ht="18" hidden="1" customHeight="1" x14ac:dyDescent="0.2">
      <c r="J1604" s="2" t="str">
        <f t="shared" si="25"/>
        <v/>
      </c>
    </row>
    <row r="1605" spans="10:10" ht="18" hidden="1" customHeight="1" x14ac:dyDescent="0.2">
      <c r="J1605" s="2" t="str">
        <f t="shared" si="25"/>
        <v/>
      </c>
    </row>
    <row r="1606" spans="10:10" ht="18" hidden="1" customHeight="1" x14ac:dyDescent="0.2">
      <c r="J1606" s="2" t="str">
        <f t="shared" si="25"/>
        <v/>
      </c>
    </row>
    <row r="1607" spans="10:10" ht="18" hidden="1" customHeight="1" x14ac:dyDescent="0.2">
      <c r="J1607" s="2" t="str">
        <f t="shared" si="25"/>
        <v/>
      </c>
    </row>
    <row r="1608" spans="10:10" ht="18" hidden="1" customHeight="1" x14ac:dyDescent="0.2">
      <c r="J1608" s="2" t="str">
        <f t="shared" si="25"/>
        <v/>
      </c>
    </row>
    <row r="1609" spans="10:10" ht="18" hidden="1" customHeight="1" x14ac:dyDescent="0.2">
      <c r="J1609" s="2" t="str">
        <f t="shared" si="25"/>
        <v/>
      </c>
    </row>
    <row r="1610" spans="10:10" ht="18" hidden="1" customHeight="1" x14ac:dyDescent="0.2">
      <c r="J1610" s="2" t="str">
        <f t="shared" si="25"/>
        <v/>
      </c>
    </row>
    <row r="1611" spans="10:10" ht="18" hidden="1" customHeight="1" x14ac:dyDescent="0.2">
      <c r="J1611" s="2" t="str">
        <f t="shared" si="25"/>
        <v/>
      </c>
    </row>
    <row r="1612" spans="10:10" ht="18" hidden="1" customHeight="1" x14ac:dyDescent="0.2">
      <c r="J1612" s="2" t="str">
        <f t="shared" si="25"/>
        <v/>
      </c>
    </row>
    <row r="1613" spans="10:10" ht="18" hidden="1" customHeight="1" x14ac:dyDescent="0.2">
      <c r="J1613" s="2" t="str">
        <f t="shared" si="25"/>
        <v/>
      </c>
    </row>
    <row r="1614" spans="10:10" ht="18" hidden="1" customHeight="1" x14ac:dyDescent="0.2">
      <c r="J1614" s="2" t="str">
        <f t="shared" si="25"/>
        <v/>
      </c>
    </row>
    <row r="1615" spans="10:10" ht="18" hidden="1" customHeight="1" x14ac:dyDescent="0.2">
      <c r="J1615" s="2" t="str">
        <f t="shared" si="25"/>
        <v/>
      </c>
    </row>
    <row r="1616" spans="10:10" ht="18" hidden="1" customHeight="1" x14ac:dyDescent="0.2">
      <c r="J1616" s="2" t="str">
        <f t="shared" si="25"/>
        <v/>
      </c>
    </row>
    <row r="1617" spans="10:10" ht="18" hidden="1" customHeight="1" x14ac:dyDescent="0.2">
      <c r="J1617" s="2" t="str">
        <f t="shared" si="25"/>
        <v/>
      </c>
    </row>
    <row r="1618" spans="10:10" ht="18" hidden="1" customHeight="1" x14ac:dyDescent="0.2">
      <c r="J1618" s="2" t="str">
        <f t="shared" si="25"/>
        <v/>
      </c>
    </row>
    <row r="1619" spans="10:10" ht="18" hidden="1" customHeight="1" x14ac:dyDescent="0.2">
      <c r="J1619" s="2" t="str">
        <f t="shared" si="25"/>
        <v/>
      </c>
    </row>
    <row r="1620" spans="10:10" ht="18" hidden="1" customHeight="1" x14ac:dyDescent="0.2">
      <c r="J1620" s="2" t="str">
        <f t="shared" si="25"/>
        <v/>
      </c>
    </row>
    <row r="1621" spans="10:10" ht="18" hidden="1" customHeight="1" x14ac:dyDescent="0.2">
      <c r="J1621" s="2" t="str">
        <f t="shared" si="25"/>
        <v/>
      </c>
    </row>
    <row r="1622" spans="10:10" ht="18" hidden="1" customHeight="1" x14ac:dyDescent="0.2">
      <c r="J1622" s="2" t="str">
        <f t="shared" si="25"/>
        <v/>
      </c>
    </row>
    <row r="1623" spans="10:10" ht="18" hidden="1" customHeight="1" x14ac:dyDescent="0.2">
      <c r="J1623" s="2" t="str">
        <f t="shared" si="25"/>
        <v/>
      </c>
    </row>
    <row r="1624" spans="10:10" ht="18" hidden="1" customHeight="1" x14ac:dyDescent="0.2">
      <c r="J1624" s="2" t="str">
        <f t="shared" si="25"/>
        <v/>
      </c>
    </row>
    <row r="1625" spans="10:10" ht="18" hidden="1" customHeight="1" x14ac:dyDescent="0.2">
      <c r="J1625" s="2" t="str">
        <f t="shared" si="25"/>
        <v/>
      </c>
    </row>
    <row r="1626" spans="10:10" ht="18" hidden="1" customHeight="1" x14ac:dyDescent="0.2">
      <c r="J1626" s="2" t="str">
        <f t="shared" si="25"/>
        <v/>
      </c>
    </row>
    <row r="1627" spans="10:10" ht="18" hidden="1" customHeight="1" x14ac:dyDescent="0.2">
      <c r="J1627" s="2" t="str">
        <f t="shared" si="25"/>
        <v/>
      </c>
    </row>
    <row r="1628" spans="10:10" ht="18" hidden="1" customHeight="1" x14ac:dyDescent="0.2">
      <c r="J1628" s="2" t="str">
        <f t="shared" si="25"/>
        <v/>
      </c>
    </row>
    <row r="1629" spans="10:10" ht="18" hidden="1" customHeight="1" x14ac:dyDescent="0.2">
      <c r="J1629" s="2" t="str">
        <f t="shared" si="25"/>
        <v/>
      </c>
    </row>
    <row r="1630" spans="10:10" ht="18" hidden="1" customHeight="1" x14ac:dyDescent="0.2">
      <c r="J1630" s="2" t="str">
        <f t="shared" si="25"/>
        <v/>
      </c>
    </row>
    <row r="1631" spans="10:10" ht="18" hidden="1" customHeight="1" x14ac:dyDescent="0.2">
      <c r="J1631" s="2" t="str">
        <f t="shared" si="25"/>
        <v/>
      </c>
    </row>
    <row r="1632" spans="10:10" ht="18" hidden="1" customHeight="1" x14ac:dyDescent="0.2">
      <c r="J1632" s="2" t="str">
        <f t="shared" si="25"/>
        <v/>
      </c>
    </row>
    <row r="1633" spans="10:10" ht="18" hidden="1" customHeight="1" x14ac:dyDescent="0.2">
      <c r="J1633" s="2" t="str">
        <f t="shared" si="25"/>
        <v/>
      </c>
    </row>
    <row r="1634" spans="10:10" ht="18" hidden="1" customHeight="1" x14ac:dyDescent="0.2">
      <c r="J1634" s="2" t="str">
        <f t="shared" si="25"/>
        <v/>
      </c>
    </row>
    <row r="1635" spans="10:10" ht="18" hidden="1" customHeight="1" x14ac:dyDescent="0.2">
      <c r="J1635" s="2" t="str">
        <f t="shared" ref="J1635:J1698" si="26">IF(A1635="","",_xlfn.ISOWEEKNUM(A1635))</f>
        <v/>
      </c>
    </row>
    <row r="1636" spans="10:10" ht="18" hidden="1" customHeight="1" x14ac:dyDescent="0.2">
      <c r="J1636" s="2" t="str">
        <f t="shared" si="26"/>
        <v/>
      </c>
    </row>
    <row r="1637" spans="10:10" ht="18" hidden="1" customHeight="1" x14ac:dyDescent="0.2">
      <c r="J1637" s="2" t="str">
        <f t="shared" si="26"/>
        <v/>
      </c>
    </row>
    <row r="1638" spans="10:10" ht="18" hidden="1" customHeight="1" x14ac:dyDescent="0.2">
      <c r="J1638" s="2" t="str">
        <f t="shared" si="26"/>
        <v/>
      </c>
    </row>
    <row r="1639" spans="10:10" ht="18" hidden="1" customHeight="1" x14ac:dyDescent="0.2">
      <c r="J1639" s="2" t="str">
        <f t="shared" si="26"/>
        <v/>
      </c>
    </row>
    <row r="1640" spans="10:10" ht="18" hidden="1" customHeight="1" x14ac:dyDescent="0.2">
      <c r="J1640" s="2" t="str">
        <f t="shared" si="26"/>
        <v/>
      </c>
    </row>
    <row r="1641" spans="10:10" ht="18" hidden="1" customHeight="1" x14ac:dyDescent="0.2">
      <c r="J1641" s="2" t="str">
        <f t="shared" si="26"/>
        <v/>
      </c>
    </row>
    <row r="1642" spans="10:10" ht="18" hidden="1" customHeight="1" x14ac:dyDescent="0.2">
      <c r="J1642" s="2" t="str">
        <f t="shared" si="26"/>
        <v/>
      </c>
    </row>
    <row r="1643" spans="10:10" ht="18" hidden="1" customHeight="1" x14ac:dyDescent="0.2">
      <c r="J1643" s="2" t="str">
        <f t="shared" si="26"/>
        <v/>
      </c>
    </row>
    <row r="1644" spans="10:10" ht="18" hidden="1" customHeight="1" x14ac:dyDescent="0.2">
      <c r="J1644" s="2" t="str">
        <f t="shared" si="26"/>
        <v/>
      </c>
    </row>
    <row r="1645" spans="10:10" ht="18" hidden="1" customHeight="1" x14ac:dyDescent="0.2">
      <c r="J1645" s="2" t="str">
        <f t="shared" si="26"/>
        <v/>
      </c>
    </row>
    <row r="1646" spans="10:10" ht="18" hidden="1" customHeight="1" x14ac:dyDescent="0.2">
      <c r="J1646" s="2" t="str">
        <f t="shared" si="26"/>
        <v/>
      </c>
    </row>
    <row r="1647" spans="10:10" ht="18" hidden="1" customHeight="1" x14ac:dyDescent="0.2">
      <c r="J1647" s="2" t="str">
        <f t="shared" si="26"/>
        <v/>
      </c>
    </row>
    <row r="1648" spans="10:10" ht="18" hidden="1" customHeight="1" x14ac:dyDescent="0.2">
      <c r="J1648" s="2" t="str">
        <f t="shared" si="26"/>
        <v/>
      </c>
    </row>
    <row r="1649" spans="10:10" ht="18" hidden="1" customHeight="1" x14ac:dyDescent="0.2">
      <c r="J1649" s="2" t="str">
        <f t="shared" si="26"/>
        <v/>
      </c>
    </row>
    <row r="1650" spans="10:10" ht="18" hidden="1" customHeight="1" x14ac:dyDescent="0.2">
      <c r="J1650" s="2" t="str">
        <f t="shared" si="26"/>
        <v/>
      </c>
    </row>
    <row r="1651" spans="10:10" ht="18" hidden="1" customHeight="1" x14ac:dyDescent="0.2">
      <c r="J1651" s="2" t="str">
        <f t="shared" si="26"/>
        <v/>
      </c>
    </row>
    <row r="1652" spans="10:10" ht="18" hidden="1" customHeight="1" x14ac:dyDescent="0.2">
      <c r="J1652" s="2" t="str">
        <f t="shared" si="26"/>
        <v/>
      </c>
    </row>
    <row r="1653" spans="10:10" ht="18" hidden="1" customHeight="1" x14ac:dyDescent="0.2">
      <c r="J1653" s="2" t="str">
        <f t="shared" si="26"/>
        <v/>
      </c>
    </row>
    <row r="1654" spans="10:10" ht="18" hidden="1" customHeight="1" x14ac:dyDescent="0.2">
      <c r="J1654" s="2" t="str">
        <f t="shared" si="26"/>
        <v/>
      </c>
    </row>
    <row r="1655" spans="10:10" ht="18" hidden="1" customHeight="1" x14ac:dyDescent="0.2">
      <c r="J1655" s="2" t="str">
        <f t="shared" si="26"/>
        <v/>
      </c>
    </row>
    <row r="1656" spans="10:10" ht="18" hidden="1" customHeight="1" x14ac:dyDescent="0.2">
      <c r="J1656" s="2" t="str">
        <f t="shared" si="26"/>
        <v/>
      </c>
    </row>
    <row r="1657" spans="10:10" ht="18" hidden="1" customHeight="1" x14ac:dyDescent="0.2">
      <c r="J1657" s="2" t="str">
        <f t="shared" si="26"/>
        <v/>
      </c>
    </row>
    <row r="1658" spans="10:10" ht="18" hidden="1" customHeight="1" x14ac:dyDescent="0.2">
      <c r="J1658" s="2" t="str">
        <f t="shared" si="26"/>
        <v/>
      </c>
    </row>
    <row r="1659" spans="10:10" ht="18" hidden="1" customHeight="1" x14ac:dyDescent="0.2">
      <c r="J1659" s="2" t="str">
        <f t="shared" si="26"/>
        <v/>
      </c>
    </row>
    <row r="1660" spans="10:10" ht="18" hidden="1" customHeight="1" x14ac:dyDescent="0.2">
      <c r="J1660" s="2" t="str">
        <f t="shared" si="26"/>
        <v/>
      </c>
    </row>
    <row r="1661" spans="10:10" ht="18" hidden="1" customHeight="1" x14ac:dyDescent="0.2">
      <c r="J1661" s="2" t="str">
        <f t="shared" si="26"/>
        <v/>
      </c>
    </row>
    <row r="1662" spans="10:10" ht="18" hidden="1" customHeight="1" x14ac:dyDescent="0.2">
      <c r="J1662" s="2" t="str">
        <f t="shared" si="26"/>
        <v/>
      </c>
    </row>
    <row r="1663" spans="10:10" ht="18" hidden="1" customHeight="1" x14ac:dyDescent="0.2">
      <c r="J1663" s="2" t="str">
        <f t="shared" si="26"/>
        <v/>
      </c>
    </row>
    <row r="1664" spans="10:10" ht="18" hidden="1" customHeight="1" x14ac:dyDescent="0.2">
      <c r="J1664" s="2" t="str">
        <f t="shared" si="26"/>
        <v/>
      </c>
    </row>
    <row r="1665" spans="10:10" ht="18" hidden="1" customHeight="1" x14ac:dyDescent="0.2">
      <c r="J1665" s="2" t="str">
        <f t="shared" si="26"/>
        <v/>
      </c>
    </row>
    <row r="1666" spans="10:10" ht="18" hidden="1" customHeight="1" x14ac:dyDescent="0.2">
      <c r="J1666" s="2" t="str">
        <f t="shared" si="26"/>
        <v/>
      </c>
    </row>
    <row r="1667" spans="10:10" ht="18" hidden="1" customHeight="1" x14ac:dyDescent="0.2">
      <c r="J1667" s="2" t="str">
        <f t="shared" si="26"/>
        <v/>
      </c>
    </row>
    <row r="1668" spans="10:10" ht="18" hidden="1" customHeight="1" x14ac:dyDescent="0.2">
      <c r="J1668" s="2" t="str">
        <f t="shared" si="26"/>
        <v/>
      </c>
    </row>
    <row r="1669" spans="10:10" ht="18" hidden="1" customHeight="1" x14ac:dyDescent="0.2">
      <c r="J1669" s="2" t="str">
        <f t="shared" si="26"/>
        <v/>
      </c>
    </row>
    <row r="1670" spans="10:10" ht="18" hidden="1" customHeight="1" x14ac:dyDescent="0.2">
      <c r="J1670" s="2" t="str">
        <f t="shared" si="26"/>
        <v/>
      </c>
    </row>
    <row r="1671" spans="10:10" ht="18" hidden="1" customHeight="1" x14ac:dyDescent="0.2">
      <c r="J1671" s="2" t="str">
        <f t="shared" si="26"/>
        <v/>
      </c>
    </row>
    <row r="1672" spans="10:10" ht="18" hidden="1" customHeight="1" x14ac:dyDescent="0.2">
      <c r="J1672" s="2" t="str">
        <f t="shared" si="26"/>
        <v/>
      </c>
    </row>
    <row r="1673" spans="10:10" ht="18" hidden="1" customHeight="1" x14ac:dyDescent="0.2">
      <c r="J1673" s="2" t="str">
        <f t="shared" si="26"/>
        <v/>
      </c>
    </row>
    <row r="1674" spans="10:10" ht="18" hidden="1" customHeight="1" x14ac:dyDescent="0.2">
      <c r="J1674" s="2" t="str">
        <f t="shared" si="26"/>
        <v/>
      </c>
    </row>
    <row r="1675" spans="10:10" ht="18" hidden="1" customHeight="1" x14ac:dyDescent="0.2">
      <c r="J1675" s="2" t="str">
        <f t="shared" si="26"/>
        <v/>
      </c>
    </row>
    <row r="1676" spans="10:10" ht="18" hidden="1" customHeight="1" x14ac:dyDescent="0.2">
      <c r="J1676" s="2" t="str">
        <f t="shared" si="26"/>
        <v/>
      </c>
    </row>
    <row r="1677" spans="10:10" ht="18" hidden="1" customHeight="1" x14ac:dyDescent="0.2">
      <c r="J1677" s="2" t="str">
        <f t="shared" si="26"/>
        <v/>
      </c>
    </row>
    <row r="1678" spans="10:10" ht="18" hidden="1" customHeight="1" x14ac:dyDescent="0.2">
      <c r="J1678" s="2" t="str">
        <f t="shared" si="26"/>
        <v/>
      </c>
    </row>
    <row r="1679" spans="10:10" ht="18" hidden="1" customHeight="1" x14ac:dyDescent="0.2">
      <c r="J1679" s="2" t="str">
        <f t="shared" si="26"/>
        <v/>
      </c>
    </row>
    <row r="1680" spans="10:10" ht="18" hidden="1" customHeight="1" x14ac:dyDescent="0.2">
      <c r="J1680" s="2" t="str">
        <f t="shared" si="26"/>
        <v/>
      </c>
    </row>
    <row r="1681" spans="10:10" ht="18" hidden="1" customHeight="1" x14ac:dyDescent="0.2">
      <c r="J1681" s="2" t="str">
        <f t="shared" si="26"/>
        <v/>
      </c>
    </row>
    <row r="1682" spans="10:10" ht="18" hidden="1" customHeight="1" x14ac:dyDescent="0.2">
      <c r="J1682" s="2" t="str">
        <f t="shared" si="26"/>
        <v/>
      </c>
    </row>
    <row r="1683" spans="10:10" ht="18" hidden="1" customHeight="1" x14ac:dyDescent="0.2">
      <c r="J1683" s="2" t="str">
        <f t="shared" si="26"/>
        <v/>
      </c>
    </row>
    <row r="1684" spans="10:10" ht="18" hidden="1" customHeight="1" x14ac:dyDescent="0.2">
      <c r="J1684" s="2" t="str">
        <f t="shared" si="26"/>
        <v/>
      </c>
    </row>
    <row r="1685" spans="10:10" ht="18" hidden="1" customHeight="1" x14ac:dyDescent="0.2">
      <c r="J1685" s="2" t="str">
        <f t="shared" si="26"/>
        <v/>
      </c>
    </row>
    <row r="1686" spans="10:10" ht="18" hidden="1" customHeight="1" x14ac:dyDescent="0.2">
      <c r="J1686" s="2" t="str">
        <f t="shared" si="26"/>
        <v/>
      </c>
    </row>
    <row r="1687" spans="10:10" ht="18" hidden="1" customHeight="1" x14ac:dyDescent="0.2">
      <c r="J1687" s="2" t="str">
        <f t="shared" si="26"/>
        <v/>
      </c>
    </row>
    <row r="1688" spans="10:10" ht="18" hidden="1" customHeight="1" x14ac:dyDescent="0.2">
      <c r="J1688" s="2" t="str">
        <f t="shared" si="26"/>
        <v/>
      </c>
    </row>
    <row r="1689" spans="10:10" ht="18" hidden="1" customHeight="1" x14ac:dyDescent="0.2">
      <c r="J1689" s="2" t="str">
        <f t="shared" si="26"/>
        <v/>
      </c>
    </row>
    <row r="1690" spans="10:10" ht="18" hidden="1" customHeight="1" x14ac:dyDescent="0.2">
      <c r="J1690" s="2" t="str">
        <f t="shared" si="26"/>
        <v/>
      </c>
    </row>
    <row r="1691" spans="10:10" ht="18" hidden="1" customHeight="1" x14ac:dyDescent="0.2">
      <c r="J1691" s="2" t="str">
        <f t="shared" si="26"/>
        <v/>
      </c>
    </row>
    <row r="1692" spans="10:10" ht="18" hidden="1" customHeight="1" x14ac:dyDescent="0.2">
      <c r="J1692" s="2" t="str">
        <f t="shared" si="26"/>
        <v/>
      </c>
    </row>
    <row r="1693" spans="10:10" ht="18" hidden="1" customHeight="1" x14ac:dyDescent="0.2">
      <c r="J1693" s="2" t="str">
        <f t="shared" si="26"/>
        <v/>
      </c>
    </row>
    <row r="1694" spans="10:10" ht="18" hidden="1" customHeight="1" x14ac:dyDescent="0.2">
      <c r="J1694" s="2" t="str">
        <f t="shared" si="26"/>
        <v/>
      </c>
    </row>
    <row r="1695" spans="10:10" ht="18" hidden="1" customHeight="1" x14ac:dyDescent="0.2">
      <c r="J1695" s="2" t="str">
        <f t="shared" si="26"/>
        <v/>
      </c>
    </row>
    <row r="1696" spans="10:10" ht="18" hidden="1" customHeight="1" x14ac:dyDescent="0.2">
      <c r="J1696" s="2" t="str">
        <f t="shared" si="26"/>
        <v/>
      </c>
    </row>
    <row r="1697" spans="10:10" ht="18" hidden="1" customHeight="1" x14ac:dyDescent="0.2">
      <c r="J1697" s="2" t="str">
        <f t="shared" si="26"/>
        <v/>
      </c>
    </row>
    <row r="1698" spans="10:10" ht="18" hidden="1" customHeight="1" x14ac:dyDescent="0.2">
      <c r="J1698" s="2" t="str">
        <f t="shared" si="26"/>
        <v/>
      </c>
    </row>
    <row r="1699" spans="10:10" ht="18" hidden="1" customHeight="1" x14ac:dyDescent="0.2">
      <c r="J1699" s="2" t="str">
        <f t="shared" ref="J1699:J1762" si="27">IF(A1699="","",_xlfn.ISOWEEKNUM(A1699))</f>
        <v/>
      </c>
    </row>
    <row r="1700" spans="10:10" ht="18" hidden="1" customHeight="1" x14ac:dyDescent="0.2">
      <c r="J1700" s="2" t="str">
        <f t="shared" si="27"/>
        <v/>
      </c>
    </row>
    <row r="1701" spans="10:10" ht="18" hidden="1" customHeight="1" x14ac:dyDescent="0.2">
      <c r="J1701" s="2" t="str">
        <f t="shared" si="27"/>
        <v/>
      </c>
    </row>
    <row r="1702" spans="10:10" ht="18" hidden="1" customHeight="1" x14ac:dyDescent="0.2">
      <c r="J1702" s="2" t="str">
        <f t="shared" si="27"/>
        <v/>
      </c>
    </row>
    <row r="1703" spans="10:10" ht="18" hidden="1" customHeight="1" x14ac:dyDescent="0.2">
      <c r="J1703" s="2" t="str">
        <f t="shared" si="27"/>
        <v/>
      </c>
    </row>
    <row r="1704" spans="10:10" ht="18" hidden="1" customHeight="1" x14ac:dyDescent="0.2">
      <c r="J1704" s="2" t="str">
        <f t="shared" si="27"/>
        <v/>
      </c>
    </row>
    <row r="1705" spans="10:10" ht="18" hidden="1" customHeight="1" x14ac:dyDescent="0.2">
      <c r="J1705" s="2" t="str">
        <f t="shared" si="27"/>
        <v/>
      </c>
    </row>
    <row r="1706" spans="10:10" ht="18" hidden="1" customHeight="1" x14ac:dyDescent="0.2">
      <c r="J1706" s="2" t="str">
        <f t="shared" si="27"/>
        <v/>
      </c>
    </row>
    <row r="1707" spans="10:10" ht="18" hidden="1" customHeight="1" x14ac:dyDescent="0.2">
      <c r="J1707" s="2" t="str">
        <f t="shared" si="27"/>
        <v/>
      </c>
    </row>
    <row r="1708" spans="10:10" ht="18" hidden="1" customHeight="1" x14ac:dyDescent="0.2">
      <c r="J1708" s="2" t="str">
        <f t="shared" si="27"/>
        <v/>
      </c>
    </row>
    <row r="1709" spans="10:10" ht="18" hidden="1" customHeight="1" x14ac:dyDescent="0.2">
      <c r="J1709" s="2" t="str">
        <f t="shared" si="27"/>
        <v/>
      </c>
    </row>
    <row r="1710" spans="10:10" ht="18" hidden="1" customHeight="1" x14ac:dyDescent="0.2">
      <c r="J1710" s="2" t="str">
        <f t="shared" si="27"/>
        <v/>
      </c>
    </row>
    <row r="1711" spans="10:10" ht="18" hidden="1" customHeight="1" x14ac:dyDescent="0.2">
      <c r="J1711" s="2" t="str">
        <f t="shared" si="27"/>
        <v/>
      </c>
    </row>
    <row r="1712" spans="10:10" ht="18" hidden="1" customHeight="1" x14ac:dyDescent="0.2">
      <c r="J1712" s="2" t="str">
        <f t="shared" si="27"/>
        <v/>
      </c>
    </row>
    <row r="1713" spans="10:10" ht="18" hidden="1" customHeight="1" x14ac:dyDescent="0.2">
      <c r="J1713" s="2" t="str">
        <f t="shared" si="27"/>
        <v/>
      </c>
    </row>
    <row r="1714" spans="10:10" ht="18" hidden="1" customHeight="1" x14ac:dyDescent="0.2">
      <c r="J1714" s="2" t="str">
        <f t="shared" si="27"/>
        <v/>
      </c>
    </row>
    <row r="1715" spans="10:10" ht="18" hidden="1" customHeight="1" x14ac:dyDescent="0.2">
      <c r="J1715" s="2" t="str">
        <f t="shared" si="27"/>
        <v/>
      </c>
    </row>
    <row r="1716" spans="10:10" ht="18" hidden="1" customHeight="1" x14ac:dyDescent="0.2">
      <c r="J1716" s="2" t="str">
        <f t="shared" si="27"/>
        <v/>
      </c>
    </row>
    <row r="1717" spans="10:10" ht="18" hidden="1" customHeight="1" x14ac:dyDescent="0.2">
      <c r="J1717" s="2" t="str">
        <f t="shared" si="27"/>
        <v/>
      </c>
    </row>
    <row r="1718" spans="10:10" ht="18" hidden="1" customHeight="1" x14ac:dyDescent="0.2">
      <c r="J1718" s="2" t="str">
        <f t="shared" si="27"/>
        <v/>
      </c>
    </row>
    <row r="1719" spans="10:10" ht="18" hidden="1" customHeight="1" x14ac:dyDescent="0.2">
      <c r="J1719" s="2" t="str">
        <f t="shared" si="27"/>
        <v/>
      </c>
    </row>
    <row r="1720" spans="10:10" ht="18" hidden="1" customHeight="1" x14ac:dyDescent="0.2">
      <c r="J1720" s="2" t="str">
        <f t="shared" si="27"/>
        <v/>
      </c>
    </row>
    <row r="1721" spans="10:10" ht="18" hidden="1" customHeight="1" x14ac:dyDescent="0.2">
      <c r="J1721" s="2" t="str">
        <f t="shared" si="27"/>
        <v/>
      </c>
    </row>
    <row r="1722" spans="10:10" ht="18" hidden="1" customHeight="1" x14ac:dyDescent="0.2">
      <c r="J1722" s="2" t="str">
        <f t="shared" si="27"/>
        <v/>
      </c>
    </row>
    <row r="1723" spans="10:10" ht="18" hidden="1" customHeight="1" x14ac:dyDescent="0.2">
      <c r="J1723" s="2" t="str">
        <f t="shared" si="27"/>
        <v/>
      </c>
    </row>
    <row r="1724" spans="10:10" ht="18" hidden="1" customHeight="1" x14ac:dyDescent="0.2">
      <c r="J1724" s="2" t="str">
        <f t="shared" si="27"/>
        <v/>
      </c>
    </row>
    <row r="1725" spans="10:10" ht="18" hidden="1" customHeight="1" x14ac:dyDescent="0.2">
      <c r="J1725" s="2" t="str">
        <f t="shared" si="27"/>
        <v/>
      </c>
    </row>
    <row r="1726" spans="10:10" ht="18" hidden="1" customHeight="1" x14ac:dyDescent="0.2">
      <c r="J1726" s="2" t="str">
        <f t="shared" si="27"/>
        <v/>
      </c>
    </row>
    <row r="1727" spans="10:10" ht="18" hidden="1" customHeight="1" x14ac:dyDescent="0.2">
      <c r="J1727" s="2" t="str">
        <f t="shared" si="27"/>
        <v/>
      </c>
    </row>
    <row r="1728" spans="10:10" ht="18" hidden="1" customHeight="1" x14ac:dyDescent="0.2">
      <c r="J1728" s="2" t="str">
        <f t="shared" si="27"/>
        <v/>
      </c>
    </row>
    <row r="1729" spans="10:10" ht="18" hidden="1" customHeight="1" x14ac:dyDescent="0.2">
      <c r="J1729" s="2" t="str">
        <f t="shared" si="27"/>
        <v/>
      </c>
    </row>
    <row r="1730" spans="10:10" ht="18" hidden="1" customHeight="1" x14ac:dyDescent="0.2">
      <c r="J1730" s="2" t="str">
        <f t="shared" si="27"/>
        <v/>
      </c>
    </row>
    <row r="1731" spans="10:10" ht="18" hidden="1" customHeight="1" x14ac:dyDescent="0.2">
      <c r="J1731" s="2" t="str">
        <f t="shared" si="27"/>
        <v/>
      </c>
    </row>
    <row r="1732" spans="10:10" ht="18" hidden="1" customHeight="1" x14ac:dyDescent="0.2">
      <c r="J1732" s="2" t="str">
        <f t="shared" si="27"/>
        <v/>
      </c>
    </row>
    <row r="1733" spans="10:10" ht="18" hidden="1" customHeight="1" x14ac:dyDescent="0.2">
      <c r="J1733" s="2" t="str">
        <f t="shared" si="27"/>
        <v/>
      </c>
    </row>
    <row r="1734" spans="10:10" ht="18" hidden="1" customHeight="1" x14ac:dyDescent="0.2">
      <c r="J1734" s="2" t="str">
        <f t="shared" si="27"/>
        <v/>
      </c>
    </row>
    <row r="1735" spans="10:10" ht="18" hidden="1" customHeight="1" x14ac:dyDescent="0.2">
      <c r="J1735" s="2" t="str">
        <f t="shared" si="27"/>
        <v/>
      </c>
    </row>
    <row r="1736" spans="10:10" ht="18" hidden="1" customHeight="1" x14ac:dyDescent="0.2">
      <c r="J1736" s="2" t="str">
        <f t="shared" si="27"/>
        <v/>
      </c>
    </row>
    <row r="1737" spans="10:10" ht="18" hidden="1" customHeight="1" x14ac:dyDescent="0.2">
      <c r="J1737" s="2" t="str">
        <f t="shared" si="27"/>
        <v/>
      </c>
    </row>
    <row r="1738" spans="10:10" ht="18" hidden="1" customHeight="1" x14ac:dyDescent="0.2">
      <c r="J1738" s="2" t="str">
        <f t="shared" si="27"/>
        <v/>
      </c>
    </row>
    <row r="1739" spans="10:10" ht="18" hidden="1" customHeight="1" x14ac:dyDescent="0.2">
      <c r="J1739" s="2" t="str">
        <f t="shared" si="27"/>
        <v/>
      </c>
    </row>
    <row r="1740" spans="10:10" ht="18" hidden="1" customHeight="1" x14ac:dyDescent="0.2">
      <c r="J1740" s="2" t="str">
        <f t="shared" si="27"/>
        <v/>
      </c>
    </row>
    <row r="1741" spans="10:10" ht="18" hidden="1" customHeight="1" x14ac:dyDescent="0.2">
      <c r="J1741" s="2" t="str">
        <f t="shared" si="27"/>
        <v/>
      </c>
    </row>
    <row r="1742" spans="10:10" ht="18" hidden="1" customHeight="1" x14ac:dyDescent="0.2">
      <c r="J1742" s="2" t="str">
        <f t="shared" si="27"/>
        <v/>
      </c>
    </row>
    <row r="1743" spans="10:10" ht="18" hidden="1" customHeight="1" x14ac:dyDescent="0.2">
      <c r="J1743" s="2" t="str">
        <f t="shared" si="27"/>
        <v/>
      </c>
    </row>
    <row r="1744" spans="10:10" ht="18" hidden="1" customHeight="1" x14ac:dyDescent="0.2">
      <c r="J1744" s="2" t="str">
        <f t="shared" si="27"/>
        <v/>
      </c>
    </row>
    <row r="1745" spans="10:10" ht="18" hidden="1" customHeight="1" x14ac:dyDescent="0.2">
      <c r="J1745" s="2" t="str">
        <f t="shared" si="27"/>
        <v/>
      </c>
    </row>
    <row r="1746" spans="10:10" ht="18" hidden="1" customHeight="1" x14ac:dyDescent="0.2">
      <c r="J1746" s="2" t="str">
        <f t="shared" si="27"/>
        <v/>
      </c>
    </row>
    <row r="1747" spans="10:10" ht="18" hidden="1" customHeight="1" x14ac:dyDescent="0.2">
      <c r="J1747" s="2" t="str">
        <f t="shared" si="27"/>
        <v/>
      </c>
    </row>
    <row r="1748" spans="10:10" ht="18" hidden="1" customHeight="1" x14ac:dyDescent="0.2">
      <c r="J1748" s="2" t="str">
        <f t="shared" si="27"/>
        <v/>
      </c>
    </row>
    <row r="1749" spans="10:10" ht="18" hidden="1" customHeight="1" x14ac:dyDescent="0.2">
      <c r="J1749" s="2" t="str">
        <f t="shared" si="27"/>
        <v/>
      </c>
    </row>
    <row r="1750" spans="10:10" ht="18" hidden="1" customHeight="1" x14ac:dyDescent="0.2">
      <c r="J1750" s="2" t="str">
        <f t="shared" si="27"/>
        <v/>
      </c>
    </row>
    <row r="1751" spans="10:10" ht="18" hidden="1" customHeight="1" x14ac:dyDescent="0.2">
      <c r="J1751" s="2" t="str">
        <f t="shared" si="27"/>
        <v/>
      </c>
    </row>
    <row r="1752" spans="10:10" ht="18" hidden="1" customHeight="1" x14ac:dyDescent="0.2">
      <c r="J1752" s="2" t="str">
        <f t="shared" si="27"/>
        <v/>
      </c>
    </row>
    <row r="1753" spans="10:10" ht="18" hidden="1" customHeight="1" x14ac:dyDescent="0.2">
      <c r="J1753" s="2" t="str">
        <f t="shared" si="27"/>
        <v/>
      </c>
    </row>
    <row r="1754" spans="10:10" ht="18" hidden="1" customHeight="1" x14ac:dyDescent="0.2">
      <c r="J1754" s="2" t="str">
        <f t="shared" si="27"/>
        <v/>
      </c>
    </row>
    <row r="1755" spans="10:10" ht="18" hidden="1" customHeight="1" x14ac:dyDescent="0.2">
      <c r="J1755" s="2" t="str">
        <f t="shared" si="27"/>
        <v/>
      </c>
    </row>
    <row r="1756" spans="10:10" ht="18" hidden="1" customHeight="1" x14ac:dyDescent="0.2">
      <c r="J1756" s="2" t="str">
        <f t="shared" si="27"/>
        <v/>
      </c>
    </row>
    <row r="1757" spans="10:10" ht="18" hidden="1" customHeight="1" x14ac:dyDescent="0.2">
      <c r="J1757" s="2" t="str">
        <f t="shared" si="27"/>
        <v/>
      </c>
    </row>
    <row r="1758" spans="10:10" ht="18" hidden="1" customHeight="1" x14ac:dyDescent="0.2">
      <c r="J1758" s="2" t="str">
        <f t="shared" si="27"/>
        <v/>
      </c>
    </row>
    <row r="1759" spans="10:10" ht="18" hidden="1" customHeight="1" x14ac:dyDescent="0.2">
      <c r="J1759" s="2" t="str">
        <f t="shared" si="27"/>
        <v/>
      </c>
    </row>
    <row r="1760" spans="10:10" ht="18" hidden="1" customHeight="1" x14ac:dyDescent="0.2">
      <c r="J1760" s="2" t="str">
        <f t="shared" si="27"/>
        <v/>
      </c>
    </row>
    <row r="1761" spans="10:10" ht="18" hidden="1" customHeight="1" x14ac:dyDescent="0.2">
      <c r="J1761" s="2" t="str">
        <f t="shared" si="27"/>
        <v/>
      </c>
    </row>
    <row r="1762" spans="10:10" ht="18" hidden="1" customHeight="1" x14ac:dyDescent="0.2">
      <c r="J1762" s="2" t="str">
        <f t="shared" si="27"/>
        <v/>
      </c>
    </row>
    <row r="1763" spans="10:10" ht="18" hidden="1" customHeight="1" x14ac:dyDescent="0.2">
      <c r="J1763" s="2" t="str">
        <f t="shared" ref="J1763:J1826" si="28">IF(A1763="","",_xlfn.ISOWEEKNUM(A1763))</f>
        <v/>
      </c>
    </row>
    <row r="1764" spans="10:10" ht="18" hidden="1" customHeight="1" x14ac:dyDescent="0.2">
      <c r="J1764" s="2" t="str">
        <f t="shared" si="28"/>
        <v/>
      </c>
    </row>
    <row r="1765" spans="10:10" ht="18" hidden="1" customHeight="1" x14ac:dyDescent="0.2">
      <c r="J1765" s="2" t="str">
        <f t="shared" si="28"/>
        <v/>
      </c>
    </row>
    <row r="1766" spans="10:10" ht="18" hidden="1" customHeight="1" x14ac:dyDescent="0.2">
      <c r="J1766" s="2" t="str">
        <f t="shared" si="28"/>
        <v/>
      </c>
    </row>
    <row r="1767" spans="10:10" ht="18" hidden="1" customHeight="1" x14ac:dyDescent="0.2">
      <c r="J1767" s="2" t="str">
        <f t="shared" si="28"/>
        <v/>
      </c>
    </row>
    <row r="1768" spans="10:10" ht="18" hidden="1" customHeight="1" x14ac:dyDescent="0.2">
      <c r="J1768" s="2" t="str">
        <f t="shared" si="28"/>
        <v/>
      </c>
    </row>
    <row r="1769" spans="10:10" ht="18" hidden="1" customHeight="1" x14ac:dyDescent="0.2">
      <c r="J1769" s="2" t="str">
        <f t="shared" si="28"/>
        <v/>
      </c>
    </row>
    <row r="1770" spans="10:10" ht="18" hidden="1" customHeight="1" x14ac:dyDescent="0.2">
      <c r="J1770" s="2" t="str">
        <f t="shared" si="28"/>
        <v/>
      </c>
    </row>
    <row r="1771" spans="10:10" ht="18" hidden="1" customHeight="1" x14ac:dyDescent="0.2">
      <c r="J1771" s="2" t="str">
        <f t="shared" si="28"/>
        <v/>
      </c>
    </row>
    <row r="1772" spans="10:10" ht="18" hidden="1" customHeight="1" x14ac:dyDescent="0.2">
      <c r="J1772" s="2" t="str">
        <f t="shared" si="28"/>
        <v/>
      </c>
    </row>
    <row r="1773" spans="10:10" ht="18" hidden="1" customHeight="1" x14ac:dyDescent="0.2">
      <c r="J1773" s="2" t="str">
        <f t="shared" si="28"/>
        <v/>
      </c>
    </row>
    <row r="1774" spans="10:10" ht="18" hidden="1" customHeight="1" x14ac:dyDescent="0.2">
      <c r="J1774" s="2" t="str">
        <f t="shared" si="28"/>
        <v/>
      </c>
    </row>
    <row r="1775" spans="10:10" ht="18" hidden="1" customHeight="1" x14ac:dyDescent="0.2">
      <c r="J1775" s="2" t="str">
        <f t="shared" si="28"/>
        <v/>
      </c>
    </row>
    <row r="1776" spans="10:10" ht="18" hidden="1" customHeight="1" x14ac:dyDescent="0.2">
      <c r="J1776" s="2" t="str">
        <f t="shared" si="28"/>
        <v/>
      </c>
    </row>
    <row r="1777" spans="10:10" ht="18" hidden="1" customHeight="1" x14ac:dyDescent="0.2">
      <c r="J1777" s="2" t="str">
        <f t="shared" si="28"/>
        <v/>
      </c>
    </row>
    <row r="1778" spans="10:10" ht="18" hidden="1" customHeight="1" x14ac:dyDescent="0.2">
      <c r="J1778" s="2" t="str">
        <f t="shared" si="28"/>
        <v/>
      </c>
    </row>
    <row r="1779" spans="10:10" ht="18" hidden="1" customHeight="1" x14ac:dyDescent="0.2">
      <c r="J1779" s="2" t="str">
        <f t="shared" si="28"/>
        <v/>
      </c>
    </row>
    <row r="1780" spans="10:10" ht="18" hidden="1" customHeight="1" x14ac:dyDescent="0.2">
      <c r="J1780" s="2" t="str">
        <f t="shared" si="28"/>
        <v/>
      </c>
    </row>
    <row r="1781" spans="10:10" ht="18" hidden="1" customHeight="1" x14ac:dyDescent="0.2">
      <c r="J1781" s="2" t="str">
        <f t="shared" si="28"/>
        <v/>
      </c>
    </row>
    <row r="1782" spans="10:10" ht="18" hidden="1" customHeight="1" x14ac:dyDescent="0.2">
      <c r="J1782" s="2" t="str">
        <f t="shared" si="28"/>
        <v/>
      </c>
    </row>
    <row r="1783" spans="10:10" ht="18" hidden="1" customHeight="1" x14ac:dyDescent="0.2">
      <c r="J1783" s="2" t="str">
        <f t="shared" si="28"/>
        <v/>
      </c>
    </row>
    <row r="1784" spans="10:10" ht="18" hidden="1" customHeight="1" x14ac:dyDescent="0.2">
      <c r="J1784" s="2" t="str">
        <f t="shared" si="28"/>
        <v/>
      </c>
    </row>
    <row r="1785" spans="10:10" ht="18" hidden="1" customHeight="1" x14ac:dyDescent="0.2">
      <c r="J1785" s="2" t="str">
        <f t="shared" si="28"/>
        <v/>
      </c>
    </row>
    <row r="1786" spans="10:10" ht="18" hidden="1" customHeight="1" x14ac:dyDescent="0.2">
      <c r="J1786" s="2" t="str">
        <f t="shared" si="28"/>
        <v/>
      </c>
    </row>
    <row r="1787" spans="10:10" ht="18" hidden="1" customHeight="1" x14ac:dyDescent="0.2">
      <c r="J1787" s="2" t="str">
        <f t="shared" si="28"/>
        <v/>
      </c>
    </row>
    <row r="1788" spans="10:10" ht="18" hidden="1" customHeight="1" x14ac:dyDescent="0.2">
      <c r="J1788" s="2" t="str">
        <f t="shared" si="28"/>
        <v/>
      </c>
    </row>
    <row r="1789" spans="10:10" ht="18" hidden="1" customHeight="1" x14ac:dyDescent="0.2">
      <c r="J1789" s="2" t="str">
        <f t="shared" si="28"/>
        <v/>
      </c>
    </row>
    <row r="1790" spans="10:10" ht="18" hidden="1" customHeight="1" x14ac:dyDescent="0.2">
      <c r="J1790" s="2" t="str">
        <f t="shared" si="28"/>
        <v/>
      </c>
    </row>
    <row r="1791" spans="10:10" ht="18" hidden="1" customHeight="1" x14ac:dyDescent="0.2">
      <c r="J1791" s="2" t="str">
        <f t="shared" si="28"/>
        <v/>
      </c>
    </row>
    <row r="1792" spans="10:10" ht="18" hidden="1" customHeight="1" x14ac:dyDescent="0.2">
      <c r="J1792" s="2" t="str">
        <f t="shared" si="28"/>
        <v/>
      </c>
    </row>
    <row r="1793" spans="10:10" ht="18" hidden="1" customHeight="1" x14ac:dyDescent="0.2">
      <c r="J1793" s="2" t="str">
        <f t="shared" si="28"/>
        <v/>
      </c>
    </row>
    <row r="1794" spans="10:10" ht="18" hidden="1" customHeight="1" x14ac:dyDescent="0.2">
      <c r="J1794" s="2" t="str">
        <f t="shared" si="28"/>
        <v/>
      </c>
    </row>
    <row r="1795" spans="10:10" ht="18" hidden="1" customHeight="1" x14ac:dyDescent="0.2">
      <c r="J1795" s="2" t="str">
        <f t="shared" si="28"/>
        <v/>
      </c>
    </row>
    <row r="1796" spans="10:10" ht="18" hidden="1" customHeight="1" x14ac:dyDescent="0.2">
      <c r="J1796" s="2" t="str">
        <f t="shared" si="28"/>
        <v/>
      </c>
    </row>
    <row r="1797" spans="10:10" ht="18" hidden="1" customHeight="1" x14ac:dyDescent="0.2">
      <c r="J1797" s="2" t="str">
        <f t="shared" si="28"/>
        <v/>
      </c>
    </row>
    <row r="1798" spans="10:10" ht="18" hidden="1" customHeight="1" x14ac:dyDescent="0.2">
      <c r="J1798" s="2" t="str">
        <f t="shared" si="28"/>
        <v/>
      </c>
    </row>
    <row r="1799" spans="10:10" ht="18" hidden="1" customHeight="1" x14ac:dyDescent="0.2">
      <c r="J1799" s="2" t="str">
        <f t="shared" si="28"/>
        <v/>
      </c>
    </row>
    <row r="1800" spans="10:10" ht="18" hidden="1" customHeight="1" x14ac:dyDescent="0.2">
      <c r="J1800" s="2" t="str">
        <f t="shared" si="28"/>
        <v/>
      </c>
    </row>
    <row r="1801" spans="10:10" ht="18" hidden="1" customHeight="1" x14ac:dyDescent="0.2">
      <c r="J1801" s="2" t="str">
        <f t="shared" si="28"/>
        <v/>
      </c>
    </row>
    <row r="1802" spans="10:10" ht="18" hidden="1" customHeight="1" x14ac:dyDescent="0.2">
      <c r="J1802" s="2" t="str">
        <f t="shared" si="28"/>
        <v/>
      </c>
    </row>
    <row r="1803" spans="10:10" ht="18" hidden="1" customHeight="1" x14ac:dyDescent="0.2">
      <c r="J1803" s="2" t="str">
        <f t="shared" si="28"/>
        <v/>
      </c>
    </row>
    <row r="1804" spans="10:10" ht="18" hidden="1" customHeight="1" x14ac:dyDescent="0.2">
      <c r="J1804" s="2" t="str">
        <f t="shared" si="28"/>
        <v/>
      </c>
    </row>
    <row r="1805" spans="10:10" ht="18" hidden="1" customHeight="1" x14ac:dyDescent="0.2">
      <c r="J1805" s="2" t="str">
        <f t="shared" si="28"/>
        <v/>
      </c>
    </row>
    <row r="1806" spans="10:10" ht="18" hidden="1" customHeight="1" x14ac:dyDescent="0.2">
      <c r="J1806" s="2" t="str">
        <f t="shared" si="28"/>
        <v/>
      </c>
    </row>
    <row r="1807" spans="10:10" ht="18" hidden="1" customHeight="1" x14ac:dyDescent="0.2">
      <c r="J1807" s="2" t="str">
        <f t="shared" si="28"/>
        <v/>
      </c>
    </row>
    <row r="1808" spans="10:10" ht="18" hidden="1" customHeight="1" x14ac:dyDescent="0.2">
      <c r="J1808" s="2" t="str">
        <f t="shared" si="28"/>
        <v/>
      </c>
    </row>
    <row r="1809" spans="10:10" ht="18" hidden="1" customHeight="1" x14ac:dyDescent="0.2">
      <c r="J1809" s="2" t="str">
        <f t="shared" si="28"/>
        <v/>
      </c>
    </row>
    <row r="1810" spans="10:10" ht="18" hidden="1" customHeight="1" x14ac:dyDescent="0.2">
      <c r="J1810" s="2" t="str">
        <f t="shared" si="28"/>
        <v/>
      </c>
    </row>
    <row r="1811" spans="10:10" ht="18" hidden="1" customHeight="1" x14ac:dyDescent="0.2">
      <c r="J1811" s="2" t="str">
        <f t="shared" si="28"/>
        <v/>
      </c>
    </row>
    <row r="1812" spans="10:10" ht="18" hidden="1" customHeight="1" x14ac:dyDescent="0.2">
      <c r="J1812" s="2" t="str">
        <f t="shared" si="28"/>
        <v/>
      </c>
    </row>
    <row r="1813" spans="10:10" ht="18" hidden="1" customHeight="1" x14ac:dyDescent="0.2">
      <c r="J1813" s="2" t="str">
        <f t="shared" si="28"/>
        <v/>
      </c>
    </row>
    <row r="1814" spans="10:10" ht="18" hidden="1" customHeight="1" x14ac:dyDescent="0.2">
      <c r="J1814" s="2" t="str">
        <f t="shared" si="28"/>
        <v/>
      </c>
    </row>
    <row r="1815" spans="10:10" ht="18" hidden="1" customHeight="1" x14ac:dyDescent="0.2">
      <c r="J1815" s="2" t="str">
        <f t="shared" si="28"/>
        <v/>
      </c>
    </row>
    <row r="1816" spans="10:10" ht="18" hidden="1" customHeight="1" x14ac:dyDescent="0.2">
      <c r="J1816" s="2" t="str">
        <f t="shared" si="28"/>
        <v/>
      </c>
    </row>
    <row r="1817" spans="10:10" ht="18" hidden="1" customHeight="1" x14ac:dyDescent="0.2">
      <c r="J1817" s="2" t="str">
        <f t="shared" si="28"/>
        <v/>
      </c>
    </row>
    <row r="1818" spans="10:10" ht="18" hidden="1" customHeight="1" x14ac:dyDescent="0.2">
      <c r="J1818" s="2" t="str">
        <f t="shared" si="28"/>
        <v/>
      </c>
    </row>
    <row r="1819" spans="10:10" ht="18" hidden="1" customHeight="1" x14ac:dyDescent="0.2">
      <c r="J1819" s="2" t="str">
        <f t="shared" si="28"/>
        <v/>
      </c>
    </row>
    <row r="1820" spans="10:10" ht="18" hidden="1" customHeight="1" x14ac:dyDescent="0.2">
      <c r="J1820" s="2" t="str">
        <f t="shared" si="28"/>
        <v/>
      </c>
    </row>
    <row r="1821" spans="10:10" ht="18" hidden="1" customHeight="1" x14ac:dyDescent="0.2">
      <c r="J1821" s="2" t="str">
        <f t="shared" si="28"/>
        <v/>
      </c>
    </row>
    <row r="1822" spans="10:10" ht="18" hidden="1" customHeight="1" x14ac:dyDescent="0.2">
      <c r="J1822" s="2" t="str">
        <f t="shared" si="28"/>
        <v/>
      </c>
    </row>
    <row r="1823" spans="10:10" ht="18" hidden="1" customHeight="1" x14ac:dyDescent="0.2">
      <c r="J1823" s="2" t="str">
        <f t="shared" si="28"/>
        <v/>
      </c>
    </row>
    <row r="1824" spans="10:10" ht="18" hidden="1" customHeight="1" x14ac:dyDescent="0.2">
      <c r="J1824" s="2" t="str">
        <f t="shared" si="28"/>
        <v/>
      </c>
    </row>
    <row r="1825" spans="10:10" ht="18" hidden="1" customHeight="1" x14ac:dyDescent="0.2">
      <c r="J1825" s="2" t="str">
        <f t="shared" si="28"/>
        <v/>
      </c>
    </row>
    <row r="1826" spans="10:10" ht="18" hidden="1" customHeight="1" x14ac:dyDescent="0.2">
      <c r="J1826" s="2" t="str">
        <f t="shared" si="28"/>
        <v/>
      </c>
    </row>
    <row r="1827" spans="10:10" ht="18" hidden="1" customHeight="1" x14ac:dyDescent="0.2">
      <c r="J1827" s="2" t="str">
        <f t="shared" ref="J1827:J1890" si="29">IF(A1827="","",_xlfn.ISOWEEKNUM(A1827))</f>
        <v/>
      </c>
    </row>
    <row r="1828" spans="10:10" ht="18" hidden="1" customHeight="1" x14ac:dyDescent="0.2">
      <c r="J1828" s="2" t="str">
        <f t="shared" si="29"/>
        <v/>
      </c>
    </row>
    <row r="1829" spans="10:10" ht="18" hidden="1" customHeight="1" x14ac:dyDescent="0.2">
      <c r="J1829" s="2" t="str">
        <f t="shared" si="29"/>
        <v/>
      </c>
    </row>
    <row r="1830" spans="10:10" ht="18" hidden="1" customHeight="1" x14ac:dyDescent="0.2">
      <c r="J1830" s="2" t="str">
        <f t="shared" si="29"/>
        <v/>
      </c>
    </row>
    <row r="1831" spans="10:10" ht="18" hidden="1" customHeight="1" x14ac:dyDescent="0.2">
      <c r="J1831" s="2" t="str">
        <f t="shared" si="29"/>
        <v/>
      </c>
    </row>
    <row r="1832" spans="10:10" ht="18" hidden="1" customHeight="1" x14ac:dyDescent="0.2">
      <c r="J1832" s="2" t="str">
        <f t="shared" si="29"/>
        <v/>
      </c>
    </row>
    <row r="1833" spans="10:10" ht="18" hidden="1" customHeight="1" x14ac:dyDescent="0.2">
      <c r="J1833" s="2" t="str">
        <f t="shared" si="29"/>
        <v/>
      </c>
    </row>
    <row r="1834" spans="10:10" ht="18" hidden="1" customHeight="1" x14ac:dyDescent="0.2">
      <c r="J1834" s="2" t="str">
        <f t="shared" si="29"/>
        <v/>
      </c>
    </row>
    <row r="1835" spans="10:10" ht="18" hidden="1" customHeight="1" x14ac:dyDescent="0.2">
      <c r="J1835" s="2" t="str">
        <f t="shared" si="29"/>
        <v/>
      </c>
    </row>
    <row r="1836" spans="10:10" ht="18" hidden="1" customHeight="1" x14ac:dyDescent="0.2">
      <c r="J1836" s="2" t="str">
        <f t="shared" si="29"/>
        <v/>
      </c>
    </row>
    <row r="1837" spans="10:10" ht="18" hidden="1" customHeight="1" x14ac:dyDescent="0.2">
      <c r="J1837" s="2" t="str">
        <f t="shared" si="29"/>
        <v/>
      </c>
    </row>
    <row r="1838" spans="10:10" ht="18" hidden="1" customHeight="1" x14ac:dyDescent="0.2">
      <c r="J1838" s="2" t="str">
        <f t="shared" si="29"/>
        <v/>
      </c>
    </row>
    <row r="1839" spans="10:10" ht="18" hidden="1" customHeight="1" x14ac:dyDescent="0.2">
      <c r="J1839" s="2" t="str">
        <f t="shared" si="29"/>
        <v/>
      </c>
    </row>
    <row r="1840" spans="10:10" ht="18" hidden="1" customHeight="1" x14ac:dyDescent="0.2">
      <c r="J1840" s="2" t="str">
        <f t="shared" si="29"/>
        <v/>
      </c>
    </row>
    <row r="1841" spans="10:10" ht="18" hidden="1" customHeight="1" x14ac:dyDescent="0.2">
      <c r="J1841" s="2" t="str">
        <f t="shared" si="29"/>
        <v/>
      </c>
    </row>
    <row r="1842" spans="10:10" ht="18" hidden="1" customHeight="1" x14ac:dyDescent="0.2">
      <c r="J1842" s="2" t="str">
        <f t="shared" si="29"/>
        <v/>
      </c>
    </row>
    <row r="1843" spans="10:10" ht="18" hidden="1" customHeight="1" x14ac:dyDescent="0.2">
      <c r="J1843" s="2" t="str">
        <f t="shared" si="29"/>
        <v/>
      </c>
    </row>
    <row r="1844" spans="10:10" ht="18" hidden="1" customHeight="1" x14ac:dyDescent="0.2">
      <c r="J1844" s="2" t="str">
        <f t="shared" si="29"/>
        <v/>
      </c>
    </row>
    <row r="1845" spans="10:10" ht="18" hidden="1" customHeight="1" x14ac:dyDescent="0.2">
      <c r="J1845" s="2" t="str">
        <f t="shared" si="29"/>
        <v/>
      </c>
    </row>
    <row r="1846" spans="10:10" ht="18" hidden="1" customHeight="1" x14ac:dyDescent="0.2">
      <c r="J1846" s="2" t="str">
        <f t="shared" si="29"/>
        <v/>
      </c>
    </row>
    <row r="1847" spans="10:10" ht="18" hidden="1" customHeight="1" x14ac:dyDescent="0.2">
      <c r="J1847" s="2" t="str">
        <f t="shared" si="29"/>
        <v/>
      </c>
    </row>
    <row r="1848" spans="10:10" ht="18" hidden="1" customHeight="1" x14ac:dyDescent="0.2">
      <c r="J1848" s="2" t="str">
        <f t="shared" si="29"/>
        <v/>
      </c>
    </row>
    <row r="1849" spans="10:10" ht="18" hidden="1" customHeight="1" x14ac:dyDescent="0.2">
      <c r="J1849" s="2" t="str">
        <f t="shared" si="29"/>
        <v/>
      </c>
    </row>
    <row r="1850" spans="10:10" ht="18" hidden="1" customHeight="1" x14ac:dyDescent="0.2">
      <c r="J1850" s="2" t="str">
        <f t="shared" si="29"/>
        <v/>
      </c>
    </row>
    <row r="1851" spans="10:10" ht="18" hidden="1" customHeight="1" x14ac:dyDescent="0.2">
      <c r="J1851" s="2" t="str">
        <f t="shared" si="29"/>
        <v/>
      </c>
    </row>
    <row r="1852" spans="10:10" ht="18" hidden="1" customHeight="1" x14ac:dyDescent="0.2">
      <c r="J1852" s="2" t="str">
        <f t="shared" si="29"/>
        <v/>
      </c>
    </row>
    <row r="1853" spans="10:10" ht="18" hidden="1" customHeight="1" x14ac:dyDescent="0.2">
      <c r="J1853" s="2" t="str">
        <f t="shared" si="29"/>
        <v/>
      </c>
    </row>
    <row r="1854" spans="10:10" ht="18" hidden="1" customHeight="1" x14ac:dyDescent="0.2">
      <c r="J1854" s="2" t="str">
        <f t="shared" si="29"/>
        <v/>
      </c>
    </row>
    <row r="1855" spans="10:10" ht="18" hidden="1" customHeight="1" x14ac:dyDescent="0.2">
      <c r="J1855" s="2" t="str">
        <f t="shared" si="29"/>
        <v/>
      </c>
    </row>
    <row r="1856" spans="10:10" ht="18" hidden="1" customHeight="1" x14ac:dyDescent="0.2">
      <c r="J1856" s="2" t="str">
        <f t="shared" si="29"/>
        <v/>
      </c>
    </row>
    <row r="1857" spans="10:10" ht="18" hidden="1" customHeight="1" x14ac:dyDescent="0.2">
      <c r="J1857" s="2" t="str">
        <f t="shared" si="29"/>
        <v/>
      </c>
    </row>
    <row r="1858" spans="10:10" ht="18" hidden="1" customHeight="1" x14ac:dyDescent="0.2">
      <c r="J1858" s="2" t="str">
        <f t="shared" si="29"/>
        <v/>
      </c>
    </row>
    <row r="1859" spans="10:10" ht="18" hidden="1" customHeight="1" x14ac:dyDescent="0.2">
      <c r="J1859" s="2" t="str">
        <f t="shared" si="29"/>
        <v/>
      </c>
    </row>
    <row r="1860" spans="10:10" ht="18" hidden="1" customHeight="1" x14ac:dyDescent="0.2">
      <c r="J1860" s="2" t="str">
        <f t="shared" si="29"/>
        <v/>
      </c>
    </row>
    <row r="1861" spans="10:10" ht="18" hidden="1" customHeight="1" x14ac:dyDescent="0.2">
      <c r="J1861" s="2" t="str">
        <f t="shared" si="29"/>
        <v/>
      </c>
    </row>
    <row r="1862" spans="10:10" ht="18" hidden="1" customHeight="1" x14ac:dyDescent="0.2">
      <c r="J1862" s="2" t="str">
        <f t="shared" si="29"/>
        <v/>
      </c>
    </row>
    <row r="1863" spans="10:10" ht="18" hidden="1" customHeight="1" x14ac:dyDescent="0.2">
      <c r="J1863" s="2" t="str">
        <f t="shared" si="29"/>
        <v/>
      </c>
    </row>
    <row r="1864" spans="10:10" ht="18" hidden="1" customHeight="1" x14ac:dyDescent="0.2">
      <c r="J1864" s="2" t="str">
        <f t="shared" si="29"/>
        <v/>
      </c>
    </row>
    <row r="1865" spans="10:10" ht="18" hidden="1" customHeight="1" x14ac:dyDescent="0.2">
      <c r="J1865" s="2" t="str">
        <f t="shared" si="29"/>
        <v/>
      </c>
    </row>
    <row r="1866" spans="10:10" ht="18" hidden="1" customHeight="1" x14ac:dyDescent="0.2">
      <c r="J1866" s="2" t="str">
        <f t="shared" si="29"/>
        <v/>
      </c>
    </row>
    <row r="1867" spans="10:10" ht="18" hidden="1" customHeight="1" x14ac:dyDescent="0.2">
      <c r="J1867" s="2" t="str">
        <f t="shared" si="29"/>
        <v/>
      </c>
    </row>
    <row r="1868" spans="10:10" ht="18" hidden="1" customHeight="1" x14ac:dyDescent="0.2">
      <c r="J1868" s="2" t="str">
        <f t="shared" si="29"/>
        <v/>
      </c>
    </row>
    <row r="1869" spans="10:10" ht="18" hidden="1" customHeight="1" x14ac:dyDescent="0.2">
      <c r="J1869" s="2" t="str">
        <f t="shared" si="29"/>
        <v/>
      </c>
    </row>
    <row r="1870" spans="10:10" ht="18" hidden="1" customHeight="1" x14ac:dyDescent="0.2">
      <c r="J1870" s="2" t="str">
        <f t="shared" si="29"/>
        <v/>
      </c>
    </row>
    <row r="1871" spans="10:10" ht="18" hidden="1" customHeight="1" x14ac:dyDescent="0.2">
      <c r="J1871" s="2" t="str">
        <f t="shared" si="29"/>
        <v/>
      </c>
    </row>
    <row r="1872" spans="10:10" ht="18" hidden="1" customHeight="1" x14ac:dyDescent="0.2">
      <c r="J1872" s="2" t="str">
        <f t="shared" si="29"/>
        <v/>
      </c>
    </row>
    <row r="1873" spans="10:10" ht="18" hidden="1" customHeight="1" x14ac:dyDescent="0.2">
      <c r="J1873" s="2" t="str">
        <f t="shared" si="29"/>
        <v/>
      </c>
    </row>
    <row r="1874" spans="10:10" ht="18" hidden="1" customHeight="1" x14ac:dyDescent="0.2">
      <c r="J1874" s="2" t="str">
        <f t="shared" si="29"/>
        <v/>
      </c>
    </row>
    <row r="1875" spans="10:10" ht="18" hidden="1" customHeight="1" x14ac:dyDescent="0.2">
      <c r="J1875" s="2" t="str">
        <f t="shared" si="29"/>
        <v/>
      </c>
    </row>
    <row r="1876" spans="10:10" ht="18" hidden="1" customHeight="1" x14ac:dyDescent="0.2">
      <c r="J1876" s="2" t="str">
        <f t="shared" si="29"/>
        <v/>
      </c>
    </row>
    <row r="1877" spans="10:10" ht="18" hidden="1" customHeight="1" x14ac:dyDescent="0.2">
      <c r="J1877" s="2" t="str">
        <f t="shared" si="29"/>
        <v/>
      </c>
    </row>
    <row r="1878" spans="10:10" ht="18" hidden="1" customHeight="1" x14ac:dyDescent="0.2">
      <c r="J1878" s="2" t="str">
        <f t="shared" si="29"/>
        <v/>
      </c>
    </row>
    <row r="1879" spans="10:10" ht="18" hidden="1" customHeight="1" x14ac:dyDescent="0.2">
      <c r="J1879" s="2" t="str">
        <f t="shared" si="29"/>
        <v/>
      </c>
    </row>
    <row r="1880" spans="10:10" ht="18" hidden="1" customHeight="1" x14ac:dyDescent="0.2">
      <c r="J1880" s="2" t="str">
        <f t="shared" si="29"/>
        <v/>
      </c>
    </row>
    <row r="1881" spans="10:10" ht="18" hidden="1" customHeight="1" x14ac:dyDescent="0.2">
      <c r="J1881" s="2" t="str">
        <f t="shared" si="29"/>
        <v/>
      </c>
    </row>
    <row r="1882" spans="10:10" ht="18" hidden="1" customHeight="1" x14ac:dyDescent="0.2">
      <c r="J1882" s="2" t="str">
        <f t="shared" si="29"/>
        <v/>
      </c>
    </row>
    <row r="1883" spans="10:10" ht="18" hidden="1" customHeight="1" x14ac:dyDescent="0.2">
      <c r="J1883" s="2" t="str">
        <f t="shared" si="29"/>
        <v/>
      </c>
    </row>
    <row r="1884" spans="10:10" ht="18" hidden="1" customHeight="1" x14ac:dyDescent="0.2">
      <c r="J1884" s="2" t="str">
        <f t="shared" si="29"/>
        <v/>
      </c>
    </row>
    <row r="1885" spans="10:10" ht="18" hidden="1" customHeight="1" x14ac:dyDescent="0.2">
      <c r="J1885" s="2" t="str">
        <f t="shared" si="29"/>
        <v/>
      </c>
    </row>
    <row r="1886" spans="10:10" ht="18" hidden="1" customHeight="1" x14ac:dyDescent="0.2">
      <c r="J1886" s="2" t="str">
        <f t="shared" si="29"/>
        <v/>
      </c>
    </row>
    <row r="1887" spans="10:10" ht="18" hidden="1" customHeight="1" x14ac:dyDescent="0.2">
      <c r="J1887" s="2" t="str">
        <f t="shared" si="29"/>
        <v/>
      </c>
    </row>
    <row r="1888" spans="10:10" ht="18" hidden="1" customHeight="1" x14ac:dyDescent="0.2">
      <c r="J1888" s="2" t="str">
        <f t="shared" si="29"/>
        <v/>
      </c>
    </row>
    <row r="1889" spans="10:10" ht="18" hidden="1" customHeight="1" x14ac:dyDescent="0.2">
      <c r="J1889" s="2" t="str">
        <f t="shared" si="29"/>
        <v/>
      </c>
    </row>
    <row r="1890" spans="10:10" ht="18" hidden="1" customHeight="1" x14ac:dyDescent="0.2">
      <c r="J1890" s="2" t="str">
        <f t="shared" si="29"/>
        <v/>
      </c>
    </row>
    <row r="1891" spans="10:10" ht="18" hidden="1" customHeight="1" x14ac:dyDescent="0.2">
      <c r="J1891" s="2" t="str">
        <f t="shared" ref="J1891:J1954" si="30">IF(A1891="","",_xlfn.ISOWEEKNUM(A1891))</f>
        <v/>
      </c>
    </row>
    <row r="1892" spans="10:10" ht="18" hidden="1" customHeight="1" x14ac:dyDescent="0.2">
      <c r="J1892" s="2" t="str">
        <f t="shared" si="30"/>
        <v/>
      </c>
    </row>
    <row r="1893" spans="10:10" ht="18" hidden="1" customHeight="1" x14ac:dyDescent="0.2">
      <c r="J1893" s="2" t="str">
        <f t="shared" si="30"/>
        <v/>
      </c>
    </row>
    <row r="1894" spans="10:10" ht="18" hidden="1" customHeight="1" x14ac:dyDescent="0.2">
      <c r="J1894" s="2" t="str">
        <f t="shared" si="30"/>
        <v/>
      </c>
    </row>
    <row r="1895" spans="10:10" ht="18" hidden="1" customHeight="1" x14ac:dyDescent="0.2">
      <c r="J1895" s="2" t="str">
        <f t="shared" si="30"/>
        <v/>
      </c>
    </row>
    <row r="1896" spans="10:10" ht="18" hidden="1" customHeight="1" x14ac:dyDescent="0.2">
      <c r="J1896" s="2" t="str">
        <f t="shared" si="30"/>
        <v/>
      </c>
    </row>
    <row r="1897" spans="10:10" ht="18" hidden="1" customHeight="1" x14ac:dyDescent="0.2">
      <c r="J1897" s="2" t="str">
        <f t="shared" si="30"/>
        <v/>
      </c>
    </row>
    <row r="1898" spans="10:10" ht="18" hidden="1" customHeight="1" x14ac:dyDescent="0.2">
      <c r="J1898" s="2" t="str">
        <f t="shared" si="30"/>
        <v/>
      </c>
    </row>
    <row r="1899" spans="10:10" ht="18" hidden="1" customHeight="1" x14ac:dyDescent="0.2">
      <c r="J1899" s="2" t="str">
        <f t="shared" si="30"/>
        <v/>
      </c>
    </row>
    <row r="1900" spans="10:10" ht="18" hidden="1" customHeight="1" x14ac:dyDescent="0.2">
      <c r="J1900" s="2" t="str">
        <f t="shared" si="30"/>
        <v/>
      </c>
    </row>
    <row r="1901" spans="10:10" ht="18" hidden="1" customHeight="1" x14ac:dyDescent="0.2">
      <c r="J1901" s="2" t="str">
        <f t="shared" si="30"/>
        <v/>
      </c>
    </row>
    <row r="1902" spans="10:10" ht="18" hidden="1" customHeight="1" x14ac:dyDescent="0.2">
      <c r="J1902" s="2" t="str">
        <f t="shared" si="30"/>
        <v/>
      </c>
    </row>
    <row r="1903" spans="10:10" ht="18" hidden="1" customHeight="1" x14ac:dyDescent="0.2">
      <c r="J1903" s="2" t="str">
        <f t="shared" si="30"/>
        <v/>
      </c>
    </row>
    <row r="1904" spans="10:10" ht="18" hidden="1" customHeight="1" x14ac:dyDescent="0.2">
      <c r="J1904" s="2" t="str">
        <f t="shared" si="30"/>
        <v/>
      </c>
    </row>
    <row r="1905" spans="10:10" ht="18" hidden="1" customHeight="1" x14ac:dyDescent="0.2">
      <c r="J1905" s="2" t="str">
        <f t="shared" si="30"/>
        <v/>
      </c>
    </row>
    <row r="1906" spans="10:10" ht="18" hidden="1" customHeight="1" x14ac:dyDescent="0.2">
      <c r="J1906" s="2" t="str">
        <f t="shared" si="30"/>
        <v/>
      </c>
    </row>
    <row r="1907" spans="10:10" ht="18" hidden="1" customHeight="1" x14ac:dyDescent="0.2">
      <c r="J1907" s="2" t="str">
        <f t="shared" si="30"/>
        <v/>
      </c>
    </row>
    <row r="1908" spans="10:10" ht="18" hidden="1" customHeight="1" x14ac:dyDescent="0.2">
      <c r="J1908" s="2" t="str">
        <f t="shared" si="30"/>
        <v/>
      </c>
    </row>
    <row r="1909" spans="10:10" ht="18" hidden="1" customHeight="1" x14ac:dyDescent="0.2">
      <c r="J1909" s="2" t="str">
        <f t="shared" si="30"/>
        <v/>
      </c>
    </row>
    <row r="1910" spans="10:10" ht="18" hidden="1" customHeight="1" x14ac:dyDescent="0.2">
      <c r="J1910" s="2" t="str">
        <f t="shared" si="30"/>
        <v/>
      </c>
    </row>
    <row r="1911" spans="10:10" ht="18" hidden="1" customHeight="1" x14ac:dyDescent="0.2">
      <c r="J1911" s="2" t="str">
        <f t="shared" si="30"/>
        <v/>
      </c>
    </row>
    <row r="1912" spans="10:10" ht="18" hidden="1" customHeight="1" x14ac:dyDescent="0.2">
      <c r="J1912" s="2" t="str">
        <f t="shared" si="30"/>
        <v/>
      </c>
    </row>
    <row r="1913" spans="10:10" ht="18" hidden="1" customHeight="1" x14ac:dyDescent="0.2">
      <c r="J1913" s="2" t="str">
        <f t="shared" si="30"/>
        <v/>
      </c>
    </row>
    <row r="1914" spans="10:10" ht="18" hidden="1" customHeight="1" x14ac:dyDescent="0.2">
      <c r="J1914" s="2" t="str">
        <f t="shared" si="30"/>
        <v/>
      </c>
    </row>
    <row r="1915" spans="10:10" ht="18" hidden="1" customHeight="1" x14ac:dyDescent="0.2">
      <c r="J1915" s="2" t="str">
        <f t="shared" si="30"/>
        <v/>
      </c>
    </row>
    <row r="1916" spans="10:10" ht="18" hidden="1" customHeight="1" x14ac:dyDescent="0.2">
      <c r="J1916" s="2" t="str">
        <f t="shared" si="30"/>
        <v/>
      </c>
    </row>
    <row r="1917" spans="10:10" ht="18" hidden="1" customHeight="1" x14ac:dyDescent="0.2">
      <c r="J1917" s="2" t="str">
        <f t="shared" si="30"/>
        <v/>
      </c>
    </row>
    <row r="1918" spans="10:10" ht="18" hidden="1" customHeight="1" x14ac:dyDescent="0.2">
      <c r="J1918" s="2" t="str">
        <f t="shared" si="30"/>
        <v/>
      </c>
    </row>
    <row r="1919" spans="10:10" ht="18" hidden="1" customHeight="1" x14ac:dyDescent="0.2">
      <c r="J1919" s="2" t="str">
        <f t="shared" si="30"/>
        <v/>
      </c>
    </row>
    <row r="1920" spans="10:10" ht="18" hidden="1" customHeight="1" x14ac:dyDescent="0.2">
      <c r="J1920" s="2" t="str">
        <f t="shared" si="30"/>
        <v/>
      </c>
    </row>
    <row r="1921" spans="10:10" ht="18" hidden="1" customHeight="1" x14ac:dyDescent="0.2">
      <c r="J1921" s="2" t="str">
        <f t="shared" si="30"/>
        <v/>
      </c>
    </row>
    <row r="1922" spans="10:10" ht="18" hidden="1" customHeight="1" x14ac:dyDescent="0.2">
      <c r="J1922" s="2" t="str">
        <f t="shared" si="30"/>
        <v/>
      </c>
    </row>
    <row r="1923" spans="10:10" ht="18" hidden="1" customHeight="1" x14ac:dyDescent="0.2">
      <c r="J1923" s="2" t="str">
        <f t="shared" si="30"/>
        <v/>
      </c>
    </row>
    <row r="1924" spans="10:10" ht="18" hidden="1" customHeight="1" x14ac:dyDescent="0.2">
      <c r="J1924" s="2" t="str">
        <f t="shared" si="30"/>
        <v/>
      </c>
    </row>
    <row r="1925" spans="10:10" ht="18" hidden="1" customHeight="1" x14ac:dyDescent="0.2">
      <c r="J1925" s="2" t="str">
        <f t="shared" si="30"/>
        <v/>
      </c>
    </row>
    <row r="1926" spans="10:10" ht="18" hidden="1" customHeight="1" x14ac:dyDescent="0.2">
      <c r="J1926" s="2" t="str">
        <f t="shared" si="30"/>
        <v/>
      </c>
    </row>
    <row r="1927" spans="10:10" ht="18" hidden="1" customHeight="1" x14ac:dyDescent="0.2">
      <c r="J1927" s="2" t="str">
        <f t="shared" si="30"/>
        <v/>
      </c>
    </row>
    <row r="1928" spans="10:10" ht="18" hidden="1" customHeight="1" x14ac:dyDescent="0.2">
      <c r="J1928" s="2" t="str">
        <f t="shared" si="30"/>
        <v/>
      </c>
    </row>
    <row r="1929" spans="10:10" ht="18" hidden="1" customHeight="1" x14ac:dyDescent="0.2">
      <c r="J1929" s="2" t="str">
        <f t="shared" si="30"/>
        <v/>
      </c>
    </row>
    <row r="1930" spans="10:10" ht="18" hidden="1" customHeight="1" x14ac:dyDescent="0.2">
      <c r="J1930" s="2" t="str">
        <f t="shared" si="30"/>
        <v/>
      </c>
    </row>
    <row r="1931" spans="10:10" ht="18" hidden="1" customHeight="1" x14ac:dyDescent="0.2">
      <c r="J1931" s="2" t="str">
        <f t="shared" si="30"/>
        <v/>
      </c>
    </row>
    <row r="1932" spans="10:10" ht="18" hidden="1" customHeight="1" x14ac:dyDescent="0.2">
      <c r="J1932" s="2" t="str">
        <f t="shared" si="30"/>
        <v/>
      </c>
    </row>
    <row r="1933" spans="10:10" ht="18" hidden="1" customHeight="1" x14ac:dyDescent="0.2">
      <c r="J1933" s="2" t="str">
        <f t="shared" si="30"/>
        <v/>
      </c>
    </row>
    <row r="1934" spans="10:10" ht="18" hidden="1" customHeight="1" x14ac:dyDescent="0.2">
      <c r="J1934" s="2" t="str">
        <f t="shared" si="30"/>
        <v/>
      </c>
    </row>
    <row r="1935" spans="10:10" ht="18" hidden="1" customHeight="1" x14ac:dyDescent="0.2">
      <c r="J1935" s="2" t="str">
        <f t="shared" si="30"/>
        <v/>
      </c>
    </row>
    <row r="1936" spans="10:10" ht="18" hidden="1" customHeight="1" x14ac:dyDescent="0.2">
      <c r="J1936" s="2" t="str">
        <f t="shared" si="30"/>
        <v/>
      </c>
    </row>
    <row r="1937" spans="10:10" ht="18" hidden="1" customHeight="1" x14ac:dyDescent="0.2">
      <c r="J1937" s="2" t="str">
        <f t="shared" si="30"/>
        <v/>
      </c>
    </row>
    <row r="1938" spans="10:10" ht="18" hidden="1" customHeight="1" x14ac:dyDescent="0.2">
      <c r="J1938" s="2" t="str">
        <f t="shared" si="30"/>
        <v/>
      </c>
    </row>
    <row r="1939" spans="10:10" ht="18" hidden="1" customHeight="1" x14ac:dyDescent="0.2">
      <c r="J1939" s="2" t="str">
        <f t="shared" si="30"/>
        <v/>
      </c>
    </row>
    <row r="1940" spans="10:10" ht="18" hidden="1" customHeight="1" x14ac:dyDescent="0.2">
      <c r="J1940" s="2" t="str">
        <f t="shared" si="30"/>
        <v/>
      </c>
    </row>
    <row r="1941" spans="10:10" ht="18" hidden="1" customHeight="1" x14ac:dyDescent="0.2">
      <c r="J1941" s="2" t="str">
        <f t="shared" si="30"/>
        <v/>
      </c>
    </row>
    <row r="1942" spans="10:10" ht="18" hidden="1" customHeight="1" x14ac:dyDescent="0.2">
      <c r="J1942" s="2" t="str">
        <f t="shared" si="30"/>
        <v/>
      </c>
    </row>
    <row r="1943" spans="10:10" ht="18" hidden="1" customHeight="1" x14ac:dyDescent="0.2">
      <c r="J1943" s="2" t="str">
        <f t="shared" si="30"/>
        <v/>
      </c>
    </row>
    <row r="1944" spans="10:10" ht="18" hidden="1" customHeight="1" x14ac:dyDescent="0.2">
      <c r="J1944" s="2" t="str">
        <f t="shared" si="30"/>
        <v/>
      </c>
    </row>
    <row r="1945" spans="10:10" ht="18" hidden="1" customHeight="1" x14ac:dyDescent="0.2">
      <c r="J1945" s="2" t="str">
        <f t="shared" si="30"/>
        <v/>
      </c>
    </row>
    <row r="1946" spans="10:10" ht="18" hidden="1" customHeight="1" x14ac:dyDescent="0.2">
      <c r="J1946" s="2" t="str">
        <f t="shared" si="30"/>
        <v/>
      </c>
    </row>
    <row r="1947" spans="10:10" ht="18" hidden="1" customHeight="1" x14ac:dyDescent="0.2">
      <c r="J1947" s="2" t="str">
        <f t="shared" si="30"/>
        <v/>
      </c>
    </row>
    <row r="1948" spans="10:10" ht="18" hidden="1" customHeight="1" x14ac:dyDescent="0.2">
      <c r="J1948" s="2" t="str">
        <f t="shared" si="30"/>
        <v/>
      </c>
    </row>
    <row r="1949" spans="10:10" ht="18" hidden="1" customHeight="1" x14ac:dyDescent="0.2">
      <c r="J1949" s="2" t="str">
        <f t="shared" si="30"/>
        <v/>
      </c>
    </row>
    <row r="1950" spans="10:10" ht="18" hidden="1" customHeight="1" x14ac:dyDescent="0.2">
      <c r="J1950" s="2" t="str">
        <f t="shared" si="30"/>
        <v/>
      </c>
    </row>
    <row r="1951" spans="10:10" ht="18" hidden="1" customHeight="1" x14ac:dyDescent="0.2">
      <c r="J1951" s="2" t="str">
        <f t="shared" si="30"/>
        <v/>
      </c>
    </row>
    <row r="1952" spans="10:10" ht="18" hidden="1" customHeight="1" x14ac:dyDescent="0.2">
      <c r="J1952" s="2" t="str">
        <f t="shared" si="30"/>
        <v/>
      </c>
    </row>
    <row r="1953" spans="10:10" ht="18" hidden="1" customHeight="1" x14ac:dyDescent="0.2">
      <c r="J1953" s="2" t="str">
        <f t="shared" si="30"/>
        <v/>
      </c>
    </row>
    <row r="1954" spans="10:10" ht="18" hidden="1" customHeight="1" x14ac:dyDescent="0.2">
      <c r="J1954" s="2" t="str">
        <f t="shared" si="30"/>
        <v/>
      </c>
    </row>
    <row r="1955" spans="10:10" ht="18" hidden="1" customHeight="1" x14ac:dyDescent="0.2">
      <c r="J1955" s="2" t="str">
        <f t="shared" ref="J1955:J2002" si="31">IF(A1955="","",_xlfn.ISOWEEKNUM(A1955))</f>
        <v/>
      </c>
    </row>
    <row r="1956" spans="10:10" ht="18" hidden="1" customHeight="1" x14ac:dyDescent="0.2">
      <c r="J1956" s="2" t="str">
        <f t="shared" si="31"/>
        <v/>
      </c>
    </row>
    <row r="1957" spans="10:10" ht="18" hidden="1" customHeight="1" x14ac:dyDescent="0.2">
      <c r="J1957" s="2" t="str">
        <f t="shared" si="31"/>
        <v/>
      </c>
    </row>
    <row r="1958" spans="10:10" ht="18" hidden="1" customHeight="1" x14ac:dyDescent="0.2">
      <c r="J1958" s="2" t="str">
        <f t="shared" si="31"/>
        <v/>
      </c>
    </row>
    <row r="1959" spans="10:10" ht="18" hidden="1" customHeight="1" x14ac:dyDescent="0.2">
      <c r="J1959" s="2" t="str">
        <f t="shared" si="31"/>
        <v/>
      </c>
    </row>
    <row r="1960" spans="10:10" ht="18" hidden="1" customHeight="1" x14ac:dyDescent="0.2">
      <c r="J1960" s="2" t="str">
        <f t="shared" si="31"/>
        <v/>
      </c>
    </row>
    <row r="1961" spans="10:10" ht="18" hidden="1" customHeight="1" x14ac:dyDescent="0.2">
      <c r="J1961" s="2" t="str">
        <f t="shared" si="31"/>
        <v/>
      </c>
    </row>
    <row r="1962" spans="10:10" ht="18" hidden="1" customHeight="1" x14ac:dyDescent="0.2">
      <c r="J1962" s="2" t="str">
        <f t="shared" si="31"/>
        <v/>
      </c>
    </row>
    <row r="1963" spans="10:10" ht="18" hidden="1" customHeight="1" x14ac:dyDescent="0.2">
      <c r="J1963" s="2" t="str">
        <f t="shared" si="31"/>
        <v/>
      </c>
    </row>
    <row r="1964" spans="10:10" ht="18" hidden="1" customHeight="1" x14ac:dyDescent="0.2">
      <c r="J1964" s="2" t="str">
        <f t="shared" si="31"/>
        <v/>
      </c>
    </row>
    <row r="1965" spans="10:10" ht="18" hidden="1" customHeight="1" x14ac:dyDescent="0.2">
      <c r="J1965" s="2" t="str">
        <f t="shared" si="31"/>
        <v/>
      </c>
    </row>
    <row r="1966" spans="10:10" ht="18" hidden="1" customHeight="1" x14ac:dyDescent="0.2">
      <c r="J1966" s="2" t="str">
        <f t="shared" si="31"/>
        <v/>
      </c>
    </row>
    <row r="1967" spans="10:10" ht="18" hidden="1" customHeight="1" x14ac:dyDescent="0.2">
      <c r="J1967" s="2" t="str">
        <f t="shared" si="31"/>
        <v/>
      </c>
    </row>
    <row r="1968" spans="10:10" ht="18" hidden="1" customHeight="1" x14ac:dyDescent="0.2">
      <c r="J1968" s="2" t="str">
        <f t="shared" si="31"/>
        <v/>
      </c>
    </row>
    <row r="1969" spans="10:10" ht="18" hidden="1" customHeight="1" x14ac:dyDescent="0.2">
      <c r="J1969" s="2" t="str">
        <f t="shared" si="31"/>
        <v/>
      </c>
    </row>
    <row r="1970" spans="10:10" ht="18" hidden="1" customHeight="1" x14ac:dyDescent="0.2">
      <c r="J1970" s="2" t="str">
        <f t="shared" si="31"/>
        <v/>
      </c>
    </row>
    <row r="1971" spans="10:10" ht="18" hidden="1" customHeight="1" x14ac:dyDescent="0.2">
      <c r="J1971" s="2" t="str">
        <f t="shared" si="31"/>
        <v/>
      </c>
    </row>
    <row r="1972" spans="10:10" ht="18" hidden="1" customHeight="1" x14ac:dyDescent="0.2">
      <c r="J1972" s="2" t="str">
        <f t="shared" si="31"/>
        <v/>
      </c>
    </row>
    <row r="1973" spans="10:10" ht="18" hidden="1" customHeight="1" x14ac:dyDescent="0.2">
      <c r="J1973" s="2" t="str">
        <f t="shared" si="31"/>
        <v/>
      </c>
    </row>
    <row r="1974" spans="10:10" ht="18" hidden="1" customHeight="1" x14ac:dyDescent="0.2">
      <c r="J1974" s="2" t="str">
        <f t="shared" si="31"/>
        <v/>
      </c>
    </row>
    <row r="1975" spans="10:10" ht="18" hidden="1" customHeight="1" x14ac:dyDescent="0.2">
      <c r="J1975" s="2" t="str">
        <f t="shared" si="31"/>
        <v/>
      </c>
    </row>
    <row r="1976" spans="10:10" ht="18" hidden="1" customHeight="1" x14ac:dyDescent="0.2">
      <c r="J1976" s="2" t="str">
        <f t="shared" si="31"/>
        <v/>
      </c>
    </row>
    <row r="1977" spans="10:10" ht="18" hidden="1" customHeight="1" x14ac:dyDescent="0.2">
      <c r="J1977" s="2" t="str">
        <f t="shared" si="31"/>
        <v/>
      </c>
    </row>
    <row r="1978" spans="10:10" ht="18" hidden="1" customHeight="1" x14ac:dyDescent="0.2">
      <c r="J1978" s="2" t="str">
        <f t="shared" si="31"/>
        <v/>
      </c>
    </row>
    <row r="1979" spans="10:10" ht="18" hidden="1" customHeight="1" x14ac:dyDescent="0.2">
      <c r="J1979" s="2" t="str">
        <f t="shared" si="31"/>
        <v/>
      </c>
    </row>
    <row r="1980" spans="10:10" ht="18" hidden="1" customHeight="1" x14ac:dyDescent="0.2">
      <c r="J1980" s="2" t="str">
        <f t="shared" si="31"/>
        <v/>
      </c>
    </row>
    <row r="1981" spans="10:10" ht="18" hidden="1" customHeight="1" x14ac:dyDescent="0.2">
      <c r="J1981" s="2" t="str">
        <f t="shared" si="31"/>
        <v/>
      </c>
    </row>
    <row r="1982" spans="10:10" ht="18" hidden="1" customHeight="1" x14ac:dyDescent="0.2">
      <c r="J1982" s="2" t="str">
        <f t="shared" si="31"/>
        <v/>
      </c>
    </row>
    <row r="1983" spans="10:10" ht="18" hidden="1" customHeight="1" x14ac:dyDescent="0.2">
      <c r="J1983" s="2" t="str">
        <f t="shared" si="31"/>
        <v/>
      </c>
    </row>
    <row r="1984" spans="10:10" ht="18" hidden="1" customHeight="1" x14ac:dyDescent="0.2">
      <c r="J1984" s="2" t="str">
        <f t="shared" si="31"/>
        <v/>
      </c>
    </row>
    <row r="1985" spans="10:10" ht="18" hidden="1" customHeight="1" x14ac:dyDescent="0.2">
      <c r="J1985" s="2" t="str">
        <f t="shared" si="31"/>
        <v/>
      </c>
    </row>
    <row r="1986" spans="10:10" ht="18" hidden="1" customHeight="1" x14ac:dyDescent="0.2">
      <c r="J1986" s="2" t="str">
        <f t="shared" si="31"/>
        <v/>
      </c>
    </row>
    <row r="1987" spans="10:10" ht="18" hidden="1" customHeight="1" x14ac:dyDescent="0.2">
      <c r="J1987" s="2" t="str">
        <f t="shared" si="31"/>
        <v/>
      </c>
    </row>
    <row r="1988" spans="10:10" ht="18" hidden="1" customHeight="1" x14ac:dyDescent="0.2">
      <c r="J1988" s="2" t="str">
        <f t="shared" si="31"/>
        <v/>
      </c>
    </row>
    <row r="1989" spans="10:10" ht="18" hidden="1" customHeight="1" x14ac:dyDescent="0.2">
      <c r="J1989" s="2" t="str">
        <f t="shared" si="31"/>
        <v/>
      </c>
    </row>
    <row r="1990" spans="10:10" ht="18" hidden="1" customHeight="1" x14ac:dyDescent="0.2">
      <c r="J1990" s="2" t="str">
        <f t="shared" si="31"/>
        <v/>
      </c>
    </row>
    <row r="1991" spans="10:10" ht="18" hidden="1" customHeight="1" x14ac:dyDescent="0.2">
      <c r="J1991" s="2" t="str">
        <f t="shared" si="31"/>
        <v/>
      </c>
    </row>
    <row r="1992" spans="10:10" ht="18" hidden="1" customHeight="1" x14ac:dyDescent="0.2">
      <c r="J1992" s="2" t="str">
        <f t="shared" si="31"/>
        <v/>
      </c>
    </row>
    <row r="1993" spans="10:10" ht="18" hidden="1" customHeight="1" x14ac:dyDescent="0.2">
      <c r="J1993" s="2" t="str">
        <f t="shared" si="31"/>
        <v/>
      </c>
    </row>
    <row r="1994" spans="10:10" ht="18" hidden="1" customHeight="1" x14ac:dyDescent="0.2">
      <c r="J1994" s="2" t="str">
        <f t="shared" si="31"/>
        <v/>
      </c>
    </row>
    <row r="1995" spans="10:10" ht="18" hidden="1" customHeight="1" x14ac:dyDescent="0.2">
      <c r="J1995" s="2" t="str">
        <f t="shared" si="31"/>
        <v/>
      </c>
    </row>
    <row r="1996" spans="10:10" ht="18" hidden="1" customHeight="1" x14ac:dyDescent="0.2">
      <c r="J1996" s="2" t="str">
        <f t="shared" si="31"/>
        <v/>
      </c>
    </row>
    <row r="1997" spans="10:10" ht="18" hidden="1" customHeight="1" x14ac:dyDescent="0.2">
      <c r="J1997" s="2" t="str">
        <f t="shared" si="31"/>
        <v/>
      </c>
    </row>
    <row r="1998" spans="10:10" ht="18" hidden="1" customHeight="1" x14ac:dyDescent="0.2">
      <c r="J1998" s="2" t="str">
        <f t="shared" si="31"/>
        <v/>
      </c>
    </row>
    <row r="1999" spans="10:10" ht="18" hidden="1" customHeight="1" x14ac:dyDescent="0.2">
      <c r="J1999" s="2" t="str">
        <f t="shared" si="31"/>
        <v/>
      </c>
    </row>
    <row r="2000" spans="10:10" ht="18" hidden="1" customHeight="1" x14ac:dyDescent="0.2">
      <c r="J2000" s="2" t="str">
        <f t="shared" si="31"/>
        <v/>
      </c>
    </row>
    <row r="2001" spans="10:10" ht="18" hidden="1" customHeight="1" x14ac:dyDescent="0.2">
      <c r="J2001" s="2" t="str">
        <f t="shared" si="31"/>
        <v/>
      </c>
    </row>
    <row r="2002" spans="10:10" ht="18" hidden="1" customHeight="1" x14ac:dyDescent="0.2">
      <c r="J2002" s="2" t="str">
        <f t="shared" si="31"/>
        <v/>
      </c>
    </row>
  </sheetData>
  <autoFilter ref="A1:J2002" xr:uid="{89623313-6047-4E27-81AF-EB903A1DD6DD}">
    <filterColumn colId="6">
      <filters>
        <filter val="MATERIA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58A-BF3A-4F78-B601-0F8D38A7DA78}">
  <sheetPr codeName="Hoja1"/>
  <dimension ref="A1:L33"/>
  <sheetViews>
    <sheetView zoomScale="80" zoomScaleNormal="80" workbookViewId="0">
      <selection activeCell="E14" sqref="E14"/>
    </sheetView>
  </sheetViews>
  <sheetFormatPr baseColWidth="10" defaultRowHeight="15" x14ac:dyDescent="0.2"/>
  <cols>
    <col min="1" max="2" width="12" bestFit="1" customWidth="1"/>
    <col min="3" max="3" width="7.5" customWidth="1"/>
    <col min="4" max="4" width="7.1640625" bestFit="1" customWidth="1"/>
    <col min="5" max="5" width="17.5" bestFit="1" customWidth="1"/>
    <col min="6" max="6" width="5" bestFit="1" customWidth="1"/>
    <col min="7" max="7" width="8.33203125" bestFit="1" customWidth="1"/>
    <col min="8" max="8" width="62" bestFit="1" customWidth="1"/>
    <col min="9" max="9" width="21.83203125" bestFit="1" customWidth="1"/>
    <col min="10" max="11" width="7.5" bestFit="1" customWidth="1"/>
    <col min="12" max="12" width="11.5" bestFit="1" customWidth="1"/>
    <col min="13" max="13" width="7.1640625" bestFit="1" customWidth="1"/>
    <col min="14" max="14" width="12.1640625" bestFit="1" customWidth="1"/>
    <col min="15" max="17" width="10.5" bestFit="1" customWidth="1"/>
    <col min="18" max="19" width="9.5" bestFit="1" customWidth="1"/>
    <col min="20" max="25" width="10.5" bestFit="1" customWidth="1"/>
    <col min="26" max="27" width="9.5" bestFit="1" customWidth="1"/>
    <col min="28" max="32" width="10.5" bestFit="1" customWidth="1"/>
    <col min="33" max="33" width="12.5" bestFit="1" customWidth="1"/>
    <col min="34" max="43" width="9.33203125" bestFit="1" customWidth="1"/>
    <col min="44" max="50" width="8.33203125" bestFit="1" customWidth="1"/>
    <col min="51" max="66" width="9.33203125" bestFit="1" customWidth="1"/>
  </cols>
  <sheetData>
    <row r="1" spans="1:12" x14ac:dyDescent="0.2">
      <c r="H1" s="5" t="s">
        <v>6</v>
      </c>
      <c r="I1" t="s">
        <v>42</v>
      </c>
    </row>
    <row r="3" spans="1:12" x14ac:dyDescent="0.2">
      <c r="H3" s="5" t="s">
        <v>16</v>
      </c>
      <c r="I3" s="5" t="s">
        <v>14</v>
      </c>
    </row>
    <row r="4" spans="1:12" x14ac:dyDescent="0.2">
      <c r="H4" s="5" t="s">
        <v>12</v>
      </c>
      <c r="I4" t="s">
        <v>15</v>
      </c>
      <c r="J4" t="s">
        <v>43</v>
      </c>
      <c r="K4" t="s">
        <v>577</v>
      </c>
      <c r="L4" t="s">
        <v>13</v>
      </c>
    </row>
    <row r="5" spans="1:12" x14ac:dyDescent="0.2">
      <c r="A5" s="8">
        <f>IFERROR(GETPIVOTDATA("ABONOS",$H$3,"CLIENTE/PROVEEDOR",H5)^2, "")</f>
        <v>0.54080251823572834</v>
      </c>
      <c r="B5" s="8">
        <f>IFERROR(GETPIVOTDATA("ABONOS",$H$3,"CLIENTE/PROVEEDOR",H5) + B4, "")</f>
        <v>0.73539276460659331</v>
      </c>
      <c r="C5" s="8">
        <f t="shared" ref="C5:C6" si="0">IF(B5="", "", IF(B5&gt;=0.8, 1, 0))</f>
        <v>0</v>
      </c>
      <c r="E5" s="9" t="s">
        <v>17</v>
      </c>
      <c r="F5" s="10">
        <f>1-SUM(A:A)</f>
        <v>0.452100572933261</v>
      </c>
      <c r="H5" s="6" t="s">
        <v>494</v>
      </c>
      <c r="I5" s="7">
        <v>0</v>
      </c>
      <c r="J5" s="7">
        <v>0</v>
      </c>
      <c r="K5" s="7">
        <v>0.73539276460659331</v>
      </c>
      <c r="L5" s="7">
        <v>0.73539276460659331</v>
      </c>
    </row>
    <row r="6" spans="1:12" x14ac:dyDescent="0.2">
      <c r="A6" s="8">
        <f>IFERROR(GETPIVOTDATA("ABONOS",$H$3,"CLIENTE/PROVEEDOR",H6)^2, "")</f>
        <v>2.264259678426406E-3</v>
      </c>
      <c r="B6" s="8">
        <f>IFERROR(GETPIVOTDATA("ABONOS",$H$3,"CLIENTE/PROVEEDOR",H6) + B5, "")</f>
        <v>0.78297700231643175</v>
      </c>
      <c r="C6" s="8">
        <f t="shared" si="0"/>
        <v>0</v>
      </c>
      <c r="E6" s="9" t="s">
        <v>18</v>
      </c>
      <c r="F6" s="10">
        <f ca="1">+COUNTIF(INDIRECT("i5:" &amp; CHAR(MATCH("Total general", 4:4, 0) + 63) &amp; (5 + (COUNT(A:A) - SUM(C:C)))),"&gt;0")/((COUNTIF(I4:U4,"&lt;&gt;")-1)*((COUNT(A:A))-SUM(C:C)+1))</f>
        <v>0.55555555555555558</v>
      </c>
      <c r="H6" s="6" t="s">
        <v>572</v>
      </c>
      <c r="I6" s="7">
        <v>0</v>
      </c>
      <c r="J6" s="7">
        <v>4.7584237709838391E-2</v>
      </c>
      <c r="K6" s="7">
        <v>0</v>
      </c>
      <c r="L6" s="7">
        <v>4.7584237709838391E-2</v>
      </c>
    </row>
    <row r="7" spans="1:12" x14ac:dyDescent="0.2">
      <c r="A7" s="8">
        <f t="shared" ref="A7:A32" si="1">IFERROR(GETPIVOTDATA("ABONOS",$H$3,"CLIENTE/PROVEEDOR",H7)^2, "")</f>
        <v>1.7245799335849385E-3</v>
      </c>
      <c r="B7" s="8">
        <f t="shared" ref="B7:B32" si="2">IFERROR(GETPIVOTDATA("ABONOS",$H$3,"CLIENTE/PROVEEDOR",H7) + B6, "")</f>
        <v>0.82450506431774528</v>
      </c>
      <c r="C7" s="8">
        <f>IF(B7="", "", IF(B7&gt;=0.8, 1, 0))</f>
        <v>1</v>
      </c>
      <c r="H7" s="6" t="s">
        <v>528</v>
      </c>
      <c r="I7" s="7">
        <v>1.3842687333771168E-2</v>
      </c>
      <c r="J7" s="7">
        <v>1.3842687333771168E-2</v>
      </c>
      <c r="K7" s="7">
        <v>1.3842687333771168E-2</v>
      </c>
      <c r="L7" s="7">
        <v>4.1528062001313502E-2</v>
      </c>
    </row>
    <row r="8" spans="1:12" x14ac:dyDescent="0.2">
      <c r="A8" s="8">
        <f t="shared" si="1"/>
        <v>9.300774104709789E-4</v>
      </c>
      <c r="B8" s="8">
        <f t="shared" si="2"/>
        <v>0.85500223484995985</v>
      </c>
      <c r="C8" s="8">
        <f t="shared" ref="C8:C32" si="3">IF(B8="", "", IF(B8&gt;=0.8, 1, 0))</f>
        <v>1</v>
      </c>
      <c r="H8" s="6" t="s">
        <v>535</v>
      </c>
      <c r="I8" s="7">
        <v>1.0165723510738202E-2</v>
      </c>
      <c r="J8" s="7">
        <v>1.0165723510738202E-2</v>
      </c>
      <c r="K8" s="7">
        <v>1.0165723510738202E-2</v>
      </c>
      <c r="L8" s="7">
        <v>3.0497170532214606E-2</v>
      </c>
    </row>
    <row r="9" spans="1:12" x14ac:dyDescent="0.2">
      <c r="A9" s="8">
        <f t="shared" si="1"/>
        <v>8.1513348423350605E-4</v>
      </c>
      <c r="B9" s="8">
        <f t="shared" si="2"/>
        <v>0.88355277747586292</v>
      </c>
      <c r="C9" s="8">
        <f t="shared" si="3"/>
        <v>1</v>
      </c>
      <c r="H9" s="6" t="s">
        <v>505</v>
      </c>
      <c r="I9" s="7">
        <v>2.8550542625903032E-2</v>
      </c>
      <c r="J9" s="7">
        <v>0</v>
      </c>
      <c r="K9" s="7">
        <v>0</v>
      </c>
      <c r="L9" s="7">
        <v>2.8550542625903032E-2</v>
      </c>
    </row>
    <row r="10" spans="1:12" x14ac:dyDescent="0.2">
      <c r="A10" s="8">
        <f t="shared" si="1"/>
        <v>5.403475036906538E-4</v>
      </c>
      <c r="B10" s="8">
        <f t="shared" si="2"/>
        <v>0.9067981534394961</v>
      </c>
      <c r="C10" s="8">
        <f t="shared" si="3"/>
        <v>1</v>
      </c>
      <c r="H10" s="6" t="s">
        <v>510</v>
      </c>
      <c r="I10" s="7">
        <v>0</v>
      </c>
      <c r="J10" s="7">
        <v>1.297751937541047E-2</v>
      </c>
      <c r="K10" s="7">
        <v>1.0267856588222681E-2</v>
      </c>
      <c r="L10" s="7">
        <v>2.3245375963633151E-2</v>
      </c>
    </row>
    <row r="11" spans="1:12" x14ac:dyDescent="0.2">
      <c r="A11" s="8">
        <f t="shared" si="1"/>
        <v>3.6360013362244514E-4</v>
      </c>
      <c r="B11" s="8">
        <f t="shared" si="2"/>
        <v>0.92586645524176592</v>
      </c>
      <c r="C11" s="8">
        <f t="shared" si="3"/>
        <v>1</v>
      </c>
      <c r="H11" s="6" t="s">
        <v>501</v>
      </c>
      <c r="I11" s="7">
        <v>0</v>
      </c>
      <c r="J11" s="7">
        <v>0</v>
      </c>
      <c r="K11" s="7">
        <v>1.9068301802269785E-2</v>
      </c>
      <c r="L11" s="7">
        <v>1.9068301802269785E-2</v>
      </c>
    </row>
    <row r="12" spans="1:12" x14ac:dyDescent="0.2">
      <c r="A12" s="8">
        <f t="shared" si="1"/>
        <v>1.4050745380019282E-4</v>
      </c>
      <c r="B12" s="8">
        <f t="shared" si="2"/>
        <v>0.93772003924830982</v>
      </c>
      <c r="C12" s="8">
        <f t="shared" si="3"/>
        <v>1</v>
      </c>
      <c r="H12" s="6" t="s">
        <v>557</v>
      </c>
      <c r="I12" s="7">
        <v>0</v>
      </c>
      <c r="J12" s="7">
        <v>5.969942255195179E-3</v>
      </c>
      <c r="K12" s="7">
        <v>5.8836417513486996E-3</v>
      </c>
      <c r="L12" s="7">
        <v>1.1853584006543879E-2</v>
      </c>
    </row>
    <row r="13" spans="1:12" x14ac:dyDescent="0.2">
      <c r="A13" s="8">
        <f t="shared" si="1"/>
        <v>1.1695556190219039E-4</v>
      </c>
      <c r="B13" s="8">
        <f t="shared" si="2"/>
        <v>0.94853463872781851</v>
      </c>
      <c r="C13" s="8">
        <f t="shared" si="3"/>
        <v>1</v>
      </c>
      <c r="H13" s="6" t="s">
        <v>542</v>
      </c>
      <c r="I13" s="7">
        <v>5.4072997397543628E-3</v>
      </c>
      <c r="J13" s="7">
        <v>5.4072997397543628E-3</v>
      </c>
      <c r="K13" s="7">
        <v>0</v>
      </c>
      <c r="L13" s="7">
        <v>1.0814599479508726E-2</v>
      </c>
    </row>
    <row r="14" spans="1:12" x14ac:dyDescent="0.2">
      <c r="A14" s="8">
        <f t="shared" si="1"/>
        <v>4.7219254743222457E-5</v>
      </c>
      <c r="B14" s="8">
        <f t="shared" si="2"/>
        <v>0.95540626551797692</v>
      </c>
      <c r="C14" s="8">
        <f t="shared" si="3"/>
        <v>1</v>
      </c>
      <c r="H14" s="6" t="s">
        <v>454</v>
      </c>
      <c r="I14" s="7">
        <v>2.3040858909956271E-3</v>
      </c>
      <c r="J14" s="7">
        <v>2.3700869590350892E-3</v>
      </c>
      <c r="K14" s="7">
        <v>2.1974539401276708E-3</v>
      </c>
      <c r="L14" s="7">
        <v>6.8716267901583871E-3</v>
      </c>
    </row>
    <row r="15" spans="1:12" x14ac:dyDescent="0.2">
      <c r="A15" s="8">
        <f t="shared" si="1"/>
        <v>3.3792592555591479E-5</v>
      </c>
      <c r="B15" s="8">
        <f t="shared" si="2"/>
        <v>0.96121940516498283</v>
      </c>
      <c r="C15" s="8">
        <f t="shared" si="3"/>
        <v>1</v>
      </c>
      <c r="H15" s="6" t="s">
        <v>503</v>
      </c>
      <c r="I15" s="7">
        <v>2.9065698235029329E-3</v>
      </c>
      <c r="J15" s="7">
        <v>0</v>
      </c>
      <c r="K15" s="7">
        <v>2.9065698235029329E-3</v>
      </c>
      <c r="L15" s="7">
        <v>5.8131396470058657E-3</v>
      </c>
    </row>
    <row r="16" spans="1:12" x14ac:dyDescent="0.2">
      <c r="A16" s="8">
        <f t="shared" si="1"/>
        <v>2.8290986118999119E-5</v>
      </c>
      <c r="B16" s="8">
        <f t="shared" si="2"/>
        <v>0.9665383323236304</v>
      </c>
      <c r="C16" s="8">
        <f t="shared" si="3"/>
        <v>1</v>
      </c>
      <c r="H16" s="6" t="s">
        <v>544</v>
      </c>
      <c r="I16" s="7">
        <v>1.772975719549203E-3</v>
      </c>
      <c r="J16" s="7">
        <v>1.772975719549203E-3</v>
      </c>
      <c r="K16" s="7">
        <v>1.772975719549203E-3</v>
      </c>
      <c r="L16" s="7">
        <v>5.3189271586476083E-3</v>
      </c>
    </row>
    <row r="17" spans="1:12" x14ac:dyDescent="0.2">
      <c r="A17" s="8">
        <f t="shared" si="1"/>
        <v>1.5962427227763384E-5</v>
      </c>
      <c r="B17" s="8">
        <f t="shared" si="2"/>
        <v>0.97053363296660622</v>
      </c>
      <c r="C17" s="8">
        <f t="shared" si="3"/>
        <v>1</v>
      </c>
      <c r="H17" s="6" t="s">
        <v>532</v>
      </c>
      <c r="I17" s="7">
        <v>1.3317668809919561E-3</v>
      </c>
      <c r="J17" s="7">
        <v>1.3317668809919561E-3</v>
      </c>
      <c r="K17" s="7">
        <v>1.3317668809919561E-3</v>
      </c>
      <c r="L17" s="7">
        <v>3.9953006429758681E-3</v>
      </c>
    </row>
    <row r="18" spans="1:12" x14ac:dyDescent="0.2">
      <c r="A18" s="8">
        <f t="shared" si="1"/>
        <v>1.5197867374417814E-5</v>
      </c>
      <c r="B18" s="8">
        <f t="shared" si="2"/>
        <v>0.97443207719147562</v>
      </c>
      <c r="C18" s="8">
        <f t="shared" si="3"/>
        <v>1</v>
      </c>
      <c r="H18" s="6" t="s">
        <v>524</v>
      </c>
      <c r="I18" s="7">
        <v>1.2994814082898101E-3</v>
      </c>
      <c r="J18" s="7">
        <v>1.2994814082898101E-3</v>
      </c>
      <c r="K18" s="7">
        <v>1.2994814082898101E-3</v>
      </c>
      <c r="L18" s="7">
        <v>3.8984442248694304E-3</v>
      </c>
    </row>
    <row r="19" spans="1:12" x14ac:dyDescent="0.2">
      <c r="A19" s="8">
        <f t="shared" si="1"/>
        <v>1.2626055884600759E-5</v>
      </c>
      <c r="B19" s="8">
        <f t="shared" si="2"/>
        <v>0.97798539337281953</v>
      </c>
      <c r="C19" s="8">
        <f t="shared" si="3"/>
        <v>1</v>
      </c>
      <c r="H19" s="6" t="s">
        <v>561</v>
      </c>
      <c r="I19" s="7">
        <v>1.1844387271146505E-3</v>
      </c>
      <c r="J19" s="7">
        <v>1.1844387271146505E-3</v>
      </c>
      <c r="K19" s="7">
        <v>1.1844387271146505E-3</v>
      </c>
      <c r="L19" s="7">
        <v>3.5533161813439511E-3</v>
      </c>
    </row>
    <row r="20" spans="1:12" x14ac:dyDescent="0.2">
      <c r="A20" s="8">
        <f t="shared" si="1"/>
        <v>1.0164860252021752E-5</v>
      </c>
      <c r="B20" s="8">
        <f t="shared" si="2"/>
        <v>0.98117363117010215</v>
      </c>
      <c r="C20" s="8">
        <f t="shared" si="3"/>
        <v>1</v>
      </c>
      <c r="H20" s="6" t="s">
        <v>472</v>
      </c>
      <c r="I20" s="7">
        <v>1.7681939362433436E-3</v>
      </c>
      <c r="J20" s="7">
        <v>1.4200438610393106E-3</v>
      </c>
      <c r="K20" s="7">
        <v>0</v>
      </c>
      <c r="L20" s="7">
        <v>3.1882377972826544E-3</v>
      </c>
    </row>
    <row r="21" spans="1:12" x14ac:dyDescent="0.2">
      <c r="A21" s="8">
        <f t="shared" si="1"/>
        <v>8.7939226754737701E-6</v>
      </c>
      <c r="B21" s="8">
        <f t="shared" si="2"/>
        <v>0.98413908605518707</v>
      </c>
      <c r="C21" s="8">
        <f t="shared" si="3"/>
        <v>1</v>
      </c>
      <c r="H21" s="6" t="s">
        <v>540</v>
      </c>
      <c r="I21" s="7">
        <v>1.1126181068032747E-3</v>
      </c>
      <c r="J21" s="7">
        <v>9.2641838914080186E-4</v>
      </c>
      <c r="K21" s="7">
        <v>9.2641838914080186E-4</v>
      </c>
      <c r="L21" s="7">
        <v>2.9654548850848784E-3</v>
      </c>
    </row>
    <row r="22" spans="1:12" x14ac:dyDescent="0.2">
      <c r="A22" s="8">
        <f t="shared" si="1"/>
        <v>7.4585547047908256E-6</v>
      </c>
      <c r="B22" s="8">
        <f t="shared" si="2"/>
        <v>0.98687012151903419</v>
      </c>
      <c r="C22" s="8">
        <f t="shared" si="3"/>
        <v>1</v>
      </c>
      <c r="H22" s="6" t="s">
        <v>438</v>
      </c>
      <c r="I22" s="7">
        <v>1.0300564262888507E-3</v>
      </c>
      <c r="J22" s="7">
        <v>8.1781774858359613E-4</v>
      </c>
      <c r="K22" s="7">
        <v>8.8316128897470466E-4</v>
      </c>
      <c r="L22" s="7">
        <v>2.7310354638471514E-3</v>
      </c>
    </row>
    <row r="23" spans="1:12" x14ac:dyDescent="0.2">
      <c r="A23" s="8">
        <f t="shared" si="1"/>
        <v>5.1671699879002748E-6</v>
      </c>
      <c r="B23" s="8">
        <f t="shared" si="2"/>
        <v>0.98914326251507911</v>
      </c>
      <c r="C23" s="8">
        <f t="shared" si="3"/>
        <v>1</v>
      </c>
      <c r="H23" s="6" t="s">
        <v>515</v>
      </c>
      <c r="I23" s="7">
        <v>7.577136653483202E-4</v>
      </c>
      <c r="J23" s="7">
        <v>7.577136653483202E-4</v>
      </c>
      <c r="K23" s="7">
        <v>7.577136653483202E-4</v>
      </c>
      <c r="L23" s="7">
        <v>2.2731409960449604E-3</v>
      </c>
    </row>
    <row r="24" spans="1:12" x14ac:dyDescent="0.2">
      <c r="A24" s="8">
        <f t="shared" si="1"/>
        <v>4.4944320763655426E-6</v>
      </c>
      <c r="B24" s="8">
        <f t="shared" si="2"/>
        <v>0.99126327008024617</v>
      </c>
      <c r="C24" s="8">
        <f t="shared" si="3"/>
        <v>1</v>
      </c>
      <c r="H24" s="6" t="s">
        <v>464</v>
      </c>
      <c r="I24" s="7">
        <v>7.607292082671864E-4</v>
      </c>
      <c r="J24" s="7">
        <v>7.607292082671864E-4</v>
      </c>
      <c r="K24" s="7">
        <v>5.9854914863268166E-4</v>
      </c>
      <c r="L24" s="7">
        <v>2.1200075651670544E-3</v>
      </c>
    </row>
    <row r="25" spans="1:12" x14ac:dyDescent="0.2">
      <c r="A25" s="8">
        <f t="shared" si="1"/>
        <v>3.2252679554718513E-6</v>
      </c>
      <c r="B25" s="8">
        <f t="shared" si="2"/>
        <v>0.99305917318327597</v>
      </c>
      <c r="C25" s="8">
        <f t="shared" si="3"/>
        <v>1</v>
      </c>
      <c r="H25" s="6" t="s">
        <v>466</v>
      </c>
      <c r="I25" s="7">
        <v>5.9863436767658017E-4</v>
      </c>
      <c r="J25" s="7">
        <v>5.9863436767658017E-4</v>
      </c>
      <c r="K25" s="7">
        <v>5.9863436767658017E-4</v>
      </c>
      <c r="L25" s="7">
        <v>1.7959031030297407E-3</v>
      </c>
    </row>
    <row r="26" spans="1:12" x14ac:dyDescent="0.2">
      <c r="A26" s="8">
        <f t="shared" si="1"/>
        <v>3.1373761036497277E-6</v>
      </c>
      <c r="B26" s="8">
        <f t="shared" si="2"/>
        <v>0.99483043716801955</v>
      </c>
      <c r="C26" s="8">
        <f t="shared" si="3"/>
        <v>1</v>
      </c>
      <c r="H26" s="6" t="s">
        <v>458</v>
      </c>
      <c r="I26" s="7">
        <v>5.9413679204504217E-4</v>
      </c>
      <c r="J26" s="7">
        <v>5.8299040065350205E-4</v>
      </c>
      <c r="K26" s="7">
        <v>5.9413679204504217E-4</v>
      </c>
      <c r="L26" s="7">
        <v>1.7712639847435863E-3</v>
      </c>
    </row>
    <row r="27" spans="1:12" x14ac:dyDescent="0.2">
      <c r="A27" s="8">
        <f t="shared" si="1"/>
        <v>2.3715968149177602E-6</v>
      </c>
      <c r="B27" s="8">
        <f t="shared" si="2"/>
        <v>0.99637043613390164</v>
      </c>
      <c r="C27" s="8">
        <f t="shared" si="3"/>
        <v>1</v>
      </c>
      <c r="H27" s="6" t="s">
        <v>507</v>
      </c>
      <c r="I27" s="7">
        <v>0</v>
      </c>
      <c r="J27" s="7">
        <v>1.5399989658820424E-3</v>
      </c>
      <c r="K27" s="7">
        <v>0</v>
      </c>
      <c r="L27" s="7">
        <v>1.5399989658820424E-3</v>
      </c>
    </row>
    <row r="28" spans="1:12" x14ac:dyDescent="0.2">
      <c r="A28" s="8">
        <f t="shared" si="1"/>
        <v>1.8878618859454915E-6</v>
      </c>
      <c r="B28" s="8">
        <f t="shared" si="2"/>
        <v>0.99774443099777321</v>
      </c>
      <c r="C28" s="8">
        <f t="shared" si="3"/>
        <v>1</v>
      </c>
      <c r="H28" s="6" t="s">
        <v>521</v>
      </c>
      <c r="I28" s="7">
        <v>6.8699743193579178E-4</v>
      </c>
      <c r="J28" s="7">
        <v>6.8699743193579178E-4</v>
      </c>
      <c r="K28" s="7">
        <v>0</v>
      </c>
      <c r="L28" s="7">
        <v>1.3739948638715836E-3</v>
      </c>
    </row>
    <row r="29" spans="1:12" x14ac:dyDescent="0.2">
      <c r="A29" s="8">
        <f t="shared" si="1"/>
        <v>1.0629143943219135E-6</v>
      </c>
      <c r="B29" s="8">
        <f t="shared" si="2"/>
        <v>0.99877540839535373</v>
      </c>
      <c r="C29" s="8">
        <f t="shared" si="3"/>
        <v>1</v>
      </c>
      <c r="H29" s="6" t="s">
        <v>546</v>
      </c>
      <c r="I29" s="7">
        <v>1.0309773975805258E-3</v>
      </c>
      <c r="J29" s="7">
        <v>0</v>
      </c>
      <c r="K29" s="7">
        <v>0</v>
      </c>
      <c r="L29" s="7">
        <v>1.0309773975805258E-3</v>
      </c>
    </row>
    <row r="30" spans="1:12" x14ac:dyDescent="0.2">
      <c r="A30" s="8">
        <f t="shared" si="1"/>
        <v>4.1121369843700617E-7</v>
      </c>
      <c r="B30" s="8">
        <f t="shared" si="2"/>
        <v>0.99941666785800287</v>
      </c>
      <c r="C30" s="8">
        <f t="shared" si="3"/>
        <v>1</v>
      </c>
      <c r="H30" s="6" t="s">
        <v>448</v>
      </c>
      <c r="I30" s="7">
        <v>2.1375315421636506E-4</v>
      </c>
      <c r="J30" s="7">
        <v>2.1375315421636506E-4</v>
      </c>
      <c r="K30" s="7">
        <v>2.1375315421636506E-4</v>
      </c>
      <c r="L30" s="7">
        <v>6.4125946264909507E-4</v>
      </c>
    </row>
    <row r="31" spans="1:12" x14ac:dyDescent="0.2">
      <c r="A31" s="8">
        <f t="shared" si="1"/>
        <v>1.3901016593958259E-7</v>
      </c>
      <c r="B31" s="8">
        <f t="shared" si="2"/>
        <v>0.99978950852898663</v>
      </c>
      <c r="C31" s="8">
        <f t="shared" si="3"/>
        <v>1</v>
      </c>
      <c r="H31" s="6" t="s">
        <v>443</v>
      </c>
      <c r="I31" s="7">
        <v>1.8642033549185467E-4</v>
      </c>
      <c r="J31" s="7">
        <v>1.8642033549185467E-4</v>
      </c>
      <c r="K31" s="7">
        <v>0</v>
      </c>
      <c r="L31" s="7">
        <v>3.7284067098370934E-4</v>
      </c>
    </row>
    <row r="32" spans="1:12" x14ac:dyDescent="0.2">
      <c r="A32" s="8">
        <f t="shared" si="1"/>
        <v>4.4306659369361946E-8</v>
      </c>
      <c r="B32" s="8">
        <f t="shared" si="2"/>
        <v>1</v>
      </c>
      <c r="C32" s="8">
        <f t="shared" si="3"/>
        <v>1</v>
      </c>
      <c r="H32" s="6" t="s">
        <v>548</v>
      </c>
      <c r="I32" s="7">
        <v>2.104914710133452E-4</v>
      </c>
      <c r="J32" s="7">
        <v>0</v>
      </c>
      <c r="K32" s="7">
        <v>0</v>
      </c>
      <c r="L32" s="7">
        <v>2.104914710133452E-4</v>
      </c>
    </row>
    <row r="33" spans="8:12" x14ac:dyDescent="0.2">
      <c r="H33" s="6" t="s">
        <v>13</v>
      </c>
      <c r="I33" s="7">
        <v>7.771629395352142E-2</v>
      </c>
      <c r="J33" s="7">
        <v>0.11239767714792383</v>
      </c>
      <c r="K33" s="7">
        <v>0.80988602889855466</v>
      </c>
      <c r="L33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EF2F-9D2F-4122-BFBB-01C680485501}">
  <dimension ref="A1:Q90"/>
  <sheetViews>
    <sheetView tabSelected="1" workbookViewId="0">
      <selection activeCell="C19" sqref="C19"/>
    </sheetView>
  </sheetViews>
  <sheetFormatPr baseColWidth="10" defaultRowHeight="15" x14ac:dyDescent="0.2"/>
  <cols>
    <col min="1" max="1" width="24.83203125" bestFit="1" customWidth="1"/>
    <col min="2" max="2" width="20.6640625" bestFit="1" customWidth="1"/>
    <col min="3" max="4" width="15" bestFit="1" customWidth="1"/>
    <col min="5" max="5" width="30.1640625" bestFit="1" customWidth="1"/>
    <col min="6" max="6" width="20.6640625" bestFit="1" customWidth="1"/>
    <col min="7" max="11" width="14.6640625" bestFit="1" customWidth="1"/>
    <col min="12" max="14" width="19" bestFit="1" customWidth="1"/>
    <col min="15" max="15" width="150.1640625" bestFit="1" customWidth="1"/>
    <col min="16" max="16" width="163" bestFit="1" customWidth="1"/>
    <col min="17" max="17" width="14.33203125" bestFit="1" customWidth="1"/>
    <col min="18" max="18" width="39.6640625" bestFit="1" customWidth="1"/>
    <col min="19" max="19" width="26.83203125" bestFit="1" customWidth="1"/>
    <col min="20" max="20" width="29.83203125" bestFit="1" customWidth="1"/>
    <col min="21" max="21" width="35.5" bestFit="1" customWidth="1"/>
    <col min="22" max="22" width="38.33203125" bestFit="1" customWidth="1"/>
    <col min="23" max="23" width="32.1640625" bestFit="1" customWidth="1"/>
    <col min="24" max="24" width="35.1640625" bestFit="1" customWidth="1"/>
    <col min="25" max="25" width="14.33203125" bestFit="1" customWidth="1"/>
    <col min="26" max="58" width="21.1640625" bestFit="1" customWidth="1"/>
    <col min="59" max="59" width="11.5" bestFit="1" customWidth="1"/>
    <col min="60" max="66" width="6.1640625" bestFit="1" customWidth="1"/>
    <col min="67" max="67" width="11.6640625" bestFit="1" customWidth="1"/>
    <col min="68" max="68" width="122.33203125" bestFit="1" customWidth="1"/>
    <col min="69" max="69" width="70.33203125" bestFit="1" customWidth="1"/>
    <col min="70" max="71" width="122.33203125" bestFit="1" customWidth="1"/>
    <col min="72" max="72" width="70.33203125" bestFit="1" customWidth="1"/>
    <col min="73" max="73" width="122.6640625" bestFit="1" customWidth="1"/>
    <col min="74" max="74" width="122.33203125" bestFit="1" customWidth="1"/>
    <col min="75" max="75" width="70.33203125" bestFit="1" customWidth="1"/>
    <col min="76" max="79" width="122.33203125" bestFit="1" customWidth="1"/>
    <col min="80" max="80" width="70.33203125" bestFit="1" customWidth="1"/>
    <col min="81" max="83" width="122.33203125" bestFit="1" customWidth="1"/>
    <col min="84" max="85" width="70.33203125" bestFit="1" customWidth="1"/>
    <col min="86" max="86" width="122.6640625" bestFit="1" customWidth="1"/>
    <col min="87" max="87" width="122.33203125" bestFit="1" customWidth="1"/>
    <col min="88" max="88" width="70.33203125" bestFit="1" customWidth="1"/>
    <col min="89" max="89" width="122.33203125" bestFit="1" customWidth="1"/>
    <col min="90" max="93" width="70.33203125" bestFit="1" customWidth="1"/>
    <col min="94" max="94" width="122.33203125" bestFit="1" customWidth="1"/>
    <col min="95" max="95" width="70.33203125" bestFit="1" customWidth="1"/>
    <col min="96" max="99" width="122.33203125" bestFit="1" customWidth="1"/>
    <col min="100" max="100" width="70.33203125" bestFit="1" customWidth="1"/>
    <col min="101" max="104" width="122.33203125" bestFit="1" customWidth="1"/>
    <col min="105" max="106" width="70.33203125" bestFit="1" customWidth="1"/>
    <col min="107" max="108" width="122.33203125" bestFit="1" customWidth="1"/>
    <col min="109" max="109" width="70.33203125" bestFit="1" customWidth="1"/>
    <col min="110" max="112" width="122.33203125" bestFit="1" customWidth="1"/>
    <col min="113" max="114" width="70.33203125" bestFit="1" customWidth="1"/>
    <col min="115" max="116" width="122.33203125" bestFit="1" customWidth="1"/>
    <col min="117" max="118" width="70.33203125" bestFit="1" customWidth="1"/>
    <col min="119" max="122" width="122.33203125" bestFit="1" customWidth="1"/>
    <col min="123" max="123" width="70.33203125" bestFit="1" customWidth="1"/>
    <col min="124" max="124" width="122.33203125" bestFit="1" customWidth="1"/>
    <col min="125" max="125" width="70.33203125" bestFit="1" customWidth="1"/>
    <col min="126" max="126" width="122.6640625" bestFit="1" customWidth="1"/>
    <col min="127" max="127" width="70.33203125" bestFit="1" customWidth="1"/>
    <col min="128" max="130" width="122.33203125" bestFit="1" customWidth="1"/>
    <col min="131" max="134" width="70.33203125" bestFit="1" customWidth="1"/>
    <col min="135" max="136" width="122.33203125" bestFit="1" customWidth="1"/>
    <col min="137" max="139" width="70.33203125" bestFit="1" customWidth="1"/>
    <col min="140" max="147" width="122.33203125" bestFit="1" customWidth="1"/>
    <col min="148" max="153" width="70.33203125" bestFit="1" customWidth="1"/>
    <col min="154" max="155" width="122.33203125" bestFit="1" customWidth="1"/>
    <col min="156" max="156" width="70.33203125" bestFit="1" customWidth="1"/>
    <col min="157" max="157" width="122.33203125" bestFit="1" customWidth="1"/>
    <col min="158" max="158" width="70.33203125" bestFit="1" customWidth="1"/>
    <col min="159" max="160" width="122.33203125" bestFit="1" customWidth="1"/>
    <col min="161" max="164" width="70.33203125" bestFit="1" customWidth="1"/>
    <col min="165" max="165" width="122.33203125" bestFit="1" customWidth="1"/>
    <col min="166" max="167" width="70.33203125" bestFit="1" customWidth="1"/>
    <col min="168" max="168" width="122.33203125" bestFit="1" customWidth="1"/>
    <col min="169" max="169" width="70.33203125" bestFit="1" customWidth="1"/>
    <col min="170" max="170" width="122.33203125" bestFit="1" customWidth="1"/>
    <col min="171" max="171" width="122.6640625" bestFit="1" customWidth="1"/>
    <col min="172" max="174" width="70.33203125" bestFit="1" customWidth="1"/>
    <col min="175" max="176" width="122.33203125" bestFit="1" customWidth="1"/>
    <col min="177" max="179" width="70.33203125" bestFit="1" customWidth="1"/>
    <col min="180" max="183" width="122.33203125" bestFit="1" customWidth="1"/>
    <col min="184" max="187" width="70.33203125" bestFit="1" customWidth="1"/>
    <col min="188" max="188" width="122.33203125" bestFit="1" customWidth="1"/>
    <col min="189" max="192" width="70.33203125" bestFit="1" customWidth="1"/>
    <col min="193" max="193" width="122.33203125" bestFit="1" customWidth="1"/>
    <col min="194" max="195" width="70.33203125" bestFit="1" customWidth="1"/>
    <col min="196" max="196" width="122.33203125" bestFit="1" customWidth="1"/>
    <col min="197" max="197" width="84.6640625" bestFit="1" customWidth="1"/>
    <col min="198" max="198" width="84.83203125" bestFit="1" customWidth="1"/>
    <col min="199" max="199" width="84.6640625" bestFit="1" customWidth="1"/>
    <col min="200" max="200" width="78.33203125" bestFit="1" customWidth="1"/>
    <col min="201" max="201" width="78.6640625" bestFit="1" customWidth="1"/>
    <col min="202" max="202" width="78.33203125" bestFit="1" customWidth="1"/>
    <col min="203" max="204" width="90.33203125" bestFit="1" customWidth="1"/>
    <col min="205" max="205" width="89.33203125" bestFit="1" customWidth="1"/>
    <col min="206" max="207" width="90.33203125" bestFit="1" customWidth="1"/>
    <col min="208" max="210" width="59.33203125" bestFit="1" customWidth="1"/>
    <col min="211" max="213" width="58.33203125" bestFit="1" customWidth="1"/>
    <col min="214" max="215" width="101.33203125" bestFit="1" customWidth="1"/>
    <col min="216" max="216" width="101.6640625" bestFit="1" customWidth="1"/>
    <col min="217" max="223" width="101.33203125" bestFit="1" customWidth="1"/>
    <col min="224" max="228" width="100.33203125" bestFit="1" customWidth="1"/>
    <col min="229" max="229" width="223.33203125" bestFit="1" customWidth="1"/>
    <col min="230" max="230" width="231.6640625" bestFit="1" customWidth="1"/>
    <col min="231" max="231" width="204.6640625" bestFit="1" customWidth="1"/>
    <col min="232" max="232" width="231.83203125" bestFit="1" customWidth="1"/>
    <col min="233" max="233" width="210.6640625" bestFit="1" customWidth="1"/>
    <col min="234" max="234" width="201.33203125" bestFit="1" customWidth="1"/>
    <col min="235" max="235" width="219.6640625" bestFit="1" customWidth="1"/>
    <col min="236" max="236" width="201.83203125" bestFit="1" customWidth="1"/>
    <col min="237" max="237" width="201.1640625" bestFit="1" customWidth="1"/>
    <col min="238" max="238" width="204.6640625" bestFit="1" customWidth="1"/>
    <col min="239" max="239" width="190.33203125" bestFit="1" customWidth="1"/>
    <col min="240" max="240" width="167.6640625" bestFit="1" customWidth="1"/>
    <col min="241" max="241" width="201.1640625" bestFit="1" customWidth="1"/>
    <col min="242" max="242" width="223.6640625" bestFit="1" customWidth="1"/>
    <col min="243" max="244" width="221.6640625" bestFit="1" customWidth="1"/>
    <col min="245" max="245" width="185.33203125" bestFit="1" customWidth="1"/>
    <col min="246" max="246" width="175" bestFit="1" customWidth="1"/>
    <col min="247" max="247" width="219.33203125" bestFit="1" customWidth="1"/>
    <col min="248" max="248" width="223" bestFit="1" customWidth="1"/>
    <col min="249" max="253" width="100.33203125" bestFit="1" customWidth="1"/>
    <col min="254" max="254" width="241.33203125" bestFit="1" customWidth="1"/>
    <col min="255" max="258" width="255.6640625" bestFit="1" customWidth="1"/>
    <col min="259" max="259" width="245.33203125" bestFit="1" customWidth="1"/>
    <col min="260" max="260" width="246.6640625" bestFit="1" customWidth="1"/>
    <col min="261" max="261" width="255.6640625" bestFit="1" customWidth="1"/>
    <col min="262" max="262" width="253" bestFit="1" customWidth="1"/>
    <col min="263" max="263" width="255.6640625" bestFit="1" customWidth="1"/>
    <col min="264" max="264" width="255.33203125" bestFit="1" customWidth="1"/>
    <col min="265" max="265" width="255.6640625" bestFit="1" customWidth="1"/>
    <col min="266" max="266" width="255.33203125" bestFit="1" customWidth="1"/>
    <col min="267" max="267" width="238.83203125" bestFit="1" customWidth="1"/>
    <col min="268" max="269" width="245.33203125" bestFit="1" customWidth="1"/>
    <col min="270" max="270" width="255.6640625" bestFit="1" customWidth="1"/>
    <col min="271" max="271" width="252.1640625" bestFit="1" customWidth="1"/>
    <col min="272" max="272" width="255.6640625" bestFit="1" customWidth="1"/>
    <col min="273" max="273" width="238.6640625" bestFit="1" customWidth="1"/>
    <col min="274" max="277" width="255.6640625" bestFit="1" customWidth="1"/>
    <col min="278" max="278" width="244.33203125" bestFit="1" customWidth="1"/>
    <col min="279" max="279" width="255.6640625" bestFit="1" customWidth="1"/>
    <col min="280" max="280" width="253.1640625" bestFit="1" customWidth="1"/>
    <col min="281" max="284" width="255.6640625" bestFit="1" customWidth="1"/>
    <col min="285" max="285" width="247.33203125" bestFit="1" customWidth="1"/>
    <col min="286" max="298" width="255.6640625" bestFit="1" customWidth="1"/>
    <col min="299" max="299" width="254" bestFit="1" customWidth="1"/>
    <col min="300" max="305" width="255.6640625" bestFit="1" customWidth="1"/>
    <col min="306" max="306" width="254.6640625" bestFit="1" customWidth="1"/>
    <col min="307" max="307" width="255.6640625" bestFit="1" customWidth="1"/>
    <col min="308" max="308" width="240.6640625" bestFit="1" customWidth="1"/>
    <col min="309" max="309" width="245.6640625" bestFit="1" customWidth="1"/>
    <col min="310" max="310" width="247.33203125" bestFit="1" customWidth="1"/>
    <col min="311" max="311" width="255.6640625" bestFit="1" customWidth="1"/>
    <col min="312" max="312" width="252.33203125" bestFit="1" customWidth="1"/>
    <col min="313" max="314" width="252.1640625" bestFit="1" customWidth="1"/>
    <col min="315" max="317" width="243" bestFit="1" customWidth="1"/>
    <col min="318" max="318" width="252.6640625" bestFit="1" customWidth="1"/>
    <col min="319" max="323" width="252.33203125" bestFit="1" customWidth="1"/>
    <col min="324" max="324" width="252.6640625" bestFit="1" customWidth="1"/>
    <col min="325" max="327" width="252.33203125" bestFit="1" customWidth="1"/>
    <col min="328" max="328" width="252.6640625" bestFit="1" customWidth="1"/>
    <col min="329" max="339" width="252.33203125" bestFit="1" customWidth="1"/>
    <col min="340" max="340" width="255.6640625" bestFit="1" customWidth="1"/>
    <col min="341" max="341" width="252.33203125" bestFit="1" customWidth="1"/>
    <col min="342" max="345" width="255.6640625" bestFit="1" customWidth="1"/>
    <col min="346" max="346" width="252.6640625" bestFit="1" customWidth="1"/>
    <col min="347" max="364" width="252.33203125" bestFit="1" customWidth="1"/>
    <col min="365" max="372" width="252" bestFit="1" customWidth="1"/>
    <col min="373" max="376" width="255.6640625" bestFit="1" customWidth="1"/>
    <col min="377" max="378" width="243.1640625" bestFit="1" customWidth="1"/>
    <col min="379" max="379" width="181.33203125" bestFit="1" customWidth="1"/>
    <col min="380" max="380" width="180.6640625" bestFit="1" customWidth="1"/>
    <col min="381" max="382" width="181.1640625" bestFit="1" customWidth="1"/>
    <col min="383" max="384" width="184" bestFit="1" customWidth="1"/>
    <col min="385" max="385" width="142.83203125" bestFit="1" customWidth="1"/>
    <col min="386" max="386" width="213" bestFit="1" customWidth="1"/>
    <col min="387" max="387" width="195.33203125" bestFit="1" customWidth="1"/>
    <col min="388" max="388" width="200.6640625" bestFit="1" customWidth="1"/>
    <col min="389" max="389" width="207.6640625" bestFit="1" customWidth="1"/>
    <col min="390" max="390" width="200.1640625" bestFit="1" customWidth="1"/>
    <col min="391" max="391" width="199.83203125" bestFit="1" customWidth="1"/>
    <col min="392" max="392" width="204.6640625" bestFit="1" customWidth="1"/>
    <col min="393" max="393" width="209.1640625" bestFit="1" customWidth="1"/>
    <col min="394" max="395" width="197.6640625" bestFit="1" customWidth="1"/>
    <col min="396" max="396" width="198.1640625" bestFit="1" customWidth="1"/>
    <col min="397" max="398" width="193.6640625" bestFit="1" customWidth="1"/>
    <col min="399" max="399" width="200.6640625" bestFit="1" customWidth="1"/>
    <col min="400" max="400" width="199.33203125" bestFit="1" customWidth="1"/>
    <col min="401" max="401" width="199.6640625" bestFit="1" customWidth="1"/>
    <col min="402" max="402" width="198.6640625" bestFit="1" customWidth="1"/>
    <col min="403" max="403" width="173.33203125" bestFit="1" customWidth="1"/>
    <col min="404" max="404" width="137.6640625" bestFit="1" customWidth="1"/>
    <col min="405" max="405" width="127.6640625" bestFit="1" customWidth="1"/>
    <col min="406" max="406" width="213.33203125" bestFit="1" customWidth="1"/>
    <col min="407" max="407" width="219" bestFit="1" customWidth="1"/>
    <col min="408" max="408" width="220.83203125" bestFit="1" customWidth="1"/>
    <col min="409" max="409" width="214.6640625" bestFit="1" customWidth="1"/>
    <col min="410" max="410" width="216.33203125" bestFit="1" customWidth="1"/>
    <col min="411" max="411" width="209.6640625" bestFit="1" customWidth="1"/>
    <col min="412" max="412" width="215.6640625" bestFit="1" customWidth="1"/>
    <col min="413" max="413" width="223.1640625" bestFit="1" customWidth="1"/>
    <col min="414" max="414" width="226" bestFit="1" customWidth="1"/>
    <col min="415" max="415" width="221.33203125" bestFit="1" customWidth="1"/>
    <col min="416" max="416" width="219.6640625" bestFit="1" customWidth="1"/>
  </cols>
  <sheetData>
    <row r="1" spans="1:17" x14ac:dyDescent="0.2">
      <c r="A1" s="5" t="s">
        <v>59</v>
      </c>
      <c r="B1" t="s">
        <v>21</v>
      </c>
    </row>
    <row r="3" spans="1:17" x14ac:dyDescent="0.2">
      <c r="A3" s="5" t="s">
        <v>12</v>
      </c>
      <c r="B3" t="s">
        <v>16</v>
      </c>
      <c r="C3" t="s">
        <v>19</v>
      </c>
      <c r="D3" t="s">
        <v>20</v>
      </c>
      <c r="E3" t="s">
        <v>25</v>
      </c>
      <c r="M3" t="s">
        <v>29</v>
      </c>
      <c r="P3" t="s">
        <v>26</v>
      </c>
      <c r="Q3" s="11">
        <f>+AVERAGE(E4:E15)</f>
        <v>13756741.131333329</v>
      </c>
    </row>
    <row r="4" spans="1:17" x14ac:dyDescent="0.2">
      <c r="A4" s="6" t="s">
        <v>15</v>
      </c>
      <c r="B4" s="11">
        <v>35166559.689999998</v>
      </c>
      <c r="C4" s="11">
        <v>18235255.539999999</v>
      </c>
      <c r="D4" s="11">
        <v>16931304.149999999</v>
      </c>
      <c r="E4" s="12">
        <f>+D4+E23</f>
        <v>18339727.637999997</v>
      </c>
      <c r="L4">
        <v>1</v>
      </c>
      <c r="M4" s="11">
        <f>+Q5</f>
        <v>27513482.262666658</v>
      </c>
      <c r="P4" t="s">
        <v>27</v>
      </c>
      <c r="Q4" s="11">
        <f>+SUM(E4:E15)</f>
        <v>41270223.393999986</v>
      </c>
    </row>
    <row r="5" spans="1:17" x14ac:dyDescent="0.2">
      <c r="A5" s="6" t="s">
        <v>43</v>
      </c>
      <c r="B5" s="11">
        <v>23808285.709999997</v>
      </c>
      <c r="C5" s="11">
        <v>14803203.430000002</v>
      </c>
      <c r="D5" s="11">
        <v>9005082.2799999956</v>
      </c>
      <c r="E5" s="12">
        <f>+D5+E24</f>
        <v>10239470.639999995</v>
      </c>
      <c r="L5">
        <v>2</v>
      </c>
      <c r="M5" s="11">
        <f>+AVERAGEIF(A23:A55, "&lt;&gt;Total general", B23:B55)</f>
        <v>5050604.8099999996</v>
      </c>
      <c r="P5" t="s">
        <v>28</v>
      </c>
      <c r="Q5" s="11">
        <f>+AVERAGE(Q3:Q4)</f>
        <v>27513482.262666658</v>
      </c>
    </row>
    <row r="6" spans="1:17" x14ac:dyDescent="0.2">
      <c r="A6" s="6" t="s">
        <v>577</v>
      </c>
      <c r="B6" s="11">
        <v>30004963.239999998</v>
      </c>
      <c r="C6" s="11">
        <v>26792577.82</v>
      </c>
      <c r="D6" s="11">
        <v>3212385.4199999981</v>
      </c>
      <c r="E6" s="12">
        <f>+D6+E25</f>
        <v>12691025.115999999</v>
      </c>
      <c r="L6">
        <v>3</v>
      </c>
      <c r="M6" s="15">
        <f>+AVERAGE(Datos!E:E)</f>
        <v>748683.51212981762</v>
      </c>
    </row>
    <row r="7" spans="1:17" x14ac:dyDescent="0.2">
      <c r="E7" s="12" t="str">
        <f>IF(E26="", "", D7+E26)</f>
        <v/>
      </c>
    </row>
    <row r="8" spans="1:17" x14ac:dyDescent="0.2">
      <c r="E8" s="12" t="str">
        <f t="shared" ref="E8:E11" si="0">IF(E27="", "", D8+E27)</f>
        <v/>
      </c>
      <c r="M8" s="11">
        <f>+AVERAGE(M4:M6)</f>
        <v>11104256.861598825</v>
      </c>
    </row>
    <row r="9" spans="1:17" x14ac:dyDescent="0.2">
      <c r="E9" s="12" t="str">
        <f t="shared" si="0"/>
        <v/>
      </c>
    </row>
    <row r="10" spans="1:17" x14ac:dyDescent="0.2">
      <c r="E10" s="12" t="str">
        <f t="shared" si="0"/>
        <v/>
      </c>
    </row>
    <row r="11" spans="1:17" x14ac:dyDescent="0.2">
      <c r="E11" s="12" t="str">
        <f t="shared" si="0"/>
        <v/>
      </c>
    </row>
    <row r="12" spans="1:17" x14ac:dyDescent="0.2">
      <c r="E12" s="12" t="str">
        <f>IF(E52="", "", D12+E52)</f>
        <v/>
      </c>
    </row>
    <row r="13" spans="1:17" x14ac:dyDescent="0.2">
      <c r="E13" s="12" t="str">
        <f>IF(E53="", "", D13+E53)</f>
        <v/>
      </c>
    </row>
    <row r="14" spans="1:17" x14ac:dyDescent="0.2">
      <c r="E14" s="12" t="str">
        <f>IF(E54="", "", D14+E54)</f>
        <v/>
      </c>
    </row>
    <row r="15" spans="1:17" x14ac:dyDescent="0.2">
      <c r="E15" s="12" t="str">
        <f>IF(E55="", "", D15+E55)</f>
        <v/>
      </c>
    </row>
    <row r="20" spans="1:5" x14ac:dyDescent="0.2">
      <c r="A20" s="5" t="s">
        <v>60</v>
      </c>
      <c r="B20" t="s">
        <v>21</v>
      </c>
    </row>
    <row r="22" spans="1:5" x14ac:dyDescent="0.2">
      <c r="A22" s="5" t="s">
        <v>12</v>
      </c>
      <c r="B22" t="s">
        <v>19</v>
      </c>
      <c r="C22" t="s">
        <v>22</v>
      </c>
      <c r="D22" t="s">
        <v>23</v>
      </c>
      <c r="E22" t="s">
        <v>24</v>
      </c>
    </row>
    <row r="23" spans="1:5" x14ac:dyDescent="0.2">
      <c r="A23" s="6" t="s">
        <v>15</v>
      </c>
      <c r="B23" s="11">
        <v>1760529.3599999999</v>
      </c>
      <c r="C23" s="11">
        <v>1408423.4879999999</v>
      </c>
      <c r="D23" s="13" t="str">
        <f>IF(A44="","",IF(A44="Total general","",C44))</f>
        <v/>
      </c>
      <c r="E23" s="11">
        <f>IF(A23="Total general", "", IF(A23="", "", (IF(D23="", 0, D23) + IF(C23="", 0, C23))))</f>
        <v>1408423.4879999999</v>
      </c>
    </row>
    <row r="24" spans="1:5" x14ac:dyDescent="0.2">
      <c r="A24" s="6" t="s">
        <v>43</v>
      </c>
      <c r="B24" s="11">
        <v>1542985.45</v>
      </c>
      <c r="C24" s="11">
        <v>1234388.3600000001</v>
      </c>
      <c r="D24" s="13" t="str">
        <f t="shared" ref="D24:D34" si="1">IF(A45="","",IF(A45="Total general","",C45))</f>
        <v/>
      </c>
      <c r="E24" s="11">
        <f t="shared" ref="E24:E34" si="2">IF(A24="Total general", "", IF(A24="", "", (IF(D24="", 0, D24) + IF(C24="", 0, C24))))</f>
        <v>1234388.3600000001</v>
      </c>
    </row>
    <row r="25" spans="1:5" x14ac:dyDescent="0.2">
      <c r="A25" s="6" t="s">
        <v>577</v>
      </c>
      <c r="B25" s="11">
        <v>11848299.620000001</v>
      </c>
      <c r="C25" s="11">
        <v>9478639.6960000005</v>
      </c>
      <c r="D25" s="13" t="str">
        <f t="shared" si="1"/>
        <v/>
      </c>
      <c r="E25" s="11">
        <f t="shared" si="2"/>
        <v>9478639.6960000005</v>
      </c>
    </row>
    <row r="26" spans="1:5" x14ac:dyDescent="0.2">
      <c r="A26" s="6" t="s">
        <v>13</v>
      </c>
      <c r="B26" s="11">
        <v>15151814.43</v>
      </c>
      <c r="C26" s="11">
        <v>12121451.544</v>
      </c>
      <c r="D26" s="13" t="str">
        <f t="shared" si="1"/>
        <v/>
      </c>
      <c r="E26" s="11" t="str">
        <f t="shared" si="2"/>
        <v/>
      </c>
    </row>
    <row r="27" spans="1:5" x14ac:dyDescent="0.2">
      <c r="D27" s="13" t="str">
        <f t="shared" si="1"/>
        <v/>
      </c>
      <c r="E27" s="11" t="str">
        <f t="shared" si="2"/>
        <v/>
      </c>
    </row>
    <row r="28" spans="1:5" x14ac:dyDescent="0.2">
      <c r="D28" t="str">
        <f t="shared" si="1"/>
        <v/>
      </c>
      <c r="E28" s="11" t="str">
        <f t="shared" si="2"/>
        <v/>
      </c>
    </row>
    <row r="29" spans="1:5" x14ac:dyDescent="0.2">
      <c r="D29" t="str">
        <f t="shared" si="1"/>
        <v/>
      </c>
      <c r="E29" s="11" t="str">
        <f t="shared" si="2"/>
        <v/>
      </c>
    </row>
    <row r="30" spans="1:5" x14ac:dyDescent="0.2">
      <c r="D30" t="str">
        <f t="shared" si="1"/>
        <v/>
      </c>
      <c r="E30" s="11" t="str">
        <f t="shared" si="2"/>
        <v/>
      </c>
    </row>
    <row r="31" spans="1:5" x14ac:dyDescent="0.2">
      <c r="D31" t="str">
        <f t="shared" si="1"/>
        <v/>
      </c>
      <c r="E31" s="11" t="str">
        <f t="shared" si="2"/>
        <v/>
      </c>
    </row>
    <row r="32" spans="1:5" x14ac:dyDescent="0.2">
      <c r="D32" t="str">
        <f t="shared" si="1"/>
        <v/>
      </c>
      <c r="E32" s="11" t="str">
        <f t="shared" si="2"/>
        <v/>
      </c>
    </row>
    <row r="33" spans="1:12" x14ac:dyDescent="0.2">
      <c r="D33" t="str">
        <f t="shared" si="1"/>
        <v/>
      </c>
      <c r="E33" s="11" t="str">
        <f>IF(A33="Total general", "", IF(A33="", "", (IF(D33="", 0, D33) + IF(C33="", 0, C33))))</f>
        <v/>
      </c>
    </row>
    <row r="34" spans="1:12" x14ac:dyDescent="0.2">
      <c r="D34" t="str">
        <f t="shared" si="1"/>
        <v/>
      </c>
      <c r="E34" s="11" t="str">
        <f t="shared" si="2"/>
        <v/>
      </c>
    </row>
    <row r="35" spans="1:12" x14ac:dyDescent="0.2">
      <c r="E35" s="11"/>
    </row>
    <row r="36" spans="1:12" x14ac:dyDescent="0.2">
      <c r="E36" s="11"/>
    </row>
    <row r="37" spans="1:12" x14ac:dyDescent="0.2">
      <c r="E37" s="11"/>
    </row>
    <row r="38" spans="1:12" x14ac:dyDescent="0.2">
      <c r="E38" s="11"/>
    </row>
    <row r="39" spans="1:12" x14ac:dyDescent="0.2">
      <c r="E39" s="11"/>
    </row>
    <row r="40" spans="1:12" x14ac:dyDescent="0.2">
      <c r="E40" s="11"/>
    </row>
    <row r="41" spans="1:12" x14ac:dyDescent="0.2">
      <c r="E41" s="11"/>
    </row>
    <row r="42" spans="1:12" x14ac:dyDescent="0.2">
      <c r="A42" s="5" t="s">
        <v>61</v>
      </c>
      <c r="B42" s="5" t="s">
        <v>14</v>
      </c>
      <c r="I42" s="5" t="s">
        <v>62</v>
      </c>
      <c r="J42" s="5" t="s">
        <v>14</v>
      </c>
    </row>
    <row r="43" spans="1:12" x14ac:dyDescent="0.2">
      <c r="A43" s="5" t="s">
        <v>12</v>
      </c>
      <c r="B43" t="s">
        <v>13</v>
      </c>
      <c r="I43" s="5" t="s">
        <v>12</v>
      </c>
      <c r="J43" t="s">
        <v>576</v>
      </c>
      <c r="K43" t="s">
        <v>11</v>
      </c>
      <c r="L43" t="s">
        <v>13</v>
      </c>
    </row>
    <row r="44" spans="1:12" x14ac:dyDescent="0.2">
      <c r="A44" s="6" t="s">
        <v>13</v>
      </c>
      <c r="B44" s="24"/>
      <c r="I44" s="6" t="s">
        <v>577</v>
      </c>
      <c r="J44" s="7">
        <v>0.71905507095099763</v>
      </c>
      <c r="K44" s="7">
        <v>6.2917258154408379E-2</v>
      </c>
      <c r="L44" s="7">
        <v>0.78197232910540615</v>
      </c>
    </row>
    <row r="45" spans="1:12" x14ac:dyDescent="0.2">
      <c r="I45" s="6" t="s">
        <v>15</v>
      </c>
      <c r="J45" s="7">
        <v>4.7842092004818725E-2</v>
      </c>
      <c r="K45" s="7">
        <v>6.8350550673949878E-2</v>
      </c>
      <c r="L45" s="7">
        <v>0.1161926426787686</v>
      </c>
    </row>
    <row r="46" spans="1:12" x14ac:dyDescent="0.2">
      <c r="I46" s="6" t="s">
        <v>43</v>
      </c>
      <c r="J46" s="7">
        <v>4.6460246279560594E-2</v>
      </c>
      <c r="K46" s="7">
        <v>5.5374781936264765E-2</v>
      </c>
      <c r="L46" s="7">
        <v>0.10183502821582535</v>
      </c>
    </row>
    <row r="47" spans="1:12" x14ac:dyDescent="0.2">
      <c r="I47" s="6" t="s">
        <v>13</v>
      </c>
      <c r="J47" s="7">
        <v>0.81335740923537692</v>
      </c>
      <c r="K47" s="7">
        <v>0.18664259076462303</v>
      </c>
      <c r="L47" s="7">
        <v>1</v>
      </c>
    </row>
    <row r="49" spans="1:5" x14ac:dyDescent="0.2">
      <c r="E49" s="11"/>
    </row>
    <row r="50" spans="1:5" x14ac:dyDescent="0.2">
      <c r="E50" s="11"/>
    </row>
    <row r="51" spans="1:5" x14ac:dyDescent="0.2">
      <c r="E51" s="11"/>
    </row>
    <row r="52" spans="1:5" x14ac:dyDescent="0.2">
      <c r="E52" s="11" t="str">
        <f t="shared" ref="E52:E55" si="3">IF(A52="Total general", "", IF(OR(ISBLANK(D52), ISBLANK(C52)), "", D52+C52))</f>
        <v/>
      </c>
    </row>
    <row r="53" spans="1:5" x14ac:dyDescent="0.2">
      <c r="E53" s="11" t="str">
        <f t="shared" si="3"/>
        <v/>
      </c>
    </row>
    <row r="54" spans="1:5" x14ac:dyDescent="0.2">
      <c r="E54" s="11" t="str">
        <f t="shared" si="3"/>
        <v/>
      </c>
    </row>
    <row r="55" spans="1:5" x14ac:dyDescent="0.2">
      <c r="E55" s="11" t="str">
        <f t="shared" si="3"/>
        <v/>
      </c>
    </row>
    <row r="62" spans="1:5" x14ac:dyDescent="0.2">
      <c r="A62" s="5" t="s">
        <v>63</v>
      </c>
      <c r="B62" s="5" t="s">
        <v>14</v>
      </c>
    </row>
    <row r="63" spans="1:5" x14ac:dyDescent="0.2">
      <c r="A63" s="5" t="s">
        <v>12</v>
      </c>
      <c r="B63" t="s">
        <v>576</v>
      </c>
      <c r="C63" t="s">
        <v>11</v>
      </c>
      <c r="D63" t="s">
        <v>13</v>
      </c>
    </row>
    <row r="64" spans="1:5" x14ac:dyDescent="0.2">
      <c r="A64" s="6" t="s">
        <v>15</v>
      </c>
      <c r="B64" s="7">
        <v>4.7842092004818725E-2</v>
      </c>
      <c r="C64" s="7">
        <v>6.8350550673949878E-2</v>
      </c>
      <c r="D64" s="7">
        <v>0.1161926426787686</v>
      </c>
    </row>
    <row r="65" spans="1:4" x14ac:dyDescent="0.2">
      <c r="A65" s="6" t="s">
        <v>43</v>
      </c>
      <c r="B65" s="7">
        <v>4.6460246279560594E-2</v>
      </c>
      <c r="C65" s="7">
        <v>5.5374781936264765E-2</v>
      </c>
      <c r="D65" s="7">
        <v>0.10183502821582535</v>
      </c>
    </row>
    <row r="66" spans="1:4" x14ac:dyDescent="0.2">
      <c r="A66" s="6" t="s">
        <v>577</v>
      </c>
      <c r="B66" s="7">
        <v>0.71905507095099763</v>
      </c>
      <c r="C66" s="7">
        <v>6.2917258154408379E-2</v>
      </c>
      <c r="D66" s="7">
        <v>0.78197232910540615</v>
      </c>
    </row>
    <row r="67" spans="1:4" x14ac:dyDescent="0.2">
      <c r="A67" s="6" t="s">
        <v>13</v>
      </c>
      <c r="B67" s="7">
        <v>0.81335740923537692</v>
      </c>
      <c r="C67" s="7">
        <v>0.18664259076462303</v>
      </c>
      <c r="D67" s="7">
        <v>1</v>
      </c>
    </row>
    <row r="81" spans="1:14" x14ac:dyDescent="0.2">
      <c r="A81" s="6"/>
      <c r="B81" s="7"/>
    </row>
    <row r="82" spans="1:14" x14ac:dyDescent="0.2">
      <c r="A82" s="5" t="s">
        <v>65</v>
      </c>
      <c r="B82" t="s">
        <v>10</v>
      </c>
      <c r="E82" s="5" t="s">
        <v>64</v>
      </c>
      <c r="F82" t="s">
        <v>21</v>
      </c>
    </row>
    <row r="83" spans="1:14" x14ac:dyDescent="0.2">
      <c r="C83" s="7"/>
      <c r="D83" s="7"/>
    </row>
    <row r="84" spans="1:14" x14ac:dyDescent="0.2">
      <c r="A84" s="5" t="s">
        <v>12</v>
      </c>
      <c r="B84" t="s">
        <v>16</v>
      </c>
      <c r="F84" s="5" t="s">
        <v>14</v>
      </c>
    </row>
    <row r="85" spans="1:14" x14ac:dyDescent="0.2">
      <c r="A85" s="6" t="s">
        <v>48</v>
      </c>
      <c r="B85" s="7">
        <v>0.72236755835520239</v>
      </c>
      <c r="F85" t="s">
        <v>42</v>
      </c>
      <c r="I85" t="s">
        <v>11</v>
      </c>
      <c r="L85" t="s">
        <v>49</v>
      </c>
      <c r="M85" t="s">
        <v>50</v>
      </c>
      <c r="N85" t="s">
        <v>51</v>
      </c>
    </row>
    <row r="86" spans="1:14" x14ac:dyDescent="0.2">
      <c r="A86" s="6" t="s">
        <v>42</v>
      </c>
      <c r="B86" s="7">
        <v>0.25392577103600639</v>
      </c>
      <c r="E86" s="5" t="s">
        <v>12</v>
      </c>
      <c r="F86" t="s">
        <v>16</v>
      </c>
      <c r="G86" t="s">
        <v>19</v>
      </c>
      <c r="H86" t="s">
        <v>52</v>
      </c>
      <c r="I86" t="s">
        <v>16</v>
      </c>
      <c r="J86" t="s">
        <v>19</v>
      </c>
      <c r="K86" t="s">
        <v>52</v>
      </c>
    </row>
    <row r="87" spans="1:14" x14ac:dyDescent="0.2">
      <c r="A87" s="6" t="s">
        <v>55</v>
      </c>
      <c r="B87" s="7">
        <v>2.260822840427926E-2</v>
      </c>
      <c r="E87" s="6" t="s">
        <v>15</v>
      </c>
      <c r="F87" s="11">
        <v>1796559.6900000002</v>
      </c>
      <c r="G87" s="11"/>
      <c r="H87" s="11">
        <v>0</v>
      </c>
      <c r="I87" s="24"/>
      <c r="J87" s="24">
        <v>1035634.8599999999</v>
      </c>
      <c r="K87" s="24" t="e">
        <v>#DIV/0!</v>
      </c>
      <c r="L87" s="24">
        <v>1796559.6900000002</v>
      </c>
      <c r="M87" s="24">
        <v>1035634.8599999999</v>
      </c>
      <c r="N87" s="24">
        <v>0.57645446781676357</v>
      </c>
    </row>
    <row r="88" spans="1:14" x14ac:dyDescent="0.2">
      <c r="A88" s="6" t="s">
        <v>56</v>
      </c>
      <c r="B88" s="7">
        <v>1.0984422045119389E-3</v>
      </c>
      <c r="E88" s="6" t="s">
        <v>43</v>
      </c>
      <c r="F88" s="11">
        <v>2598285.7100000004</v>
      </c>
      <c r="G88" s="11"/>
      <c r="H88" s="11">
        <v>0</v>
      </c>
      <c r="I88" s="24"/>
      <c r="J88" s="24">
        <v>839028.41999999993</v>
      </c>
      <c r="K88" s="24" t="e">
        <v>#DIV/0!</v>
      </c>
      <c r="L88" s="24">
        <v>2598285.7100000004</v>
      </c>
      <c r="M88" s="24">
        <v>839028.41999999993</v>
      </c>
      <c r="N88" s="24">
        <v>0.32291615074155944</v>
      </c>
    </row>
    <row r="89" spans="1:14" x14ac:dyDescent="0.2">
      <c r="A89" s="6" t="s">
        <v>13</v>
      </c>
      <c r="B89" s="7">
        <v>1</v>
      </c>
      <c r="E89" s="6" t="s">
        <v>577</v>
      </c>
      <c r="F89" s="11">
        <v>18722053.240000002</v>
      </c>
      <c r="G89" s="11"/>
      <c r="H89" s="11">
        <v>0</v>
      </c>
      <c r="I89" s="24"/>
      <c r="J89" s="24">
        <v>953310.62000000011</v>
      </c>
      <c r="K89" s="24" t="e">
        <v>#DIV/0!</v>
      </c>
      <c r="L89" s="24">
        <v>18722053.240000002</v>
      </c>
      <c r="M89" s="24">
        <v>953310.62000000011</v>
      </c>
      <c r="N89" s="24">
        <v>5.0919127714220733E-2</v>
      </c>
    </row>
    <row r="90" spans="1:14" x14ac:dyDescent="0.2">
      <c r="E90" s="6" t="s">
        <v>13</v>
      </c>
      <c r="F90" s="11">
        <v>23116898.640000001</v>
      </c>
      <c r="G90" s="11"/>
      <c r="H90" s="11">
        <v>0</v>
      </c>
      <c r="I90" s="24"/>
      <c r="J90" s="24">
        <v>2827973.9</v>
      </c>
      <c r="K90" s="24" t="e">
        <v>#DIV/0!</v>
      </c>
      <c r="L90" s="24">
        <v>23116898.640000001</v>
      </c>
      <c r="M90" s="24">
        <v>2827973.9</v>
      </c>
      <c r="N90" s="16">
        <v>0.12233362026801706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D0BC-C318-422B-953C-7F007568E743}">
  <dimension ref="A3:H100"/>
  <sheetViews>
    <sheetView workbookViewId="0">
      <selection activeCell="C9" sqref="C9"/>
    </sheetView>
  </sheetViews>
  <sheetFormatPr baseColWidth="10" defaultRowHeight="15" x14ac:dyDescent="0.2"/>
  <cols>
    <col min="1" max="1" width="16.1640625" bestFit="1" customWidth="1"/>
    <col min="2" max="3" width="15" bestFit="1" customWidth="1"/>
    <col min="4" max="4" width="14.6640625" bestFit="1" customWidth="1"/>
  </cols>
  <sheetData>
    <row r="3" spans="1:8" x14ac:dyDescent="0.2">
      <c r="A3" s="5" t="s">
        <v>12</v>
      </c>
      <c r="B3" t="s">
        <v>16</v>
      </c>
      <c r="C3" t="s">
        <v>19</v>
      </c>
      <c r="D3" t="s">
        <v>30</v>
      </c>
      <c r="H3">
        <f>+COUNT(D:D)-1</f>
        <v>14</v>
      </c>
    </row>
    <row r="4" spans="1:8" x14ac:dyDescent="0.2">
      <c r="A4" s="6">
        <v>27</v>
      </c>
      <c r="B4" s="11">
        <v>3756853.9800000004</v>
      </c>
      <c r="C4" s="11">
        <v>3792356.18</v>
      </c>
      <c r="D4" s="11">
        <v>-35502.199999999721</v>
      </c>
      <c r="E4">
        <f t="shared" ref="E4:E17" si="0">+IF(A4="Total general", "", IF(A4="", "", IF(D4&gt;0, 1, 0)))</f>
        <v>0</v>
      </c>
      <c r="H4">
        <f>+SUM(E4:E100)</f>
        <v>7</v>
      </c>
    </row>
    <row r="5" spans="1:8" x14ac:dyDescent="0.2">
      <c r="A5" s="6">
        <v>28</v>
      </c>
      <c r="B5" s="11">
        <v>19334680.5</v>
      </c>
      <c r="C5" s="11">
        <v>19216036.34</v>
      </c>
      <c r="D5" s="11">
        <v>118644.16000000015</v>
      </c>
      <c r="E5">
        <f t="shared" si="0"/>
        <v>1</v>
      </c>
      <c r="G5" t="s">
        <v>31</v>
      </c>
      <c r="H5">
        <f>+H4/H3</f>
        <v>0.5</v>
      </c>
    </row>
    <row r="6" spans="1:8" x14ac:dyDescent="0.2">
      <c r="A6" s="6">
        <v>29</v>
      </c>
      <c r="B6" s="11">
        <v>6354708.1100000003</v>
      </c>
      <c r="C6" s="11">
        <v>6347963.1999999993</v>
      </c>
      <c r="D6" s="11">
        <v>6744.9100000010803</v>
      </c>
      <c r="E6">
        <f t="shared" si="0"/>
        <v>1</v>
      </c>
    </row>
    <row r="7" spans="1:8" x14ac:dyDescent="0.2">
      <c r="A7" s="6">
        <v>30</v>
      </c>
      <c r="B7" s="11">
        <v>3649830.48</v>
      </c>
      <c r="C7" s="11">
        <v>3217501.42</v>
      </c>
      <c r="D7" s="11">
        <v>432329.06000000006</v>
      </c>
      <c r="E7">
        <f t="shared" si="0"/>
        <v>1</v>
      </c>
    </row>
    <row r="8" spans="1:8" x14ac:dyDescent="0.2">
      <c r="A8" s="6">
        <v>31</v>
      </c>
      <c r="B8" s="11">
        <v>3881266.9</v>
      </c>
      <c r="C8" s="11">
        <v>4363352.41</v>
      </c>
      <c r="D8" s="11">
        <v>-482085.51000000024</v>
      </c>
      <c r="E8">
        <f t="shared" si="0"/>
        <v>0</v>
      </c>
    </row>
    <row r="9" spans="1:8" x14ac:dyDescent="0.2">
      <c r="A9" s="6">
        <v>32</v>
      </c>
      <c r="B9" s="11">
        <v>7312592.3300000001</v>
      </c>
      <c r="C9" s="11">
        <v>7193154</v>
      </c>
      <c r="D9" s="11">
        <v>119438.33000000007</v>
      </c>
      <c r="E9">
        <f t="shared" si="0"/>
        <v>1</v>
      </c>
    </row>
    <row r="10" spans="1:8" x14ac:dyDescent="0.2">
      <c r="A10" s="6">
        <v>35</v>
      </c>
      <c r="B10" s="11">
        <v>7965666</v>
      </c>
      <c r="C10" s="11">
        <v>8702120.4800000004</v>
      </c>
      <c r="D10" s="11">
        <v>-736454.48000000045</v>
      </c>
      <c r="E10">
        <f t="shared" si="0"/>
        <v>0</v>
      </c>
    </row>
    <row r="11" spans="1:8" x14ac:dyDescent="0.2">
      <c r="A11" s="6">
        <v>33</v>
      </c>
      <c r="B11" s="11">
        <v>2786349.5500000003</v>
      </c>
      <c r="C11" s="11">
        <v>2846031.5399999996</v>
      </c>
      <c r="D11" s="11">
        <v>-59681.989999999292</v>
      </c>
      <c r="E11">
        <f t="shared" si="0"/>
        <v>0</v>
      </c>
    </row>
    <row r="12" spans="1:8" x14ac:dyDescent="0.2">
      <c r="A12" s="6">
        <v>34</v>
      </c>
      <c r="B12" s="11">
        <v>4946105.83</v>
      </c>
      <c r="C12" s="11">
        <v>4180177.86</v>
      </c>
      <c r="D12" s="11">
        <v>765927.9700000002</v>
      </c>
      <c r="E12">
        <f t="shared" si="0"/>
        <v>1</v>
      </c>
    </row>
    <row r="13" spans="1:8" x14ac:dyDescent="0.2">
      <c r="A13" s="6">
        <v>39</v>
      </c>
      <c r="B13" s="11">
        <v>13217884.280000001</v>
      </c>
      <c r="C13" s="11">
        <v>12893984.879999999</v>
      </c>
      <c r="D13" s="11">
        <v>323899.40000000224</v>
      </c>
      <c r="E13">
        <f t="shared" si="0"/>
        <v>1</v>
      </c>
    </row>
    <row r="14" spans="1:8" x14ac:dyDescent="0.2">
      <c r="A14" s="6">
        <v>36</v>
      </c>
      <c r="B14" s="11">
        <v>2079858.92</v>
      </c>
      <c r="C14" s="11">
        <v>2215810.7599999998</v>
      </c>
      <c r="D14" s="11">
        <v>-135951.83999999985</v>
      </c>
      <c r="E14">
        <f t="shared" si="0"/>
        <v>0</v>
      </c>
    </row>
    <row r="15" spans="1:8" x14ac:dyDescent="0.2">
      <c r="A15" s="6">
        <v>38</v>
      </c>
      <c r="B15" s="11">
        <v>7297949.9800000004</v>
      </c>
      <c r="C15" s="11">
        <v>7292417.5600000005</v>
      </c>
      <c r="D15" s="11">
        <v>5532.4199999999255</v>
      </c>
      <c r="E15">
        <f t="shared" si="0"/>
        <v>1</v>
      </c>
    </row>
    <row r="16" spans="1:8" x14ac:dyDescent="0.2">
      <c r="A16" s="6">
        <v>37</v>
      </c>
      <c r="B16" s="11">
        <v>7994866.0499999998</v>
      </c>
      <c r="C16" s="11">
        <v>8064749.5600000005</v>
      </c>
      <c r="D16" s="11">
        <v>-69883.510000000708</v>
      </c>
      <c r="E16">
        <f t="shared" si="0"/>
        <v>0</v>
      </c>
    </row>
    <row r="17" spans="1:5" x14ac:dyDescent="0.2">
      <c r="A17" s="6">
        <v>40</v>
      </c>
      <c r="B17" s="11">
        <v>459404.01</v>
      </c>
      <c r="C17" s="11">
        <v>736382.06</v>
      </c>
      <c r="D17" s="11">
        <v>-276978.05000000005</v>
      </c>
      <c r="E17">
        <f t="shared" si="0"/>
        <v>0</v>
      </c>
    </row>
    <row r="18" spans="1:5" x14ac:dyDescent="0.2">
      <c r="A18" s="6" t="s">
        <v>13</v>
      </c>
      <c r="B18" s="11">
        <v>91038016.920000002</v>
      </c>
      <c r="C18" s="11">
        <v>91062038.250000015</v>
      </c>
      <c r="D18" s="11">
        <v>-24021.330000013113</v>
      </c>
      <c r="E18" t="str">
        <f>+IF(A18="Total general", "", IF(A18="", "", IF(D18&gt;0, 1, 0)))</f>
        <v/>
      </c>
    </row>
    <row r="19" spans="1:5" x14ac:dyDescent="0.2">
      <c r="E19" t="str">
        <f t="shared" ref="E19:E82" si="1">+IF(A19="Total general", "", IF(A19="", "", IF(D19&gt;0, 1, 0)))</f>
        <v/>
      </c>
    </row>
    <row r="20" spans="1:5" x14ac:dyDescent="0.2">
      <c r="E20" t="str">
        <f t="shared" si="1"/>
        <v/>
      </c>
    </row>
    <row r="21" spans="1:5" x14ac:dyDescent="0.2">
      <c r="E21" t="str">
        <f t="shared" si="1"/>
        <v/>
      </c>
    </row>
    <row r="22" spans="1:5" x14ac:dyDescent="0.2">
      <c r="E22" t="str">
        <f t="shared" si="1"/>
        <v/>
      </c>
    </row>
    <row r="23" spans="1:5" x14ac:dyDescent="0.2">
      <c r="E23" t="str">
        <f t="shared" si="1"/>
        <v/>
      </c>
    </row>
    <row r="24" spans="1:5" x14ac:dyDescent="0.2">
      <c r="E24" t="str">
        <f t="shared" si="1"/>
        <v/>
      </c>
    </row>
    <row r="25" spans="1:5" x14ac:dyDescent="0.2">
      <c r="E25" t="str">
        <f t="shared" si="1"/>
        <v/>
      </c>
    </row>
    <row r="26" spans="1:5" x14ac:dyDescent="0.2">
      <c r="E26" t="str">
        <f t="shared" si="1"/>
        <v/>
      </c>
    </row>
    <row r="27" spans="1:5" x14ac:dyDescent="0.2">
      <c r="E27" t="str">
        <f t="shared" si="1"/>
        <v/>
      </c>
    </row>
    <row r="28" spans="1:5" x14ac:dyDescent="0.2">
      <c r="E28" t="str">
        <f t="shared" si="1"/>
        <v/>
      </c>
    </row>
    <row r="29" spans="1:5" x14ac:dyDescent="0.2">
      <c r="E29" t="str">
        <f t="shared" si="1"/>
        <v/>
      </c>
    </row>
    <row r="30" spans="1:5" x14ac:dyDescent="0.2">
      <c r="E30" t="str">
        <f t="shared" si="1"/>
        <v/>
      </c>
    </row>
    <row r="31" spans="1:5" x14ac:dyDescent="0.2">
      <c r="E31" t="str">
        <f t="shared" si="1"/>
        <v/>
      </c>
    </row>
    <row r="32" spans="1:5" x14ac:dyDescent="0.2">
      <c r="E32" t="str">
        <f t="shared" si="1"/>
        <v/>
      </c>
    </row>
    <row r="33" spans="5:5" x14ac:dyDescent="0.2">
      <c r="E33" t="str">
        <f t="shared" si="1"/>
        <v/>
      </c>
    </row>
    <row r="34" spans="5:5" x14ac:dyDescent="0.2">
      <c r="E34" t="str">
        <f t="shared" si="1"/>
        <v/>
      </c>
    </row>
    <row r="35" spans="5:5" x14ac:dyDescent="0.2">
      <c r="E35" t="str">
        <f t="shared" si="1"/>
        <v/>
      </c>
    </row>
    <row r="36" spans="5:5" x14ac:dyDescent="0.2">
      <c r="E36" t="str">
        <f t="shared" si="1"/>
        <v/>
      </c>
    </row>
    <row r="37" spans="5:5" x14ac:dyDescent="0.2">
      <c r="E37" t="str">
        <f t="shared" si="1"/>
        <v/>
      </c>
    </row>
    <row r="38" spans="5:5" x14ac:dyDescent="0.2">
      <c r="E38" t="str">
        <f t="shared" si="1"/>
        <v/>
      </c>
    </row>
    <row r="39" spans="5:5" x14ac:dyDescent="0.2">
      <c r="E39" t="str">
        <f t="shared" si="1"/>
        <v/>
      </c>
    </row>
    <row r="40" spans="5:5" x14ac:dyDescent="0.2">
      <c r="E40" t="str">
        <f t="shared" si="1"/>
        <v/>
      </c>
    </row>
    <row r="41" spans="5:5" x14ac:dyDescent="0.2">
      <c r="E41" t="str">
        <f t="shared" si="1"/>
        <v/>
      </c>
    </row>
    <row r="42" spans="5:5" x14ac:dyDescent="0.2">
      <c r="E42" t="str">
        <f t="shared" si="1"/>
        <v/>
      </c>
    </row>
    <row r="43" spans="5:5" x14ac:dyDescent="0.2">
      <c r="E43" t="str">
        <f t="shared" si="1"/>
        <v/>
      </c>
    </row>
    <row r="44" spans="5:5" x14ac:dyDescent="0.2">
      <c r="E44" t="str">
        <f t="shared" si="1"/>
        <v/>
      </c>
    </row>
    <row r="45" spans="5:5" x14ac:dyDescent="0.2">
      <c r="E45" t="str">
        <f t="shared" si="1"/>
        <v/>
      </c>
    </row>
    <row r="46" spans="5:5" x14ac:dyDescent="0.2">
      <c r="E46" t="str">
        <f t="shared" si="1"/>
        <v/>
      </c>
    </row>
    <row r="47" spans="5:5" x14ac:dyDescent="0.2">
      <c r="E47" t="str">
        <f t="shared" si="1"/>
        <v/>
      </c>
    </row>
    <row r="48" spans="5:5" x14ac:dyDescent="0.2">
      <c r="E48" t="str">
        <f t="shared" si="1"/>
        <v/>
      </c>
    </row>
    <row r="49" spans="5:5" x14ac:dyDescent="0.2">
      <c r="E49" t="str">
        <f t="shared" si="1"/>
        <v/>
      </c>
    </row>
    <row r="50" spans="5:5" x14ac:dyDescent="0.2">
      <c r="E50" t="str">
        <f t="shared" si="1"/>
        <v/>
      </c>
    </row>
    <row r="51" spans="5:5" x14ac:dyDescent="0.2">
      <c r="E51" t="str">
        <f t="shared" si="1"/>
        <v/>
      </c>
    </row>
    <row r="52" spans="5:5" x14ac:dyDescent="0.2">
      <c r="E52" t="str">
        <f t="shared" si="1"/>
        <v/>
      </c>
    </row>
    <row r="53" spans="5:5" x14ac:dyDescent="0.2">
      <c r="E53" t="str">
        <f t="shared" si="1"/>
        <v/>
      </c>
    </row>
    <row r="54" spans="5:5" x14ac:dyDescent="0.2">
      <c r="E54" t="str">
        <f t="shared" si="1"/>
        <v/>
      </c>
    </row>
    <row r="55" spans="5:5" x14ac:dyDescent="0.2">
      <c r="E55" t="str">
        <f t="shared" si="1"/>
        <v/>
      </c>
    </row>
    <row r="56" spans="5:5" x14ac:dyDescent="0.2">
      <c r="E56" t="str">
        <f t="shared" si="1"/>
        <v/>
      </c>
    </row>
    <row r="57" spans="5:5" x14ac:dyDescent="0.2">
      <c r="E57" t="str">
        <f t="shared" si="1"/>
        <v/>
      </c>
    </row>
    <row r="58" spans="5:5" x14ac:dyDescent="0.2">
      <c r="E58" t="str">
        <f t="shared" si="1"/>
        <v/>
      </c>
    </row>
    <row r="59" spans="5:5" x14ac:dyDescent="0.2">
      <c r="E59" t="str">
        <f t="shared" si="1"/>
        <v/>
      </c>
    </row>
    <row r="60" spans="5:5" x14ac:dyDescent="0.2">
      <c r="E60" t="str">
        <f t="shared" si="1"/>
        <v/>
      </c>
    </row>
    <row r="61" spans="5:5" x14ac:dyDescent="0.2">
      <c r="E61" t="str">
        <f t="shared" si="1"/>
        <v/>
      </c>
    </row>
    <row r="62" spans="5:5" x14ac:dyDescent="0.2">
      <c r="E62" t="str">
        <f t="shared" si="1"/>
        <v/>
      </c>
    </row>
    <row r="63" spans="5:5" x14ac:dyDescent="0.2">
      <c r="E63" t="str">
        <f t="shared" si="1"/>
        <v/>
      </c>
    </row>
    <row r="64" spans="5:5" x14ac:dyDescent="0.2">
      <c r="E64" t="str">
        <f t="shared" si="1"/>
        <v/>
      </c>
    </row>
    <row r="65" spans="5:5" x14ac:dyDescent="0.2">
      <c r="E65" t="str">
        <f t="shared" si="1"/>
        <v/>
      </c>
    </row>
    <row r="66" spans="5:5" x14ac:dyDescent="0.2">
      <c r="E66" t="str">
        <f t="shared" si="1"/>
        <v/>
      </c>
    </row>
    <row r="67" spans="5:5" x14ac:dyDescent="0.2">
      <c r="E67" t="str">
        <f t="shared" si="1"/>
        <v/>
      </c>
    </row>
    <row r="68" spans="5:5" x14ac:dyDescent="0.2">
      <c r="E68" t="str">
        <f t="shared" si="1"/>
        <v/>
      </c>
    </row>
    <row r="69" spans="5:5" x14ac:dyDescent="0.2">
      <c r="E69" t="str">
        <f t="shared" si="1"/>
        <v/>
      </c>
    </row>
    <row r="70" spans="5:5" x14ac:dyDescent="0.2">
      <c r="E70" t="str">
        <f t="shared" si="1"/>
        <v/>
      </c>
    </row>
    <row r="71" spans="5:5" x14ac:dyDescent="0.2">
      <c r="E71" t="str">
        <f t="shared" si="1"/>
        <v/>
      </c>
    </row>
    <row r="72" spans="5:5" x14ac:dyDescent="0.2">
      <c r="E72" t="str">
        <f t="shared" si="1"/>
        <v/>
      </c>
    </row>
    <row r="73" spans="5:5" x14ac:dyDescent="0.2">
      <c r="E73" t="str">
        <f t="shared" si="1"/>
        <v/>
      </c>
    </row>
    <row r="74" spans="5:5" x14ac:dyDescent="0.2">
      <c r="E74" t="str">
        <f t="shared" si="1"/>
        <v/>
      </c>
    </row>
    <row r="75" spans="5:5" x14ac:dyDescent="0.2">
      <c r="E75" t="str">
        <f t="shared" si="1"/>
        <v/>
      </c>
    </row>
    <row r="76" spans="5:5" x14ac:dyDescent="0.2">
      <c r="E76" t="str">
        <f t="shared" si="1"/>
        <v/>
      </c>
    </row>
    <row r="77" spans="5:5" x14ac:dyDescent="0.2">
      <c r="E77" t="str">
        <f t="shared" si="1"/>
        <v/>
      </c>
    </row>
    <row r="78" spans="5:5" x14ac:dyDescent="0.2">
      <c r="E78" t="str">
        <f t="shared" si="1"/>
        <v/>
      </c>
    </row>
    <row r="79" spans="5:5" x14ac:dyDescent="0.2">
      <c r="E79" t="str">
        <f t="shared" si="1"/>
        <v/>
      </c>
    </row>
    <row r="80" spans="5:5" x14ac:dyDescent="0.2">
      <c r="E80" t="str">
        <f t="shared" si="1"/>
        <v/>
      </c>
    </row>
    <row r="81" spans="5:5" x14ac:dyDescent="0.2">
      <c r="E81" t="str">
        <f t="shared" si="1"/>
        <v/>
      </c>
    </row>
    <row r="82" spans="5:5" x14ac:dyDescent="0.2">
      <c r="E82" t="str">
        <f t="shared" si="1"/>
        <v/>
      </c>
    </row>
    <row r="83" spans="5:5" x14ac:dyDescent="0.2">
      <c r="E83" t="str">
        <f t="shared" ref="E83:E100" si="2">+IF(A83="Total general", "", IF(A83="", "", IF(D83&gt;0, 1, 0)))</f>
        <v/>
      </c>
    </row>
    <row r="84" spans="5:5" x14ac:dyDescent="0.2">
      <c r="E84" t="str">
        <f t="shared" si="2"/>
        <v/>
      </c>
    </row>
    <row r="85" spans="5:5" x14ac:dyDescent="0.2">
      <c r="E85" t="str">
        <f t="shared" si="2"/>
        <v/>
      </c>
    </row>
    <row r="86" spans="5:5" x14ac:dyDescent="0.2">
      <c r="E86" t="str">
        <f t="shared" si="2"/>
        <v/>
      </c>
    </row>
    <row r="87" spans="5:5" x14ac:dyDescent="0.2">
      <c r="E87" t="str">
        <f t="shared" si="2"/>
        <v/>
      </c>
    </row>
    <row r="88" spans="5:5" x14ac:dyDescent="0.2">
      <c r="E88" t="str">
        <f t="shared" si="2"/>
        <v/>
      </c>
    </row>
    <row r="89" spans="5:5" x14ac:dyDescent="0.2">
      <c r="E89" t="str">
        <f t="shared" si="2"/>
        <v/>
      </c>
    </row>
    <row r="90" spans="5:5" x14ac:dyDescent="0.2">
      <c r="E90" t="str">
        <f t="shared" si="2"/>
        <v/>
      </c>
    </row>
    <row r="91" spans="5:5" x14ac:dyDescent="0.2">
      <c r="E91" t="str">
        <f t="shared" si="2"/>
        <v/>
      </c>
    </row>
    <row r="92" spans="5:5" x14ac:dyDescent="0.2">
      <c r="E92" t="str">
        <f t="shared" si="2"/>
        <v/>
      </c>
    </row>
    <row r="93" spans="5:5" x14ac:dyDescent="0.2">
      <c r="E93" t="str">
        <f t="shared" si="2"/>
        <v/>
      </c>
    </row>
    <row r="94" spans="5:5" x14ac:dyDescent="0.2">
      <c r="E94" t="str">
        <f t="shared" si="2"/>
        <v/>
      </c>
    </row>
    <row r="95" spans="5:5" x14ac:dyDescent="0.2">
      <c r="E95" t="str">
        <f t="shared" si="2"/>
        <v/>
      </c>
    </row>
    <row r="96" spans="5:5" x14ac:dyDescent="0.2">
      <c r="E96" t="str">
        <f t="shared" si="2"/>
        <v/>
      </c>
    </row>
    <row r="97" spans="5:5" x14ac:dyDescent="0.2">
      <c r="E97" t="str">
        <f t="shared" si="2"/>
        <v/>
      </c>
    </row>
    <row r="98" spans="5:5" x14ac:dyDescent="0.2">
      <c r="E98" t="str">
        <f t="shared" si="2"/>
        <v/>
      </c>
    </row>
    <row r="99" spans="5:5" x14ac:dyDescent="0.2">
      <c r="E99" t="str">
        <f t="shared" si="2"/>
        <v/>
      </c>
    </row>
    <row r="100" spans="5:5" x14ac:dyDescent="0.2">
      <c r="E100" t="str">
        <f t="shared" si="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9002-7773-46BF-BFB7-97094292B75C}">
  <dimension ref="A1:H14"/>
  <sheetViews>
    <sheetView workbookViewId="0">
      <selection activeCell="E25" sqref="E25"/>
    </sheetView>
  </sheetViews>
  <sheetFormatPr baseColWidth="10" defaultRowHeight="15" x14ac:dyDescent="0.2"/>
  <cols>
    <col min="1" max="1" width="30.6640625" bestFit="1" customWidth="1"/>
    <col min="2" max="2" width="14.33203125" bestFit="1" customWidth="1"/>
    <col min="4" max="4" width="24.33203125" bestFit="1" customWidth="1"/>
    <col min="5" max="5" width="16.33203125" customWidth="1"/>
    <col min="7" max="7" width="12.83203125" bestFit="1" customWidth="1"/>
    <col min="8" max="8" width="120.6640625" bestFit="1" customWidth="1"/>
  </cols>
  <sheetData>
    <row r="1" spans="1:8" x14ac:dyDescent="0.2">
      <c r="A1" s="2" t="s">
        <v>29</v>
      </c>
      <c r="B1" s="11">
        <f>+'Analisis General'!M8</f>
        <v>11104256.861598825</v>
      </c>
      <c r="C1" s="2" t="s">
        <v>36</v>
      </c>
      <c r="D1" s="2" t="s">
        <v>37</v>
      </c>
      <c r="F1" t="s">
        <v>41</v>
      </c>
      <c r="G1" s="14">
        <f ca="1">+SUM(D2:D5)</f>
        <v>0.47289947294357171</v>
      </c>
      <c r="H1" t="str">
        <f ca="1">"Riesgo: " &amp; IF(G1&gt;=0.8, "Bajo Riesgo - Usar Opción 1 (Promedio de Factores) - Aprobado",
IF(G1&gt;=0.6, "Riesgo Moderado - Usar Opción 3 (Promedio entre Opción 1 y 2) - Aprobado",
IF(G1&gt;=0.4, "Riesgo Elevado - Usar Opción 2 (Multiplicación de Factores) - Requiere Revisión",
IF(G1&gt;=0.3, "Alto Riesgo - Rechazo Automático - Motivo: Alta concentración de ingresos",
IF(G1&gt;=0.2, "Alto Riesgo - Rechazo Automático - Motivo: Baja regularidad de ingresos",
IF(G1&gt;=0.1, "Alto Riesgo - Rechazo Automático - Motivo: Flujo de caja negativo en la mayoría de los periodos",
"Alto Riesgo Extremo - Rechazo Automático - Motivo: Combinación de alta concentración de ingresos, baja regularidad, y flujo de caja negativo"))))))</f>
        <v>Riesgo: Riesgo Elevado - Usar Opción 2 (Multiplicación de Factores) - Requiere Revisión</v>
      </c>
    </row>
    <row r="2" spans="1:8" x14ac:dyDescent="0.2">
      <c r="A2" s="2" t="s">
        <v>32</v>
      </c>
      <c r="B2" s="13">
        <f>+Densidad!F5</f>
        <v>0.452100572933261</v>
      </c>
      <c r="C2">
        <v>0.4</v>
      </c>
      <c r="D2" s="13">
        <f>+C2*B2</f>
        <v>0.18084022917330442</v>
      </c>
    </row>
    <row r="3" spans="1:8" x14ac:dyDescent="0.2">
      <c r="A3" s="2" t="s">
        <v>33</v>
      </c>
      <c r="B3" s="13">
        <f ca="1">+Densidad!F6</f>
        <v>0.55555555555555558</v>
      </c>
      <c r="C3">
        <v>0.3</v>
      </c>
      <c r="D3" s="13">
        <f ca="1">+C3*B3</f>
        <v>0.16666666666666666</v>
      </c>
    </row>
    <row r="4" spans="1:8" x14ac:dyDescent="0.2">
      <c r="A4" s="2" t="s">
        <v>34</v>
      </c>
      <c r="B4">
        <f>+Semanal!H5</f>
        <v>0.5</v>
      </c>
      <c r="C4">
        <v>0.2</v>
      </c>
      <c r="D4" s="13">
        <f>+C4*B4</f>
        <v>0.1</v>
      </c>
    </row>
    <row r="5" spans="1:8" x14ac:dyDescent="0.2">
      <c r="A5" s="2" t="s">
        <v>35</v>
      </c>
      <c r="B5">
        <f>+GETPIVOTDATA("ABONOS",'Analisis General'!$A$84,"CLASIFICACION","CLIENTE")</f>
        <v>0.25392577103600639</v>
      </c>
      <c r="C5">
        <v>0.1</v>
      </c>
      <c r="D5" s="13">
        <f>+C5*B5</f>
        <v>2.5392577103600641E-2</v>
      </c>
    </row>
    <row r="6" spans="1:8" x14ac:dyDescent="0.2">
      <c r="A6" t="s">
        <v>27</v>
      </c>
      <c r="D6" s="13">
        <f ca="1">SUM(D2:D5)</f>
        <v>0.47289947294357171</v>
      </c>
    </row>
    <row r="7" spans="1:8" x14ac:dyDescent="0.2">
      <c r="A7" t="s">
        <v>26</v>
      </c>
      <c r="D7" s="13">
        <f ca="1">+AVERAGE(D2:D5)</f>
        <v>0.11822486823589293</v>
      </c>
    </row>
    <row r="10" spans="1:8" x14ac:dyDescent="0.2">
      <c r="A10" s="2" t="s">
        <v>38</v>
      </c>
      <c r="B10" s="4">
        <f ca="1">+AVERAGE(B2:B5)*B1</f>
        <v>4890264.4737667013</v>
      </c>
      <c r="D10" s="4">
        <f ca="1">+B1*D6</f>
        <v>5251197.2172801243</v>
      </c>
    </row>
    <row r="11" spans="1:8" x14ac:dyDescent="0.2">
      <c r="A11" s="2" t="s">
        <v>39</v>
      </c>
      <c r="B11" s="4">
        <f ca="1">+B1*B2*B3*B4*B5</f>
        <v>354102.37182167795</v>
      </c>
      <c r="D11" s="4">
        <f ca="1">+D7*B1</f>
        <v>1312799.3043200311</v>
      </c>
    </row>
    <row r="12" spans="1:8" x14ac:dyDescent="0.2">
      <c r="A12" s="2" t="s">
        <v>40</v>
      </c>
      <c r="B12" s="4">
        <f ca="1">+AVERAGE(B10:B11)</f>
        <v>2622183.4227941898</v>
      </c>
      <c r="D12" s="4">
        <f ca="1">+(D10+D11)/2</f>
        <v>3281998.2608000776</v>
      </c>
    </row>
    <row r="14" spans="1:8" x14ac:dyDescent="0.2">
      <c r="G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Datos</vt:lpstr>
      <vt:lpstr>Densidad</vt:lpstr>
      <vt:lpstr>Analisis General</vt:lpstr>
      <vt:lpstr>Semanal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Ayala</dc:creator>
  <cp:lastModifiedBy>leonardo.ayala@mangxo.com</cp:lastModifiedBy>
  <dcterms:created xsi:type="dcterms:W3CDTF">2024-09-14T01:18:28Z</dcterms:created>
  <dcterms:modified xsi:type="dcterms:W3CDTF">2024-10-10T23:56:51Z</dcterms:modified>
</cp:coreProperties>
</file>