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ia\Documents\GitHub\PECSNproject\analysis\analisiFattoriale-tmkX\"/>
    </mc:Choice>
  </mc:AlternateContent>
  <xr:revisionPtr revIDLastSave="0" documentId="13_ncr:1_{F4DB04AB-9977-4111-AE71-36A49E1DEE04}" xr6:coauthVersionLast="45" xr6:coauthVersionMax="45" xr10:uidLastSave="{00000000-0000-0000-0000-000000000000}"/>
  <bookViews>
    <workbookView xWindow="-108" yWindow="-108" windowWidth="23256" windowHeight="12576" xr2:uid="{5C7BA823-641E-4C67-8975-4763F16E04B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4" i="1" l="1"/>
  <c r="S23" i="1"/>
  <c r="R23" i="1"/>
  <c r="Q23" i="1"/>
  <c r="P23" i="1"/>
  <c r="O23" i="1"/>
  <c r="N23" i="1"/>
  <c r="M23" i="1"/>
  <c r="L23" i="1"/>
  <c r="K23" i="1"/>
  <c r="J23" i="1"/>
  <c r="H23" i="1"/>
  <c r="G23" i="1"/>
  <c r="F23" i="1"/>
  <c r="E23" i="1"/>
  <c r="Z25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Z23" i="1"/>
  <c r="Z22" i="1"/>
  <c r="Y22" i="1"/>
  <c r="X22" i="1"/>
  <c r="Y21" i="1"/>
  <c r="Z21" i="1"/>
  <c r="X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D21" i="1"/>
  <c r="Y20" i="1"/>
  <c r="Z20" i="1"/>
  <c r="X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W18" i="1"/>
  <c r="X18" i="1" s="1"/>
  <c r="Y18" i="1"/>
  <c r="Z18" i="1"/>
  <c r="K18" i="1"/>
  <c r="M18" i="1"/>
  <c r="N18" i="1"/>
  <c r="P18" i="1"/>
  <c r="Q18" i="1"/>
  <c r="R18" i="1"/>
  <c r="S18" i="1"/>
  <c r="J18" i="1"/>
  <c r="L18" i="1"/>
  <c r="O18" i="1"/>
  <c r="I18" i="1"/>
  <c r="W17" i="1"/>
  <c r="X17" i="1" s="1"/>
  <c r="Z17" i="1"/>
  <c r="K17" i="1"/>
  <c r="M17" i="1"/>
  <c r="N17" i="1"/>
  <c r="P17" i="1"/>
  <c r="Q17" i="1"/>
  <c r="R17" i="1"/>
  <c r="S17" i="1"/>
  <c r="J17" i="1"/>
  <c r="L17" i="1"/>
  <c r="O17" i="1"/>
  <c r="I17" i="1"/>
  <c r="W16" i="1"/>
  <c r="X16" i="1" s="1"/>
  <c r="Z16" i="1"/>
  <c r="I16" i="1"/>
  <c r="J16" i="1"/>
  <c r="K16" i="1"/>
  <c r="L16" i="1"/>
  <c r="R16" i="1" s="1"/>
  <c r="M16" i="1"/>
  <c r="N16" i="1"/>
  <c r="O16" i="1"/>
  <c r="P16" i="1"/>
  <c r="Q16" i="1"/>
  <c r="S16" i="1"/>
  <c r="X15" i="1"/>
  <c r="Y15" i="1"/>
  <c r="Z15" i="1"/>
  <c r="W15" i="1"/>
  <c r="K15" i="1"/>
  <c r="L15" i="1"/>
  <c r="M15" i="1"/>
  <c r="N15" i="1"/>
  <c r="O15" i="1"/>
  <c r="P15" i="1"/>
  <c r="Q15" i="1"/>
  <c r="R15" i="1"/>
  <c r="S15" i="1"/>
  <c r="J15" i="1"/>
  <c r="I15" i="1"/>
  <c r="W14" i="1"/>
  <c r="Y14" i="1" s="1"/>
  <c r="S14" i="1"/>
  <c r="R14" i="1"/>
  <c r="Q14" i="1"/>
  <c r="P14" i="1"/>
  <c r="O14" i="1"/>
  <c r="N14" i="1"/>
  <c r="M14" i="1"/>
  <c r="L14" i="1"/>
  <c r="K14" i="1"/>
  <c r="J14" i="1"/>
  <c r="I14" i="1"/>
  <c r="W13" i="1"/>
  <c r="X13" i="1" s="1"/>
  <c r="S13" i="1"/>
  <c r="R13" i="1"/>
  <c r="Q13" i="1"/>
  <c r="P13" i="1"/>
  <c r="O13" i="1"/>
  <c r="N13" i="1"/>
  <c r="M13" i="1"/>
  <c r="L13" i="1"/>
  <c r="K13" i="1"/>
  <c r="J13" i="1"/>
  <c r="I13" i="1"/>
  <c r="W12" i="1"/>
  <c r="X12" i="1" s="1"/>
  <c r="W11" i="1"/>
  <c r="X11" i="1" s="1"/>
  <c r="W10" i="1"/>
  <c r="X10" i="1" s="1"/>
  <c r="W9" i="1"/>
  <c r="Y9" i="1" s="1"/>
  <c r="W8" i="1"/>
  <c r="X8" i="1" s="1"/>
  <c r="W7" i="1"/>
  <c r="X7" i="1" s="1"/>
  <c r="Z7" i="1"/>
  <c r="Z6" i="1"/>
  <c r="Y6" i="1"/>
  <c r="X6" i="1"/>
  <c r="W6" i="1"/>
  <c r="Z5" i="1"/>
  <c r="Y5" i="1"/>
  <c r="X5" i="1"/>
  <c r="W5" i="1"/>
  <c r="Z4" i="1"/>
  <c r="Y4" i="1"/>
  <c r="X4" i="1"/>
  <c r="W4" i="1"/>
  <c r="Z3" i="1"/>
  <c r="Y3" i="1"/>
  <c r="X3" i="1"/>
  <c r="W3" i="1"/>
  <c r="Y17" i="1" l="1"/>
  <c r="Y16" i="1"/>
  <c r="Z14" i="1"/>
  <c r="X14" i="1"/>
  <c r="Z13" i="1"/>
  <c r="Y13" i="1"/>
  <c r="Z12" i="1"/>
  <c r="Y12" i="1"/>
  <c r="Z11" i="1"/>
  <c r="Y11" i="1"/>
  <c r="Z10" i="1"/>
  <c r="Y10" i="1"/>
  <c r="Z9" i="1"/>
  <c r="X9" i="1"/>
  <c r="Z8" i="1"/>
  <c r="Y8" i="1"/>
  <c r="Y7" i="1"/>
</calcChain>
</file>

<file path=xl/sharedStrings.xml><?xml version="1.0" encoding="utf-8"?>
<sst xmlns="http://schemas.openxmlformats.org/spreadsheetml/2006/main" count="41" uniqueCount="41">
  <si>
    <t>t = ${0.5,2}s</t>
  </si>
  <si>
    <t>k = ${10,50}ms</t>
  </si>
  <si>
    <t>X = ${0.5, 4}s</t>
  </si>
  <si>
    <t>m = ${0.5, 4}s</t>
  </si>
  <si>
    <t>A = t</t>
  </si>
  <si>
    <t>B = k</t>
  </si>
  <si>
    <t>C = X</t>
  </si>
  <si>
    <t>D = m</t>
  </si>
  <si>
    <t>I</t>
  </si>
  <si>
    <t>A</t>
  </si>
  <si>
    <t>B</t>
  </si>
  <si>
    <t>C</t>
  </si>
  <si>
    <t>D</t>
  </si>
  <si>
    <t>AB</t>
  </si>
  <si>
    <t>AC</t>
  </si>
  <si>
    <t>AD</t>
  </si>
  <si>
    <t>BC</t>
  </si>
  <si>
    <t>BD</t>
  </si>
  <si>
    <t>CD</t>
  </si>
  <si>
    <t>ABC</t>
  </si>
  <si>
    <t>ABD</t>
  </si>
  <si>
    <t>ACD</t>
  </si>
  <si>
    <t>BCD</t>
  </si>
  <si>
    <t>ABCD</t>
  </si>
  <si>
    <t>y1</t>
  </si>
  <si>
    <t>y2</t>
  </si>
  <si>
    <t>y3</t>
  </si>
  <si>
    <t>MEAN SAMPLE</t>
  </si>
  <si>
    <t>e1</t>
  </si>
  <si>
    <t>e2</t>
  </si>
  <si>
    <t>e3</t>
  </si>
  <si>
    <t>Sum</t>
  </si>
  <si>
    <t>qi</t>
  </si>
  <si>
    <t>sum</t>
  </si>
  <si>
    <t>mean</t>
  </si>
  <si>
    <t>SSq</t>
  </si>
  <si>
    <t>SSE</t>
  </si>
  <si>
    <t>16*3*qi</t>
  </si>
  <si>
    <t>SST</t>
  </si>
  <si>
    <t>Variation (%)</t>
  </si>
  <si>
    <t>Variation(%)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</si>
</sst>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wrapText="1"/>
    </xf>
    <xf numFmtId="164" fontId="0" fillId="0" borderId="0" xfId="0" applyNumberFormat="1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A5261-CE43-4139-AE63-77AF2ADD7BDE}">
  <dimension ref="A1:AA27"/>
  <sheetViews>
    <sheetView tabSelected="1" workbookViewId="0">
      <selection activeCell="W25" sqref="W25"/>
    </sheetView>
  </sheetViews>
  <sheetFormatPr defaultRowHeight="14.4" x14ac:dyDescent="0.3"/>
  <cols>
    <col min="1" max="2" width="15.6640625" customWidth="1"/>
    <col min="3" max="3" width="10.88671875" customWidth="1"/>
    <col min="4" max="4" width="9" bestFit="1" customWidth="1"/>
    <col min="5" max="6" width="9.21875" bestFit="1" customWidth="1"/>
    <col min="7" max="8" width="9.44140625" bestFit="1" customWidth="1"/>
    <col min="9" max="10" width="9.21875" bestFit="1" customWidth="1"/>
    <col min="11" max="12" width="9.109375" bestFit="1" customWidth="1"/>
    <col min="13" max="13" width="9.21875" bestFit="1" customWidth="1"/>
    <col min="14" max="14" width="9.44140625" bestFit="1" customWidth="1"/>
    <col min="15" max="15" width="9.21875" bestFit="1" customWidth="1"/>
    <col min="16" max="19" width="9.109375" bestFit="1" customWidth="1"/>
    <col min="24" max="24" width="12.6640625" style="2" bestFit="1" customWidth="1"/>
    <col min="25" max="26" width="9.109375" style="2" bestFit="1" customWidth="1"/>
    <col min="27" max="27" width="10.44140625" customWidth="1"/>
  </cols>
  <sheetData>
    <row r="1" spans="1:26" ht="28.8" x14ac:dyDescent="0.3"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s="1" t="s">
        <v>27</v>
      </c>
      <c r="X1" s="2" t="s">
        <v>28</v>
      </c>
      <c r="Y1" s="2" t="s">
        <v>29</v>
      </c>
      <c r="Z1" s="2" t="s">
        <v>30</v>
      </c>
    </row>
    <row r="3" spans="1:26" x14ac:dyDescent="0.3">
      <c r="D3">
        <v>1</v>
      </c>
      <c r="E3">
        <v>-1</v>
      </c>
      <c r="F3">
        <v>-1</v>
      </c>
      <c r="G3">
        <v>-1</v>
      </c>
      <c r="H3">
        <v>-1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-1</v>
      </c>
      <c r="P3">
        <v>-1</v>
      </c>
      <c r="Q3">
        <v>-1</v>
      </c>
      <c r="R3">
        <v>-1</v>
      </c>
      <c r="S3">
        <v>1</v>
      </c>
      <c r="T3">
        <v>1.2415926875429001E-2</v>
      </c>
      <c r="U3">
        <v>1.2444980681301E-2</v>
      </c>
      <c r="V3">
        <v>1.2366842845096E-2</v>
      </c>
      <c r="W3">
        <f t="shared" ref="W3:W18" si="0">(T3+U3+V3)/3</f>
        <v>1.2409250133942E-2</v>
      </c>
      <c r="X3" s="2">
        <f t="shared" ref="X3:X18" si="1">T3-W3</f>
        <v>6.6767414870008701E-6</v>
      </c>
      <c r="Y3" s="2">
        <f t="shared" ref="Y3:Y18" si="2">U3-W3</f>
        <v>3.5730547358999581E-5</v>
      </c>
      <c r="Z3" s="2">
        <f t="shared" ref="Z3:Z18" si="3">V3-W3</f>
        <v>-4.2407288846000452E-5</v>
      </c>
    </row>
    <row r="4" spans="1:26" x14ac:dyDescent="0.3">
      <c r="A4" t="s">
        <v>0</v>
      </c>
      <c r="D4">
        <v>1</v>
      </c>
      <c r="E4">
        <v>-1</v>
      </c>
      <c r="F4">
        <v>-1</v>
      </c>
      <c r="G4">
        <v>-1</v>
      </c>
      <c r="H4">
        <v>1</v>
      </c>
      <c r="I4">
        <v>1</v>
      </c>
      <c r="J4">
        <v>1</v>
      </c>
      <c r="K4">
        <v>-1</v>
      </c>
      <c r="L4">
        <v>1</v>
      </c>
      <c r="M4">
        <v>-1</v>
      </c>
      <c r="N4">
        <v>-1</v>
      </c>
      <c r="O4">
        <v>-1</v>
      </c>
      <c r="P4">
        <v>1</v>
      </c>
      <c r="Q4">
        <v>1</v>
      </c>
      <c r="R4">
        <v>1</v>
      </c>
      <c r="S4">
        <v>-1</v>
      </c>
      <c r="T4">
        <v>5.6181644550643998E-2</v>
      </c>
      <c r="U4">
        <v>4.9436283445883002E-2</v>
      </c>
      <c r="V4">
        <v>6.0034368876877998E-2</v>
      </c>
      <c r="W4">
        <f t="shared" si="0"/>
        <v>5.5217432291134995E-2</v>
      </c>
      <c r="X4" s="2">
        <f t="shared" si="1"/>
        <v>9.6421225950900358E-4</v>
      </c>
      <c r="Y4" s="2">
        <f t="shared" si="2"/>
        <v>-5.7811488452519932E-3</v>
      </c>
      <c r="Z4" s="2">
        <f t="shared" si="3"/>
        <v>4.8169365857430035E-3</v>
      </c>
    </row>
    <row r="5" spans="1:26" x14ac:dyDescent="0.3">
      <c r="A5" t="s">
        <v>1</v>
      </c>
      <c r="D5">
        <v>1</v>
      </c>
      <c r="E5">
        <v>-1</v>
      </c>
      <c r="F5">
        <v>-1</v>
      </c>
      <c r="G5">
        <v>1</v>
      </c>
      <c r="H5">
        <v>-1</v>
      </c>
      <c r="I5">
        <v>1</v>
      </c>
      <c r="J5">
        <v>-1</v>
      </c>
      <c r="K5">
        <v>1</v>
      </c>
      <c r="L5">
        <v>-1</v>
      </c>
      <c r="M5">
        <v>1</v>
      </c>
      <c r="N5">
        <v>-1</v>
      </c>
      <c r="O5">
        <v>1</v>
      </c>
      <c r="P5">
        <v>-1</v>
      </c>
      <c r="Q5">
        <v>1</v>
      </c>
      <c r="R5">
        <v>1</v>
      </c>
      <c r="S5">
        <v>-1</v>
      </c>
      <c r="T5">
        <v>0.61009369761105003</v>
      </c>
      <c r="U5">
        <v>0.62670504644783998</v>
      </c>
      <c r="V5">
        <v>0.77525619023754999</v>
      </c>
      <c r="W5">
        <f t="shared" si="0"/>
        <v>0.67068497809881322</v>
      </c>
      <c r="X5" s="2">
        <f t="shared" si="1"/>
        <v>-6.0591280487763188E-2</v>
      </c>
      <c r="Y5" s="2">
        <f t="shared" si="2"/>
        <v>-4.3979931650973247E-2</v>
      </c>
      <c r="Z5" s="2">
        <f t="shared" si="3"/>
        <v>0.10457121213873677</v>
      </c>
    </row>
    <row r="6" spans="1:26" x14ac:dyDescent="0.3">
      <c r="A6" t="s">
        <v>2</v>
      </c>
      <c r="D6">
        <v>1</v>
      </c>
      <c r="E6">
        <v>-1</v>
      </c>
      <c r="F6">
        <v>-1</v>
      </c>
      <c r="G6">
        <v>1</v>
      </c>
      <c r="H6">
        <v>1</v>
      </c>
      <c r="I6">
        <v>1</v>
      </c>
      <c r="J6">
        <v>-1</v>
      </c>
      <c r="K6">
        <v>-1</v>
      </c>
      <c r="L6">
        <v>-1</v>
      </c>
      <c r="M6">
        <v>-1</v>
      </c>
      <c r="N6">
        <v>1</v>
      </c>
      <c r="O6">
        <v>1</v>
      </c>
      <c r="P6">
        <v>1</v>
      </c>
      <c r="Q6">
        <v>-1</v>
      </c>
      <c r="R6">
        <v>-1</v>
      </c>
      <c r="S6">
        <v>1</v>
      </c>
      <c r="T6" s="2">
        <v>1.4125790917746E-2</v>
      </c>
      <c r="U6" s="2">
        <v>1.372853019962E-2</v>
      </c>
      <c r="V6" s="2">
        <v>1.4948030445012001E-2</v>
      </c>
      <c r="W6">
        <f t="shared" si="0"/>
        <v>1.4267450520792667E-2</v>
      </c>
      <c r="X6" s="2">
        <f t="shared" si="1"/>
        <v>-1.41659603046667E-4</v>
      </c>
      <c r="Y6" s="2">
        <f t="shared" si="2"/>
        <v>-5.3892032117266661E-4</v>
      </c>
      <c r="Z6" s="2">
        <f t="shared" si="3"/>
        <v>6.8057992421933361E-4</v>
      </c>
    </row>
    <row r="7" spans="1:26" x14ac:dyDescent="0.3">
      <c r="A7" t="s">
        <v>3</v>
      </c>
      <c r="D7">
        <v>1</v>
      </c>
      <c r="E7">
        <v>-1</v>
      </c>
      <c r="F7">
        <v>1</v>
      </c>
      <c r="G7">
        <v>-1</v>
      </c>
      <c r="H7">
        <v>-1</v>
      </c>
      <c r="I7">
        <v>-1</v>
      </c>
      <c r="J7">
        <v>1</v>
      </c>
      <c r="K7">
        <v>1</v>
      </c>
      <c r="L7">
        <v>-1</v>
      </c>
      <c r="M7">
        <v>-1</v>
      </c>
      <c r="N7">
        <v>1</v>
      </c>
      <c r="O7">
        <v>1</v>
      </c>
      <c r="P7">
        <v>1</v>
      </c>
      <c r="Q7">
        <v>-1</v>
      </c>
      <c r="R7">
        <v>1</v>
      </c>
      <c r="S7">
        <v>-1</v>
      </c>
      <c r="T7">
        <v>8.0071037843490005E-3</v>
      </c>
      <c r="U7">
        <v>8.0193050584641008E-3</v>
      </c>
      <c r="V7">
        <v>7.9646723792000992E-3</v>
      </c>
      <c r="W7">
        <f t="shared" si="0"/>
        <v>7.9970270740044019E-3</v>
      </c>
      <c r="X7" s="2">
        <f t="shared" si="1"/>
        <v>1.0076710344598602E-5</v>
      </c>
      <c r="Y7" s="2">
        <f t="shared" si="2"/>
        <v>2.2277984459698891E-5</v>
      </c>
      <c r="Z7" s="2">
        <f t="shared" si="3"/>
        <v>-3.2354694804302697E-5</v>
      </c>
    </row>
    <row r="8" spans="1:26" x14ac:dyDescent="0.3">
      <c r="D8">
        <v>1</v>
      </c>
      <c r="E8">
        <v>-1</v>
      </c>
      <c r="F8">
        <v>1</v>
      </c>
      <c r="G8">
        <v>-1</v>
      </c>
      <c r="H8">
        <v>1</v>
      </c>
      <c r="I8">
        <v>-1</v>
      </c>
      <c r="J8">
        <v>1</v>
      </c>
      <c r="K8">
        <v>-1</v>
      </c>
      <c r="L8">
        <v>-1</v>
      </c>
      <c r="M8">
        <v>1</v>
      </c>
      <c r="N8">
        <v>-1</v>
      </c>
      <c r="O8">
        <v>1</v>
      </c>
      <c r="P8">
        <v>-1</v>
      </c>
      <c r="Q8">
        <v>1</v>
      </c>
      <c r="R8">
        <v>-1</v>
      </c>
      <c r="S8">
        <v>1</v>
      </c>
      <c r="T8">
        <v>4.0451359408464997E-2</v>
      </c>
      <c r="U8">
        <v>3.9559949985396997E-2</v>
      </c>
      <c r="V8">
        <v>3.9222777139216999E-2</v>
      </c>
      <c r="W8">
        <f t="shared" si="0"/>
        <v>3.9744695511026336E-2</v>
      </c>
      <c r="X8" s="2">
        <f t="shared" si="1"/>
        <v>7.0666389743866131E-4</v>
      </c>
      <c r="Y8" s="2">
        <f t="shared" si="2"/>
        <v>-1.8474552562933871E-4</v>
      </c>
      <c r="Z8" s="2">
        <f t="shared" si="3"/>
        <v>-5.2191837180933648E-4</v>
      </c>
    </row>
    <row r="9" spans="1:26" x14ac:dyDescent="0.3">
      <c r="D9">
        <v>1</v>
      </c>
      <c r="E9">
        <v>-1</v>
      </c>
      <c r="F9">
        <v>1</v>
      </c>
      <c r="G9">
        <v>1</v>
      </c>
      <c r="H9">
        <v>-1</v>
      </c>
      <c r="I9">
        <v>-1</v>
      </c>
      <c r="J9">
        <v>-1</v>
      </c>
      <c r="K9">
        <v>1</v>
      </c>
      <c r="L9">
        <v>1</v>
      </c>
      <c r="M9">
        <v>-1</v>
      </c>
      <c r="N9">
        <v>-1</v>
      </c>
      <c r="O9">
        <v>-1</v>
      </c>
      <c r="P9">
        <v>1</v>
      </c>
      <c r="Q9">
        <v>1</v>
      </c>
      <c r="R9">
        <v>-1</v>
      </c>
      <c r="S9">
        <v>1</v>
      </c>
      <c r="T9">
        <v>0.72521915538329995</v>
      </c>
      <c r="U9">
        <v>0.67693700297013004</v>
      </c>
      <c r="V9">
        <v>0.59046036659578005</v>
      </c>
      <c r="W9">
        <f t="shared" si="0"/>
        <v>0.66420550831640346</v>
      </c>
      <c r="X9" s="2">
        <f t="shared" si="1"/>
        <v>6.1013647066896493E-2</v>
      </c>
      <c r="Y9" s="2">
        <f t="shared" si="2"/>
        <v>1.2731494653726583E-2</v>
      </c>
      <c r="Z9" s="2">
        <f t="shared" si="3"/>
        <v>-7.3745141720623408E-2</v>
      </c>
    </row>
    <row r="10" spans="1:26" x14ac:dyDescent="0.3">
      <c r="A10" t="s">
        <v>4</v>
      </c>
      <c r="D10">
        <v>1</v>
      </c>
      <c r="E10">
        <v>-1</v>
      </c>
      <c r="F10">
        <v>1</v>
      </c>
      <c r="G10">
        <v>1</v>
      </c>
      <c r="H10">
        <v>1</v>
      </c>
      <c r="I10">
        <v>-1</v>
      </c>
      <c r="J10">
        <v>-1</v>
      </c>
      <c r="K10">
        <v>-1</v>
      </c>
      <c r="L10">
        <v>1</v>
      </c>
      <c r="M10">
        <v>1</v>
      </c>
      <c r="N10">
        <v>1</v>
      </c>
      <c r="O10">
        <v>-1</v>
      </c>
      <c r="P10">
        <v>-1</v>
      </c>
      <c r="Q10">
        <v>-1</v>
      </c>
      <c r="R10">
        <v>1</v>
      </c>
      <c r="S10">
        <v>-1</v>
      </c>
      <c r="T10">
        <v>8.3953102001308993E-3</v>
      </c>
      <c r="U10">
        <v>8.4330295059873994E-3</v>
      </c>
      <c r="V10">
        <v>8.3570422034003004E-3</v>
      </c>
      <c r="W10">
        <f t="shared" si="0"/>
        <v>8.3951273031728658E-3</v>
      </c>
      <c r="X10" s="2">
        <f t="shared" si="1"/>
        <v>1.8289695803350159E-7</v>
      </c>
      <c r="Y10" s="2">
        <f t="shared" si="2"/>
        <v>3.7902202814533645E-5</v>
      </c>
      <c r="Z10" s="2">
        <f t="shared" si="3"/>
        <v>-3.8085099772565412E-5</v>
      </c>
    </row>
    <row r="11" spans="1:26" x14ac:dyDescent="0.3">
      <c r="A11" t="s">
        <v>5</v>
      </c>
      <c r="D11">
        <v>1</v>
      </c>
      <c r="E11">
        <v>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-1</v>
      </c>
      <c r="S11">
        <v>-1</v>
      </c>
      <c r="T11">
        <v>1.2013998160817E-2</v>
      </c>
      <c r="U11">
        <v>1.1964852019214E-2</v>
      </c>
      <c r="V11">
        <v>1.2074195198359E-2</v>
      </c>
      <c r="W11">
        <f t="shared" si="0"/>
        <v>1.2017681792796666E-2</v>
      </c>
      <c r="X11" s="2">
        <f t="shared" si="1"/>
        <v>-3.683631979665633E-6</v>
      </c>
      <c r="Y11" s="2">
        <f t="shared" si="2"/>
        <v>-5.2829773582665704E-5</v>
      </c>
      <c r="Z11" s="2">
        <f t="shared" si="3"/>
        <v>5.6513405562334806E-5</v>
      </c>
    </row>
    <row r="12" spans="1:26" x14ac:dyDescent="0.3">
      <c r="A12" t="s">
        <v>6</v>
      </c>
      <c r="D12">
        <v>1</v>
      </c>
      <c r="E12">
        <v>1</v>
      </c>
      <c r="F12">
        <v>-1</v>
      </c>
      <c r="G12">
        <v>-1</v>
      </c>
      <c r="H12">
        <v>1</v>
      </c>
      <c r="I12">
        <v>-1</v>
      </c>
      <c r="J12">
        <v>-1</v>
      </c>
      <c r="K12">
        <v>1</v>
      </c>
      <c r="L12">
        <v>1</v>
      </c>
      <c r="M12">
        <v>-1</v>
      </c>
      <c r="N12">
        <v>-1</v>
      </c>
      <c r="O12">
        <v>1</v>
      </c>
      <c r="P12">
        <v>-1</v>
      </c>
      <c r="Q12">
        <v>-1</v>
      </c>
      <c r="R12">
        <v>1</v>
      </c>
      <c r="S12">
        <v>1</v>
      </c>
      <c r="T12">
        <v>5.1573013646690001E-2</v>
      </c>
      <c r="U12">
        <v>5.2064557815585999E-2</v>
      </c>
      <c r="V12">
        <v>4.8828473236715998E-2</v>
      </c>
      <c r="W12">
        <f t="shared" si="0"/>
        <v>5.0822014899664002E-2</v>
      </c>
      <c r="X12" s="2">
        <f t="shared" si="1"/>
        <v>7.5099874702599934E-4</v>
      </c>
      <c r="Y12" s="2">
        <f t="shared" si="2"/>
        <v>1.2425429159219972E-3</v>
      </c>
      <c r="Z12" s="2">
        <f t="shared" si="3"/>
        <v>-1.9935416629480035E-3</v>
      </c>
    </row>
    <row r="13" spans="1:26" x14ac:dyDescent="0.3">
      <c r="A13" t="s">
        <v>7</v>
      </c>
      <c r="D13">
        <v>1</v>
      </c>
      <c r="E13">
        <v>1</v>
      </c>
      <c r="F13">
        <v>-1</v>
      </c>
      <c r="G13">
        <v>1</v>
      </c>
      <c r="H13">
        <v>-1</v>
      </c>
      <c r="I13">
        <f t="shared" ref="I13:I18" si="4">E13*F13</f>
        <v>-1</v>
      </c>
      <c r="J13">
        <f t="shared" ref="J13:J18" si="5">E13*G13</f>
        <v>1</v>
      </c>
      <c r="K13">
        <f t="shared" ref="K13:K18" si="6">E13*H13</f>
        <v>-1</v>
      </c>
      <c r="L13">
        <f t="shared" ref="L13:L18" si="7">F13*G13</f>
        <v>-1</v>
      </c>
      <c r="M13">
        <f t="shared" ref="M13:M18" si="8">F13*H13</f>
        <v>1</v>
      </c>
      <c r="N13">
        <f t="shared" ref="N13:N18" si="9">G13*H13</f>
        <v>-1</v>
      </c>
      <c r="O13">
        <f t="shared" ref="O13:O18" si="10">I13*G13</f>
        <v>-1</v>
      </c>
      <c r="P13">
        <f t="shared" ref="P13:P18" si="11">I13*H13</f>
        <v>1</v>
      </c>
      <c r="Q13">
        <f t="shared" ref="Q13:Q18" si="12">J13*H13</f>
        <v>-1</v>
      </c>
      <c r="R13">
        <f t="shared" ref="R13:R18" si="13">L13*H13</f>
        <v>1</v>
      </c>
      <c r="S13">
        <f t="shared" ref="S13:S18" si="14">O13*H13</f>
        <v>1</v>
      </c>
      <c r="T13">
        <v>0.55924369724205003</v>
      </c>
      <c r="U13">
        <v>0.60145141727224005</v>
      </c>
      <c r="V13">
        <v>0.69626792287366002</v>
      </c>
      <c r="W13">
        <f t="shared" si="0"/>
        <v>0.61898767912931663</v>
      </c>
      <c r="X13" s="2">
        <f t="shared" si="1"/>
        <v>-5.9743981887266595E-2</v>
      </c>
      <c r="Y13" s="2">
        <f t="shared" si="2"/>
        <v>-1.7536261857076574E-2</v>
      </c>
      <c r="Z13" s="2">
        <f t="shared" si="3"/>
        <v>7.7280243744343391E-2</v>
      </c>
    </row>
    <row r="14" spans="1:26" x14ac:dyDescent="0.3">
      <c r="D14">
        <v>1</v>
      </c>
      <c r="E14">
        <v>1</v>
      </c>
      <c r="F14">
        <v>-1</v>
      </c>
      <c r="G14">
        <v>1</v>
      </c>
      <c r="H14">
        <v>1</v>
      </c>
      <c r="I14">
        <f t="shared" si="4"/>
        <v>-1</v>
      </c>
      <c r="J14">
        <f t="shared" si="5"/>
        <v>1</v>
      </c>
      <c r="K14">
        <f t="shared" si="6"/>
        <v>1</v>
      </c>
      <c r="L14">
        <f t="shared" si="7"/>
        <v>-1</v>
      </c>
      <c r="M14">
        <f t="shared" si="8"/>
        <v>-1</v>
      </c>
      <c r="N14">
        <f t="shared" si="9"/>
        <v>1</v>
      </c>
      <c r="O14">
        <f t="shared" si="10"/>
        <v>-1</v>
      </c>
      <c r="P14">
        <f t="shared" si="11"/>
        <v>-1</v>
      </c>
      <c r="Q14">
        <f t="shared" si="12"/>
        <v>1</v>
      </c>
      <c r="R14">
        <f t="shared" si="13"/>
        <v>-1</v>
      </c>
      <c r="S14">
        <f t="shared" si="14"/>
        <v>-1</v>
      </c>
      <c r="T14">
        <v>1.2923956823286E-2</v>
      </c>
      <c r="U14">
        <v>1.3596713794750999E-2</v>
      </c>
      <c r="V14">
        <v>1.2921968681019001E-2</v>
      </c>
      <c r="W14">
        <f t="shared" si="0"/>
        <v>1.3147546433018667E-2</v>
      </c>
      <c r="X14" s="2">
        <f t="shared" si="1"/>
        <v>-2.2358960973266687E-4</v>
      </c>
      <c r="Y14" s="2">
        <f t="shared" si="2"/>
        <v>4.491673617323319E-4</v>
      </c>
      <c r="Z14" s="2">
        <f t="shared" si="3"/>
        <v>-2.2557775199966677E-4</v>
      </c>
    </row>
    <row r="15" spans="1:26" x14ac:dyDescent="0.3">
      <c r="D15">
        <v>1</v>
      </c>
      <c r="E15">
        <v>1</v>
      </c>
      <c r="F15">
        <v>1</v>
      </c>
      <c r="G15">
        <v>-1</v>
      </c>
      <c r="H15">
        <v>-1</v>
      </c>
      <c r="I15">
        <f t="shared" si="4"/>
        <v>1</v>
      </c>
      <c r="J15">
        <f t="shared" si="5"/>
        <v>-1</v>
      </c>
      <c r="K15">
        <f t="shared" si="6"/>
        <v>-1</v>
      </c>
      <c r="L15">
        <f t="shared" si="7"/>
        <v>-1</v>
      </c>
      <c r="M15">
        <f t="shared" si="8"/>
        <v>-1</v>
      </c>
      <c r="N15">
        <f t="shared" si="9"/>
        <v>1</v>
      </c>
      <c r="O15">
        <f t="shared" si="10"/>
        <v>-1</v>
      </c>
      <c r="P15">
        <f t="shared" si="11"/>
        <v>-1</v>
      </c>
      <c r="Q15">
        <f t="shared" si="12"/>
        <v>1</v>
      </c>
      <c r="R15">
        <f t="shared" si="13"/>
        <v>1</v>
      </c>
      <c r="S15">
        <f t="shared" si="14"/>
        <v>1</v>
      </c>
      <c r="T15">
        <v>7.8395657329327992E-3</v>
      </c>
      <c r="U15">
        <v>7.8557123197359E-3</v>
      </c>
      <c r="V15">
        <v>7.8126374739168995E-3</v>
      </c>
      <c r="W15">
        <f t="shared" si="0"/>
        <v>7.8359718421951996E-3</v>
      </c>
      <c r="X15" s="2">
        <f t="shared" si="1"/>
        <v>3.5938907375996504E-6</v>
      </c>
      <c r="Y15" s="2">
        <f t="shared" si="2"/>
        <v>1.9740477540700421E-5</v>
      </c>
      <c r="Z15" s="2">
        <f t="shared" si="3"/>
        <v>-2.3334368278300072E-5</v>
      </c>
    </row>
    <row r="16" spans="1:26" x14ac:dyDescent="0.3">
      <c r="D16">
        <v>1</v>
      </c>
      <c r="E16">
        <v>1</v>
      </c>
      <c r="F16">
        <v>1</v>
      </c>
      <c r="G16">
        <v>-1</v>
      </c>
      <c r="H16">
        <v>1</v>
      </c>
      <c r="I16">
        <f t="shared" si="4"/>
        <v>1</v>
      </c>
      <c r="J16">
        <f t="shared" si="5"/>
        <v>-1</v>
      </c>
      <c r="K16">
        <f t="shared" si="6"/>
        <v>1</v>
      </c>
      <c r="L16">
        <f t="shared" si="7"/>
        <v>-1</v>
      </c>
      <c r="M16">
        <f t="shared" si="8"/>
        <v>1</v>
      </c>
      <c r="N16">
        <f t="shared" si="9"/>
        <v>-1</v>
      </c>
      <c r="O16">
        <f t="shared" si="10"/>
        <v>-1</v>
      </c>
      <c r="P16">
        <f t="shared" si="11"/>
        <v>1</v>
      </c>
      <c r="Q16">
        <f t="shared" si="12"/>
        <v>-1</v>
      </c>
      <c r="R16">
        <f t="shared" si="13"/>
        <v>-1</v>
      </c>
      <c r="S16">
        <f t="shared" si="14"/>
        <v>-1</v>
      </c>
      <c r="T16">
        <v>3.9097579221432997E-2</v>
      </c>
      <c r="U16">
        <v>4.0093205689264E-2</v>
      </c>
      <c r="V16">
        <v>3.9139341313513001E-2</v>
      </c>
      <c r="W16">
        <f t="shared" si="0"/>
        <v>3.9443375408070004E-2</v>
      </c>
      <c r="X16" s="2">
        <f t="shared" si="1"/>
        <v>-3.4579618663700684E-4</v>
      </c>
      <c r="Y16" s="2">
        <f t="shared" si="2"/>
        <v>6.4983028119399572E-4</v>
      </c>
      <c r="Z16" s="2">
        <f t="shared" si="3"/>
        <v>-3.0403409455700275E-4</v>
      </c>
    </row>
    <row r="17" spans="3:27" x14ac:dyDescent="0.3">
      <c r="D17">
        <v>1</v>
      </c>
      <c r="E17">
        <v>1</v>
      </c>
      <c r="F17">
        <v>1</v>
      </c>
      <c r="G17">
        <v>1</v>
      </c>
      <c r="H17">
        <v>-1</v>
      </c>
      <c r="I17">
        <f t="shared" si="4"/>
        <v>1</v>
      </c>
      <c r="J17">
        <f t="shared" si="5"/>
        <v>1</v>
      </c>
      <c r="K17">
        <f t="shared" si="6"/>
        <v>-1</v>
      </c>
      <c r="L17">
        <f t="shared" si="7"/>
        <v>1</v>
      </c>
      <c r="M17">
        <f t="shared" si="8"/>
        <v>-1</v>
      </c>
      <c r="N17">
        <f t="shared" si="9"/>
        <v>-1</v>
      </c>
      <c r="O17">
        <f t="shared" si="10"/>
        <v>1</v>
      </c>
      <c r="P17">
        <f t="shared" si="11"/>
        <v>-1</v>
      </c>
      <c r="Q17">
        <f t="shared" si="12"/>
        <v>-1</v>
      </c>
      <c r="R17">
        <f t="shared" si="13"/>
        <v>-1</v>
      </c>
      <c r="S17">
        <f t="shared" si="14"/>
        <v>-1</v>
      </c>
      <c r="T17">
        <v>0.58908076460603997</v>
      </c>
      <c r="U17">
        <v>0.69349599634158998</v>
      </c>
      <c r="V17">
        <v>0.53561198577608005</v>
      </c>
      <c r="W17">
        <f t="shared" si="0"/>
        <v>0.60606291557457004</v>
      </c>
      <c r="X17" s="2">
        <f t="shared" si="1"/>
        <v>-1.6982150968530063E-2</v>
      </c>
      <c r="Y17" s="2">
        <f t="shared" si="2"/>
        <v>8.7433080767019944E-2</v>
      </c>
      <c r="Z17" s="2">
        <f t="shared" si="3"/>
        <v>-7.0450929798489992E-2</v>
      </c>
    </row>
    <row r="18" spans="3:27" x14ac:dyDescent="0.3">
      <c r="D18">
        <v>1</v>
      </c>
      <c r="E18">
        <v>1</v>
      </c>
      <c r="F18">
        <v>1</v>
      </c>
      <c r="G18">
        <v>1</v>
      </c>
      <c r="H18">
        <v>1</v>
      </c>
      <c r="I18">
        <f t="shared" si="4"/>
        <v>1</v>
      </c>
      <c r="J18">
        <f t="shared" si="5"/>
        <v>1</v>
      </c>
      <c r="K18">
        <f t="shared" si="6"/>
        <v>1</v>
      </c>
      <c r="L18">
        <f t="shared" si="7"/>
        <v>1</v>
      </c>
      <c r="M18">
        <f t="shared" si="8"/>
        <v>1</v>
      </c>
      <c r="N18">
        <f t="shared" si="9"/>
        <v>1</v>
      </c>
      <c r="O18">
        <f t="shared" si="10"/>
        <v>1</v>
      </c>
      <c r="P18">
        <f t="shared" si="11"/>
        <v>1</v>
      </c>
      <c r="Q18">
        <f t="shared" si="12"/>
        <v>1</v>
      </c>
      <c r="R18">
        <f t="shared" si="13"/>
        <v>1</v>
      </c>
      <c r="S18">
        <f t="shared" si="14"/>
        <v>1</v>
      </c>
      <c r="T18">
        <v>8.1176163484352002E-3</v>
      </c>
      <c r="U18">
        <v>8.1642706331678996E-3</v>
      </c>
      <c r="V18">
        <v>8.1988133588322999E-3</v>
      </c>
      <c r="W18">
        <f t="shared" si="0"/>
        <v>8.1602334468118005E-3</v>
      </c>
      <c r="X18" s="2">
        <f t="shared" si="1"/>
        <v>-4.2617098376600271E-5</v>
      </c>
      <c r="Y18" s="2">
        <f t="shared" si="2"/>
        <v>4.0371863560990928E-6</v>
      </c>
      <c r="Z18" s="2">
        <f t="shared" si="3"/>
        <v>3.8579912020499443E-5</v>
      </c>
    </row>
    <row r="20" spans="3:27" x14ac:dyDescent="0.3">
      <c r="C20" t="s">
        <v>31</v>
      </c>
      <c r="D20">
        <f>D3*W3+D4*W4+D5*W5+D6*W6+D7*W7+D8*W8+D9*W9+D10*W10+D11*W11+D12*W12+D13*W13+D14*W14+D15*W15+D16*W16+D17*W17+D18*W18</f>
        <v>2.8293988877757328</v>
      </c>
      <c r="E20">
        <f>E3*W3+E4*W4+E5*W5+E6*W6+E7*W7+E8*W8+E9*W9+E10*W10+E11*W11+E12*W12+E13*W13+E14*W14+E15*W15+E16*W16+E17*W17+E18*W18</f>
        <v>-0.11644405072284683</v>
      </c>
      <c r="F20">
        <f>F3*W3+F4*W4+F5*W5+F6*W6+F7*W7+F8*W8+F9*W9+F10*W10+F11*W11+F12*W12+F13*W13+F14*W14+F15*W15+F16*W16+F17*W17+F18*W18</f>
        <v>-6.5709178823224718E-2</v>
      </c>
      <c r="G20">
        <f>G3*W3+G4*W4+G5*W5+G6*W6+G7*W7+G8*W8+G9*W9+G10*W10+G11*W11+G12*W12+G13*W13+G14*W14+G15*W15+G16*W16+G17*W17+G18*W18</f>
        <v>2.3784239898700656</v>
      </c>
      <c r="H20">
        <f>H3*W3+H4*W4+H5*W5+H6*W6+H7*W7+H8*W8+H9*W9+H10*W10+H11*W11+H12*W12+H13*W13+H14*W14+H15*W15+H16*W16+H17*W17+H18*W18</f>
        <v>-2.3710031361483499</v>
      </c>
      <c r="I20">
        <f>I3*W3+I4*W4+I5*W5+I6*W6+I7*W7+I8*W8+I9*W9+I10*W10+I11*W11+I12*W12+I13*W13+I14*W14+I15*W15+I16*W16+I17*W17+I18*W18</f>
        <v>-1.2356731430730721E-3</v>
      </c>
      <c r="J20">
        <f>J3*W3+J4*W4+J5*W5+J6*W6+J7*W7+J8*W8+J9*W9+J10*W10+J11*W11+J12*W12+J13*W13+J14*W14+J15*W15+J16*W16+J17*W17+J18*W18</f>
        <v>-0.10594532858808339</v>
      </c>
      <c r="K20">
        <f>K3*W3+K4*W4+K5*W5+K6*W6+K7*W7+K8*W8+K9*W9+K10*W10+K11*W11+K12*W12+K13*W13+K14*W14+K15*W15+K16*W16+K17*W17+K18*W18</f>
        <v>0.10434097984572219</v>
      </c>
      <c r="L20">
        <f>L3*W3+L4*W4+L5*W5+L6*W6+L7*W7+L8*W8+L9*W9+L10*W10+L11*W11+L12*W12+L13*W13+L14*W14+L15*W15+L16*W16+L17*W17+L18*W18</f>
        <v>5.1814397412587049E-3</v>
      </c>
      <c r="M20">
        <f>M3*W3+M4*W4+M5*W5+M6*W6+M7*W7+M8*W8+M9*W9+M10*W10+M11*W11+M12*W12+M13*W13+M14*W14+M15*W15+M16*W16+M17*W17+M18*W18</f>
        <v>-9.7128461278338778E-3</v>
      </c>
      <c r="N20">
        <f>N3*W3+N4*W4+N5*W5+N6*W6+N7*W7+N8*W8+N9*W9+N10*W10+N11*W11+N12*W12+N13*W13+N14*W14+N15*W15+N16*W16+N17*W17+N18*W18</f>
        <v>-2.6609383106822642</v>
      </c>
      <c r="O20">
        <f>O3*W3+O4*W4+O5*W5+O6*W6+O7*W7+O8*W8+O9*W9+O10*W10+O11*W11+O12*W12+O13*W13+O14*W14+O15*W15+O16*W16+O17*W17+O18*W18</f>
        <v>-9.8848939387745898E-3</v>
      </c>
      <c r="P20">
        <f>P3*W3+P4*W4+P5*W5+P6*W6+P7*W7+P8*W8+P9*W9+P10*W10+P11*W11+P12*W12+P13*W13+P14*W14+P15*W15+P16*W16+P17*W17+P18*W18</f>
        <v>1.1193888182928298E-2</v>
      </c>
      <c r="Q20">
        <f>Q3*W3+Q4*W4+Q5*W5+Q6*W6+Q7*W7+Q8*W8+Q9*W9+Q10*W10+Q11*W11+Q12*W12+Q13*W13+Q14*W14+Q15*W15+Q16*W16+Q17*W17+Q18*W18</f>
        <v>0.11262920768866766</v>
      </c>
      <c r="R20">
        <f>R3*W3+R4*W4+R5*W5+R6*W6+R7*W7+R8*W8+R9*W9+R10*W10+R11*W11+R12*W12+R13*W13+R14*W14+R15*W15+R16*W16+R17*W17+R18*W18</f>
        <v>2.6802040394493271E-2</v>
      </c>
      <c r="S20">
        <f>S3*W3+S4*W4+S5*W5+S6*W6+S7*W7+S8*W8+S9*W9+S10*W10+S11*W11+S12*W12+S13*W13+S14*W14+S15*W15+S16*W16+S17*W17+S18*W18</f>
        <v>3.4667198245713366E-3</v>
      </c>
      <c r="X20" s="2">
        <f>X3+X4+X5+X6+X7+X8+X9+X10+X11+X12+X13+X14+X15+X16+X17+X18</f>
        <v>-7.4618707262935069E-2</v>
      </c>
      <c r="Y20" s="2">
        <f>Y3+Y4+Y5+Y6+Y7+Y8+Y9+Y10+Y11+Y12+Y13+Y14+Y15+Y16+Y17+Y18</f>
        <v>3.4551966404438389E-2</v>
      </c>
      <c r="Z20" s="2">
        <f t="shared" ref="Z20" si="15">Z3+Z4+Z5+Z6+Z7+Z8+Z9+Z10+Z11+Z12+Z13+Z14+Z15+Z16+Z17+Z18</f>
        <v>4.0066740858496736E-2</v>
      </c>
      <c r="AA20" t="s">
        <v>33</v>
      </c>
    </row>
    <row r="21" spans="3:27" x14ac:dyDescent="0.3">
      <c r="C21" t="s">
        <v>32</v>
      </c>
      <c r="D21" s="2">
        <f>D20/16</f>
        <v>0.1768374304859833</v>
      </c>
      <c r="E21" s="2">
        <f t="shared" ref="E21:S21" si="16">E20/16</f>
        <v>-7.277753170177927E-3</v>
      </c>
      <c r="F21" s="2">
        <f t="shared" si="16"/>
        <v>-4.1068236764515448E-3</v>
      </c>
      <c r="G21" s="2">
        <f t="shared" si="16"/>
        <v>0.1486514993668791</v>
      </c>
      <c r="H21" s="2">
        <f t="shared" si="16"/>
        <v>-0.14818769600927187</v>
      </c>
      <c r="I21" s="2">
        <f t="shared" si="16"/>
        <v>-7.7229571442067007E-5</v>
      </c>
      <c r="J21" s="2">
        <f t="shared" si="16"/>
        <v>-6.6215830367552121E-3</v>
      </c>
      <c r="K21" s="2">
        <f t="shared" si="16"/>
        <v>6.5213112403576367E-3</v>
      </c>
      <c r="L21" s="2">
        <f t="shared" si="16"/>
        <v>3.2383998382866906E-4</v>
      </c>
      <c r="M21" s="2">
        <f t="shared" si="16"/>
        <v>-6.0705288298961736E-4</v>
      </c>
      <c r="N21" s="2">
        <f t="shared" si="16"/>
        <v>-0.16630864441764151</v>
      </c>
      <c r="O21" s="2">
        <f t="shared" si="16"/>
        <v>-6.1780587117341186E-4</v>
      </c>
      <c r="P21" s="2">
        <f t="shared" si="16"/>
        <v>6.9961801143301864E-4</v>
      </c>
      <c r="Q21" s="2">
        <f t="shared" si="16"/>
        <v>7.0393254805417287E-3</v>
      </c>
      <c r="R21" s="2">
        <f t="shared" si="16"/>
        <v>1.6751275246558294E-3</v>
      </c>
      <c r="S21" s="2">
        <f t="shared" si="16"/>
        <v>2.1666998903570854E-4</v>
      </c>
      <c r="X21" s="2">
        <f>X20/16</f>
        <v>-4.6636692039334418E-3</v>
      </c>
      <c r="Y21" s="2">
        <f t="shared" ref="Y21:Z21" si="17">Y20/16</f>
        <v>2.1594979002773993E-3</v>
      </c>
      <c r="Z21" s="2">
        <f t="shared" si="17"/>
        <v>2.504171303656046E-3</v>
      </c>
      <c r="AA21" t="s">
        <v>34</v>
      </c>
    </row>
    <row r="22" spans="3:27" x14ac:dyDescent="0.3">
      <c r="C22" t="s">
        <v>37</v>
      </c>
      <c r="D22" s="2"/>
      <c r="E22" s="2">
        <f t="shared" ref="E22:S22" si="18">(E21^2)*16*3</f>
        <v>2.5423531778896733E-3</v>
      </c>
      <c r="F22" s="2">
        <f t="shared" si="18"/>
        <v>8.0956803405422318E-4</v>
      </c>
      <c r="G22" s="2">
        <f t="shared" si="18"/>
        <v>1.0606688766730206</v>
      </c>
      <c r="H22" s="2">
        <f t="shared" si="18"/>
        <v>1.0540604759297456</v>
      </c>
      <c r="I22" s="2">
        <f t="shared" si="18"/>
        <v>2.8629152184601594E-7</v>
      </c>
      <c r="J22" s="2">
        <f t="shared" si="18"/>
        <v>2.1045773718069301E-3</v>
      </c>
      <c r="K22" s="2">
        <f t="shared" si="18"/>
        <v>2.0413200140935134E-3</v>
      </c>
      <c r="L22" s="2">
        <f t="shared" si="18"/>
        <v>5.0338720860553265E-6</v>
      </c>
      <c r="M22" s="2">
        <f t="shared" si="18"/>
        <v>1.7688633731808293E-5</v>
      </c>
      <c r="N22" s="2">
        <f t="shared" si="18"/>
        <v>1.327611129985609</v>
      </c>
      <c r="O22" s="2">
        <f t="shared" si="18"/>
        <v>1.8320836533904241E-5</v>
      </c>
      <c r="P22" s="2">
        <f t="shared" si="18"/>
        <v>2.3494337372231587E-5</v>
      </c>
      <c r="Q22" s="2">
        <f t="shared" si="18"/>
        <v>2.3785009546081941E-3</v>
      </c>
      <c r="R22" s="2">
        <f t="shared" si="18"/>
        <v>1.3469050674525917E-4</v>
      </c>
      <c r="S22" s="2">
        <f t="shared" si="18"/>
        <v>2.2534024391392348E-6</v>
      </c>
      <c r="X22" s="2">
        <f>X3^2+X4^2+X5^2+X6^2+X7^2+X8^2+X9^2+X10^2+X11^2+X12^2+X13^2+X14^2+X15^2+X16^2+X17^2+X18^2</f>
        <v>1.1253889924692046E-2</v>
      </c>
      <c r="Y22" s="2">
        <f>Y3^2+Y4^2+Y5^2+Y6^2+Y7^2+Y8^2+Y9^2+Y10^2+Y11^2+Y12^2+Y13^2+Y14^2+Y15^2+Y16^2+Y17^2+Y18^2</f>
        <v>1.0084310034606109E-2</v>
      </c>
      <c r="Z22" s="2">
        <f>Z3^2+Z4^2+Z5^2+Z6^2+Z7^2+Z8^2+Z9^2+Z10^2+Z11^2+Z12^2+Z13^2+Z14^2+Z15^2+Z16^2+Z17^2+Z18^2</f>
        <v>2.733711943686893E-2</v>
      </c>
      <c r="AA22" t="s">
        <v>35</v>
      </c>
    </row>
    <row r="23" spans="3:27" x14ac:dyDescent="0.3">
      <c r="C23" t="s">
        <v>39</v>
      </c>
      <c r="E23" s="3">
        <f>E22*100/Z25</f>
        <v>7.2615966843228977E-2</v>
      </c>
      <c r="F23" s="3">
        <f>F22*100/Z25</f>
        <v>2.3123288310012546E-2</v>
      </c>
      <c r="G23" s="3">
        <f>G22*100/Z25</f>
        <v>30.295356542109573</v>
      </c>
      <c r="H23" s="3">
        <f>H22*100/Z25</f>
        <v>30.106604084963255</v>
      </c>
      <c r="I23" s="3">
        <v>0</v>
      </c>
      <c r="J23" s="3">
        <f>J22*100/Z25</f>
        <v>6.0111994658821541E-2</v>
      </c>
      <c r="K23" s="3">
        <f>K22*100/Z25</f>
        <v>5.8305206274636201E-2</v>
      </c>
      <c r="L23" s="3">
        <f>L22*100/Z25</f>
        <v>1.4377997977349166E-4</v>
      </c>
      <c r="M23" s="3">
        <f>M22*100/Z25</f>
        <v>5.0523163018492039E-4</v>
      </c>
      <c r="N23" s="3">
        <f>N22*100/Z25</f>
        <v>37.919895093316704</v>
      </c>
      <c r="O23" s="3">
        <f>O22*100/Z25</f>
        <v>5.2328892376413215E-4</v>
      </c>
      <c r="P23" s="3">
        <f>P22*100/Z25</f>
        <v>6.7105705000504836E-4</v>
      </c>
      <c r="Q23" s="3">
        <f>Q22*100/Z25</f>
        <v>6.7935937445081529E-2</v>
      </c>
      <c r="R23" s="3">
        <f>R22*100/Z25</f>
        <v>3.8470978214089364E-3</v>
      </c>
      <c r="S23" s="3">
        <f>S22*100/Z25</f>
        <v>6.4362810890347075E-5</v>
      </c>
      <c r="Z23" s="2">
        <f>X22+Y22+Z22</f>
        <v>4.8675319396167087E-2</v>
      </c>
      <c r="AA23" t="s">
        <v>36</v>
      </c>
    </row>
    <row r="24" spans="3:27" x14ac:dyDescent="0.3">
      <c r="Z24" s="3">
        <f>Z23*100/Z25</f>
        <v>1.3902888906605859</v>
      </c>
      <c r="AA24" t="s">
        <v>40</v>
      </c>
    </row>
    <row r="25" spans="3:27" x14ac:dyDescent="0.3">
      <c r="Z25" s="2">
        <f>E22+F22+G22+H22+I22+J22+K22+L22+M22+N22+O22+P22+Q22+R22+S22+Z23</f>
        <v>3.5010938894174255</v>
      </c>
      <c r="AA25" t="s">
        <v>38</v>
      </c>
    </row>
    <row r="27" spans="3:27" x14ac:dyDescent="0.3">
      <c r="I2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Gaia</dc:creator>
  <cp:lastModifiedBy>Gaia</cp:lastModifiedBy>
  <dcterms:created xsi:type="dcterms:W3CDTF">2021-02-16T14:54:14Z</dcterms:created>
  <dcterms:modified xsi:type="dcterms:W3CDTF">2021-02-16T16:55:40Z</dcterms:modified>
</cp:coreProperties>
</file>