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analisiFattoriale-tmkX\"/>
    </mc:Choice>
  </mc:AlternateContent>
  <xr:revisionPtr revIDLastSave="0" documentId="13_ncr:1_{519AB1C7-9F97-4380-A98F-D646562A6C74}" xr6:coauthVersionLast="46" xr6:coauthVersionMax="46" xr10:uidLastSave="{00000000-0000-0000-0000-000000000000}"/>
  <bookViews>
    <workbookView xWindow="-108" yWindow="-108" windowWidth="23256" windowHeight="14016" xr2:uid="{D66025A6-D572-40D5-92B3-954676799273}"/>
  </bookViews>
  <sheets>
    <sheet name="Factorial Analysis" sheetId="1" r:id="rId1"/>
    <sheet name="Measur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2" i="1" l="1"/>
  <c r="J72" i="1"/>
  <c r="K72" i="1"/>
  <c r="L72" i="1"/>
  <c r="M72" i="1"/>
  <c r="N72" i="1"/>
  <c r="O72" i="1"/>
  <c r="H72" i="1"/>
  <c r="S71" i="1"/>
  <c r="I70" i="1"/>
  <c r="J70" i="1"/>
  <c r="K70" i="1"/>
  <c r="L70" i="1"/>
  <c r="M70" i="1"/>
  <c r="M71" i="1" s="1"/>
  <c r="N70" i="1"/>
  <c r="O70" i="1"/>
  <c r="H70" i="1"/>
  <c r="H71" i="1" s="1"/>
  <c r="I69" i="1"/>
  <c r="J69" i="1"/>
  <c r="K69" i="1"/>
  <c r="L69" i="1"/>
  <c r="M69" i="1"/>
  <c r="N69" i="1"/>
  <c r="O69" i="1"/>
  <c r="H69" i="1"/>
  <c r="W52" i="1"/>
  <c r="X52" i="1"/>
  <c r="Y52" i="1"/>
  <c r="Z52" i="1"/>
  <c r="AA52" i="1"/>
  <c r="AB52" i="1"/>
  <c r="AC52" i="1"/>
  <c r="AD52" i="1"/>
  <c r="W53" i="1"/>
  <c r="X53" i="1"/>
  <c r="Y53" i="1"/>
  <c r="Z53" i="1"/>
  <c r="AA53" i="1"/>
  <c r="AB53" i="1"/>
  <c r="AC53" i="1"/>
  <c r="AD53" i="1"/>
  <c r="W54" i="1"/>
  <c r="X54" i="1"/>
  <c r="Y54" i="1"/>
  <c r="Z54" i="1"/>
  <c r="AA54" i="1"/>
  <c r="AB54" i="1"/>
  <c r="AC54" i="1"/>
  <c r="AD54" i="1"/>
  <c r="W55" i="1"/>
  <c r="X55" i="1"/>
  <c r="Y55" i="1"/>
  <c r="Z55" i="1"/>
  <c r="AA55" i="1"/>
  <c r="AB55" i="1"/>
  <c r="AC55" i="1"/>
  <c r="AD55" i="1"/>
  <c r="W56" i="1"/>
  <c r="X56" i="1"/>
  <c r="Y56" i="1"/>
  <c r="Z56" i="1"/>
  <c r="AA56" i="1"/>
  <c r="AB56" i="1"/>
  <c r="AC56" i="1"/>
  <c r="AD56" i="1"/>
  <c r="W57" i="1"/>
  <c r="X57" i="1"/>
  <c r="Y57" i="1"/>
  <c r="Z57" i="1"/>
  <c r="AA57" i="1"/>
  <c r="AB57" i="1"/>
  <c r="AC57" i="1"/>
  <c r="AD57" i="1"/>
  <c r="W58" i="1"/>
  <c r="X58" i="1"/>
  <c r="Y58" i="1"/>
  <c r="Z58" i="1"/>
  <c r="AA58" i="1"/>
  <c r="AB58" i="1"/>
  <c r="AC58" i="1"/>
  <c r="AD58" i="1"/>
  <c r="W59" i="1"/>
  <c r="X59" i="1"/>
  <c r="Y59" i="1"/>
  <c r="Z59" i="1"/>
  <c r="AA59" i="1"/>
  <c r="AB59" i="1"/>
  <c r="AC59" i="1"/>
  <c r="AD59" i="1"/>
  <c r="W60" i="1"/>
  <c r="X60" i="1"/>
  <c r="Y60" i="1"/>
  <c r="Z60" i="1"/>
  <c r="AA60" i="1"/>
  <c r="AB60" i="1"/>
  <c r="AC60" i="1"/>
  <c r="AD60" i="1"/>
  <c r="W61" i="1"/>
  <c r="X61" i="1"/>
  <c r="Y61" i="1"/>
  <c r="Z61" i="1"/>
  <c r="AA61" i="1"/>
  <c r="AB61" i="1"/>
  <c r="AC61" i="1"/>
  <c r="AD61" i="1"/>
  <c r="W62" i="1"/>
  <c r="X62" i="1"/>
  <c r="Y62" i="1"/>
  <c r="Z62" i="1"/>
  <c r="AA62" i="1"/>
  <c r="AB62" i="1"/>
  <c r="AC62" i="1"/>
  <c r="AD62" i="1"/>
  <c r="W63" i="1"/>
  <c r="X63" i="1"/>
  <c r="Y63" i="1"/>
  <c r="Z63" i="1"/>
  <c r="AA63" i="1"/>
  <c r="AB63" i="1"/>
  <c r="AC63" i="1"/>
  <c r="AD63" i="1"/>
  <c r="W64" i="1"/>
  <c r="X64" i="1"/>
  <c r="Y64" i="1"/>
  <c r="Z64" i="1"/>
  <c r="AA64" i="1"/>
  <c r="AB64" i="1"/>
  <c r="AC64" i="1"/>
  <c r="AD64" i="1"/>
  <c r="W65" i="1"/>
  <c r="X65" i="1"/>
  <c r="Y65" i="1"/>
  <c r="Z65" i="1"/>
  <c r="AA65" i="1"/>
  <c r="AB65" i="1"/>
  <c r="AC65" i="1"/>
  <c r="AD65" i="1"/>
  <c r="W66" i="1"/>
  <c r="X66" i="1"/>
  <c r="Y66" i="1"/>
  <c r="Z66" i="1"/>
  <c r="AA66" i="1"/>
  <c r="AB66" i="1"/>
  <c r="AC66" i="1"/>
  <c r="AD66" i="1"/>
  <c r="W67" i="1"/>
  <c r="X67" i="1"/>
  <c r="Y67" i="1"/>
  <c r="Z67" i="1"/>
  <c r="AA67" i="1"/>
  <c r="AB67" i="1"/>
  <c r="AC67" i="1"/>
  <c r="AD67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52" i="1"/>
  <c r="S46" i="1"/>
  <c r="V17" i="1"/>
  <c r="H19" i="1"/>
  <c r="W4" i="1"/>
  <c r="W2" i="1"/>
  <c r="O71" i="1"/>
  <c r="L71" i="1"/>
  <c r="J71" i="1"/>
  <c r="I71" i="1"/>
  <c r="G69" i="1"/>
  <c r="G70" i="1" s="1"/>
  <c r="O67" i="1"/>
  <c r="M67" i="1"/>
  <c r="L67" i="1"/>
  <c r="O66" i="1"/>
  <c r="M66" i="1"/>
  <c r="L66" i="1"/>
  <c r="O65" i="1"/>
  <c r="M65" i="1"/>
  <c r="L65" i="1"/>
  <c r="O64" i="1"/>
  <c r="M64" i="1"/>
  <c r="L64" i="1"/>
  <c r="O63" i="1"/>
  <c r="M63" i="1"/>
  <c r="L63" i="1"/>
  <c r="O62" i="1"/>
  <c r="M62" i="1"/>
  <c r="L62" i="1"/>
  <c r="O61" i="1"/>
  <c r="M61" i="1"/>
  <c r="L61" i="1"/>
  <c r="O60" i="1"/>
  <c r="M60" i="1"/>
  <c r="L60" i="1"/>
  <c r="O59" i="1"/>
  <c r="M59" i="1"/>
  <c r="L59" i="1"/>
  <c r="O58" i="1"/>
  <c r="M58" i="1"/>
  <c r="L58" i="1"/>
  <c r="O57" i="1"/>
  <c r="M57" i="1"/>
  <c r="L57" i="1"/>
  <c r="O56" i="1"/>
  <c r="M56" i="1"/>
  <c r="L56" i="1"/>
  <c r="O55" i="1"/>
  <c r="M55" i="1"/>
  <c r="L55" i="1"/>
  <c r="O54" i="1"/>
  <c r="M54" i="1"/>
  <c r="L54" i="1"/>
  <c r="O53" i="1"/>
  <c r="M53" i="1"/>
  <c r="L53" i="1"/>
  <c r="O52" i="1"/>
  <c r="M52" i="1"/>
  <c r="L52" i="1"/>
  <c r="I48" i="1"/>
  <c r="J48" i="1"/>
  <c r="K48" i="1"/>
  <c r="L48" i="1"/>
  <c r="M48" i="1"/>
  <c r="N48" i="1"/>
  <c r="O48" i="1"/>
  <c r="P48" i="1"/>
  <c r="Q48" i="1"/>
  <c r="H48" i="1"/>
  <c r="H47" i="1"/>
  <c r="I47" i="1"/>
  <c r="J47" i="1"/>
  <c r="K47" i="1"/>
  <c r="L47" i="1"/>
  <c r="M47" i="1"/>
  <c r="N47" i="1"/>
  <c r="O47" i="1"/>
  <c r="P47" i="1"/>
  <c r="Q47" i="1"/>
  <c r="S19" i="1"/>
  <c r="S18" i="1"/>
  <c r="G45" i="1"/>
  <c r="G46" i="1" s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I21" i="1"/>
  <c r="J21" i="1"/>
  <c r="K21" i="1"/>
  <c r="L21" i="1"/>
  <c r="M21" i="1"/>
  <c r="N21" i="1"/>
  <c r="O21" i="1"/>
  <c r="P21" i="1"/>
  <c r="Q21" i="1"/>
  <c r="M20" i="1"/>
  <c r="I20" i="1"/>
  <c r="J20" i="1"/>
  <c r="K20" i="1"/>
  <c r="L20" i="1"/>
  <c r="N20" i="1"/>
  <c r="O20" i="1"/>
  <c r="P20" i="1"/>
  <c r="Q20" i="1"/>
  <c r="G20" i="1"/>
  <c r="H20" i="1"/>
  <c r="H21" i="1" s="1"/>
  <c r="I19" i="1"/>
  <c r="J19" i="1"/>
  <c r="K19" i="1"/>
  <c r="L19" i="1"/>
  <c r="M19" i="1"/>
  <c r="N19" i="1"/>
  <c r="O19" i="1"/>
  <c r="P19" i="1"/>
  <c r="Q19" i="1"/>
  <c r="G19" i="1"/>
  <c r="Y3" i="1"/>
  <c r="Z3" i="1"/>
  <c r="Y4" i="1"/>
  <c r="Z4" i="1"/>
  <c r="Y5" i="1"/>
  <c r="Z5" i="1"/>
  <c r="Y6" i="1"/>
  <c r="AF6" i="1" s="1"/>
  <c r="Z6" i="1"/>
  <c r="AE6" i="1" s="1"/>
  <c r="Y7" i="1"/>
  <c r="Z7" i="1"/>
  <c r="Y8" i="1"/>
  <c r="Z8" i="1"/>
  <c r="Y9" i="1"/>
  <c r="Z9" i="1"/>
  <c r="Y10" i="1"/>
  <c r="AF10" i="1" s="1"/>
  <c r="Z10" i="1"/>
  <c r="AC10" i="1" s="1"/>
  <c r="Y11" i="1"/>
  <c r="Z11" i="1"/>
  <c r="Y12" i="1"/>
  <c r="Z12" i="1"/>
  <c r="Y13" i="1"/>
  <c r="Z13" i="1"/>
  <c r="Y14" i="1"/>
  <c r="AF14" i="1" s="1"/>
  <c r="Z14" i="1"/>
  <c r="AE14" i="1" s="1"/>
  <c r="Y15" i="1"/>
  <c r="Z15" i="1"/>
  <c r="Y16" i="1"/>
  <c r="Z16" i="1"/>
  <c r="Y17" i="1"/>
  <c r="Z17" i="1"/>
  <c r="Z2" i="1"/>
  <c r="AE2" i="1" s="1"/>
  <c r="X3" i="1"/>
  <c r="AD3" i="1" s="1"/>
  <c r="X4" i="1"/>
  <c r="X5" i="1"/>
  <c r="X6" i="1"/>
  <c r="X7" i="1"/>
  <c r="AA7" i="1" s="1"/>
  <c r="X8" i="1"/>
  <c r="X9" i="1"/>
  <c r="X10" i="1"/>
  <c r="AA10" i="1" s="1"/>
  <c r="X11" i="1"/>
  <c r="AE11" i="1" s="1"/>
  <c r="X12" i="1"/>
  <c r="AE12" i="1" s="1"/>
  <c r="X13" i="1"/>
  <c r="AD13" i="1" s="1"/>
  <c r="X14" i="1"/>
  <c r="X15" i="1"/>
  <c r="AA15" i="1" s="1"/>
  <c r="X16" i="1"/>
  <c r="AE16" i="1" s="1"/>
  <c r="X17" i="1"/>
  <c r="AD17" i="1" s="1"/>
  <c r="Y2" i="1"/>
  <c r="AE4" i="1"/>
  <c r="AE8" i="1"/>
  <c r="X2" i="1"/>
  <c r="W3" i="1"/>
  <c r="AC3" i="1"/>
  <c r="AC4" i="1"/>
  <c r="W5" i="1"/>
  <c r="W6" i="1"/>
  <c r="W7" i="1"/>
  <c r="W8" i="1"/>
  <c r="W9" i="1"/>
  <c r="W10" i="1"/>
  <c r="W11" i="1"/>
  <c r="AB11" i="1" s="1"/>
  <c r="W12" i="1"/>
  <c r="AC12" i="1" s="1"/>
  <c r="W13" i="1"/>
  <c r="W14" i="1"/>
  <c r="W15" i="1"/>
  <c r="W16" i="1"/>
  <c r="AC16" i="1" s="1"/>
  <c r="W17" i="1"/>
  <c r="AC17" i="1"/>
  <c r="AB3" i="1"/>
  <c r="AB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AF17" i="1"/>
  <c r="AE17" i="1"/>
  <c r="AB17" i="1"/>
  <c r="AF16" i="1"/>
  <c r="AD16" i="1"/>
  <c r="AF15" i="1"/>
  <c r="AC15" i="1"/>
  <c r="AB15" i="1"/>
  <c r="AF13" i="1"/>
  <c r="AE13" i="1"/>
  <c r="AC13" i="1"/>
  <c r="AB13" i="1"/>
  <c r="AA13" i="1"/>
  <c r="AF12" i="1"/>
  <c r="AD12" i="1"/>
  <c r="AF11" i="1"/>
  <c r="AC11" i="1"/>
  <c r="AF9" i="1"/>
  <c r="AE9" i="1"/>
  <c r="AD9" i="1"/>
  <c r="AC9" i="1"/>
  <c r="AB9" i="1"/>
  <c r="AA9" i="1"/>
  <c r="AF8" i="1"/>
  <c r="AC8" i="1"/>
  <c r="AF7" i="1"/>
  <c r="AC7" i="1"/>
  <c r="AB7" i="1"/>
  <c r="AF5" i="1"/>
  <c r="AE5" i="1"/>
  <c r="AD5" i="1"/>
  <c r="AC5" i="1"/>
  <c r="AB5" i="1"/>
  <c r="AA5" i="1"/>
  <c r="AF4" i="1"/>
  <c r="AF3" i="1"/>
  <c r="M14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N14" i="1"/>
  <c r="O14" i="1"/>
  <c r="P14" i="1"/>
  <c r="Q14" i="1"/>
  <c r="Q2" i="1"/>
  <c r="P2" i="1"/>
  <c r="O2" i="1"/>
  <c r="N2" i="1"/>
  <c r="M2" i="1"/>
  <c r="L2" i="1"/>
  <c r="A119" i="1"/>
  <c r="A120" i="1" s="1"/>
  <c r="A121" i="1" s="1"/>
  <c r="D118" i="1"/>
  <c r="C118" i="1" s="1"/>
  <c r="S23" i="1" l="1"/>
  <c r="O22" i="1" s="1"/>
  <c r="AE10" i="1"/>
  <c r="AD14" i="1"/>
  <c r="AD6" i="1"/>
  <c r="AC14" i="1"/>
  <c r="AC6" i="1"/>
  <c r="AF2" i="1"/>
  <c r="AD7" i="1"/>
  <c r="AB14" i="1"/>
  <c r="AE15" i="1"/>
  <c r="AE3" i="1"/>
  <c r="AB6" i="1"/>
  <c r="AD10" i="1"/>
  <c r="AD15" i="1"/>
  <c r="AB10" i="1"/>
  <c r="AB2" i="1"/>
  <c r="AD4" i="1"/>
  <c r="AA8" i="1"/>
  <c r="AE7" i="1"/>
  <c r="AA16" i="1"/>
  <c r="AD11" i="1"/>
  <c r="AD8" i="1"/>
  <c r="AD2" i="1"/>
  <c r="AA6" i="1"/>
  <c r="AA14" i="1"/>
  <c r="AA17" i="1"/>
  <c r="AA12" i="1"/>
  <c r="AB4" i="1"/>
  <c r="AB12" i="1"/>
  <c r="AB16" i="1"/>
  <c r="AA4" i="1"/>
  <c r="AA3" i="1"/>
  <c r="AA11" i="1"/>
  <c r="AC2" i="1"/>
  <c r="AA2" i="1"/>
  <c r="D119" i="1"/>
  <c r="C119" i="1" s="1"/>
  <c r="D121" i="1"/>
  <c r="C121" i="1" s="1"/>
  <c r="A122" i="1"/>
  <c r="D120" i="1"/>
  <c r="C120" i="1" s="1"/>
  <c r="Q22" i="1" l="1"/>
  <c r="J22" i="1"/>
  <c r="H22" i="1"/>
  <c r="N22" i="1"/>
  <c r="L22" i="1"/>
  <c r="M22" i="1"/>
  <c r="K22" i="1"/>
  <c r="I22" i="1"/>
  <c r="P22" i="1"/>
  <c r="R22" i="1"/>
  <c r="A123" i="1"/>
  <c r="D122" i="1"/>
  <c r="C122" i="1" s="1"/>
  <c r="A124" i="1" l="1"/>
  <c r="D123" i="1"/>
  <c r="C123" i="1" s="1"/>
  <c r="D124" i="1" l="1"/>
  <c r="C124" i="1" s="1"/>
  <c r="A125" i="1"/>
  <c r="A126" i="1" l="1"/>
  <c r="D125" i="1"/>
  <c r="C125" i="1" s="1"/>
  <c r="A127" i="1" l="1"/>
  <c r="D126" i="1"/>
  <c r="C126" i="1" s="1"/>
  <c r="A128" i="1" l="1"/>
  <c r="D127" i="1"/>
  <c r="C127" i="1" s="1"/>
  <c r="A129" i="1" l="1"/>
  <c r="D129" i="1" s="1"/>
  <c r="C129" i="1" s="1"/>
  <c r="D128" i="1"/>
  <c r="C128" i="1" s="1"/>
</calcChain>
</file>

<file path=xl/sharedStrings.xml><?xml version="1.0" encoding="utf-8"?>
<sst xmlns="http://schemas.openxmlformats.org/spreadsheetml/2006/main" count="144" uniqueCount="62">
  <si>
    <t>k</t>
  </si>
  <si>
    <t>t</t>
  </si>
  <si>
    <t>X</t>
  </si>
  <si>
    <t>unit</t>
  </si>
  <si>
    <t>value</t>
  </si>
  <si>
    <t>Parameter</t>
  </si>
  <si>
    <t>ms</t>
  </si>
  <si>
    <t>{10, 50}</t>
  </si>
  <si>
    <t>{0.5, 2}</t>
  </si>
  <si>
    <t>s</t>
  </si>
  <si>
    <t>{0.5, 4}</t>
  </si>
  <si>
    <t>I</t>
  </si>
  <si>
    <t>A</t>
  </si>
  <si>
    <t>B</t>
  </si>
  <si>
    <t>AB</t>
  </si>
  <si>
    <t>4*qi^2</t>
  </si>
  <si>
    <t>Q</t>
  </si>
  <si>
    <t>Normal Q</t>
  </si>
  <si>
    <t>Quantile</t>
  </si>
  <si>
    <t>Analisi fattoriale 2kr</t>
  </si>
  <si>
    <t>m</t>
  </si>
  <si>
    <t>Response Time</t>
  </si>
  <si>
    <t>(Capacity selection time)t = 0.5</t>
  </si>
  <si>
    <t>(Capacity selection time)t = 2</t>
  </si>
  <si>
    <t>(Interarrival time) k = 10</t>
  </si>
  <si>
    <t>(Interarrival time) k = 50</t>
  </si>
  <si>
    <t>Supponiamo X fissato a 1s</t>
  </si>
  <si>
    <t>(monitoring time) m = 0.5</t>
  </si>
  <si>
    <t>(monitoring time) m = 4</t>
  </si>
  <si>
    <t>Exponential</t>
  </si>
  <si>
    <t xml:space="preserve">repeat </t>
  </si>
  <si>
    <t>sim-time</t>
  </si>
  <si>
    <t>warmup</t>
  </si>
  <si>
    <t>nA</t>
  </si>
  <si>
    <t>nDL</t>
  </si>
  <si>
    <t>{0.5,4}</t>
  </si>
  <si>
    <t xml:space="preserve">(Penalty Time) </t>
  </si>
  <si>
    <t>X = 0.5</t>
  </si>
  <si>
    <t xml:space="preserve"> X = 4</t>
  </si>
  <si>
    <t xml:space="preserve"> X = 0.5</t>
  </si>
  <si>
    <t>X = 4</t>
  </si>
  <si>
    <t>Sample row mean</t>
  </si>
  <si>
    <t>C</t>
  </si>
  <si>
    <t>D</t>
  </si>
  <si>
    <t>AC</t>
  </si>
  <si>
    <t>AD</t>
  </si>
  <si>
    <t>BC</t>
  </si>
  <si>
    <t>BD</t>
  </si>
  <si>
    <t>CD</t>
  </si>
  <si>
    <t>Legenda</t>
  </si>
  <si>
    <t xml:space="preserve">A = </t>
  </si>
  <si>
    <t xml:space="preserve">B = </t>
  </si>
  <si>
    <t xml:space="preserve">C = </t>
  </si>
  <si>
    <t xml:space="preserve">D = </t>
  </si>
  <si>
    <t>Sum</t>
  </si>
  <si>
    <t>Mean</t>
  </si>
  <si>
    <t>Variation</t>
  </si>
  <si>
    <t>sum</t>
  </si>
  <si>
    <t>SSQ</t>
  </si>
  <si>
    <t>SUM</t>
  </si>
  <si>
    <t>4*100*qi^2</t>
  </si>
  <si>
    <t>Analisi fattoriale 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</si>
</sst>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Helvetica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2" fillId="2" borderId="2" xfId="0" applyFont="1" applyFill="1" applyBorder="1"/>
    <xf numFmtId="0" fontId="3" fillId="0" borderId="0" xfId="0" applyFont="1"/>
    <xf numFmtId="0" fontId="0" fillId="6" borderId="0" xfId="0" applyFill="1"/>
    <xf numFmtId="0" fontId="0" fillId="0" borderId="0" xfId="0" applyBorder="1" applyAlignment="1"/>
    <xf numFmtId="0" fontId="0" fillId="0" borderId="4" xfId="0" applyBorder="1"/>
    <xf numFmtId="0" fontId="0" fillId="8" borderId="0" xfId="0" applyFill="1" applyBorder="1" applyAlignment="1"/>
    <xf numFmtId="0" fontId="0" fillId="0" borderId="6" xfId="0" applyBorder="1"/>
    <xf numFmtId="0" fontId="0" fillId="7" borderId="6" xfId="0" applyFill="1" applyBorder="1"/>
    <xf numFmtId="0" fontId="0" fillId="8" borderId="7" xfId="0" applyFill="1" applyBorder="1"/>
    <xf numFmtId="0" fontId="0" fillId="8" borderId="6" xfId="0" applyFill="1" applyBorder="1"/>
    <xf numFmtId="0" fontId="0" fillId="9" borderId="0" xfId="0" applyFill="1"/>
    <xf numFmtId="0" fontId="0" fillId="0" borderId="9" xfId="0" applyBorder="1"/>
    <xf numFmtId="0" fontId="0" fillId="9" borderId="8" xfId="0" applyFill="1" applyBorder="1"/>
    <xf numFmtId="0" fontId="0" fillId="0" borderId="10" xfId="0" applyFill="1" applyBorder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0" fillId="8" borderId="5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</a:t>
            </a:r>
            <a:r>
              <a:rPr lang="it-IT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982720909886263E-2"/>
                  <c:y val="-0.21545312044327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[1]EserciziNote!$B$42:$B$53</c:f>
              <c:numCache>
                <c:formatCode>General</c:formatCode>
                <c:ptCount val="12"/>
                <c:pt idx="0">
                  <c:v>-5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xVal>
          <c:yVal>
            <c:numRef>
              <c:f>[1]EserciziNote!$C$42:$C$53</c:f>
              <c:numCache>
                <c:formatCode>General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7-4AA7-AF62-86F28FB79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64864"/>
        <c:axId val="264768192"/>
      </c:scatterChart>
      <c:valAx>
        <c:axId val="2647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68192"/>
        <c:crosses val="autoZero"/>
        <c:crossBetween val="midCat"/>
      </c:valAx>
      <c:valAx>
        <c:axId val="264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Costant</a:t>
            </a:r>
            <a:r>
              <a:rPr lang="it-IT" baseline="0"/>
              <a:t> standard deviation vs predicted response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[1]EserciziNote!$B$56:$B$67</c:f>
              <c:numCache>
                <c:formatCode>General</c:formatCode>
                <c:ptCount val="12"/>
                <c:pt idx="0">
                  <c:v>15</c:v>
                </c:pt>
                <c:pt idx="1">
                  <c:v>45</c:v>
                </c:pt>
                <c:pt idx="2">
                  <c:v>25</c:v>
                </c:pt>
                <c:pt idx="3">
                  <c:v>75</c:v>
                </c:pt>
                <c:pt idx="4">
                  <c:v>18</c:v>
                </c:pt>
                <c:pt idx="5">
                  <c:v>48</c:v>
                </c:pt>
                <c:pt idx="6">
                  <c:v>28</c:v>
                </c:pt>
                <c:pt idx="7">
                  <c:v>75</c:v>
                </c:pt>
                <c:pt idx="8">
                  <c:v>12</c:v>
                </c:pt>
                <c:pt idx="9">
                  <c:v>51</c:v>
                </c:pt>
                <c:pt idx="10">
                  <c:v>19</c:v>
                </c:pt>
                <c:pt idx="11">
                  <c:v>81</c:v>
                </c:pt>
              </c:numCache>
            </c:numRef>
          </c:xVal>
          <c:yVal>
            <c:numRef>
              <c:f>[1]EserciziNote!$C$56:$C$67</c:f>
              <c:numCache>
                <c:formatCode>General</c:formatCode>
                <c:ptCount val="12"/>
                <c:pt idx="0">
                  <c:v>0</c:v>
                </c:pt>
                <c:pt idx="1">
                  <c:v>-3</c:v>
                </c:pt>
                <c:pt idx="2">
                  <c:v>1</c:v>
                </c:pt>
                <c:pt idx="3">
                  <c:v>-2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-2</c:v>
                </c:pt>
                <c:pt idx="8">
                  <c:v>-3</c:v>
                </c:pt>
                <c:pt idx="9">
                  <c:v>3</c:v>
                </c:pt>
                <c:pt idx="10">
                  <c:v>-5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E6B-B615-A6AE1519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21024"/>
        <c:axId val="694120192"/>
      </c:scatterChart>
      <c:valAx>
        <c:axId val="6941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20192"/>
        <c:crosses val="autoZero"/>
        <c:crossBetween val="midCat"/>
      </c:valAx>
      <c:valAx>
        <c:axId val="694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116</xdr:row>
      <xdr:rowOff>19050</xdr:rowOff>
    </xdr:from>
    <xdr:to>
      <xdr:col>12</xdr:col>
      <xdr:colOff>228600</xdr:colOff>
      <xdr:row>130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F63CF7-F257-4172-BEEF-C7E209E65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131</xdr:row>
      <xdr:rowOff>28575</xdr:rowOff>
    </xdr:from>
    <xdr:to>
      <xdr:col>12</xdr:col>
      <xdr:colOff>228600</xdr:colOff>
      <xdr:row>145</xdr:row>
      <xdr:rowOff>104775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DE17087-EF6C-449A-AF31-2C5D877A9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%20Poggiani/Dropbox/Universita/PE/labExce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rciziNote"/>
      <sheetName val="Esercizio1"/>
      <sheetName val="Esercizio2"/>
    </sheetNames>
    <sheetDataSet>
      <sheetData sheetId="0">
        <row r="42">
          <cell r="B42">
            <v>-5</v>
          </cell>
          <cell r="C42">
            <v>-1.7316643961222451</v>
          </cell>
        </row>
        <row r="43">
          <cell r="B43">
            <v>-3</v>
          </cell>
          <cell r="C43">
            <v>-1.1503493803760083</v>
          </cell>
        </row>
        <row r="44">
          <cell r="B44">
            <v>-3</v>
          </cell>
          <cell r="C44">
            <v>-0.81221780149991241</v>
          </cell>
        </row>
        <row r="45">
          <cell r="B45">
            <v>-2</v>
          </cell>
          <cell r="C45">
            <v>-0.54852228269809788</v>
          </cell>
        </row>
        <row r="46">
          <cell r="B46">
            <v>-2</v>
          </cell>
          <cell r="C46">
            <v>-0.3186393639643752</v>
          </cell>
        </row>
        <row r="47">
          <cell r="B47">
            <v>0</v>
          </cell>
          <cell r="C47">
            <v>-0.10463345561407539</v>
          </cell>
        </row>
        <row r="48">
          <cell r="B48">
            <v>0</v>
          </cell>
          <cell r="C48">
            <v>0.10463345561407525</v>
          </cell>
        </row>
        <row r="49">
          <cell r="B49">
            <v>1</v>
          </cell>
          <cell r="C49">
            <v>0.3186393639643752</v>
          </cell>
        </row>
        <row r="50">
          <cell r="B50">
            <v>3</v>
          </cell>
          <cell r="C50">
            <v>0.54852228269809822</v>
          </cell>
        </row>
        <row r="51">
          <cell r="B51">
            <v>3</v>
          </cell>
          <cell r="C51">
            <v>0.81221780149991241</v>
          </cell>
        </row>
        <row r="52">
          <cell r="B52">
            <v>4</v>
          </cell>
          <cell r="C52">
            <v>1.1503493803760083</v>
          </cell>
        </row>
        <row r="53">
          <cell r="B53">
            <v>4</v>
          </cell>
          <cell r="C53">
            <v>1.7316643961222455</v>
          </cell>
        </row>
        <row r="56">
          <cell r="B56">
            <v>15</v>
          </cell>
          <cell r="C56">
            <v>0</v>
          </cell>
        </row>
        <row r="57">
          <cell r="B57">
            <v>45</v>
          </cell>
          <cell r="C57">
            <v>-3</v>
          </cell>
        </row>
        <row r="58">
          <cell r="B58">
            <v>25</v>
          </cell>
          <cell r="C58">
            <v>1</v>
          </cell>
        </row>
        <row r="59">
          <cell r="B59">
            <v>75</v>
          </cell>
          <cell r="C59">
            <v>-2</v>
          </cell>
        </row>
        <row r="60">
          <cell r="B60">
            <v>18</v>
          </cell>
          <cell r="C60">
            <v>3</v>
          </cell>
        </row>
        <row r="61">
          <cell r="B61">
            <v>48</v>
          </cell>
          <cell r="C61">
            <v>0</v>
          </cell>
        </row>
        <row r="62">
          <cell r="B62">
            <v>28</v>
          </cell>
          <cell r="C62">
            <v>4</v>
          </cell>
        </row>
        <row r="63">
          <cell r="B63">
            <v>75</v>
          </cell>
          <cell r="C63">
            <v>-2</v>
          </cell>
        </row>
        <row r="64">
          <cell r="B64">
            <v>12</v>
          </cell>
          <cell r="C64">
            <v>-3</v>
          </cell>
        </row>
        <row r="65">
          <cell r="B65">
            <v>51</v>
          </cell>
          <cell r="C65">
            <v>3</v>
          </cell>
        </row>
        <row r="66">
          <cell r="B66">
            <v>19</v>
          </cell>
          <cell r="C66">
            <v>-5</v>
          </cell>
        </row>
        <row r="67">
          <cell r="B67">
            <v>81</v>
          </cell>
          <cell r="C67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E289-3EE5-4135-BF41-859E3A8B782C}">
  <dimension ref="A1:AH143"/>
  <sheetViews>
    <sheetView tabSelected="1" topLeftCell="A43" workbookViewId="0">
      <selection activeCell="L73" sqref="L73"/>
    </sheetView>
  </sheetViews>
  <sheetFormatPr defaultRowHeight="14.4" x14ac:dyDescent="0.3"/>
  <cols>
    <col min="2" max="2" width="16.109375" customWidth="1"/>
    <col min="6" max="6" width="9.77734375" customWidth="1"/>
    <col min="8" max="8" width="15.5546875" customWidth="1"/>
    <col min="11" max="11" width="9.5546875" customWidth="1"/>
    <col min="18" max="18" width="12.33203125" customWidth="1"/>
    <col min="19" max="19" width="16.109375" customWidth="1"/>
    <col min="34" max="34" width="17.33203125" customWidth="1"/>
  </cols>
  <sheetData>
    <row r="1" spans="1:34" x14ac:dyDescent="0.3">
      <c r="A1" s="24" t="s">
        <v>19</v>
      </c>
      <c r="B1" s="24"/>
      <c r="G1" s="8" t="s">
        <v>11</v>
      </c>
      <c r="H1" s="8" t="s">
        <v>12</v>
      </c>
      <c r="I1" s="8" t="s">
        <v>13</v>
      </c>
      <c r="J1" s="8" t="s">
        <v>42</v>
      </c>
      <c r="K1" s="8" t="s">
        <v>43</v>
      </c>
      <c r="L1" s="8" t="s">
        <v>14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S1" s="8" t="s">
        <v>41</v>
      </c>
      <c r="U1" s="19" t="s">
        <v>57</v>
      </c>
      <c r="V1" s="8" t="s">
        <v>11</v>
      </c>
      <c r="W1" s="8" t="s">
        <v>12</v>
      </c>
      <c r="X1" s="8" t="s">
        <v>13</v>
      </c>
      <c r="Y1" s="8" t="s">
        <v>42</v>
      </c>
      <c r="Z1" s="8" t="s">
        <v>43</v>
      </c>
      <c r="AA1" s="8" t="s">
        <v>14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H1" s="8" t="s">
        <v>41</v>
      </c>
    </row>
    <row r="2" spans="1:34" x14ac:dyDescent="0.3">
      <c r="B2" t="s">
        <v>5</v>
      </c>
      <c r="C2" t="s">
        <v>4</v>
      </c>
      <c r="D2" t="s">
        <v>3</v>
      </c>
      <c r="G2">
        <v>1</v>
      </c>
      <c r="H2" s="13">
        <v>-1</v>
      </c>
      <c r="I2" s="13">
        <v>-1</v>
      </c>
      <c r="J2" s="13">
        <v>-1</v>
      </c>
      <c r="K2" s="13">
        <v>-1</v>
      </c>
      <c r="L2" s="13">
        <f>H2*I2</f>
        <v>1</v>
      </c>
      <c r="M2" s="13">
        <f>H2*J2</f>
        <v>1</v>
      </c>
      <c r="N2" s="13">
        <f>H2*K2</f>
        <v>1</v>
      </c>
      <c r="O2" s="13">
        <f>I2*J2</f>
        <v>1</v>
      </c>
      <c r="P2" s="13">
        <f>I2*K2</f>
        <v>1</v>
      </c>
      <c r="Q2" s="13">
        <f>J2*K2</f>
        <v>1</v>
      </c>
      <c r="S2">
        <v>7.5307516287585405E-2</v>
      </c>
      <c r="V2">
        <f>AH2</f>
        <v>7.5307516287585405E-2</v>
      </c>
      <c r="W2" s="13">
        <f>H2*$AH2</f>
        <v>-7.5307516287585405E-2</v>
      </c>
      <c r="X2" s="13">
        <f>I2*$AH2</f>
        <v>-7.5307516287585405E-2</v>
      </c>
      <c r="Y2" s="13">
        <f>J2*$AH2</f>
        <v>-7.5307516287585405E-2</v>
      </c>
      <c r="Z2" s="13">
        <f>K2*$AH2</f>
        <v>-7.5307516287585405E-2</v>
      </c>
      <c r="AA2" s="13">
        <f>W2*X2</f>
        <v>5.6712220094049413E-3</v>
      </c>
      <c r="AB2" s="13">
        <f>W2*Y2</f>
        <v>5.6712220094049413E-3</v>
      </c>
      <c r="AC2" s="13">
        <f>W2*Z2</f>
        <v>5.6712220094049413E-3</v>
      </c>
      <c r="AD2" s="13">
        <f>X2*Y2</f>
        <v>5.6712220094049413E-3</v>
      </c>
      <c r="AE2" s="13">
        <f>X2*Z2</f>
        <v>5.6712220094049413E-3</v>
      </c>
      <c r="AF2" s="13">
        <f>Y2*Z2</f>
        <v>5.6712220094049413E-3</v>
      </c>
      <c r="AH2">
        <v>7.5307516287585405E-2</v>
      </c>
    </row>
    <row r="3" spans="1:34" x14ac:dyDescent="0.3">
      <c r="B3" t="s">
        <v>0</v>
      </c>
      <c r="C3" s="1" t="s">
        <v>7</v>
      </c>
      <c r="D3" t="s">
        <v>6</v>
      </c>
      <c r="G3">
        <v>1</v>
      </c>
      <c r="H3" s="13">
        <v>-1</v>
      </c>
      <c r="I3" s="13">
        <v>-1</v>
      </c>
      <c r="J3" s="13">
        <v>1</v>
      </c>
      <c r="K3" s="13">
        <v>-1</v>
      </c>
      <c r="L3" s="13">
        <f>H3*I3</f>
        <v>1</v>
      </c>
      <c r="M3" s="13">
        <f t="shared" ref="M3:M13" si="0">H3*J3</f>
        <v>-1</v>
      </c>
      <c r="N3" s="13">
        <f t="shared" ref="N3:N14" si="1">H3*K3</f>
        <v>1</v>
      </c>
      <c r="O3" s="13">
        <f t="shared" ref="O3:O14" si="2">I3*J3</f>
        <v>-1</v>
      </c>
      <c r="P3" s="13">
        <f t="shared" ref="P3:P14" si="3">I3*K3</f>
        <v>1</v>
      </c>
      <c r="Q3" s="13">
        <f t="shared" ref="Q3:Q14" si="4">J3*K3</f>
        <v>-1</v>
      </c>
      <c r="S3" s="15">
        <v>0.13559242462957</v>
      </c>
      <c r="V3">
        <f t="shared" ref="V3:V16" si="5">AH3</f>
        <v>0.13559242462957</v>
      </c>
      <c r="W3" s="13">
        <f>H3*$AH3</f>
        <v>-0.13559242462957</v>
      </c>
      <c r="X3" s="13">
        <f t="shared" ref="X3:X17" si="6">I3*$AH3</f>
        <v>-0.13559242462957</v>
      </c>
      <c r="Y3" s="13">
        <f t="shared" ref="Y3:Y17" si="7">J3*$AH3</f>
        <v>0.13559242462957</v>
      </c>
      <c r="Z3" s="13">
        <f t="shared" ref="Z3:Z17" si="8">K3*$AH3</f>
        <v>-0.13559242462957</v>
      </c>
      <c r="AA3" s="13">
        <f>W3*X3</f>
        <v>1.8385305616925619E-2</v>
      </c>
      <c r="AB3" s="13">
        <f t="shared" ref="AB3:AB13" si="9">W3*Y3</f>
        <v>-1.8385305616925619E-2</v>
      </c>
      <c r="AC3" s="13">
        <f t="shared" ref="AC3:AC17" si="10">W3*Z3</f>
        <v>1.8385305616925619E-2</v>
      </c>
      <c r="AD3" s="13">
        <f t="shared" ref="AD3:AD17" si="11">X3*Y3</f>
        <v>-1.8385305616925619E-2</v>
      </c>
      <c r="AE3" s="13">
        <f t="shared" ref="AE3:AE17" si="12">X3*Z3</f>
        <v>1.8385305616925619E-2</v>
      </c>
      <c r="AF3" s="13">
        <f t="shared" ref="AF3:AF17" si="13">Y3*Z3</f>
        <v>-1.8385305616925619E-2</v>
      </c>
      <c r="AH3" s="15">
        <v>0.13559242462957</v>
      </c>
    </row>
    <row r="4" spans="1:34" x14ac:dyDescent="0.3">
      <c r="B4" t="s">
        <v>1</v>
      </c>
      <c r="C4" s="1" t="s">
        <v>8</v>
      </c>
      <c r="D4" t="s">
        <v>9</v>
      </c>
      <c r="G4">
        <v>1</v>
      </c>
      <c r="H4" s="13">
        <v>-1</v>
      </c>
      <c r="I4" s="13">
        <v>1</v>
      </c>
      <c r="J4" s="13">
        <v>-1</v>
      </c>
      <c r="K4" s="13">
        <v>-1</v>
      </c>
      <c r="L4" s="13">
        <f t="shared" ref="L4:L14" si="14">H4*I4</f>
        <v>-1</v>
      </c>
      <c r="M4" s="13">
        <f t="shared" si="0"/>
        <v>1</v>
      </c>
      <c r="N4" s="13">
        <f t="shared" si="1"/>
        <v>1</v>
      </c>
      <c r="O4" s="13">
        <f t="shared" si="2"/>
        <v>-1</v>
      </c>
      <c r="P4" s="13">
        <f t="shared" si="3"/>
        <v>-1</v>
      </c>
      <c r="Q4" s="13">
        <f t="shared" si="4"/>
        <v>1</v>
      </c>
      <c r="S4" s="15">
        <v>5.1308187288137401E-2</v>
      </c>
      <c r="V4">
        <f t="shared" si="5"/>
        <v>5.1308187288137401E-2</v>
      </c>
      <c r="W4" s="13">
        <f>H4*$AH4</f>
        <v>-5.1308187288137401E-2</v>
      </c>
      <c r="X4" s="13">
        <f t="shared" si="6"/>
        <v>5.1308187288137401E-2</v>
      </c>
      <c r="Y4" s="13">
        <f t="shared" si="7"/>
        <v>-5.1308187288137401E-2</v>
      </c>
      <c r="Z4" s="13">
        <f t="shared" si="8"/>
        <v>-5.1308187288137401E-2</v>
      </c>
      <c r="AA4" s="13">
        <f t="shared" ref="AA4:AA17" si="15">W4*X4</f>
        <v>-2.6325300827945842E-3</v>
      </c>
      <c r="AB4" s="13">
        <f t="shared" si="9"/>
        <v>2.6325300827945842E-3</v>
      </c>
      <c r="AC4" s="13">
        <f t="shared" si="10"/>
        <v>2.6325300827945842E-3</v>
      </c>
      <c r="AD4" s="13">
        <f t="shared" si="11"/>
        <v>-2.6325300827945842E-3</v>
      </c>
      <c r="AE4" s="13">
        <f t="shared" si="12"/>
        <v>-2.6325300827945842E-3</v>
      </c>
      <c r="AF4" s="13">
        <f t="shared" si="13"/>
        <v>2.6325300827945842E-3</v>
      </c>
      <c r="AH4" s="15">
        <v>5.1308187288137401E-2</v>
      </c>
    </row>
    <row r="5" spans="1:34" x14ac:dyDescent="0.3">
      <c r="B5" t="s">
        <v>2</v>
      </c>
      <c r="C5" s="1" t="s">
        <v>10</v>
      </c>
      <c r="D5" t="s">
        <v>9</v>
      </c>
      <c r="G5">
        <v>1</v>
      </c>
      <c r="H5" s="13">
        <v>-1</v>
      </c>
      <c r="I5" s="13">
        <v>1</v>
      </c>
      <c r="J5" s="13">
        <v>1</v>
      </c>
      <c r="K5" s="13">
        <v>-1</v>
      </c>
      <c r="L5" s="13">
        <f t="shared" si="14"/>
        <v>-1</v>
      </c>
      <c r="M5" s="13">
        <f t="shared" si="0"/>
        <v>-1</v>
      </c>
      <c r="N5" s="13">
        <f t="shared" si="1"/>
        <v>1</v>
      </c>
      <c r="O5" s="13">
        <f t="shared" si="2"/>
        <v>1</v>
      </c>
      <c r="P5" s="13">
        <f t="shared" si="3"/>
        <v>-1</v>
      </c>
      <c r="Q5" s="13">
        <f t="shared" si="4"/>
        <v>-1</v>
      </c>
      <c r="S5" s="15">
        <v>0.45210537717229898</v>
      </c>
      <c r="V5">
        <f t="shared" si="5"/>
        <v>0.45210537717229898</v>
      </c>
      <c r="W5" s="13">
        <f t="shared" ref="W4:W17" si="16">H5*$AH5</f>
        <v>-0.45210537717229898</v>
      </c>
      <c r="X5" s="13">
        <f t="shared" si="6"/>
        <v>0.45210537717229898</v>
      </c>
      <c r="Y5" s="13">
        <f t="shared" si="7"/>
        <v>0.45210537717229898</v>
      </c>
      <c r="Z5" s="13">
        <f t="shared" si="8"/>
        <v>-0.45210537717229898</v>
      </c>
      <c r="AA5" s="13">
        <f t="shared" si="15"/>
        <v>-0.20439927206810674</v>
      </c>
      <c r="AB5" s="13">
        <f t="shared" si="9"/>
        <v>-0.20439927206810674</v>
      </c>
      <c r="AC5" s="13">
        <f t="shared" si="10"/>
        <v>0.20439927206810674</v>
      </c>
      <c r="AD5" s="13">
        <f t="shared" si="11"/>
        <v>0.20439927206810674</v>
      </c>
      <c r="AE5" s="13">
        <f t="shared" si="12"/>
        <v>-0.20439927206810674</v>
      </c>
      <c r="AF5" s="13">
        <f t="shared" si="13"/>
        <v>-0.20439927206810674</v>
      </c>
      <c r="AH5" s="15">
        <v>0.45210537717229898</v>
      </c>
    </row>
    <row r="6" spans="1:34" x14ac:dyDescent="0.3">
      <c r="B6" t="s">
        <v>20</v>
      </c>
      <c r="C6" s="1" t="s">
        <v>10</v>
      </c>
      <c r="D6" t="s">
        <v>9</v>
      </c>
      <c r="G6">
        <v>1</v>
      </c>
      <c r="H6" s="13">
        <v>1</v>
      </c>
      <c r="I6" s="13">
        <v>-1</v>
      </c>
      <c r="J6" s="13">
        <v>-1</v>
      </c>
      <c r="K6" s="13">
        <v>-1</v>
      </c>
      <c r="L6" s="13">
        <f t="shared" si="14"/>
        <v>-1</v>
      </c>
      <c r="M6" s="13">
        <f t="shared" si="0"/>
        <v>-1</v>
      </c>
      <c r="N6" s="13">
        <f t="shared" si="1"/>
        <v>-1</v>
      </c>
      <c r="O6" s="13">
        <f t="shared" si="2"/>
        <v>1</v>
      </c>
      <c r="P6" s="13">
        <f t="shared" si="3"/>
        <v>1</v>
      </c>
      <c r="Q6" s="13">
        <f t="shared" si="4"/>
        <v>1</v>
      </c>
      <c r="S6" s="15">
        <v>7.7558958472437503E-2</v>
      </c>
      <c r="V6">
        <f t="shared" si="5"/>
        <v>7.7558958472437503E-2</v>
      </c>
      <c r="W6" s="13">
        <f t="shared" si="16"/>
        <v>7.7558958472437503E-2</v>
      </c>
      <c r="X6" s="13">
        <f t="shared" si="6"/>
        <v>-7.7558958472437503E-2</v>
      </c>
      <c r="Y6" s="13">
        <f t="shared" si="7"/>
        <v>-7.7558958472437503E-2</v>
      </c>
      <c r="Z6" s="13">
        <f t="shared" si="8"/>
        <v>-7.7558958472437503E-2</v>
      </c>
      <c r="AA6" s="13">
        <f t="shared" si="15"/>
        <v>-6.0153920393292851E-3</v>
      </c>
      <c r="AB6" s="13">
        <f t="shared" si="9"/>
        <v>-6.0153920393292851E-3</v>
      </c>
      <c r="AC6" s="13">
        <f t="shared" si="10"/>
        <v>-6.0153920393292851E-3</v>
      </c>
      <c r="AD6" s="13">
        <f t="shared" si="11"/>
        <v>6.0153920393292851E-3</v>
      </c>
      <c r="AE6" s="13">
        <f t="shared" si="12"/>
        <v>6.0153920393292851E-3</v>
      </c>
      <c r="AF6" s="13">
        <f t="shared" si="13"/>
        <v>6.0153920393292851E-3</v>
      </c>
      <c r="AH6" s="15">
        <v>7.7558958472437503E-2</v>
      </c>
    </row>
    <row r="7" spans="1:34" x14ac:dyDescent="0.3">
      <c r="G7">
        <v>1</v>
      </c>
      <c r="H7" s="13">
        <v>1</v>
      </c>
      <c r="I7" s="13">
        <v>-1</v>
      </c>
      <c r="J7" s="13">
        <v>1</v>
      </c>
      <c r="K7" s="13">
        <v>-1</v>
      </c>
      <c r="L7" s="13">
        <f t="shared" si="14"/>
        <v>-1</v>
      </c>
      <c r="M7" s="13">
        <f t="shared" si="0"/>
        <v>1</v>
      </c>
      <c r="N7" s="13">
        <f t="shared" si="1"/>
        <v>-1</v>
      </c>
      <c r="O7" s="13">
        <f t="shared" si="2"/>
        <v>-1</v>
      </c>
      <c r="P7" s="13">
        <f t="shared" si="3"/>
        <v>1</v>
      </c>
      <c r="Q7" s="13">
        <f t="shared" si="4"/>
        <v>-1</v>
      </c>
      <c r="S7" s="15">
        <v>0.13962808226922699</v>
      </c>
      <c r="V7">
        <f t="shared" si="5"/>
        <v>0.13962808226922699</v>
      </c>
      <c r="W7" s="13">
        <f t="shared" si="16"/>
        <v>0.13962808226922699</v>
      </c>
      <c r="X7" s="13">
        <f t="shared" si="6"/>
        <v>-0.13962808226922699</v>
      </c>
      <c r="Y7" s="13">
        <f t="shared" si="7"/>
        <v>0.13962808226922699</v>
      </c>
      <c r="Z7" s="13">
        <f t="shared" si="8"/>
        <v>-0.13962808226922699</v>
      </c>
      <c r="AA7" s="13">
        <f t="shared" si="15"/>
        <v>-1.9496001358182021E-2</v>
      </c>
      <c r="AB7" s="13">
        <f t="shared" si="9"/>
        <v>1.9496001358182021E-2</v>
      </c>
      <c r="AC7" s="13">
        <f t="shared" si="10"/>
        <v>-1.9496001358182021E-2</v>
      </c>
      <c r="AD7" s="13">
        <f t="shared" si="11"/>
        <v>-1.9496001358182021E-2</v>
      </c>
      <c r="AE7" s="13">
        <f t="shared" si="12"/>
        <v>1.9496001358182021E-2</v>
      </c>
      <c r="AF7" s="13">
        <f t="shared" si="13"/>
        <v>-1.9496001358182021E-2</v>
      </c>
      <c r="AH7" s="15">
        <v>0.13962808226922699</v>
      </c>
    </row>
    <row r="8" spans="1:34" x14ac:dyDescent="0.3">
      <c r="A8" s="19" t="s">
        <v>49</v>
      </c>
      <c r="G8">
        <v>1</v>
      </c>
      <c r="H8" s="13">
        <v>1</v>
      </c>
      <c r="I8" s="13">
        <v>1</v>
      </c>
      <c r="J8" s="13">
        <v>-1</v>
      </c>
      <c r="K8" s="13">
        <v>-1</v>
      </c>
      <c r="L8" s="13">
        <f t="shared" si="14"/>
        <v>1</v>
      </c>
      <c r="M8" s="13">
        <f t="shared" si="0"/>
        <v>-1</v>
      </c>
      <c r="N8" s="13">
        <f t="shared" si="1"/>
        <v>-1</v>
      </c>
      <c r="O8" s="13">
        <f t="shared" si="2"/>
        <v>-1</v>
      </c>
      <c r="P8" s="13">
        <f t="shared" si="3"/>
        <v>-1</v>
      </c>
      <c r="Q8" s="13">
        <f t="shared" si="4"/>
        <v>1</v>
      </c>
      <c r="S8" s="15">
        <v>4.7559191730608102E-2</v>
      </c>
      <c r="V8">
        <f t="shared" si="5"/>
        <v>4.7559191730608102E-2</v>
      </c>
      <c r="W8" s="13">
        <f t="shared" si="16"/>
        <v>4.7559191730608102E-2</v>
      </c>
      <c r="X8" s="13">
        <f t="shared" si="6"/>
        <v>4.7559191730608102E-2</v>
      </c>
      <c r="Y8" s="13">
        <f t="shared" si="7"/>
        <v>-4.7559191730608102E-2</v>
      </c>
      <c r="Z8" s="13">
        <f t="shared" si="8"/>
        <v>-4.7559191730608102E-2</v>
      </c>
      <c r="AA8" s="13">
        <f t="shared" si="15"/>
        <v>2.261876718068742E-3</v>
      </c>
      <c r="AB8" s="13">
        <f t="shared" si="9"/>
        <v>-2.261876718068742E-3</v>
      </c>
      <c r="AC8" s="13">
        <f t="shared" si="10"/>
        <v>-2.261876718068742E-3</v>
      </c>
      <c r="AD8" s="13">
        <f t="shared" si="11"/>
        <v>-2.261876718068742E-3</v>
      </c>
      <c r="AE8" s="13">
        <f t="shared" si="12"/>
        <v>-2.261876718068742E-3</v>
      </c>
      <c r="AF8" s="13">
        <f t="shared" si="13"/>
        <v>2.261876718068742E-3</v>
      </c>
      <c r="AH8" s="15">
        <v>4.7559191730608102E-2</v>
      </c>
    </row>
    <row r="9" spans="1:34" x14ac:dyDescent="0.3">
      <c r="A9" t="s">
        <v>50</v>
      </c>
      <c r="B9" t="s">
        <v>1</v>
      </c>
      <c r="G9">
        <v>1</v>
      </c>
      <c r="H9" s="13">
        <v>1</v>
      </c>
      <c r="I9" s="13">
        <v>1</v>
      </c>
      <c r="J9" s="13">
        <v>1</v>
      </c>
      <c r="K9" s="13">
        <v>-1</v>
      </c>
      <c r="L9" s="13">
        <f t="shared" si="14"/>
        <v>1</v>
      </c>
      <c r="M9" s="13">
        <f t="shared" si="0"/>
        <v>1</v>
      </c>
      <c r="N9" s="13">
        <f t="shared" si="1"/>
        <v>-1</v>
      </c>
      <c r="O9" s="13">
        <f t="shared" si="2"/>
        <v>1</v>
      </c>
      <c r="P9" s="13">
        <f t="shared" si="3"/>
        <v>-1</v>
      </c>
      <c r="Q9" s="13">
        <f t="shared" si="4"/>
        <v>-1</v>
      </c>
      <c r="S9" s="15">
        <v>0.484366960427631</v>
      </c>
      <c r="V9">
        <f t="shared" si="5"/>
        <v>0.484366960427631</v>
      </c>
      <c r="W9" s="13">
        <f t="shared" si="16"/>
        <v>0.484366960427631</v>
      </c>
      <c r="X9" s="13">
        <f t="shared" si="6"/>
        <v>0.484366960427631</v>
      </c>
      <c r="Y9" s="13">
        <f t="shared" si="7"/>
        <v>0.484366960427631</v>
      </c>
      <c r="Z9" s="13">
        <f t="shared" si="8"/>
        <v>-0.484366960427631</v>
      </c>
      <c r="AA9" s="13">
        <f t="shared" si="15"/>
        <v>0.23461135235390226</v>
      </c>
      <c r="AB9" s="13">
        <f t="shared" si="9"/>
        <v>0.23461135235390226</v>
      </c>
      <c r="AC9" s="13">
        <f t="shared" si="10"/>
        <v>-0.23461135235390226</v>
      </c>
      <c r="AD9" s="13">
        <f t="shared" si="11"/>
        <v>0.23461135235390226</v>
      </c>
      <c r="AE9" s="13">
        <f t="shared" si="12"/>
        <v>-0.23461135235390226</v>
      </c>
      <c r="AF9" s="13">
        <f t="shared" si="13"/>
        <v>-0.23461135235390226</v>
      </c>
      <c r="AH9" s="15">
        <v>0.484366960427631</v>
      </c>
    </row>
    <row r="10" spans="1:34" x14ac:dyDescent="0.3">
      <c r="A10" t="s">
        <v>51</v>
      </c>
      <c r="B10" t="s">
        <v>20</v>
      </c>
      <c r="G10">
        <v>1</v>
      </c>
      <c r="H10" s="13">
        <v>-1</v>
      </c>
      <c r="I10" s="13">
        <v>-1</v>
      </c>
      <c r="J10" s="13">
        <v>-1</v>
      </c>
      <c r="K10" s="13">
        <v>1</v>
      </c>
      <c r="L10" s="13">
        <f t="shared" si="14"/>
        <v>1</v>
      </c>
      <c r="M10" s="13">
        <f t="shared" si="0"/>
        <v>1</v>
      </c>
      <c r="N10" s="13">
        <f t="shared" si="1"/>
        <v>-1</v>
      </c>
      <c r="O10" s="13">
        <f t="shared" si="2"/>
        <v>1</v>
      </c>
      <c r="P10" s="13">
        <f t="shared" si="3"/>
        <v>-1</v>
      </c>
      <c r="Q10" s="13">
        <f t="shared" si="4"/>
        <v>-1</v>
      </c>
      <c r="S10" s="15">
        <v>3.6770684894178299E-2</v>
      </c>
      <c r="V10">
        <f t="shared" si="5"/>
        <v>3.6770684894178299E-2</v>
      </c>
      <c r="W10" s="13">
        <f t="shared" si="16"/>
        <v>-3.6770684894178299E-2</v>
      </c>
      <c r="X10" s="13">
        <f t="shared" si="6"/>
        <v>-3.6770684894178299E-2</v>
      </c>
      <c r="Y10" s="13">
        <f t="shared" si="7"/>
        <v>-3.6770684894178299E-2</v>
      </c>
      <c r="Z10" s="13">
        <f t="shared" si="8"/>
        <v>3.6770684894178299E-2</v>
      </c>
      <c r="AA10" s="13">
        <f t="shared" si="15"/>
        <v>1.3520832675869522E-3</v>
      </c>
      <c r="AB10" s="13">
        <f t="shared" si="9"/>
        <v>1.3520832675869522E-3</v>
      </c>
      <c r="AC10" s="13">
        <f t="shared" si="10"/>
        <v>-1.3520832675869522E-3</v>
      </c>
      <c r="AD10" s="13">
        <f t="shared" si="11"/>
        <v>1.3520832675869522E-3</v>
      </c>
      <c r="AE10" s="13">
        <f t="shared" si="12"/>
        <v>-1.3520832675869522E-3</v>
      </c>
      <c r="AF10" s="13">
        <f t="shared" si="13"/>
        <v>-1.3520832675869522E-3</v>
      </c>
      <c r="AH10" s="15">
        <v>3.6770684894178299E-2</v>
      </c>
    </row>
    <row r="11" spans="1:34" x14ac:dyDescent="0.3">
      <c r="A11" t="s">
        <v>52</v>
      </c>
      <c r="B11" t="s">
        <v>2</v>
      </c>
      <c r="G11">
        <v>1</v>
      </c>
      <c r="H11" s="13">
        <v>-1</v>
      </c>
      <c r="I11" s="13">
        <v>-1</v>
      </c>
      <c r="J11" s="13">
        <v>1</v>
      </c>
      <c r="K11" s="13">
        <v>1</v>
      </c>
      <c r="L11" s="13">
        <f t="shared" si="14"/>
        <v>1</v>
      </c>
      <c r="M11" s="13">
        <f t="shared" si="0"/>
        <v>-1</v>
      </c>
      <c r="N11" s="13">
        <f t="shared" si="1"/>
        <v>-1</v>
      </c>
      <c r="O11" s="13">
        <f t="shared" si="2"/>
        <v>-1</v>
      </c>
      <c r="P11" s="13">
        <f t="shared" si="3"/>
        <v>-1</v>
      </c>
      <c r="Q11" s="13">
        <f t="shared" si="4"/>
        <v>1</v>
      </c>
      <c r="S11">
        <v>0.13708566577607501</v>
      </c>
      <c r="V11">
        <f t="shared" si="5"/>
        <v>0.13708566577607501</v>
      </c>
      <c r="W11" s="13">
        <f t="shared" si="16"/>
        <v>-0.13708566577607501</v>
      </c>
      <c r="X11" s="13">
        <f t="shared" si="6"/>
        <v>-0.13708566577607501</v>
      </c>
      <c r="Y11" s="13">
        <f t="shared" si="7"/>
        <v>0.13708566577607501</v>
      </c>
      <c r="Z11" s="13">
        <f t="shared" si="8"/>
        <v>0.13708566577607501</v>
      </c>
      <c r="AA11" s="13">
        <f t="shared" si="15"/>
        <v>1.8792479761269743E-2</v>
      </c>
      <c r="AB11" s="13">
        <f t="shared" si="9"/>
        <v>-1.8792479761269743E-2</v>
      </c>
      <c r="AC11" s="13">
        <f t="shared" si="10"/>
        <v>-1.8792479761269743E-2</v>
      </c>
      <c r="AD11" s="13">
        <f t="shared" si="11"/>
        <v>-1.8792479761269743E-2</v>
      </c>
      <c r="AE11" s="13">
        <f t="shared" si="12"/>
        <v>-1.8792479761269743E-2</v>
      </c>
      <c r="AF11" s="13">
        <f t="shared" si="13"/>
        <v>1.8792479761269743E-2</v>
      </c>
      <c r="AH11">
        <v>0.13708566577607501</v>
      </c>
    </row>
    <row r="12" spans="1:34" x14ac:dyDescent="0.3">
      <c r="A12" t="s">
        <v>53</v>
      </c>
      <c r="B12" t="s">
        <v>0</v>
      </c>
      <c r="G12">
        <v>1</v>
      </c>
      <c r="H12" s="13">
        <v>-1</v>
      </c>
      <c r="I12" s="13">
        <v>1</v>
      </c>
      <c r="J12" s="13">
        <v>-1</v>
      </c>
      <c r="K12" s="13">
        <v>1</v>
      </c>
      <c r="L12" s="13">
        <f t="shared" si="14"/>
        <v>-1</v>
      </c>
      <c r="M12" s="13">
        <f t="shared" si="0"/>
        <v>1</v>
      </c>
      <c r="N12" s="13">
        <f t="shared" si="1"/>
        <v>-1</v>
      </c>
      <c r="O12" s="13">
        <f t="shared" si="2"/>
        <v>-1</v>
      </c>
      <c r="P12" s="13">
        <f t="shared" si="3"/>
        <v>1</v>
      </c>
      <c r="Q12" s="13">
        <f t="shared" si="4"/>
        <v>-1</v>
      </c>
      <c r="S12">
        <v>3.9512073636022903E-2</v>
      </c>
      <c r="V12">
        <f t="shared" si="5"/>
        <v>3.9512073636022903E-2</v>
      </c>
      <c r="W12" s="13">
        <f t="shared" si="16"/>
        <v>-3.9512073636022903E-2</v>
      </c>
      <c r="X12" s="13">
        <f t="shared" si="6"/>
        <v>3.9512073636022903E-2</v>
      </c>
      <c r="Y12" s="13">
        <f t="shared" si="7"/>
        <v>-3.9512073636022903E-2</v>
      </c>
      <c r="Z12" s="13">
        <f t="shared" si="8"/>
        <v>3.9512073636022903E-2</v>
      </c>
      <c r="AA12" s="13">
        <f t="shared" si="15"/>
        <v>-1.5612039630184961E-3</v>
      </c>
      <c r="AB12" s="13">
        <f t="shared" si="9"/>
        <v>1.5612039630184961E-3</v>
      </c>
      <c r="AC12" s="13">
        <f t="shared" si="10"/>
        <v>-1.5612039630184961E-3</v>
      </c>
      <c r="AD12" s="13">
        <f t="shared" si="11"/>
        <v>-1.5612039630184961E-3</v>
      </c>
      <c r="AE12" s="13">
        <f t="shared" si="12"/>
        <v>1.5612039630184961E-3</v>
      </c>
      <c r="AF12" s="13">
        <f t="shared" si="13"/>
        <v>-1.5612039630184961E-3</v>
      </c>
      <c r="AH12">
        <v>3.9512073636022903E-2</v>
      </c>
    </row>
    <row r="13" spans="1:34" x14ac:dyDescent="0.3">
      <c r="G13">
        <v>1</v>
      </c>
      <c r="H13" s="13">
        <v>-1</v>
      </c>
      <c r="I13" s="13">
        <v>1</v>
      </c>
      <c r="J13" s="13">
        <v>-1</v>
      </c>
      <c r="K13" s="13">
        <v>1</v>
      </c>
      <c r="L13" s="13">
        <f t="shared" si="14"/>
        <v>-1</v>
      </c>
      <c r="M13" s="13">
        <f t="shared" si="0"/>
        <v>1</v>
      </c>
      <c r="N13" s="13">
        <f t="shared" si="1"/>
        <v>-1</v>
      </c>
      <c r="O13" s="13">
        <f t="shared" si="2"/>
        <v>-1</v>
      </c>
      <c r="P13" s="13">
        <f t="shared" si="3"/>
        <v>1</v>
      </c>
      <c r="Q13" s="13">
        <f t="shared" si="4"/>
        <v>-1</v>
      </c>
      <c r="S13">
        <v>0.21247080756198999</v>
      </c>
      <c r="V13">
        <f t="shared" si="5"/>
        <v>0.21247080756198999</v>
      </c>
      <c r="W13" s="13">
        <f t="shared" si="16"/>
        <v>-0.21247080756198999</v>
      </c>
      <c r="X13" s="13">
        <f t="shared" si="6"/>
        <v>0.21247080756198999</v>
      </c>
      <c r="Y13" s="13">
        <f t="shared" si="7"/>
        <v>-0.21247080756198999</v>
      </c>
      <c r="Z13" s="13">
        <f t="shared" si="8"/>
        <v>0.21247080756198999</v>
      </c>
      <c r="AA13" s="13">
        <f t="shared" si="15"/>
        <v>-4.5143844066044186E-2</v>
      </c>
      <c r="AB13" s="13">
        <f t="shared" si="9"/>
        <v>4.5143844066044186E-2</v>
      </c>
      <c r="AC13" s="13">
        <f t="shared" si="10"/>
        <v>-4.5143844066044186E-2</v>
      </c>
      <c r="AD13" s="13">
        <f t="shared" si="11"/>
        <v>-4.5143844066044186E-2</v>
      </c>
      <c r="AE13" s="13">
        <f t="shared" si="12"/>
        <v>4.5143844066044186E-2</v>
      </c>
      <c r="AF13" s="13">
        <f t="shared" si="13"/>
        <v>-4.5143844066044186E-2</v>
      </c>
      <c r="AH13">
        <v>0.21247080756198999</v>
      </c>
    </row>
    <row r="14" spans="1:34" x14ac:dyDescent="0.3">
      <c r="G14">
        <v>1</v>
      </c>
      <c r="H14" s="13">
        <v>1</v>
      </c>
      <c r="I14" s="13">
        <v>-1</v>
      </c>
      <c r="J14" s="13">
        <v>1</v>
      </c>
      <c r="K14" s="13">
        <v>1</v>
      </c>
      <c r="L14" s="13">
        <f t="shared" si="14"/>
        <v>-1</v>
      </c>
      <c r="M14" s="13">
        <f>H14*J14</f>
        <v>1</v>
      </c>
      <c r="N14" s="13">
        <f t="shared" si="1"/>
        <v>1</v>
      </c>
      <c r="O14" s="13">
        <f t="shared" si="2"/>
        <v>-1</v>
      </c>
      <c r="P14" s="13">
        <f t="shared" si="3"/>
        <v>-1</v>
      </c>
      <c r="Q14" s="13">
        <f t="shared" si="4"/>
        <v>1</v>
      </c>
      <c r="S14" s="15">
        <v>3.6208083767558102E-2</v>
      </c>
      <c r="V14">
        <f t="shared" si="5"/>
        <v>3.6208083767558102E-2</v>
      </c>
      <c r="W14" s="13">
        <f t="shared" si="16"/>
        <v>3.6208083767558102E-2</v>
      </c>
      <c r="X14" s="13">
        <f t="shared" si="6"/>
        <v>-3.6208083767558102E-2</v>
      </c>
      <c r="Y14" s="13">
        <f t="shared" si="7"/>
        <v>3.6208083767558102E-2</v>
      </c>
      <c r="Z14" s="13">
        <f t="shared" si="8"/>
        <v>3.6208083767558102E-2</v>
      </c>
      <c r="AA14" s="13">
        <f t="shared" si="15"/>
        <v>-1.3110253301185045E-3</v>
      </c>
      <c r="AB14" s="13">
        <f>W14*Y14</f>
        <v>1.3110253301185045E-3</v>
      </c>
      <c r="AC14" s="13">
        <f t="shared" si="10"/>
        <v>1.3110253301185045E-3</v>
      </c>
      <c r="AD14" s="13">
        <f t="shared" si="11"/>
        <v>-1.3110253301185045E-3</v>
      </c>
      <c r="AE14" s="13">
        <f t="shared" si="12"/>
        <v>-1.3110253301185045E-3</v>
      </c>
      <c r="AF14" s="13">
        <f t="shared" si="13"/>
        <v>1.3110253301185045E-3</v>
      </c>
      <c r="AH14" s="15">
        <v>3.6208083767558102E-2</v>
      </c>
    </row>
    <row r="15" spans="1:34" x14ac:dyDescent="0.3">
      <c r="G15">
        <v>1</v>
      </c>
      <c r="H15" s="13">
        <v>1</v>
      </c>
      <c r="I15" s="13">
        <v>-1</v>
      </c>
      <c r="J15" s="13">
        <v>1</v>
      </c>
      <c r="K15" s="13">
        <v>1</v>
      </c>
      <c r="L15" s="13">
        <f t="shared" ref="L15:L17" si="17">H15*I15</f>
        <v>-1</v>
      </c>
      <c r="M15" s="13">
        <f t="shared" ref="M15:M17" si="18">H15*J15</f>
        <v>1</v>
      </c>
      <c r="N15" s="13">
        <f t="shared" ref="N15:N17" si="19">H15*K15</f>
        <v>1</v>
      </c>
      <c r="O15" s="13">
        <f t="shared" ref="O15:O17" si="20">I15*J15</f>
        <v>-1</v>
      </c>
      <c r="P15" s="13">
        <f t="shared" ref="P15:P17" si="21">I15*K15</f>
        <v>-1</v>
      </c>
      <c r="Q15" s="13">
        <f t="shared" ref="Q15:Q17" si="22">J15*K15</f>
        <v>1</v>
      </c>
      <c r="S15">
        <v>0.13742001360839101</v>
      </c>
      <c r="V15">
        <f t="shared" si="5"/>
        <v>0.13742001360839101</v>
      </c>
      <c r="W15" s="13">
        <f t="shared" si="16"/>
        <v>0.13742001360839101</v>
      </c>
      <c r="X15" s="13">
        <f t="shared" si="6"/>
        <v>-0.13742001360839101</v>
      </c>
      <c r="Y15" s="13">
        <f t="shared" si="7"/>
        <v>0.13742001360839101</v>
      </c>
      <c r="Z15" s="13">
        <f t="shared" si="8"/>
        <v>0.13742001360839101</v>
      </c>
      <c r="AA15" s="13">
        <f t="shared" si="15"/>
        <v>-1.8884260140130373E-2</v>
      </c>
      <c r="AB15" s="13">
        <f t="shared" ref="AB15:AB17" si="23">W15*Y15</f>
        <v>1.8884260140130373E-2</v>
      </c>
      <c r="AC15" s="13">
        <f t="shared" si="10"/>
        <v>1.8884260140130373E-2</v>
      </c>
      <c r="AD15" s="13">
        <f t="shared" si="11"/>
        <v>-1.8884260140130373E-2</v>
      </c>
      <c r="AE15" s="13">
        <f t="shared" si="12"/>
        <v>-1.8884260140130373E-2</v>
      </c>
      <c r="AF15" s="13">
        <f t="shared" si="13"/>
        <v>1.8884260140130373E-2</v>
      </c>
      <c r="AH15">
        <v>0.13742001360839101</v>
      </c>
    </row>
    <row r="16" spans="1:34" x14ac:dyDescent="0.3">
      <c r="G16">
        <v>1</v>
      </c>
      <c r="H16" s="13">
        <v>1</v>
      </c>
      <c r="I16" s="13">
        <v>1</v>
      </c>
      <c r="J16" s="13">
        <v>-1</v>
      </c>
      <c r="K16" s="13">
        <v>1</v>
      </c>
      <c r="L16" s="13">
        <f t="shared" si="17"/>
        <v>1</v>
      </c>
      <c r="M16" s="13">
        <f t="shared" si="18"/>
        <v>-1</v>
      </c>
      <c r="N16" s="13">
        <f t="shared" si="19"/>
        <v>1</v>
      </c>
      <c r="O16" s="13">
        <f t="shared" si="20"/>
        <v>-1</v>
      </c>
      <c r="P16" s="13">
        <f t="shared" si="21"/>
        <v>1</v>
      </c>
      <c r="Q16" s="13">
        <f t="shared" si="22"/>
        <v>-1</v>
      </c>
      <c r="S16">
        <v>3.88719092150146E-2</v>
      </c>
      <c r="V16">
        <f t="shared" si="5"/>
        <v>3.88719092150146E-2</v>
      </c>
      <c r="W16" s="13">
        <f t="shared" si="16"/>
        <v>3.88719092150146E-2</v>
      </c>
      <c r="X16" s="13">
        <f t="shared" si="6"/>
        <v>3.88719092150146E-2</v>
      </c>
      <c r="Y16" s="13">
        <f t="shared" si="7"/>
        <v>-3.88719092150146E-2</v>
      </c>
      <c r="Z16" s="13">
        <f t="shared" si="8"/>
        <v>3.88719092150146E-2</v>
      </c>
      <c r="AA16" s="13">
        <f t="shared" si="15"/>
        <v>1.5110253260203369E-3</v>
      </c>
      <c r="AB16" s="13">
        <f t="shared" si="23"/>
        <v>-1.5110253260203369E-3</v>
      </c>
      <c r="AC16" s="13">
        <f t="shared" si="10"/>
        <v>1.5110253260203369E-3</v>
      </c>
      <c r="AD16" s="13">
        <f t="shared" si="11"/>
        <v>-1.5110253260203369E-3</v>
      </c>
      <c r="AE16" s="13">
        <f t="shared" si="12"/>
        <v>1.5110253260203369E-3</v>
      </c>
      <c r="AF16" s="13">
        <f t="shared" si="13"/>
        <v>-1.5110253260203369E-3</v>
      </c>
      <c r="AH16">
        <v>3.88719092150146E-2</v>
      </c>
    </row>
    <row r="17" spans="1:34" x14ac:dyDescent="0.3">
      <c r="G17">
        <v>1</v>
      </c>
      <c r="H17" s="13">
        <v>1</v>
      </c>
      <c r="I17" s="13">
        <v>1</v>
      </c>
      <c r="J17" s="13">
        <v>1</v>
      </c>
      <c r="K17" s="13">
        <v>1</v>
      </c>
      <c r="L17" s="13">
        <f t="shared" si="17"/>
        <v>1</v>
      </c>
      <c r="M17" s="13">
        <f t="shared" si="18"/>
        <v>1</v>
      </c>
      <c r="N17" s="13">
        <f t="shared" si="19"/>
        <v>1</v>
      </c>
      <c r="O17" s="13">
        <f t="shared" si="20"/>
        <v>1</v>
      </c>
      <c r="P17" s="13">
        <f t="shared" si="21"/>
        <v>1</v>
      </c>
      <c r="Q17" s="13">
        <f t="shared" si="22"/>
        <v>1</v>
      </c>
      <c r="S17">
        <v>0.211278284021195</v>
      </c>
      <c r="V17">
        <f>AH17</f>
        <v>0.211278284021195</v>
      </c>
      <c r="W17" s="13">
        <f t="shared" si="16"/>
        <v>0.211278284021195</v>
      </c>
      <c r="X17" s="13">
        <f t="shared" si="6"/>
        <v>0.211278284021195</v>
      </c>
      <c r="Y17" s="13">
        <f t="shared" si="7"/>
        <v>0.211278284021195</v>
      </c>
      <c r="Z17" s="13">
        <f t="shared" si="8"/>
        <v>0.211278284021195</v>
      </c>
      <c r="AA17" s="13">
        <f t="shared" si="15"/>
        <v>4.4638513298940745E-2</v>
      </c>
      <c r="AB17" s="13">
        <f t="shared" si="23"/>
        <v>4.4638513298940745E-2</v>
      </c>
      <c r="AC17" s="13">
        <f t="shared" si="10"/>
        <v>4.4638513298940745E-2</v>
      </c>
      <c r="AD17" s="13">
        <f t="shared" si="11"/>
        <v>4.4638513298940745E-2</v>
      </c>
      <c r="AE17" s="13">
        <f t="shared" si="12"/>
        <v>4.4638513298940745E-2</v>
      </c>
      <c r="AF17" s="13">
        <f t="shared" si="13"/>
        <v>4.4638513298940745E-2</v>
      </c>
      <c r="AH17">
        <v>0.211278284021195</v>
      </c>
    </row>
    <row r="18" spans="1:34" ht="15" thickBot="1" x14ac:dyDescent="0.35">
      <c r="R18" t="s">
        <v>54</v>
      </c>
      <c r="S18">
        <f>SUM(S2:S17)</f>
        <v>2.31304422075792</v>
      </c>
    </row>
    <row r="19" spans="1:34" ht="15" thickBot="1" x14ac:dyDescent="0.35">
      <c r="F19" s="21" t="s">
        <v>54</v>
      </c>
      <c r="G19" s="20">
        <f>SUM(S2:S17)</f>
        <v>2.31304422075792</v>
      </c>
      <c r="H19" s="20">
        <f>SUM(W2:W17)</f>
        <v>3.2738746266204405E-2</v>
      </c>
      <c r="I19" s="20">
        <f t="shared" ref="I19:Q19" si="24">SUM(X2:X17)</f>
        <v>0.76190136134787556</v>
      </c>
      <c r="J19" s="20">
        <f t="shared" si="24"/>
        <v>1.1543255625859719</v>
      </c>
      <c r="K19" s="20">
        <f t="shared" si="24"/>
        <v>-0.61380917579707073</v>
      </c>
      <c r="L19" s="20">
        <f t="shared" si="24"/>
        <v>2.7780329304395134E-2</v>
      </c>
      <c r="M19" s="20">
        <f t="shared" si="24"/>
        <v>0.12393668434040259</v>
      </c>
      <c r="N19" s="20">
        <f t="shared" si="24"/>
        <v>-3.1801079654959867E-2</v>
      </c>
      <c r="O19" s="20">
        <f t="shared" si="24"/>
        <v>0.36670828267469829</v>
      </c>
      <c r="P19" s="20">
        <f t="shared" si="24"/>
        <v>-0.34182237204411231</v>
      </c>
      <c r="Q19" s="20">
        <f t="shared" si="24"/>
        <v>-0.42625278863972965</v>
      </c>
      <c r="R19" t="s">
        <v>55</v>
      </c>
      <c r="S19">
        <f>S18/16</f>
        <v>0.14456526379737</v>
      </c>
    </row>
    <row r="20" spans="1:34" x14ac:dyDescent="0.3">
      <c r="F20" t="s">
        <v>55</v>
      </c>
      <c r="G20">
        <f>G19/16</f>
        <v>0.14456526379737</v>
      </c>
      <c r="H20">
        <f>H19/16</f>
        <v>2.0461716416377753E-3</v>
      </c>
      <c r="I20">
        <f t="shared" ref="I20:Q20" si="25">I19/16</f>
        <v>4.7618835084242223E-2</v>
      </c>
      <c r="J20">
        <f t="shared" si="25"/>
        <v>7.2145347661623241E-2</v>
      </c>
      <c r="K20">
        <f t="shared" si="25"/>
        <v>-3.836307348731692E-2</v>
      </c>
      <c r="L20">
        <f t="shared" si="25"/>
        <v>1.7362705815246958E-3</v>
      </c>
      <c r="M20">
        <f>M19/16</f>
        <v>7.7460427712751617E-3</v>
      </c>
      <c r="N20">
        <f t="shared" si="25"/>
        <v>-1.9875674784349917E-3</v>
      </c>
      <c r="O20">
        <f t="shared" si="25"/>
        <v>2.2919267667168643E-2</v>
      </c>
      <c r="P20">
        <f t="shared" si="25"/>
        <v>-2.1363898252757019E-2</v>
      </c>
      <c r="Q20">
        <f t="shared" si="25"/>
        <v>-2.6640799289983103E-2</v>
      </c>
      <c r="R20" s="19" t="s">
        <v>58</v>
      </c>
    </row>
    <row r="21" spans="1:34" x14ac:dyDescent="0.3">
      <c r="F21" t="s">
        <v>60</v>
      </c>
      <c r="H21">
        <f>4*100*(H20)^2</f>
        <v>1.6747273548170512E-3</v>
      </c>
      <c r="I21">
        <f t="shared" ref="I21:Q21" si="26">4*100*(I20)^2</f>
        <v>0.90702138191210324</v>
      </c>
      <c r="J21">
        <f t="shared" si="26"/>
        <v>2.0819804756865947</v>
      </c>
      <c r="K21">
        <f t="shared" si="26"/>
        <v>0.58869016295731136</v>
      </c>
      <c r="L21">
        <f t="shared" si="26"/>
        <v>1.2058542129072421E-3</v>
      </c>
      <c r="M21">
        <f t="shared" si="26"/>
        <v>2.4000471445769674E-2</v>
      </c>
      <c r="N21">
        <f t="shared" si="26"/>
        <v>1.5801697925329726E-3</v>
      </c>
      <c r="O21">
        <f t="shared" si="26"/>
        <v>0.2101171321597288</v>
      </c>
      <c r="P21">
        <f t="shared" si="26"/>
        <v>0.18256645942166175</v>
      </c>
      <c r="Q21">
        <f t="shared" si="26"/>
        <v>0.2838928747236657</v>
      </c>
      <c r="R21" s="19">
        <v>42.387379474835591</v>
      </c>
    </row>
    <row r="22" spans="1:34" x14ac:dyDescent="0.3">
      <c r="F22" t="s">
        <v>56</v>
      </c>
      <c r="H22">
        <f>(H21/$S$23)*100</f>
        <v>3.5884367619460436E-3</v>
      </c>
      <c r="I22">
        <f t="shared" ref="I22:R22" si="27">(I21/$S$23)*100</f>
        <v>1.9434738803081468</v>
      </c>
      <c r="J22">
        <f t="shared" si="27"/>
        <v>4.4610576492457383</v>
      </c>
      <c r="K22">
        <f t="shared" si="27"/>
        <v>1.2613858704080176</v>
      </c>
      <c r="L22">
        <f t="shared" si="27"/>
        <v>2.583782712271132E-3</v>
      </c>
      <c r="M22">
        <f t="shared" si="27"/>
        <v>5.1425788079662971E-2</v>
      </c>
      <c r="N22">
        <f t="shared" si="27"/>
        <v>3.3858283602595149E-3</v>
      </c>
      <c r="O22">
        <f t="shared" si="27"/>
        <v>0.45021778571176013</v>
      </c>
      <c r="P22">
        <f t="shared" si="27"/>
        <v>0.39118498459027584</v>
      </c>
      <c r="Q22">
        <f t="shared" si="27"/>
        <v>0.60829700140906329</v>
      </c>
      <c r="R22">
        <f t="shared" si="27"/>
        <v>90.823398992412848</v>
      </c>
    </row>
    <row r="23" spans="1:34" x14ac:dyDescent="0.3">
      <c r="R23" t="s">
        <v>59</v>
      </c>
      <c r="S23">
        <f>SUM(H21:Q21,R21)</f>
        <v>46.670109184502685</v>
      </c>
    </row>
    <row r="27" spans="1:34" x14ac:dyDescent="0.3">
      <c r="A27" s="24" t="s">
        <v>61</v>
      </c>
      <c r="B27" s="24"/>
      <c r="G27" s="8" t="s">
        <v>11</v>
      </c>
      <c r="H27" s="8" t="s">
        <v>12</v>
      </c>
      <c r="I27" s="8" t="s">
        <v>13</v>
      </c>
      <c r="J27" s="8" t="s">
        <v>42</v>
      </c>
      <c r="K27" s="8" t="s">
        <v>43</v>
      </c>
      <c r="L27" s="8" t="s">
        <v>14</v>
      </c>
      <c r="M27" s="8" t="s">
        <v>44</v>
      </c>
      <c r="N27" s="8" t="s">
        <v>45</v>
      </c>
      <c r="O27" s="8" t="s">
        <v>46</v>
      </c>
      <c r="P27" s="8" t="s">
        <v>47</v>
      </c>
      <c r="Q27" s="8" t="s">
        <v>48</v>
      </c>
      <c r="R27" s="8"/>
      <c r="S27" t="s">
        <v>41</v>
      </c>
    </row>
    <row r="28" spans="1:34" x14ac:dyDescent="0.3">
      <c r="G28">
        <v>1</v>
      </c>
      <c r="H28" s="13">
        <v>-1</v>
      </c>
      <c r="I28" s="13">
        <v>-1</v>
      </c>
      <c r="J28" s="13">
        <v>-1</v>
      </c>
      <c r="K28" s="13">
        <v>-1</v>
      </c>
      <c r="L28" s="13">
        <f>H28*I28</f>
        <v>1</v>
      </c>
      <c r="M28" s="13">
        <f>H28*J28</f>
        <v>1</v>
      </c>
      <c r="N28" s="13">
        <f>H28*K28</f>
        <v>1</v>
      </c>
      <c r="O28" s="13">
        <f>I28*J28</f>
        <v>1</v>
      </c>
      <c r="P28" s="13">
        <f>I28*K28</f>
        <v>1</v>
      </c>
      <c r="Q28" s="13">
        <f>J28*K28</f>
        <v>1</v>
      </c>
      <c r="S28">
        <v>7.5307516287585405E-2</v>
      </c>
    </row>
    <row r="29" spans="1:34" x14ac:dyDescent="0.3">
      <c r="G29">
        <v>1</v>
      </c>
      <c r="H29" s="13">
        <v>-1</v>
      </c>
      <c r="I29" s="13">
        <v>-1</v>
      </c>
      <c r="J29" s="13">
        <v>1</v>
      </c>
      <c r="K29" s="13">
        <v>-1</v>
      </c>
      <c r="L29" s="13">
        <f>H29*I29</f>
        <v>1</v>
      </c>
      <c r="M29" s="13">
        <f t="shared" ref="M29:M39" si="28">H29*J29</f>
        <v>-1</v>
      </c>
      <c r="N29" s="13">
        <f t="shared" ref="N29:N43" si="29">H29*K29</f>
        <v>1</v>
      </c>
      <c r="O29" s="13">
        <f t="shared" ref="O29:O43" si="30">I29*J29</f>
        <v>-1</v>
      </c>
      <c r="P29" s="13">
        <f t="shared" ref="P29:P43" si="31">I29*K29</f>
        <v>1</v>
      </c>
      <c r="Q29" s="13">
        <f t="shared" ref="Q29:Q43" si="32">J29*K29</f>
        <v>-1</v>
      </c>
      <c r="S29" s="15">
        <v>0.13559242462957</v>
      </c>
    </row>
    <row r="30" spans="1:34" x14ac:dyDescent="0.3">
      <c r="G30">
        <v>1</v>
      </c>
      <c r="H30" s="13">
        <v>-1</v>
      </c>
      <c r="I30" s="13">
        <v>1</v>
      </c>
      <c r="J30" s="13">
        <v>-1</v>
      </c>
      <c r="K30" s="13">
        <v>-1</v>
      </c>
      <c r="L30" s="13">
        <f t="shared" ref="L30:L43" si="33">H30*I30</f>
        <v>-1</v>
      </c>
      <c r="M30" s="13">
        <f t="shared" si="28"/>
        <v>1</v>
      </c>
      <c r="N30" s="13">
        <f t="shared" si="29"/>
        <v>1</v>
      </c>
      <c r="O30" s="13">
        <f t="shared" si="30"/>
        <v>-1</v>
      </c>
      <c r="P30" s="13">
        <f t="shared" si="31"/>
        <v>-1</v>
      </c>
      <c r="Q30" s="13">
        <f t="shared" si="32"/>
        <v>1</v>
      </c>
      <c r="S30" s="15">
        <v>5.1308187288137401E-2</v>
      </c>
    </row>
    <row r="31" spans="1:34" x14ac:dyDescent="0.3">
      <c r="G31">
        <v>1</v>
      </c>
      <c r="H31" s="13">
        <v>-1</v>
      </c>
      <c r="I31" s="13">
        <v>1</v>
      </c>
      <c r="J31" s="13">
        <v>1</v>
      </c>
      <c r="K31" s="13">
        <v>-1</v>
      </c>
      <c r="L31" s="13">
        <f t="shared" si="33"/>
        <v>-1</v>
      </c>
      <c r="M31" s="13">
        <f t="shared" si="28"/>
        <v>-1</v>
      </c>
      <c r="N31" s="13">
        <f t="shared" si="29"/>
        <v>1</v>
      </c>
      <c r="O31" s="13">
        <f t="shared" si="30"/>
        <v>1</v>
      </c>
      <c r="P31" s="13">
        <f t="shared" si="31"/>
        <v>-1</v>
      </c>
      <c r="Q31" s="13">
        <f t="shared" si="32"/>
        <v>-1</v>
      </c>
      <c r="S31" s="15">
        <v>0.45210537717229898</v>
      </c>
    </row>
    <row r="32" spans="1:34" x14ac:dyDescent="0.3">
      <c r="G32">
        <v>1</v>
      </c>
      <c r="H32" s="13">
        <v>1</v>
      </c>
      <c r="I32" s="13">
        <v>-1</v>
      </c>
      <c r="J32" s="13">
        <v>-1</v>
      </c>
      <c r="K32" s="13">
        <v>-1</v>
      </c>
      <c r="L32" s="13">
        <f t="shared" si="33"/>
        <v>-1</v>
      </c>
      <c r="M32" s="13">
        <f t="shared" si="28"/>
        <v>-1</v>
      </c>
      <c r="N32" s="13">
        <f t="shared" si="29"/>
        <v>-1</v>
      </c>
      <c r="O32" s="13">
        <f t="shared" si="30"/>
        <v>1</v>
      </c>
      <c r="P32" s="13">
        <f t="shared" si="31"/>
        <v>1</v>
      </c>
      <c r="Q32" s="13">
        <f t="shared" si="32"/>
        <v>1</v>
      </c>
      <c r="S32" s="15">
        <v>7.7558958472437503E-2</v>
      </c>
    </row>
    <row r="33" spans="6:19" x14ac:dyDescent="0.3">
      <c r="G33">
        <v>1</v>
      </c>
      <c r="H33" s="13">
        <v>1</v>
      </c>
      <c r="I33" s="13">
        <v>-1</v>
      </c>
      <c r="J33" s="13">
        <v>1</v>
      </c>
      <c r="K33" s="13">
        <v>-1</v>
      </c>
      <c r="L33" s="13">
        <f t="shared" si="33"/>
        <v>-1</v>
      </c>
      <c r="M33" s="13">
        <f t="shared" si="28"/>
        <v>1</v>
      </c>
      <c r="N33" s="13">
        <f t="shared" si="29"/>
        <v>-1</v>
      </c>
      <c r="O33" s="13">
        <f t="shared" si="30"/>
        <v>-1</v>
      </c>
      <c r="P33" s="13">
        <f t="shared" si="31"/>
        <v>1</v>
      </c>
      <c r="Q33" s="13">
        <f t="shared" si="32"/>
        <v>-1</v>
      </c>
      <c r="S33" s="15">
        <v>0.13962808226922699</v>
      </c>
    </row>
    <row r="34" spans="6:19" x14ac:dyDescent="0.3">
      <c r="G34">
        <v>1</v>
      </c>
      <c r="H34" s="13">
        <v>1</v>
      </c>
      <c r="I34" s="13">
        <v>1</v>
      </c>
      <c r="J34" s="13">
        <v>-1</v>
      </c>
      <c r="K34" s="13">
        <v>-1</v>
      </c>
      <c r="L34" s="13">
        <f t="shared" si="33"/>
        <v>1</v>
      </c>
      <c r="M34" s="13">
        <f t="shared" si="28"/>
        <v>-1</v>
      </c>
      <c r="N34" s="13">
        <f t="shared" si="29"/>
        <v>-1</v>
      </c>
      <c r="O34" s="13">
        <f t="shared" si="30"/>
        <v>-1</v>
      </c>
      <c r="P34" s="13">
        <f t="shared" si="31"/>
        <v>-1</v>
      </c>
      <c r="Q34" s="13">
        <f t="shared" si="32"/>
        <v>1</v>
      </c>
      <c r="S34" s="15">
        <v>4.7559191730608102E-2</v>
      </c>
    </row>
    <row r="35" spans="6:19" x14ac:dyDescent="0.3">
      <c r="G35">
        <v>1</v>
      </c>
      <c r="H35" s="13">
        <v>1</v>
      </c>
      <c r="I35" s="13">
        <v>1</v>
      </c>
      <c r="J35" s="13">
        <v>1</v>
      </c>
      <c r="K35" s="13">
        <v>-1</v>
      </c>
      <c r="L35" s="13">
        <f t="shared" si="33"/>
        <v>1</v>
      </c>
      <c r="M35" s="13">
        <f t="shared" si="28"/>
        <v>1</v>
      </c>
      <c r="N35" s="13">
        <f t="shared" si="29"/>
        <v>-1</v>
      </c>
      <c r="O35" s="13">
        <f t="shared" si="30"/>
        <v>1</v>
      </c>
      <c r="P35" s="13">
        <f t="shared" si="31"/>
        <v>-1</v>
      </c>
      <c r="Q35" s="13">
        <f t="shared" si="32"/>
        <v>-1</v>
      </c>
      <c r="S35" s="15">
        <v>0.484366960427631</v>
      </c>
    </row>
    <row r="36" spans="6:19" x14ac:dyDescent="0.3">
      <c r="G36">
        <v>1</v>
      </c>
      <c r="H36" s="13">
        <v>-1</v>
      </c>
      <c r="I36" s="13">
        <v>-1</v>
      </c>
      <c r="J36" s="13">
        <v>-1</v>
      </c>
      <c r="K36" s="13">
        <v>1</v>
      </c>
      <c r="L36" s="13">
        <f t="shared" si="33"/>
        <v>1</v>
      </c>
      <c r="M36" s="13">
        <f t="shared" si="28"/>
        <v>1</v>
      </c>
      <c r="N36" s="13">
        <f t="shared" si="29"/>
        <v>-1</v>
      </c>
      <c r="O36" s="13">
        <f t="shared" si="30"/>
        <v>1</v>
      </c>
      <c r="P36" s="13">
        <f t="shared" si="31"/>
        <v>-1</v>
      </c>
      <c r="Q36" s="13">
        <f t="shared" si="32"/>
        <v>-1</v>
      </c>
      <c r="S36" s="15">
        <v>3.6770684894178299E-2</v>
      </c>
    </row>
    <row r="37" spans="6:19" x14ac:dyDescent="0.3">
      <c r="G37">
        <v>1</v>
      </c>
      <c r="H37" s="13">
        <v>-1</v>
      </c>
      <c r="I37" s="13">
        <v>-1</v>
      </c>
      <c r="J37" s="13">
        <v>1</v>
      </c>
      <c r="K37" s="13">
        <v>1</v>
      </c>
      <c r="L37" s="13">
        <f t="shared" si="33"/>
        <v>1</v>
      </c>
      <c r="M37" s="13">
        <f t="shared" si="28"/>
        <v>-1</v>
      </c>
      <c r="N37" s="13">
        <f t="shared" si="29"/>
        <v>-1</v>
      </c>
      <c r="O37" s="13">
        <f t="shared" si="30"/>
        <v>-1</v>
      </c>
      <c r="P37" s="13">
        <f t="shared" si="31"/>
        <v>-1</v>
      </c>
      <c r="Q37" s="13">
        <f t="shared" si="32"/>
        <v>1</v>
      </c>
      <c r="S37">
        <v>0.13708566577607501</v>
      </c>
    </row>
    <row r="38" spans="6:19" x14ac:dyDescent="0.3">
      <c r="G38">
        <v>1</v>
      </c>
      <c r="H38" s="13">
        <v>-1</v>
      </c>
      <c r="I38" s="13">
        <v>1</v>
      </c>
      <c r="J38" s="13">
        <v>-1</v>
      </c>
      <c r="K38" s="13">
        <v>1</v>
      </c>
      <c r="L38" s="13">
        <f t="shared" si="33"/>
        <v>-1</v>
      </c>
      <c r="M38" s="13">
        <f t="shared" si="28"/>
        <v>1</v>
      </c>
      <c r="N38" s="13">
        <f t="shared" si="29"/>
        <v>-1</v>
      </c>
      <c r="O38" s="13">
        <f t="shared" si="30"/>
        <v>-1</v>
      </c>
      <c r="P38" s="13">
        <f t="shared" si="31"/>
        <v>1</v>
      </c>
      <c r="Q38" s="13">
        <f t="shared" si="32"/>
        <v>-1</v>
      </c>
      <c r="S38">
        <v>3.9512073636022903E-2</v>
      </c>
    </row>
    <row r="39" spans="6:19" x14ac:dyDescent="0.3">
      <c r="G39">
        <v>1</v>
      </c>
      <c r="H39" s="13">
        <v>-1</v>
      </c>
      <c r="I39" s="13">
        <v>1</v>
      </c>
      <c r="J39" s="13">
        <v>-1</v>
      </c>
      <c r="K39" s="13">
        <v>1</v>
      </c>
      <c r="L39" s="13">
        <f t="shared" si="33"/>
        <v>-1</v>
      </c>
      <c r="M39" s="13">
        <f t="shared" si="28"/>
        <v>1</v>
      </c>
      <c r="N39" s="13">
        <f t="shared" si="29"/>
        <v>-1</v>
      </c>
      <c r="O39" s="13">
        <f t="shared" si="30"/>
        <v>-1</v>
      </c>
      <c r="P39" s="13">
        <f t="shared" si="31"/>
        <v>1</v>
      </c>
      <c r="Q39" s="13">
        <f t="shared" si="32"/>
        <v>-1</v>
      </c>
      <c r="S39">
        <v>0.21247080756198999</v>
      </c>
    </row>
    <row r="40" spans="6:19" x14ac:dyDescent="0.3">
      <c r="G40">
        <v>1</v>
      </c>
      <c r="H40" s="13">
        <v>1</v>
      </c>
      <c r="I40" s="13">
        <v>-1</v>
      </c>
      <c r="J40" s="13">
        <v>1</v>
      </c>
      <c r="K40" s="13">
        <v>1</v>
      </c>
      <c r="L40" s="13">
        <f t="shared" si="33"/>
        <v>-1</v>
      </c>
      <c r="M40" s="13">
        <f>H40*J40</f>
        <v>1</v>
      </c>
      <c r="N40" s="13">
        <f t="shared" si="29"/>
        <v>1</v>
      </c>
      <c r="O40" s="13">
        <f t="shared" si="30"/>
        <v>-1</v>
      </c>
      <c r="P40" s="13">
        <f t="shared" si="31"/>
        <v>-1</v>
      </c>
      <c r="Q40" s="13">
        <f t="shared" si="32"/>
        <v>1</v>
      </c>
      <c r="S40" s="15">
        <v>3.6208083767558102E-2</v>
      </c>
    </row>
    <row r="41" spans="6:19" x14ac:dyDescent="0.3">
      <c r="G41">
        <v>1</v>
      </c>
      <c r="H41" s="13">
        <v>1</v>
      </c>
      <c r="I41" s="13">
        <v>-1</v>
      </c>
      <c r="J41" s="13">
        <v>1</v>
      </c>
      <c r="K41" s="13">
        <v>1</v>
      </c>
      <c r="L41" s="13">
        <f t="shared" si="33"/>
        <v>-1</v>
      </c>
      <c r="M41" s="13">
        <f t="shared" ref="M41:M43" si="34">H41*J41</f>
        <v>1</v>
      </c>
      <c r="N41" s="13">
        <f t="shared" si="29"/>
        <v>1</v>
      </c>
      <c r="O41" s="13">
        <f t="shared" si="30"/>
        <v>-1</v>
      </c>
      <c r="P41" s="13">
        <f t="shared" si="31"/>
        <v>-1</v>
      </c>
      <c r="Q41" s="13">
        <f t="shared" si="32"/>
        <v>1</v>
      </c>
      <c r="S41">
        <v>0.13742001360839101</v>
      </c>
    </row>
    <row r="42" spans="6:19" x14ac:dyDescent="0.3">
      <c r="G42">
        <v>1</v>
      </c>
      <c r="H42" s="13">
        <v>1</v>
      </c>
      <c r="I42" s="13">
        <v>1</v>
      </c>
      <c r="J42" s="13">
        <v>-1</v>
      </c>
      <c r="K42" s="13">
        <v>1</v>
      </c>
      <c r="L42" s="13">
        <f t="shared" si="33"/>
        <v>1</v>
      </c>
      <c r="M42" s="13">
        <f t="shared" si="34"/>
        <v>-1</v>
      </c>
      <c r="N42" s="13">
        <f t="shared" si="29"/>
        <v>1</v>
      </c>
      <c r="O42" s="13">
        <f t="shared" si="30"/>
        <v>-1</v>
      </c>
      <c r="P42" s="13">
        <f t="shared" si="31"/>
        <v>1</v>
      </c>
      <c r="Q42" s="13">
        <f t="shared" si="32"/>
        <v>-1</v>
      </c>
      <c r="S42">
        <v>3.88719092150146E-2</v>
      </c>
    </row>
    <row r="43" spans="6:19" x14ac:dyDescent="0.3">
      <c r="G43">
        <v>1</v>
      </c>
      <c r="H43" s="13">
        <v>1</v>
      </c>
      <c r="I43" s="13">
        <v>1</v>
      </c>
      <c r="J43" s="13">
        <v>1</v>
      </c>
      <c r="K43" s="13">
        <v>1</v>
      </c>
      <c r="L43" s="13">
        <f t="shared" si="33"/>
        <v>1</v>
      </c>
      <c r="M43" s="13">
        <f t="shared" si="34"/>
        <v>1</v>
      </c>
      <c r="N43" s="13">
        <f t="shared" si="29"/>
        <v>1</v>
      </c>
      <c r="O43" s="13">
        <f t="shared" si="30"/>
        <v>1</v>
      </c>
      <c r="P43" s="13">
        <f t="shared" si="31"/>
        <v>1</v>
      </c>
      <c r="Q43" s="13">
        <f t="shared" si="32"/>
        <v>1</v>
      </c>
      <c r="S43">
        <v>0.211278284021195</v>
      </c>
    </row>
    <row r="44" spans="6:19" ht="15" thickBot="1" x14ac:dyDescent="0.35">
      <c r="S44">
        <v>2.31304422075792</v>
      </c>
    </row>
    <row r="45" spans="6:19" ht="15" thickBot="1" x14ac:dyDescent="0.35">
      <c r="F45" s="21" t="s">
        <v>54</v>
      </c>
      <c r="G45" s="20">
        <f>SUM(S28:S43)</f>
        <v>2.31304422075792</v>
      </c>
      <c r="H45" s="20">
        <v>3.2738746266204405E-2</v>
      </c>
      <c r="I45" s="20">
        <v>0.76190136134787556</v>
      </c>
      <c r="J45" s="20">
        <v>1.1543255625859719</v>
      </c>
      <c r="K45" s="20">
        <v>-0.61380917579707073</v>
      </c>
      <c r="L45" s="20">
        <v>2.7780329304395134E-2</v>
      </c>
      <c r="M45" s="20">
        <v>0.12393668434040259</v>
      </c>
      <c r="N45" s="20">
        <v>-3.1801079654959867E-2</v>
      </c>
      <c r="O45" s="20">
        <v>0.36670828267469829</v>
      </c>
      <c r="P45" s="20">
        <v>-0.34182237204411231</v>
      </c>
      <c r="Q45" s="20">
        <v>-0.42625278863972965</v>
      </c>
      <c r="R45" s="22"/>
      <c r="S45">
        <v>0.14456526379737</v>
      </c>
    </row>
    <row r="46" spans="6:19" x14ac:dyDescent="0.3">
      <c r="F46" t="s">
        <v>55</v>
      </c>
      <c r="G46">
        <f>G45/16</f>
        <v>0.14456526379737</v>
      </c>
      <c r="H46">
        <v>2.0461716416377753E-3</v>
      </c>
      <c r="I46">
        <v>4.7618835084242223E-2</v>
      </c>
      <c r="J46">
        <v>7.2145347661623241E-2</v>
      </c>
      <c r="K46">
        <v>-3.836307348731692E-2</v>
      </c>
      <c r="L46">
        <v>1.7362705815246958E-3</v>
      </c>
      <c r="M46">
        <v>7.7460427712751617E-3</v>
      </c>
      <c r="N46">
        <v>-1.9875674784349917E-3</v>
      </c>
      <c r="O46">
        <v>2.2919267667168643E-2</v>
      </c>
      <c r="P46">
        <v>-2.1363898252757019E-2</v>
      </c>
      <c r="Q46">
        <v>-2.6640799289983103E-2</v>
      </c>
      <c r="S46">
        <f>SUM(H47:Q47)</f>
        <v>4.2827297096670928E-2</v>
      </c>
    </row>
    <row r="47" spans="6:19" x14ac:dyDescent="0.3">
      <c r="F47" t="s">
        <v>15</v>
      </c>
      <c r="H47">
        <f>4*(H46)^2</f>
        <v>1.6747273548170512E-5</v>
      </c>
      <c r="I47">
        <f t="shared" ref="I47:Q47" si="35">4*(I46)^2</f>
        <v>9.070213819121032E-3</v>
      </c>
      <c r="J47">
        <f t="shared" si="35"/>
        <v>2.0819804756865946E-2</v>
      </c>
      <c r="K47">
        <f t="shared" si="35"/>
        <v>5.8869016295731141E-3</v>
      </c>
      <c r="L47">
        <f t="shared" si="35"/>
        <v>1.2058542129072422E-5</v>
      </c>
      <c r="M47">
        <f t="shared" si="35"/>
        <v>2.4000471445769674E-4</v>
      </c>
      <c r="N47">
        <f t="shared" si="35"/>
        <v>1.5801697925329725E-5</v>
      </c>
      <c r="O47">
        <f t="shared" si="35"/>
        <v>2.1011713215972881E-3</v>
      </c>
      <c r="P47">
        <f t="shared" si="35"/>
        <v>1.8256645942166176E-3</v>
      </c>
      <c r="Q47">
        <f t="shared" si="35"/>
        <v>2.8389287472366568E-3</v>
      </c>
    </row>
    <row r="48" spans="6:19" x14ac:dyDescent="0.3">
      <c r="F48" t="s">
        <v>56</v>
      </c>
      <c r="H48">
        <f>(H47/$S$46)*100</f>
        <v>3.910420382208131E-2</v>
      </c>
      <c r="I48">
        <f t="shared" ref="I48:Q48" si="36">(I47/$S$46)*100</f>
        <v>21.178581031269616</v>
      </c>
      <c r="J48">
        <f t="shared" si="36"/>
        <v>48.613398856040156</v>
      </c>
      <c r="K48">
        <f t="shared" si="36"/>
        <v>13.745676306130273</v>
      </c>
      <c r="L48">
        <f t="shared" si="36"/>
        <v>2.8156206313589102E-2</v>
      </c>
      <c r="M48">
        <f t="shared" si="36"/>
        <v>0.56040126444578475</v>
      </c>
      <c r="N48">
        <f t="shared" si="36"/>
        <v>3.6896323131627259E-2</v>
      </c>
      <c r="O48">
        <f t="shared" si="36"/>
        <v>4.9061497316874032</v>
      </c>
      <c r="P48">
        <f t="shared" si="36"/>
        <v>4.2628527083922156</v>
      </c>
      <c r="Q48">
        <f t="shared" si="36"/>
        <v>6.6287833687672384</v>
      </c>
    </row>
    <row r="49" spans="1:32" x14ac:dyDescent="0.3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32" s="32" customFormat="1" x14ac:dyDescent="0.3"/>
    <row r="51" spans="1:32" x14ac:dyDescent="0.3">
      <c r="A51" t="s">
        <v>50</v>
      </c>
      <c r="B51" t="s">
        <v>20</v>
      </c>
      <c r="G51" s="8" t="s">
        <v>11</v>
      </c>
      <c r="H51" s="8" t="s">
        <v>12</v>
      </c>
      <c r="I51" s="8" t="s">
        <v>13</v>
      </c>
      <c r="J51" s="8" t="s">
        <v>42</v>
      </c>
      <c r="K51" s="8"/>
      <c r="L51" s="8" t="s">
        <v>14</v>
      </c>
      <c r="M51" s="8" t="s">
        <v>44</v>
      </c>
      <c r="N51" s="8"/>
      <c r="O51" s="8" t="s">
        <v>46</v>
      </c>
      <c r="P51" s="8"/>
      <c r="Q51" s="8"/>
      <c r="R51" s="8"/>
      <c r="V51" s="8" t="s">
        <v>11</v>
      </c>
      <c r="W51" s="8" t="s">
        <v>12</v>
      </c>
      <c r="X51" s="8" t="s">
        <v>13</v>
      </c>
      <c r="Y51" s="8" t="s">
        <v>42</v>
      </c>
      <c r="Z51" s="8"/>
      <c r="AA51" s="8" t="s">
        <v>14</v>
      </c>
      <c r="AB51" s="8" t="s">
        <v>44</v>
      </c>
      <c r="AC51" s="8"/>
      <c r="AD51" s="8" t="s">
        <v>46</v>
      </c>
      <c r="AE51" s="8"/>
      <c r="AF51" s="8"/>
    </row>
    <row r="52" spans="1:32" x14ac:dyDescent="0.3">
      <c r="A52" t="s">
        <v>51</v>
      </c>
      <c r="B52" t="s">
        <v>2</v>
      </c>
      <c r="G52">
        <v>1</v>
      </c>
      <c r="H52" s="13">
        <v>-1</v>
      </c>
      <c r="I52" s="13">
        <v>-1</v>
      </c>
      <c r="J52" s="13">
        <v>-1</v>
      </c>
      <c r="K52" s="13"/>
      <c r="L52" s="13">
        <f>H52*I52</f>
        <v>1</v>
      </c>
      <c r="M52" s="13">
        <f>H52*J52</f>
        <v>1</v>
      </c>
      <c r="N52" s="13"/>
      <c r="O52" s="13">
        <f>I52*J52</f>
        <v>1</v>
      </c>
      <c r="P52" s="13"/>
      <c r="Q52" s="13"/>
      <c r="S52">
        <v>7.5307516287585405E-2</v>
      </c>
      <c r="V52">
        <f>G52*$S52</f>
        <v>7.5307516287585405E-2</v>
      </c>
      <c r="W52">
        <f t="shared" ref="W52:AD67" si="37">H52*$S52</f>
        <v>-7.5307516287585405E-2</v>
      </c>
      <c r="X52">
        <f t="shared" si="37"/>
        <v>-7.5307516287585405E-2</v>
      </c>
      <c r="Y52">
        <f t="shared" si="37"/>
        <v>-7.5307516287585405E-2</v>
      </c>
      <c r="Z52">
        <f t="shared" si="37"/>
        <v>0</v>
      </c>
      <c r="AA52">
        <f t="shared" si="37"/>
        <v>7.5307516287585405E-2</v>
      </c>
      <c r="AB52">
        <f t="shared" si="37"/>
        <v>7.5307516287585405E-2</v>
      </c>
      <c r="AC52">
        <f t="shared" si="37"/>
        <v>0</v>
      </c>
      <c r="AD52">
        <f t="shared" si="37"/>
        <v>7.5307516287585405E-2</v>
      </c>
      <c r="AE52" s="13"/>
      <c r="AF52" s="13"/>
    </row>
    <row r="53" spans="1:32" x14ac:dyDescent="0.3">
      <c r="A53" t="s">
        <v>52</v>
      </c>
      <c r="B53" t="s">
        <v>0</v>
      </c>
      <c r="G53">
        <v>1</v>
      </c>
      <c r="H53" s="13">
        <v>-1</v>
      </c>
      <c r="I53" s="13">
        <v>-1</v>
      </c>
      <c r="J53" s="13">
        <v>1</v>
      </c>
      <c r="K53" s="13"/>
      <c r="L53" s="13">
        <f>H53*I53</f>
        <v>1</v>
      </c>
      <c r="M53" s="13">
        <f t="shared" ref="M53:M63" si="38">H53*J53</f>
        <v>-1</v>
      </c>
      <c r="N53" s="13"/>
      <c r="O53" s="13">
        <f t="shared" ref="O53:O67" si="39">I53*J53</f>
        <v>-1</v>
      </c>
      <c r="P53" s="13"/>
      <c r="Q53" s="13"/>
      <c r="S53" s="15">
        <v>0.13559242462957</v>
      </c>
      <c r="V53">
        <f t="shared" ref="V53:V67" si="40">G53*$S53</f>
        <v>0.13559242462957</v>
      </c>
      <c r="W53">
        <f t="shared" si="37"/>
        <v>-0.13559242462957</v>
      </c>
      <c r="X53">
        <f t="shared" si="37"/>
        <v>-0.13559242462957</v>
      </c>
      <c r="Y53">
        <f t="shared" si="37"/>
        <v>0.13559242462957</v>
      </c>
      <c r="Z53">
        <f t="shared" si="37"/>
        <v>0</v>
      </c>
      <c r="AA53">
        <f t="shared" si="37"/>
        <v>0.13559242462957</v>
      </c>
      <c r="AB53">
        <f t="shared" si="37"/>
        <v>-0.13559242462957</v>
      </c>
      <c r="AC53">
        <f t="shared" si="37"/>
        <v>0</v>
      </c>
      <c r="AD53">
        <f t="shared" si="37"/>
        <v>-0.13559242462957</v>
      </c>
      <c r="AE53" s="13"/>
      <c r="AF53" s="13"/>
    </row>
    <row r="54" spans="1:32" x14ac:dyDescent="0.3">
      <c r="G54">
        <v>1</v>
      </c>
      <c r="H54" s="13">
        <v>-1</v>
      </c>
      <c r="I54" s="13">
        <v>1</v>
      </c>
      <c r="J54" s="13">
        <v>-1</v>
      </c>
      <c r="K54" s="13"/>
      <c r="L54" s="13">
        <f t="shared" ref="L54:L67" si="41">H54*I54</f>
        <v>-1</v>
      </c>
      <c r="M54" s="13">
        <f t="shared" si="38"/>
        <v>1</v>
      </c>
      <c r="N54" s="13"/>
      <c r="O54" s="13">
        <f t="shared" si="39"/>
        <v>-1</v>
      </c>
      <c r="P54" s="13"/>
      <c r="Q54" s="13"/>
      <c r="S54" s="15">
        <v>5.1308187288137401E-2</v>
      </c>
      <c r="V54">
        <f t="shared" si="40"/>
        <v>5.1308187288137401E-2</v>
      </c>
      <c r="W54">
        <f t="shared" si="37"/>
        <v>-5.1308187288137401E-2</v>
      </c>
      <c r="X54">
        <f t="shared" si="37"/>
        <v>5.1308187288137401E-2</v>
      </c>
      <c r="Y54">
        <f t="shared" si="37"/>
        <v>-5.1308187288137401E-2</v>
      </c>
      <c r="Z54">
        <f t="shared" si="37"/>
        <v>0</v>
      </c>
      <c r="AA54">
        <f t="shared" si="37"/>
        <v>-5.1308187288137401E-2</v>
      </c>
      <c r="AB54">
        <f t="shared" si="37"/>
        <v>5.1308187288137401E-2</v>
      </c>
      <c r="AC54">
        <f t="shared" si="37"/>
        <v>0</v>
      </c>
      <c r="AD54">
        <f t="shared" si="37"/>
        <v>-5.1308187288137401E-2</v>
      </c>
      <c r="AE54" s="13"/>
      <c r="AF54" s="13"/>
    </row>
    <row r="55" spans="1:32" x14ac:dyDescent="0.3">
      <c r="G55">
        <v>1</v>
      </c>
      <c r="H55" s="13">
        <v>-1</v>
      </c>
      <c r="I55" s="13">
        <v>1</v>
      </c>
      <c r="J55" s="13">
        <v>1</v>
      </c>
      <c r="K55" s="13"/>
      <c r="L55" s="13">
        <f t="shared" si="41"/>
        <v>-1</v>
      </c>
      <c r="M55" s="13">
        <f t="shared" si="38"/>
        <v>-1</v>
      </c>
      <c r="N55" s="13"/>
      <c r="O55" s="13">
        <f t="shared" si="39"/>
        <v>1</v>
      </c>
      <c r="P55" s="13"/>
      <c r="Q55" s="13"/>
      <c r="S55" s="15">
        <v>0.45210537717229898</v>
      </c>
      <c r="V55">
        <f t="shared" si="40"/>
        <v>0.45210537717229898</v>
      </c>
      <c r="W55">
        <f t="shared" si="37"/>
        <v>-0.45210537717229898</v>
      </c>
      <c r="X55">
        <f t="shared" si="37"/>
        <v>0.45210537717229898</v>
      </c>
      <c r="Y55">
        <f t="shared" si="37"/>
        <v>0.45210537717229898</v>
      </c>
      <c r="Z55">
        <f t="shared" si="37"/>
        <v>0</v>
      </c>
      <c r="AA55">
        <f t="shared" si="37"/>
        <v>-0.45210537717229898</v>
      </c>
      <c r="AB55">
        <f t="shared" si="37"/>
        <v>-0.45210537717229898</v>
      </c>
      <c r="AC55">
        <f t="shared" si="37"/>
        <v>0</v>
      </c>
      <c r="AD55">
        <f t="shared" si="37"/>
        <v>0.45210537717229898</v>
      </c>
      <c r="AE55" s="13"/>
      <c r="AF55" s="13"/>
    </row>
    <row r="56" spans="1:32" x14ac:dyDescent="0.3">
      <c r="G56">
        <v>1</v>
      </c>
      <c r="H56" s="13">
        <v>1</v>
      </c>
      <c r="I56" s="13">
        <v>-1</v>
      </c>
      <c r="J56" s="13">
        <v>-1</v>
      </c>
      <c r="K56" s="13"/>
      <c r="L56" s="13">
        <f t="shared" si="41"/>
        <v>-1</v>
      </c>
      <c r="M56" s="13">
        <f t="shared" si="38"/>
        <v>-1</v>
      </c>
      <c r="N56" s="13"/>
      <c r="O56" s="13">
        <f t="shared" si="39"/>
        <v>1</v>
      </c>
      <c r="P56" s="13"/>
      <c r="Q56" s="13"/>
      <c r="S56" s="15">
        <v>7.7558958472437503E-2</v>
      </c>
      <c r="V56">
        <f t="shared" si="40"/>
        <v>7.7558958472437503E-2</v>
      </c>
      <c r="W56">
        <f t="shared" si="37"/>
        <v>7.7558958472437503E-2</v>
      </c>
      <c r="X56">
        <f t="shared" si="37"/>
        <v>-7.7558958472437503E-2</v>
      </c>
      <c r="Y56">
        <f t="shared" si="37"/>
        <v>-7.7558958472437503E-2</v>
      </c>
      <c r="Z56">
        <f t="shared" si="37"/>
        <v>0</v>
      </c>
      <c r="AA56">
        <f t="shared" si="37"/>
        <v>-7.7558958472437503E-2</v>
      </c>
      <c r="AB56">
        <f t="shared" si="37"/>
        <v>-7.7558958472437503E-2</v>
      </c>
      <c r="AC56">
        <f t="shared" si="37"/>
        <v>0</v>
      </c>
      <c r="AD56">
        <f t="shared" si="37"/>
        <v>7.7558958472437503E-2</v>
      </c>
      <c r="AE56" s="13"/>
      <c r="AF56" s="13"/>
    </row>
    <row r="57" spans="1:32" x14ac:dyDescent="0.3">
      <c r="G57">
        <v>1</v>
      </c>
      <c r="H57" s="13">
        <v>1</v>
      </c>
      <c r="I57" s="13">
        <v>-1</v>
      </c>
      <c r="J57" s="13">
        <v>1</v>
      </c>
      <c r="K57" s="13"/>
      <c r="L57" s="13">
        <f t="shared" si="41"/>
        <v>-1</v>
      </c>
      <c r="M57" s="13">
        <f t="shared" si="38"/>
        <v>1</v>
      </c>
      <c r="N57" s="13"/>
      <c r="O57" s="13">
        <f t="shared" si="39"/>
        <v>-1</v>
      </c>
      <c r="P57" s="13"/>
      <c r="Q57" s="13"/>
      <c r="S57" s="15">
        <v>0.13962808226922699</v>
      </c>
      <c r="V57">
        <f t="shared" si="40"/>
        <v>0.13962808226922699</v>
      </c>
      <c r="W57">
        <f t="shared" si="37"/>
        <v>0.13962808226922699</v>
      </c>
      <c r="X57">
        <f t="shared" si="37"/>
        <v>-0.13962808226922699</v>
      </c>
      <c r="Y57">
        <f t="shared" si="37"/>
        <v>0.13962808226922699</v>
      </c>
      <c r="Z57">
        <f t="shared" si="37"/>
        <v>0</v>
      </c>
      <c r="AA57">
        <f t="shared" si="37"/>
        <v>-0.13962808226922699</v>
      </c>
      <c r="AB57">
        <f t="shared" si="37"/>
        <v>0.13962808226922699</v>
      </c>
      <c r="AC57">
        <f t="shared" si="37"/>
        <v>0</v>
      </c>
      <c r="AD57">
        <f t="shared" si="37"/>
        <v>-0.13962808226922699</v>
      </c>
      <c r="AE57" s="13"/>
      <c r="AF57" s="13"/>
    </row>
    <row r="58" spans="1:32" x14ac:dyDescent="0.3">
      <c r="G58">
        <v>1</v>
      </c>
      <c r="H58" s="13">
        <v>1</v>
      </c>
      <c r="I58" s="13">
        <v>1</v>
      </c>
      <c r="J58" s="13">
        <v>-1</v>
      </c>
      <c r="K58" s="13"/>
      <c r="L58" s="13">
        <f t="shared" si="41"/>
        <v>1</v>
      </c>
      <c r="M58" s="13">
        <f t="shared" si="38"/>
        <v>-1</v>
      </c>
      <c r="N58" s="13"/>
      <c r="O58" s="13">
        <f t="shared" si="39"/>
        <v>-1</v>
      </c>
      <c r="P58" s="13"/>
      <c r="Q58" s="13"/>
      <c r="S58" s="15">
        <v>4.7559191730608102E-2</v>
      </c>
      <c r="V58">
        <f t="shared" si="40"/>
        <v>4.7559191730608102E-2</v>
      </c>
      <c r="W58">
        <f t="shared" si="37"/>
        <v>4.7559191730608102E-2</v>
      </c>
      <c r="X58">
        <f t="shared" si="37"/>
        <v>4.7559191730608102E-2</v>
      </c>
      <c r="Y58">
        <f t="shared" si="37"/>
        <v>-4.7559191730608102E-2</v>
      </c>
      <c r="Z58">
        <f t="shared" si="37"/>
        <v>0</v>
      </c>
      <c r="AA58">
        <f t="shared" si="37"/>
        <v>4.7559191730608102E-2</v>
      </c>
      <c r="AB58">
        <f t="shared" si="37"/>
        <v>-4.7559191730608102E-2</v>
      </c>
      <c r="AC58">
        <f t="shared" si="37"/>
        <v>0</v>
      </c>
      <c r="AD58">
        <f t="shared" si="37"/>
        <v>-4.7559191730608102E-2</v>
      </c>
      <c r="AE58" s="13"/>
      <c r="AF58" s="13"/>
    </row>
    <row r="59" spans="1:32" x14ac:dyDescent="0.3">
      <c r="G59">
        <v>1</v>
      </c>
      <c r="H59" s="13">
        <v>1</v>
      </c>
      <c r="I59" s="13">
        <v>1</v>
      </c>
      <c r="J59" s="13">
        <v>1</v>
      </c>
      <c r="K59" s="13"/>
      <c r="L59" s="13">
        <f t="shared" si="41"/>
        <v>1</v>
      </c>
      <c r="M59" s="13">
        <f t="shared" si="38"/>
        <v>1</v>
      </c>
      <c r="N59" s="13"/>
      <c r="O59" s="13">
        <f t="shared" si="39"/>
        <v>1</v>
      </c>
      <c r="P59" s="13"/>
      <c r="Q59" s="13"/>
      <c r="S59" s="15">
        <v>0.484366960427631</v>
      </c>
      <c r="V59">
        <f t="shared" si="40"/>
        <v>0.484366960427631</v>
      </c>
      <c r="W59">
        <f t="shared" si="37"/>
        <v>0.484366960427631</v>
      </c>
      <c r="X59">
        <f t="shared" si="37"/>
        <v>0.484366960427631</v>
      </c>
      <c r="Y59">
        <f t="shared" si="37"/>
        <v>0.484366960427631</v>
      </c>
      <c r="Z59">
        <f t="shared" si="37"/>
        <v>0</v>
      </c>
      <c r="AA59">
        <f t="shared" si="37"/>
        <v>0.484366960427631</v>
      </c>
      <c r="AB59">
        <f t="shared" si="37"/>
        <v>0.484366960427631</v>
      </c>
      <c r="AC59">
        <f t="shared" si="37"/>
        <v>0</v>
      </c>
      <c r="AD59">
        <f t="shared" si="37"/>
        <v>0.484366960427631</v>
      </c>
      <c r="AE59" s="13"/>
      <c r="AF59" s="13"/>
    </row>
    <row r="60" spans="1:32" x14ac:dyDescent="0.3">
      <c r="G60">
        <v>1</v>
      </c>
      <c r="H60" s="13">
        <v>-1</v>
      </c>
      <c r="I60" s="13">
        <v>-1</v>
      </c>
      <c r="J60" s="13">
        <v>-1</v>
      </c>
      <c r="K60" s="13"/>
      <c r="L60" s="13">
        <f t="shared" si="41"/>
        <v>1</v>
      </c>
      <c r="M60" s="13">
        <f t="shared" si="38"/>
        <v>1</v>
      </c>
      <c r="N60" s="13"/>
      <c r="O60" s="13">
        <f t="shared" si="39"/>
        <v>1</v>
      </c>
      <c r="P60" s="13"/>
      <c r="Q60" s="13"/>
      <c r="S60" s="15">
        <v>3.6770684894178299E-2</v>
      </c>
      <c r="V60">
        <f t="shared" si="40"/>
        <v>3.6770684894178299E-2</v>
      </c>
      <c r="W60">
        <f t="shared" si="37"/>
        <v>-3.6770684894178299E-2</v>
      </c>
      <c r="X60">
        <f t="shared" si="37"/>
        <v>-3.6770684894178299E-2</v>
      </c>
      <c r="Y60">
        <f t="shared" si="37"/>
        <v>-3.6770684894178299E-2</v>
      </c>
      <c r="Z60">
        <f t="shared" si="37"/>
        <v>0</v>
      </c>
      <c r="AA60">
        <f t="shared" si="37"/>
        <v>3.6770684894178299E-2</v>
      </c>
      <c r="AB60">
        <f t="shared" si="37"/>
        <v>3.6770684894178299E-2</v>
      </c>
      <c r="AC60">
        <f t="shared" si="37"/>
        <v>0</v>
      </c>
      <c r="AD60">
        <f t="shared" si="37"/>
        <v>3.6770684894178299E-2</v>
      </c>
      <c r="AE60" s="13"/>
      <c r="AF60" s="13"/>
    </row>
    <row r="61" spans="1:32" x14ac:dyDescent="0.3">
      <c r="G61">
        <v>1</v>
      </c>
      <c r="H61" s="13">
        <v>-1</v>
      </c>
      <c r="I61" s="13">
        <v>-1</v>
      </c>
      <c r="J61" s="13">
        <v>1</v>
      </c>
      <c r="K61" s="13"/>
      <c r="L61" s="13">
        <f t="shared" si="41"/>
        <v>1</v>
      </c>
      <c r="M61" s="13">
        <f t="shared" si="38"/>
        <v>-1</v>
      </c>
      <c r="N61" s="13"/>
      <c r="O61" s="13">
        <f t="shared" si="39"/>
        <v>-1</v>
      </c>
      <c r="P61" s="13"/>
      <c r="Q61" s="13"/>
      <c r="S61">
        <v>0.13708566577607501</v>
      </c>
      <c r="V61">
        <f t="shared" si="40"/>
        <v>0.13708566577607501</v>
      </c>
      <c r="W61">
        <f t="shared" si="37"/>
        <v>-0.13708566577607501</v>
      </c>
      <c r="X61">
        <f t="shared" si="37"/>
        <v>-0.13708566577607501</v>
      </c>
      <c r="Y61">
        <f t="shared" si="37"/>
        <v>0.13708566577607501</v>
      </c>
      <c r="Z61">
        <f t="shared" si="37"/>
        <v>0</v>
      </c>
      <c r="AA61">
        <f t="shared" si="37"/>
        <v>0.13708566577607501</v>
      </c>
      <c r="AB61">
        <f t="shared" si="37"/>
        <v>-0.13708566577607501</v>
      </c>
      <c r="AC61">
        <f t="shared" si="37"/>
        <v>0</v>
      </c>
      <c r="AD61">
        <f t="shared" si="37"/>
        <v>-0.13708566577607501</v>
      </c>
      <c r="AE61" s="13"/>
      <c r="AF61" s="13"/>
    </row>
    <row r="62" spans="1:32" x14ac:dyDescent="0.3">
      <c r="G62">
        <v>1</v>
      </c>
      <c r="H62" s="13">
        <v>-1</v>
      </c>
      <c r="I62" s="13">
        <v>1</v>
      </c>
      <c r="J62" s="13">
        <v>-1</v>
      </c>
      <c r="K62" s="13"/>
      <c r="L62" s="13">
        <f t="shared" si="41"/>
        <v>-1</v>
      </c>
      <c r="M62" s="13">
        <f t="shared" si="38"/>
        <v>1</v>
      </c>
      <c r="N62" s="13"/>
      <c r="O62" s="13">
        <f t="shared" si="39"/>
        <v>-1</v>
      </c>
      <c r="P62" s="13"/>
      <c r="Q62" s="13"/>
      <c r="S62">
        <v>3.9512073636022903E-2</v>
      </c>
      <c r="V62">
        <f t="shared" si="40"/>
        <v>3.9512073636022903E-2</v>
      </c>
      <c r="W62">
        <f t="shared" si="37"/>
        <v>-3.9512073636022903E-2</v>
      </c>
      <c r="X62">
        <f t="shared" si="37"/>
        <v>3.9512073636022903E-2</v>
      </c>
      <c r="Y62">
        <f t="shared" si="37"/>
        <v>-3.9512073636022903E-2</v>
      </c>
      <c r="Z62">
        <f t="shared" si="37"/>
        <v>0</v>
      </c>
      <c r="AA62">
        <f t="shared" si="37"/>
        <v>-3.9512073636022903E-2</v>
      </c>
      <c r="AB62">
        <f t="shared" si="37"/>
        <v>3.9512073636022903E-2</v>
      </c>
      <c r="AC62">
        <f t="shared" si="37"/>
        <v>0</v>
      </c>
      <c r="AD62">
        <f t="shared" si="37"/>
        <v>-3.9512073636022903E-2</v>
      </c>
      <c r="AE62" s="13"/>
      <c r="AF62" s="13"/>
    </row>
    <row r="63" spans="1:32" x14ac:dyDescent="0.3">
      <c r="G63">
        <v>1</v>
      </c>
      <c r="H63" s="13">
        <v>-1</v>
      </c>
      <c r="I63" s="13">
        <v>1</v>
      </c>
      <c r="J63" s="13">
        <v>-1</v>
      </c>
      <c r="K63" s="13"/>
      <c r="L63" s="13">
        <f t="shared" si="41"/>
        <v>-1</v>
      </c>
      <c r="M63" s="13">
        <f t="shared" si="38"/>
        <v>1</v>
      </c>
      <c r="N63" s="13"/>
      <c r="O63" s="13">
        <f t="shared" si="39"/>
        <v>-1</v>
      </c>
      <c r="P63" s="13"/>
      <c r="Q63" s="13"/>
      <c r="S63">
        <v>0.21247080756198999</v>
      </c>
      <c r="V63">
        <f t="shared" si="40"/>
        <v>0.21247080756198999</v>
      </c>
      <c r="W63">
        <f t="shared" si="37"/>
        <v>-0.21247080756198999</v>
      </c>
      <c r="X63">
        <f t="shared" si="37"/>
        <v>0.21247080756198999</v>
      </c>
      <c r="Y63">
        <f t="shared" si="37"/>
        <v>-0.21247080756198999</v>
      </c>
      <c r="Z63">
        <f t="shared" si="37"/>
        <v>0</v>
      </c>
      <c r="AA63">
        <f t="shared" si="37"/>
        <v>-0.21247080756198999</v>
      </c>
      <c r="AB63">
        <f t="shared" si="37"/>
        <v>0.21247080756198999</v>
      </c>
      <c r="AC63">
        <f t="shared" si="37"/>
        <v>0</v>
      </c>
      <c r="AD63">
        <f t="shared" si="37"/>
        <v>-0.21247080756198999</v>
      </c>
      <c r="AE63" s="13"/>
      <c r="AF63" s="13"/>
    </row>
    <row r="64" spans="1:32" x14ac:dyDescent="0.3">
      <c r="G64">
        <v>1</v>
      </c>
      <c r="H64" s="13">
        <v>1</v>
      </c>
      <c r="I64" s="13">
        <v>-1</v>
      </c>
      <c r="J64" s="13">
        <v>1</v>
      </c>
      <c r="K64" s="13"/>
      <c r="L64" s="13">
        <f t="shared" si="41"/>
        <v>-1</v>
      </c>
      <c r="M64" s="13">
        <f>H64*J64</f>
        <v>1</v>
      </c>
      <c r="N64" s="13"/>
      <c r="O64" s="13">
        <f t="shared" si="39"/>
        <v>-1</v>
      </c>
      <c r="P64" s="13"/>
      <c r="Q64" s="13"/>
      <c r="S64" s="15">
        <v>3.6208083767558102E-2</v>
      </c>
      <c r="V64">
        <f t="shared" si="40"/>
        <v>3.6208083767558102E-2</v>
      </c>
      <c r="W64">
        <f t="shared" si="37"/>
        <v>3.6208083767558102E-2</v>
      </c>
      <c r="X64">
        <f t="shared" si="37"/>
        <v>-3.6208083767558102E-2</v>
      </c>
      <c r="Y64">
        <f t="shared" si="37"/>
        <v>3.6208083767558102E-2</v>
      </c>
      <c r="Z64">
        <f t="shared" si="37"/>
        <v>0</v>
      </c>
      <c r="AA64">
        <f t="shared" si="37"/>
        <v>-3.6208083767558102E-2</v>
      </c>
      <c r="AB64">
        <f t="shared" si="37"/>
        <v>3.6208083767558102E-2</v>
      </c>
      <c r="AC64">
        <f t="shared" si="37"/>
        <v>0</v>
      </c>
      <c r="AD64">
        <f t="shared" si="37"/>
        <v>-3.6208083767558102E-2</v>
      </c>
      <c r="AE64" s="13"/>
      <c r="AF64" s="13"/>
    </row>
    <row r="65" spans="2:32" x14ac:dyDescent="0.3">
      <c r="B65" s="25"/>
      <c r="C65" s="25"/>
      <c r="G65">
        <v>1</v>
      </c>
      <c r="H65" s="13">
        <v>1</v>
      </c>
      <c r="I65" s="13">
        <v>-1</v>
      </c>
      <c r="J65" s="13">
        <v>1</v>
      </c>
      <c r="K65" s="13"/>
      <c r="L65" s="13">
        <f t="shared" si="41"/>
        <v>-1</v>
      </c>
      <c r="M65" s="13">
        <f t="shared" ref="M65:M67" si="42">H65*J65</f>
        <v>1</v>
      </c>
      <c r="N65" s="13"/>
      <c r="O65" s="13">
        <f t="shared" si="39"/>
        <v>-1</v>
      </c>
      <c r="P65" s="13"/>
      <c r="Q65" s="13"/>
      <c r="S65">
        <v>0.13742001360839101</v>
      </c>
      <c r="V65">
        <f t="shared" si="40"/>
        <v>0.13742001360839101</v>
      </c>
      <c r="W65">
        <f t="shared" si="37"/>
        <v>0.13742001360839101</v>
      </c>
      <c r="X65">
        <f t="shared" si="37"/>
        <v>-0.13742001360839101</v>
      </c>
      <c r="Y65">
        <f t="shared" si="37"/>
        <v>0.13742001360839101</v>
      </c>
      <c r="Z65">
        <f t="shared" si="37"/>
        <v>0</v>
      </c>
      <c r="AA65">
        <f t="shared" si="37"/>
        <v>-0.13742001360839101</v>
      </c>
      <c r="AB65">
        <f t="shared" si="37"/>
        <v>0.13742001360839101</v>
      </c>
      <c r="AC65">
        <f t="shared" si="37"/>
        <v>0</v>
      </c>
      <c r="AD65">
        <f t="shared" si="37"/>
        <v>-0.13742001360839101</v>
      </c>
      <c r="AE65" s="13"/>
      <c r="AF65" s="13"/>
    </row>
    <row r="66" spans="2:32" x14ac:dyDescent="0.3">
      <c r="G66">
        <v>1</v>
      </c>
      <c r="H66" s="13">
        <v>1</v>
      </c>
      <c r="I66" s="13">
        <v>1</v>
      </c>
      <c r="J66" s="13">
        <v>-1</v>
      </c>
      <c r="K66" s="13"/>
      <c r="L66" s="13">
        <f t="shared" si="41"/>
        <v>1</v>
      </c>
      <c r="M66" s="13">
        <f t="shared" si="42"/>
        <v>-1</v>
      </c>
      <c r="N66" s="13"/>
      <c r="O66" s="13">
        <f t="shared" si="39"/>
        <v>-1</v>
      </c>
      <c r="P66" s="13"/>
      <c r="Q66" s="13"/>
      <c r="S66">
        <v>3.88719092150146E-2</v>
      </c>
      <c r="V66">
        <f t="shared" si="40"/>
        <v>3.88719092150146E-2</v>
      </c>
      <c r="W66">
        <f t="shared" si="37"/>
        <v>3.88719092150146E-2</v>
      </c>
      <c r="X66">
        <f t="shared" si="37"/>
        <v>3.88719092150146E-2</v>
      </c>
      <c r="Y66">
        <f t="shared" si="37"/>
        <v>-3.88719092150146E-2</v>
      </c>
      <c r="Z66">
        <f t="shared" si="37"/>
        <v>0</v>
      </c>
      <c r="AA66">
        <f t="shared" si="37"/>
        <v>3.88719092150146E-2</v>
      </c>
      <c r="AB66">
        <f t="shared" si="37"/>
        <v>-3.88719092150146E-2</v>
      </c>
      <c r="AC66">
        <f t="shared" si="37"/>
        <v>0</v>
      </c>
      <c r="AD66">
        <f t="shared" si="37"/>
        <v>-3.88719092150146E-2</v>
      </c>
      <c r="AE66" s="13"/>
      <c r="AF66" s="13"/>
    </row>
    <row r="67" spans="2:32" x14ac:dyDescent="0.3">
      <c r="G67">
        <v>1</v>
      </c>
      <c r="H67" s="13">
        <v>1</v>
      </c>
      <c r="I67" s="13">
        <v>1</v>
      </c>
      <c r="J67" s="13">
        <v>1</v>
      </c>
      <c r="K67" s="13"/>
      <c r="L67" s="13">
        <f t="shared" si="41"/>
        <v>1</v>
      </c>
      <c r="M67" s="13">
        <f t="shared" si="42"/>
        <v>1</v>
      </c>
      <c r="N67" s="13"/>
      <c r="O67" s="13">
        <f t="shared" si="39"/>
        <v>1</v>
      </c>
      <c r="P67" s="13"/>
      <c r="Q67" s="13"/>
      <c r="S67">
        <v>0.211278284021195</v>
      </c>
      <c r="V67">
        <f t="shared" si="40"/>
        <v>0.211278284021195</v>
      </c>
      <c r="W67">
        <f t="shared" si="37"/>
        <v>0.211278284021195</v>
      </c>
      <c r="X67">
        <f t="shared" si="37"/>
        <v>0.211278284021195</v>
      </c>
      <c r="Y67">
        <f t="shared" si="37"/>
        <v>0.211278284021195</v>
      </c>
      <c r="Z67">
        <f t="shared" si="37"/>
        <v>0</v>
      </c>
      <c r="AA67">
        <f t="shared" si="37"/>
        <v>0.211278284021195</v>
      </c>
      <c r="AB67">
        <f t="shared" si="37"/>
        <v>0.211278284021195</v>
      </c>
      <c r="AC67">
        <f t="shared" si="37"/>
        <v>0</v>
      </c>
      <c r="AD67">
        <f t="shared" si="37"/>
        <v>0.211278284021195</v>
      </c>
      <c r="AE67" s="13"/>
      <c r="AF67" s="13"/>
    </row>
    <row r="68" spans="2:32" ht="15" thickBot="1" x14ac:dyDescent="0.35"/>
    <row r="69" spans="2:32" ht="15" thickBot="1" x14ac:dyDescent="0.35">
      <c r="F69" s="21" t="s">
        <v>54</v>
      </c>
      <c r="G69" s="20">
        <f>SUM(S52:S67)</f>
        <v>2.31304422075792</v>
      </c>
      <c r="H69" s="20">
        <f>SUM(W52:W67)</f>
        <v>3.2738746266204405E-2</v>
      </c>
      <c r="I69" s="20">
        <f t="shared" ref="I69:O69" si="43">SUM(X52:X67)</f>
        <v>0.76190136134787556</v>
      </c>
      <c r="J69" s="20">
        <f t="shared" si="43"/>
        <v>1.1543255625859719</v>
      </c>
      <c r="K69" s="20">
        <f t="shared" si="43"/>
        <v>0</v>
      </c>
      <c r="L69" s="20">
        <f t="shared" si="43"/>
        <v>2.0621053205794521E-2</v>
      </c>
      <c r="M69" s="20">
        <f t="shared" si="43"/>
        <v>0.53549716676591197</v>
      </c>
      <c r="N69" s="20">
        <f t="shared" si="43"/>
        <v>0</v>
      </c>
      <c r="O69" s="20">
        <f t="shared" si="43"/>
        <v>0.36173134179273203</v>
      </c>
      <c r="P69" s="20"/>
      <c r="Q69" s="20"/>
      <c r="R69" s="22"/>
    </row>
    <row r="70" spans="2:32" x14ac:dyDescent="0.3">
      <c r="F70" t="s">
        <v>55</v>
      </c>
      <c r="G70">
        <f>G69/16</f>
        <v>0.14456526379737</v>
      </c>
      <c r="H70">
        <f>H69/16</f>
        <v>2.0461716416377753E-3</v>
      </c>
      <c r="I70">
        <f t="shared" ref="I70:O70" si="44">I69/16</f>
        <v>4.7618835084242223E-2</v>
      </c>
      <c r="J70">
        <f t="shared" si="44"/>
        <v>7.2145347661623241E-2</v>
      </c>
      <c r="K70">
        <f t="shared" si="44"/>
        <v>0</v>
      </c>
      <c r="L70">
        <f t="shared" si="44"/>
        <v>1.2888158253621575E-3</v>
      </c>
      <c r="M70">
        <f t="shared" si="44"/>
        <v>3.3468572922869498E-2</v>
      </c>
      <c r="N70">
        <f t="shared" si="44"/>
        <v>0</v>
      </c>
      <c r="O70">
        <f t="shared" si="44"/>
        <v>2.2608208862045752E-2</v>
      </c>
    </row>
    <row r="71" spans="2:32" x14ac:dyDescent="0.3">
      <c r="F71" t="s">
        <v>15</v>
      </c>
      <c r="H71">
        <f>4*(H70)^2</f>
        <v>1.6747273548170512E-5</v>
      </c>
      <c r="I71">
        <f t="shared" ref="I71:Q71" si="45">4*(I70)^2</f>
        <v>9.070213819121032E-3</v>
      </c>
      <c r="J71">
        <f t="shared" si="45"/>
        <v>2.0819804756865946E-2</v>
      </c>
      <c r="L71">
        <f t="shared" si="45"/>
        <v>6.6441849268157575E-6</v>
      </c>
      <c r="M71">
        <f t="shared" si="45"/>
        <v>4.4805814939737334E-3</v>
      </c>
      <c r="O71">
        <f t="shared" si="45"/>
        <v>2.0445244317995365E-3</v>
      </c>
      <c r="R71" t="s">
        <v>59</v>
      </c>
      <c r="S71">
        <f>SUM(H71:O71)</f>
        <v>3.6438515960235236E-2</v>
      </c>
    </row>
    <row r="72" spans="2:32" x14ac:dyDescent="0.3">
      <c r="F72" t="s">
        <v>56</v>
      </c>
      <c r="H72">
        <f>(H71/$S$71)*100</f>
        <v>4.5960361191565928E-2</v>
      </c>
      <c r="I72">
        <f t="shared" ref="I72:O72" si="46">(I71/$S$71)*100</f>
        <v>24.891831020284169</v>
      </c>
      <c r="J72">
        <f t="shared" si="46"/>
        <v>57.136807601018283</v>
      </c>
      <c r="K72">
        <f t="shared" si="46"/>
        <v>0</v>
      </c>
      <c r="L72">
        <f t="shared" si="46"/>
        <v>1.823396137775328E-2</v>
      </c>
      <c r="M72">
        <f t="shared" si="46"/>
        <v>12.296278747639777</v>
      </c>
      <c r="N72">
        <f t="shared" si="46"/>
        <v>0</v>
      </c>
      <c r="O72">
        <f t="shared" si="46"/>
        <v>5.6108883084884491</v>
      </c>
    </row>
    <row r="78" spans="2:32" ht="15" thickBot="1" x14ac:dyDescent="0.35"/>
    <row r="79" spans="2:32" ht="15" thickBot="1" x14ac:dyDescent="0.35">
      <c r="D79" s="2"/>
      <c r="E79" s="3"/>
      <c r="F79" s="3"/>
      <c r="G79" s="4"/>
    </row>
    <row r="83" spans="5:14" ht="15" thickBot="1" x14ac:dyDescent="0.35"/>
    <row r="84" spans="5:14" ht="15" thickBot="1" x14ac:dyDescent="0.35">
      <c r="E84" s="5"/>
      <c r="F84" s="6"/>
      <c r="G84" s="6"/>
      <c r="H84" s="7"/>
    </row>
    <row r="96" spans="5:14" x14ac:dyDescent="0.3">
      <c r="L96" s="24"/>
      <c r="M96" s="24"/>
      <c r="N96" s="24"/>
    </row>
    <row r="104" spans="6:14" x14ac:dyDescent="0.3">
      <c r="N104" s="8"/>
    </row>
    <row r="109" spans="6:14" ht="15" thickBot="1" x14ac:dyDescent="0.35"/>
    <row r="110" spans="6:14" ht="15" thickBot="1" x14ac:dyDescent="0.35">
      <c r="F110" s="2"/>
      <c r="G110" s="3"/>
      <c r="H110" s="3"/>
      <c r="I110" s="4"/>
    </row>
    <row r="114" spans="1:9" ht="15" thickBot="1" x14ac:dyDescent="0.35"/>
    <row r="115" spans="1:9" ht="15" thickBot="1" x14ac:dyDescent="0.35">
      <c r="F115" s="5"/>
      <c r="G115" s="9"/>
      <c r="H115" s="9"/>
      <c r="I115" s="9"/>
    </row>
    <row r="117" spans="1:9" x14ac:dyDescent="0.3">
      <c r="A117" s="8" t="s">
        <v>11</v>
      </c>
      <c r="B117" s="8" t="s">
        <v>16</v>
      </c>
      <c r="C117" s="8" t="s">
        <v>17</v>
      </c>
      <c r="D117" s="8" t="s">
        <v>18</v>
      </c>
    </row>
    <row r="118" spans="1:9" x14ac:dyDescent="0.3">
      <c r="A118">
        <v>1</v>
      </c>
      <c r="B118">
        <v>-5</v>
      </c>
      <c r="C118">
        <f>_xlfn.NORM.S.INV(D118)</f>
        <v>-1.7316643961222451</v>
      </c>
      <c r="D118" s="10">
        <f>(A118-0.5)/12</f>
        <v>4.1666666666666664E-2</v>
      </c>
    </row>
    <row r="119" spans="1:9" x14ac:dyDescent="0.3">
      <c r="A119">
        <f>A118+1</f>
        <v>2</v>
      </c>
      <c r="B119">
        <v>-3</v>
      </c>
      <c r="C119">
        <f t="shared" ref="C119:C129" si="47">_xlfn.NORM.S.INV(D119)</f>
        <v>-1.1503493803760083</v>
      </c>
      <c r="D119" s="10">
        <f t="shared" ref="D119:D129" si="48">(A119-0.5)/12</f>
        <v>0.125</v>
      </c>
    </row>
    <row r="120" spans="1:9" x14ac:dyDescent="0.3">
      <c r="A120">
        <f t="shared" ref="A120:A129" si="49">A119+1</f>
        <v>3</v>
      </c>
      <c r="B120">
        <v>-3</v>
      </c>
      <c r="C120">
        <f t="shared" si="47"/>
        <v>-0.81221780149991241</v>
      </c>
      <c r="D120" s="10">
        <f t="shared" si="48"/>
        <v>0.20833333333333334</v>
      </c>
    </row>
    <row r="121" spans="1:9" x14ac:dyDescent="0.3">
      <c r="A121">
        <f t="shared" si="49"/>
        <v>4</v>
      </c>
      <c r="B121">
        <v>-2</v>
      </c>
      <c r="C121">
        <f t="shared" si="47"/>
        <v>-0.54852228269809788</v>
      </c>
      <c r="D121" s="10">
        <f t="shared" si="48"/>
        <v>0.29166666666666669</v>
      </c>
    </row>
    <row r="122" spans="1:9" x14ac:dyDescent="0.3">
      <c r="A122">
        <f t="shared" si="49"/>
        <v>5</v>
      </c>
      <c r="B122">
        <v>-2</v>
      </c>
      <c r="C122">
        <f t="shared" si="47"/>
        <v>-0.3186393639643752</v>
      </c>
      <c r="D122" s="10">
        <f t="shared" si="48"/>
        <v>0.375</v>
      </c>
    </row>
    <row r="123" spans="1:9" x14ac:dyDescent="0.3">
      <c r="A123">
        <f t="shared" si="49"/>
        <v>6</v>
      </c>
      <c r="B123">
        <v>0</v>
      </c>
      <c r="C123">
        <f t="shared" si="47"/>
        <v>-0.10463345561407539</v>
      </c>
      <c r="D123" s="10">
        <f t="shared" si="48"/>
        <v>0.45833333333333331</v>
      </c>
    </row>
    <row r="124" spans="1:9" x14ac:dyDescent="0.3">
      <c r="A124">
        <f t="shared" si="49"/>
        <v>7</v>
      </c>
      <c r="B124">
        <v>0</v>
      </c>
      <c r="C124">
        <f t="shared" si="47"/>
        <v>0.10463345561407525</v>
      </c>
      <c r="D124" s="10">
        <f t="shared" si="48"/>
        <v>0.54166666666666663</v>
      </c>
    </row>
    <row r="125" spans="1:9" x14ac:dyDescent="0.3">
      <c r="A125">
        <f t="shared" si="49"/>
        <v>8</v>
      </c>
      <c r="B125">
        <v>1</v>
      </c>
      <c r="C125">
        <f t="shared" si="47"/>
        <v>0.3186393639643752</v>
      </c>
      <c r="D125" s="10">
        <f t="shared" si="48"/>
        <v>0.625</v>
      </c>
    </row>
    <row r="126" spans="1:9" x14ac:dyDescent="0.3">
      <c r="A126">
        <f t="shared" si="49"/>
        <v>9</v>
      </c>
      <c r="B126">
        <v>3</v>
      </c>
      <c r="C126">
        <f t="shared" si="47"/>
        <v>0.54852228269809822</v>
      </c>
      <c r="D126" s="10">
        <f t="shared" si="48"/>
        <v>0.70833333333333337</v>
      </c>
    </row>
    <row r="127" spans="1:9" x14ac:dyDescent="0.3">
      <c r="A127">
        <f t="shared" si="49"/>
        <v>10</v>
      </c>
      <c r="B127">
        <v>3</v>
      </c>
      <c r="C127">
        <f t="shared" si="47"/>
        <v>0.81221780149991241</v>
      </c>
      <c r="D127" s="10">
        <f t="shared" si="48"/>
        <v>0.79166666666666663</v>
      </c>
    </row>
    <row r="128" spans="1:9" x14ac:dyDescent="0.3">
      <c r="A128">
        <f t="shared" si="49"/>
        <v>11</v>
      </c>
      <c r="B128">
        <v>4</v>
      </c>
      <c r="C128">
        <f t="shared" si="47"/>
        <v>1.1503493803760083</v>
      </c>
      <c r="D128" s="10">
        <f t="shared" si="48"/>
        <v>0.875</v>
      </c>
    </row>
    <row r="129" spans="1:4" x14ac:dyDescent="0.3">
      <c r="A129">
        <f t="shared" si="49"/>
        <v>12</v>
      </c>
      <c r="B129">
        <v>4</v>
      </c>
      <c r="C129">
        <f t="shared" si="47"/>
        <v>1.7316643961222455</v>
      </c>
      <c r="D129" s="10">
        <f t="shared" si="48"/>
        <v>0.95833333333333337</v>
      </c>
    </row>
    <row r="132" spans="1:4" x14ac:dyDescent="0.3">
      <c r="B132">
        <v>15</v>
      </c>
      <c r="C132">
        <v>0</v>
      </c>
    </row>
    <row r="133" spans="1:4" x14ac:dyDescent="0.3">
      <c r="B133">
        <v>45</v>
      </c>
      <c r="C133">
        <v>-3</v>
      </c>
    </row>
    <row r="134" spans="1:4" x14ac:dyDescent="0.3">
      <c r="B134">
        <v>25</v>
      </c>
      <c r="C134">
        <v>1</v>
      </c>
    </row>
    <row r="135" spans="1:4" x14ac:dyDescent="0.3">
      <c r="B135">
        <v>75</v>
      </c>
      <c r="C135">
        <v>-2</v>
      </c>
    </row>
    <row r="136" spans="1:4" x14ac:dyDescent="0.3">
      <c r="B136">
        <v>18</v>
      </c>
      <c r="C136">
        <v>3</v>
      </c>
    </row>
    <row r="137" spans="1:4" x14ac:dyDescent="0.3">
      <c r="B137">
        <v>48</v>
      </c>
      <c r="C137">
        <v>0</v>
      </c>
    </row>
    <row r="138" spans="1:4" x14ac:dyDescent="0.3">
      <c r="B138">
        <v>28</v>
      </c>
      <c r="C138">
        <v>4</v>
      </c>
    </row>
    <row r="139" spans="1:4" x14ac:dyDescent="0.3">
      <c r="B139">
        <v>75</v>
      </c>
      <c r="C139">
        <v>-2</v>
      </c>
    </row>
    <row r="140" spans="1:4" x14ac:dyDescent="0.3">
      <c r="B140">
        <v>12</v>
      </c>
      <c r="C140">
        <v>-3</v>
      </c>
    </row>
    <row r="141" spans="1:4" x14ac:dyDescent="0.3">
      <c r="B141">
        <v>51</v>
      </c>
      <c r="C141">
        <v>3</v>
      </c>
    </row>
    <row r="142" spans="1:4" x14ac:dyDescent="0.3">
      <c r="B142">
        <v>19</v>
      </c>
      <c r="C142">
        <v>-5</v>
      </c>
    </row>
    <row r="143" spans="1:4" x14ac:dyDescent="0.3">
      <c r="B143">
        <v>81</v>
      </c>
      <c r="C143">
        <v>4</v>
      </c>
    </row>
  </sheetData>
  <mergeCells count="4">
    <mergeCell ref="A1:B1"/>
    <mergeCell ref="L96:N96"/>
    <mergeCell ref="B65:C65"/>
    <mergeCell ref="A27:B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2C33-00A3-48CE-A50F-59F1A00BA86C}">
  <dimension ref="A1:Q17"/>
  <sheetViews>
    <sheetView workbookViewId="0"/>
  </sheetViews>
  <sheetFormatPr defaultRowHeight="14.4" x14ac:dyDescent="0.3"/>
  <cols>
    <col min="1" max="1" width="14.109375" customWidth="1"/>
    <col min="6" max="6" width="6" customWidth="1"/>
    <col min="8" max="8" width="13" customWidth="1"/>
    <col min="10" max="10" width="13.109375" style="15" customWidth="1"/>
    <col min="11" max="11" width="14" style="15" customWidth="1"/>
    <col min="12" max="12" width="14.77734375" style="15" customWidth="1"/>
    <col min="13" max="13" width="10.88671875" style="15" customWidth="1"/>
    <col min="14" max="14" width="14.21875" style="15" customWidth="1"/>
    <col min="15" max="15" width="11.88671875" style="15" customWidth="1"/>
    <col min="16" max="16" width="15.44140625" style="15" customWidth="1"/>
    <col min="17" max="17" width="15" style="15" customWidth="1"/>
  </cols>
  <sheetData>
    <row r="1" spans="1:17" x14ac:dyDescent="0.3">
      <c r="A1" s="8" t="s">
        <v>21</v>
      </c>
    </row>
    <row r="2" spans="1:17" x14ac:dyDescent="0.3">
      <c r="A2" t="s">
        <v>5</v>
      </c>
      <c r="B2" t="s">
        <v>4</v>
      </c>
      <c r="C2" t="s">
        <v>3</v>
      </c>
    </row>
    <row r="3" spans="1:17" x14ac:dyDescent="0.3">
      <c r="A3" t="s">
        <v>0</v>
      </c>
      <c r="B3" s="1" t="s">
        <v>7</v>
      </c>
      <c r="C3" t="s">
        <v>6</v>
      </c>
    </row>
    <row r="4" spans="1:17" x14ac:dyDescent="0.3">
      <c r="A4" t="s">
        <v>1</v>
      </c>
      <c r="B4" s="1" t="s">
        <v>8</v>
      </c>
      <c r="C4" t="s">
        <v>9</v>
      </c>
    </row>
    <row r="5" spans="1:17" x14ac:dyDescent="0.3">
      <c r="A5" t="s">
        <v>20</v>
      </c>
      <c r="B5" s="1" t="s">
        <v>10</v>
      </c>
      <c r="C5" t="s">
        <v>9</v>
      </c>
    </row>
    <row r="6" spans="1:17" x14ac:dyDescent="0.3">
      <c r="A6" t="s">
        <v>2</v>
      </c>
      <c r="B6" s="1" t="s">
        <v>35</v>
      </c>
      <c r="C6" t="s">
        <v>9</v>
      </c>
    </row>
    <row r="8" spans="1:17" x14ac:dyDescent="0.3">
      <c r="A8" s="24" t="s">
        <v>26</v>
      </c>
      <c r="B8" s="24"/>
    </row>
    <row r="9" spans="1:17" x14ac:dyDescent="0.3">
      <c r="A9" s="11" t="s">
        <v>29</v>
      </c>
    </row>
    <row r="10" spans="1:17" ht="13.8" customHeight="1" x14ac:dyDescent="0.3">
      <c r="A10" t="s">
        <v>30</v>
      </c>
      <c r="B10">
        <v>100</v>
      </c>
    </row>
    <row r="11" spans="1:17" x14ac:dyDescent="0.3">
      <c r="A11" t="s">
        <v>31</v>
      </c>
      <c r="B11">
        <v>400</v>
      </c>
      <c r="J11" s="30" t="s">
        <v>22</v>
      </c>
      <c r="K11" s="30"/>
      <c r="L11" s="30"/>
      <c r="M11" s="30"/>
      <c r="N11" s="30" t="s">
        <v>23</v>
      </c>
      <c r="O11" s="30"/>
      <c r="P11" s="30"/>
      <c r="Q11" s="30"/>
    </row>
    <row r="12" spans="1:17" x14ac:dyDescent="0.3">
      <c r="A12" t="s">
        <v>32</v>
      </c>
      <c r="B12">
        <v>10</v>
      </c>
      <c r="J12" s="31" t="s">
        <v>27</v>
      </c>
      <c r="K12" s="31"/>
      <c r="L12" s="31" t="s">
        <v>28</v>
      </c>
      <c r="M12" s="31"/>
      <c r="N12" s="31" t="s">
        <v>27</v>
      </c>
      <c r="O12" s="31"/>
      <c r="P12" s="31" t="s">
        <v>28</v>
      </c>
      <c r="Q12" s="31"/>
    </row>
    <row r="13" spans="1:17" x14ac:dyDescent="0.3">
      <c r="A13" t="s">
        <v>33</v>
      </c>
      <c r="B13">
        <v>1</v>
      </c>
      <c r="G13" s="29" t="s">
        <v>36</v>
      </c>
      <c r="H13" s="29"/>
      <c r="I13" s="29"/>
      <c r="J13" s="16" t="s">
        <v>37</v>
      </c>
      <c r="K13" s="16" t="s">
        <v>38</v>
      </c>
      <c r="L13" s="16" t="s">
        <v>39</v>
      </c>
      <c r="M13" s="16" t="s">
        <v>40</v>
      </c>
      <c r="N13" s="16" t="s">
        <v>37</v>
      </c>
      <c r="O13" s="16" t="s">
        <v>38</v>
      </c>
      <c r="P13" s="16" t="s">
        <v>39</v>
      </c>
      <c r="Q13" s="16" t="s">
        <v>40</v>
      </c>
    </row>
    <row r="14" spans="1:17" x14ac:dyDescent="0.3">
      <c r="A14" t="s">
        <v>34</v>
      </c>
      <c r="B14">
        <v>10</v>
      </c>
      <c r="D14" s="26" t="s">
        <v>24</v>
      </c>
      <c r="E14" s="26"/>
      <c r="F14" s="26"/>
      <c r="J14" s="15">
        <v>7.5307516287585405E-2</v>
      </c>
      <c r="K14" s="15">
        <v>0.13559242462957</v>
      </c>
      <c r="L14" s="15">
        <v>5.1308187288137401E-2</v>
      </c>
      <c r="M14" s="15">
        <v>0.45210537717229898</v>
      </c>
      <c r="N14" s="15">
        <v>7.7558958472437503E-2</v>
      </c>
      <c r="O14" s="15">
        <v>0.13962808226922699</v>
      </c>
      <c r="P14" s="15">
        <v>4.7559191730608102E-2</v>
      </c>
      <c r="Q14" s="15">
        <v>0.484366960427631</v>
      </c>
    </row>
    <row r="15" spans="1:17" x14ac:dyDescent="0.3">
      <c r="D15" s="26" t="s">
        <v>25</v>
      </c>
      <c r="E15" s="26"/>
      <c r="F15" s="26"/>
      <c r="G15" s="12"/>
      <c r="H15" s="12"/>
      <c r="I15" s="12"/>
      <c r="J15" s="15">
        <v>3.6770684894178299E-2</v>
      </c>
      <c r="K15">
        <v>0.13708566577607501</v>
      </c>
      <c r="L15">
        <v>3.9512073636022903E-2</v>
      </c>
      <c r="M15">
        <v>0.21247080756198999</v>
      </c>
      <c r="N15" s="15">
        <v>3.6208083767558102E-2</v>
      </c>
      <c r="O15">
        <v>0.13742001360839101</v>
      </c>
      <c r="P15">
        <v>3.88719092150146E-2</v>
      </c>
      <c r="Q15">
        <v>0.211278284021195</v>
      </c>
    </row>
    <row r="16" spans="1:17" x14ac:dyDescent="0.3">
      <c r="D16" s="27"/>
      <c r="E16" s="27"/>
      <c r="F16" s="27"/>
      <c r="G16" s="14"/>
      <c r="H16" s="14"/>
      <c r="I16" s="14"/>
      <c r="J16" s="17"/>
      <c r="K16" s="17"/>
      <c r="L16" s="17"/>
      <c r="M16" s="17"/>
      <c r="N16" s="17"/>
      <c r="O16" s="17"/>
      <c r="P16" s="17"/>
      <c r="Q16" s="17"/>
    </row>
    <row r="17" spans="4:17" x14ac:dyDescent="0.3">
      <c r="D17" s="28"/>
      <c r="E17" s="28"/>
      <c r="F17" s="28"/>
      <c r="G17" s="14"/>
      <c r="H17" s="14"/>
      <c r="I17" s="14"/>
      <c r="J17" s="18"/>
      <c r="K17" s="18"/>
      <c r="L17" s="18"/>
      <c r="M17" s="18"/>
      <c r="N17" s="18"/>
      <c r="O17" s="18"/>
      <c r="P17" s="18"/>
      <c r="Q17" s="18"/>
    </row>
  </sheetData>
  <mergeCells count="12">
    <mergeCell ref="J11:M11"/>
    <mergeCell ref="N11:Q11"/>
    <mergeCell ref="J12:K12"/>
    <mergeCell ref="L12:M12"/>
    <mergeCell ref="N12:O12"/>
    <mergeCell ref="P12:Q12"/>
    <mergeCell ref="D14:F14"/>
    <mergeCell ref="D16:F16"/>
    <mergeCell ref="D17:F17"/>
    <mergeCell ref="G13:I13"/>
    <mergeCell ref="A8:B8"/>
    <mergeCell ref="D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Factorial Analysis</vt:lpstr>
      <vt:lpstr>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2021-02-12T10:15:54Z</dcterms:created>
  <dcterms:modified xsi:type="dcterms:W3CDTF">2021-02-15T14:46:24Z</dcterms:modified>
</cp:coreProperties>
</file>