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ia\Documents\GitHub\PECSNproject\analysis\analisiFattoriale-tmkX\"/>
    </mc:Choice>
  </mc:AlternateContent>
  <xr:revisionPtr revIDLastSave="0" documentId="13_ncr:1_{3DD81472-54B5-4178-8823-BCE68934B7F7}" xr6:coauthVersionLast="45" xr6:coauthVersionMax="46" xr10:uidLastSave="{00000000-0000-0000-0000-000000000000}"/>
  <bookViews>
    <workbookView minimized="1" xWindow="12732" yWindow="-84" windowWidth="17280" windowHeight="8964" xr2:uid="{5C7BA823-641E-4C67-8975-4763F16E04B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" l="1"/>
  <c r="D48" i="1"/>
  <c r="D49" i="1" l="1"/>
  <c r="C49" i="1" s="1"/>
  <c r="D50" i="1"/>
  <c r="D51" i="1"/>
  <c r="D52" i="1"/>
  <c r="C52" i="1" s="1"/>
  <c r="D53" i="1"/>
  <c r="C53" i="1" s="1"/>
  <c r="D54" i="1"/>
  <c r="D55" i="1"/>
  <c r="D56" i="1"/>
  <c r="C56" i="1" s="1"/>
  <c r="D57" i="1"/>
  <c r="C57" i="1" s="1"/>
  <c r="D58" i="1"/>
  <c r="D59" i="1"/>
  <c r="D60" i="1"/>
  <c r="C60" i="1" s="1"/>
  <c r="D61" i="1"/>
  <c r="C61" i="1" s="1"/>
  <c r="D62" i="1"/>
  <c r="D63" i="1"/>
  <c r="D64" i="1"/>
  <c r="C64" i="1" s="1"/>
  <c r="D65" i="1"/>
  <c r="C65" i="1" s="1"/>
  <c r="D66" i="1"/>
  <c r="D67" i="1"/>
  <c r="D68" i="1"/>
  <c r="C68" i="1" s="1"/>
  <c r="D69" i="1"/>
  <c r="C69" i="1" s="1"/>
  <c r="D70" i="1"/>
  <c r="D71" i="1"/>
  <c r="D72" i="1"/>
  <c r="C72" i="1" s="1"/>
  <c r="D73" i="1"/>
  <c r="C73" i="1" s="1"/>
  <c r="D74" i="1"/>
  <c r="D75" i="1"/>
  <c r="D76" i="1"/>
  <c r="C76" i="1" s="1"/>
  <c r="D77" i="1"/>
  <c r="C77" i="1" s="1"/>
  <c r="D78" i="1"/>
  <c r="D79" i="1"/>
  <c r="D80" i="1"/>
  <c r="C80" i="1" s="1"/>
  <c r="D81" i="1"/>
  <c r="C81" i="1" s="1"/>
  <c r="D82" i="1"/>
  <c r="D83" i="1"/>
  <c r="D84" i="1"/>
  <c r="C84" i="1" s="1"/>
  <c r="D85" i="1"/>
  <c r="C85" i="1" s="1"/>
  <c r="D86" i="1"/>
  <c r="D87" i="1"/>
  <c r="D88" i="1"/>
  <c r="C88" i="1" s="1"/>
  <c r="D89" i="1"/>
  <c r="C89" i="1" s="1"/>
  <c r="D90" i="1"/>
  <c r="D91" i="1"/>
  <c r="D92" i="1"/>
  <c r="C92" i="1" s="1"/>
  <c r="D93" i="1"/>
  <c r="C93" i="1" s="1"/>
  <c r="D94" i="1"/>
  <c r="D95" i="1"/>
  <c r="C50" i="1"/>
  <c r="C51" i="1"/>
  <c r="C54" i="1"/>
  <c r="C55" i="1"/>
  <c r="C58" i="1"/>
  <c r="C59" i="1"/>
  <c r="C62" i="1"/>
  <c r="C63" i="1"/>
  <c r="C66" i="1"/>
  <c r="C67" i="1"/>
  <c r="C70" i="1"/>
  <c r="C71" i="1"/>
  <c r="C74" i="1"/>
  <c r="C75" i="1"/>
  <c r="C78" i="1"/>
  <c r="C79" i="1"/>
  <c r="C82" i="1"/>
  <c r="C83" i="1"/>
  <c r="C86" i="1"/>
  <c r="C87" i="1"/>
  <c r="C90" i="1"/>
  <c r="C91" i="1"/>
  <c r="C94" i="1"/>
  <c r="C95" i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50" i="1"/>
  <c r="A51" i="1" s="1"/>
  <c r="A49" i="1"/>
  <c r="A52" i="1" l="1"/>
  <c r="A53" i="1" l="1"/>
  <c r="A54" i="1" l="1"/>
  <c r="A55" i="1" l="1"/>
  <c r="A56" i="1" l="1"/>
  <c r="A57" i="1" l="1"/>
  <c r="A58" i="1" l="1"/>
  <c r="A59" i="1" l="1"/>
  <c r="L25" i="1" l="1"/>
  <c r="M25" i="1"/>
  <c r="E25" i="1"/>
  <c r="S25" i="1"/>
  <c r="R25" i="1"/>
  <c r="Q25" i="1"/>
  <c r="P25" i="1"/>
  <c r="O25" i="1"/>
  <c r="N25" i="1"/>
  <c r="K25" i="1"/>
  <c r="J25" i="1"/>
  <c r="I25" i="1"/>
  <c r="H25" i="1"/>
  <c r="G25" i="1"/>
  <c r="F25" i="1"/>
  <c r="E23" i="1"/>
  <c r="Z24" i="1"/>
  <c r="S23" i="1"/>
  <c r="R23" i="1"/>
  <c r="Q23" i="1"/>
  <c r="P23" i="1"/>
  <c r="O23" i="1"/>
  <c r="N23" i="1"/>
  <c r="M23" i="1"/>
  <c r="L23" i="1"/>
  <c r="K23" i="1"/>
  <c r="J23" i="1"/>
  <c r="H23" i="1"/>
  <c r="G23" i="1"/>
  <c r="F23" i="1"/>
  <c r="Z25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Z23" i="1"/>
  <c r="Z22" i="1"/>
  <c r="Y22" i="1"/>
  <c r="X22" i="1"/>
  <c r="Y21" i="1"/>
  <c r="Z21" i="1"/>
  <c r="X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D21" i="1"/>
  <c r="Y20" i="1"/>
  <c r="Z20" i="1"/>
  <c r="X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W18" i="1"/>
  <c r="X18" i="1" s="1"/>
  <c r="Y18" i="1"/>
  <c r="Z18" i="1"/>
  <c r="K18" i="1"/>
  <c r="M18" i="1"/>
  <c r="N18" i="1"/>
  <c r="P18" i="1"/>
  <c r="Q18" i="1"/>
  <c r="R18" i="1"/>
  <c r="S18" i="1"/>
  <c r="J18" i="1"/>
  <c r="L18" i="1"/>
  <c r="O18" i="1"/>
  <c r="I18" i="1"/>
  <c r="W17" i="1"/>
  <c r="X17" i="1" s="1"/>
  <c r="Z17" i="1"/>
  <c r="K17" i="1"/>
  <c r="M17" i="1"/>
  <c r="N17" i="1"/>
  <c r="P17" i="1"/>
  <c r="Q17" i="1"/>
  <c r="R17" i="1"/>
  <c r="S17" i="1"/>
  <c r="J17" i="1"/>
  <c r="L17" i="1"/>
  <c r="O17" i="1"/>
  <c r="I17" i="1"/>
  <c r="W16" i="1"/>
  <c r="X16" i="1" s="1"/>
  <c r="Z16" i="1"/>
  <c r="I16" i="1"/>
  <c r="J16" i="1"/>
  <c r="K16" i="1"/>
  <c r="L16" i="1"/>
  <c r="R16" i="1" s="1"/>
  <c r="M16" i="1"/>
  <c r="N16" i="1"/>
  <c r="O16" i="1"/>
  <c r="P16" i="1"/>
  <c r="Q16" i="1"/>
  <c r="S16" i="1"/>
  <c r="X15" i="1"/>
  <c r="Y15" i="1"/>
  <c r="Z15" i="1"/>
  <c r="W15" i="1"/>
  <c r="K15" i="1"/>
  <c r="L15" i="1"/>
  <c r="M15" i="1"/>
  <c r="N15" i="1"/>
  <c r="O15" i="1"/>
  <c r="P15" i="1"/>
  <c r="Q15" i="1"/>
  <c r="R15" i="1"/>
  <c r="S15" i="1"/>
  <c r="J15" i="1"/>
  <c r="I15" i="1"/>
  <c r="W14" i="1"/>
  <c r="Y14" i="1" s="1"/>
  <c r="S14" i="1"/>
  <c r="R14" i="1"/>
  <c r="Q14" i="1"/>
  <c r="P14" i="1"/>
  <c r="O14" i="1"/>
  <c r="N14" i="1"/>
  <c r="M14" i="1"/>
  <c r="L14" i="1"/>
  <c r="K14" i="1"/>
  <c r="J14" i="1"/>
  <c r="I14" i="1"/>
  <c r="W13" i="1"/>
  <c r="X13" i="1" s="1"/>
  <c r="S13" i="1"/>
  <c r="R13" i="1"/>
  <c r="Q13" i="1"/>
  <c r="P13" i="1"/>
  <c r="O13" i="1"/>
  <c r="N13" i="1"/>
  <c r="M13" i="1"/>
  <c r="L13" i="1"/>
  <c r="K13" i="1"/>
  <c r="J13" i="1"/>
  <c r="I13" i="1"/>
  <c r="W12" i="1"/>
  <c r="X12" i="1" s="1"/>
  <c r="W11" i="1"/>
  <c r="X11" i="1" s="1"/>
  <c r="W10" i="1"/>
  <c r="X10" i="1" s="1"/>
  <c r="W9" i="1"/>
  <c r="Y9" i="1" s="1"/>
  <c r="W8" i="1"/>
  <c r="X8" i="1" s="1"/>
  <c r="W7" i="1"/>
  <c r="X7" i="1" s="1"/>
  <c r="Z7" i="1"/>
  <c r="Z6" i="1"/>
  <c r="Y6" i="1"/>
  <c r="X6" i="1"/>
  <c r="W6" i="1"/>
  <c r="Z5" i="1"/>
  <c r="Y5" i="1"/>
  <c r="X5" i="1"/>
  <c r="W5" i="1"/>
  <c r="Z4" i="1"/>
  <c r="Y4" i="1"/>
  <c r="X4" i="1"/>
  <c r="W4" i="1"/>
  <c r="Z3" i="1"/>
  <c r="Y3" i="1"/>
  <c r="X3" i="1"/>
  <c r="W3" i="1"/>
  <c r="Y17" i="1" l="1"/>
  <c r="Y16" i="1"/>
  <c r="Z14" i="1"/>
  <c r="X14" i="1"/>
  <c r="Z13" i="1"/>
  <c r="Y13" i="1"/>
  <c r="Z12" i="1"/>
  <c r="Y12" i="1"/>
  <c r="Z11" i="1"/>
  <c r="Y11" i="1"/>
  <c r="Z10" i="1"/>
  <c r="Y10" i="1"/>
  <c r="Z9" i="1"/>
  <c r="X9" i="1"/>
  <c r="Z8" i="1"/>
  <c r="Y8" i="1"/>
  <c r="Y7" i="1"/>
</calcChain>
</file>

<file path=xl/sharedStrings.xml><?xml version="1.0" encoding="utf-8"?>
<sst xmlns="http://schemas.openxmlformats.org/spreadsheetml/2006/main" count="56" uniqueCount="50">
  <si>
    <t>t = ${0.5,2}s</t>
  </si>
  <si>
    <t>k = ${10,50}ms</t>
  </si>
  <si>
    <t>X = ${0.5, 4}s</t>
  </si>
  <si>
    <t>m = ${0.5, 4}s</t>
  </si>
  <si>
    <t>A = t</t>
  </si>
  <si>
    <t>B = k</t>
  </si>
  <si>
    <t>C = X</t>
  </si>
  <si>
    <t>D = m</t>
  </si>
  <si>
    <t>I</t>
  </si>
  <si>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</si>
  <si>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</si>
  <si>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</si>
  <si>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</si>
  <si>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</si>
  <si>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</si>
  <si>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</si>
  <si>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</si>
  <si>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</si>
  <si>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</si>
  <si>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</si>
  <si>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</si>
  <si>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</si>
  <si>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BCD</t>
  </si>
  <si>
    <t>ABCD</t>
  </si>
  <si>
    <t>y1</t>
  </si>
  <si>
    <t>y2</t>
  </si>
  <si>
    <t>y3</t>
  </si>
  <si>
    <t>MEAN SAMPLE</t>
  </si>
  <si>
    <t>e1</t>
  </si>
  <si>
    <t>e2</t>
  </si>
  <si>
    <t>e3</t>
  </si>
  <si>
    <t>Sum</t>
  </si>
  <si>
    <t>qi</t>
  </si>
  <si>
    <t>sum</t>
  </si>
  <si>
    <t>mean</t>
  </si>
  <si>
    <t>SSq</t>
  </si>
  <si>
    <t>SSE</t>
  </si>
  <si>
    <t>16*3*qi</t>
  </si>
  <si>
    <t>SST</t>
  </si>
  <si>
    <t>Variation (%)</t>
  </si>
  <si>
    <t>Variation(%)</t>
  </si>
  <si>
    <t>Test ipotesi sugli errori</t>
  </si>
  <si>
    <t>Q</t>
  </si>
  <si>
    <t>Normal Q</t>
  </si>
  <si>
    <t>Quantile</t>
  </si>
  <si>
    <t>y</t>
  </si>
  <si>
    <t>e</t>
  </si>
  <si>
    <t>New!!!</t>
  </si>
  <si>
    <t>X = ${0.05, 2}s</t>
  </si>
  <si>
    <t>m = ${0.5, 10}s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</si>
</sst>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000000"/>
      <name val="Helvetica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60255905511811"/>
          <c:y val="0.17171296296296298"/>
          <c:w val="0.8534188538932633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22222222222222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1E-4F77-A385-08DB98AB7D80}"/>
                </c:ext>
              </c:extLst>
            </c:dLbl>
            <c:dLbl>
              <c:idx val="3"/>
              <c:layout>
                <c:manualLayout>
                  <c:x val="3.1395942465319696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1E-4F77-A385-08DB98AB7D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Foglio1!$E$25:$S$25</c:f>
              <c:numCache>
                <c:formatCode>General</c:formatCode>
                <c:ptCount val="15"/>
                <c:pt idx="0">
                  <c:v>7.2615966843228975E-4</c:v>
                </c:pt>
                <c:pt idx="1">
                  <c:v>2.3123288310012547E-4</c:v>
                </c:pt>
                <c:pt idx="2">
                  <c:v>0.30295356542109575</c:v>
                </c:pt>
                <c:pt idx="3">
                  <c:v>0.30106604084963257</c:v>
                </c:pt>
                <c:pt idx="4">
                  <c:v>0</c:v>
                </c:pt>
                <c:pt idx="5">
                  <c:v>6.0111994658821537E-4</c:v>
                </c:pt>
                <c:pt idx="6">
                  <c:v>5.8305206274636206E-4</c:v>
                </c:pt>
                <c:pt idx="7">
                  <c:v>1.4377997977349165E-6</c:v>
                </c:pt>
                <c:pt idx="8">
                  <c:v>5.0523163018492035E-6</c:v>
                </c:pt>
                <c:pt idx="9">
                  <c:v>0.37919895093316702</c:v>
                </c:pt>
                <c:pt idx="10">
                  <c:v>5.2328892376413218E-6</c:v>
                </c:pt>
                <c:pt idx="11">
                  <c:v>6.7105705000504839E-6</c:v>
                </c:pt>
                <c:pt idx="12">
                  <c:v>6.7935937445081534E-4</c:v>
                </c:pt>
                <c:pt idx="13">
                  <c:v>3.8470978214089364E-5</c:v>
                </c:pt>
                <c:pt idx="14">
                  <c:v>6.4362810890347072E-7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E-4F77-A385-08DB98AB7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216208"/>
        <c:axId val="2030230768"/>
      </c:barChart>
      <c:catAx>
        <c:axId val="20302162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0230768"/>
        <c:crosses val="autoZero"/>
        <c:auto val="1"/>
        <c:lblAlgn val="ctr"/>
        <c:lblOffset val="100"/>
        <c:tickLblSkip val="1"/>
        <c:noMultiLvlLbl val="0"/>
      </c:catAx>
      <c:valAx>
        <c:axId val="20302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021620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0201443569553805E-2"/>
          <c:y val="0.17171296296296296"/>
          <c:w val="0.6530479002624671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Foglio1!$C$47</c:f>
              <c:strCache>
                <c:ptCount val="1"/>
                <c:pt idx="0">
                  <c:v>Normal 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7218044619422572"/>
                  <c:y val="-0.1393055555555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Foglio1!$B$48:$B$95</c:f>
              <c:numCache>
                <c:formatCode>General</c:formatCode>
                <c:ptCount val="48"/>
                <c:pt idx="0">
                  <c:v>-7.3745141720623408E-2</c:v>
                </c:pt>
                <c:pt idx="1">
                  <c:v>-7.0450929798489992E-2</c:v>
                </c:pt>
                <c:pt idx="2">
                  <c:v>-6.0591280487763188E-2</c:v>
                </c:pt>
                <c:pt idx="3">
                  <c:v>-5.9743981887266595E-2</c:v>
                </c:pt>
                <c:pt idx="4">
                  <c:v>-4.3979931650973247E-2</c:v>
                </c:pt>
                <c:pt idx="5">
                  <c:v>-1.7536261857076574E-2</c:v>
                </c:pt>
                <c:pt idx="6">
                  <c:v>-1.6982150968530063E-2</c:v>
                </c:pt>
                <c:pt idx="7">
                  <c:v>-5.7811488452519932E-3</c:v>
                </c:pt>
                <c:pt idx="8">
                  <c:v>-1.9935416629480035E-3</c:v>
                </c:pt>
                <c:pt idx="9">
                  <c:v>-5.3892032117266661E-4</c:v>
                </c:pt>
                <c:pt idx="10">
                  <c:v>-5.2191837180933648E-4</c:v>
                </c:pt>
                <c:pt idx="11">
                  <c:v>-3.4579618663700684E-4</c:v>
                </c:pt>
                <c:pt idx="12">
                  <c:v>-3.0403409455700275E-4</c:v>
                </c:pt>
                <c:pt idx="13">
                  <c:v>-2.2557775199966677E-4</c:v>
                </c:pt>
                <c:pt idx="14">
                  <c:v>-2.2358960973266687E-4</c:v>
                </c:pt>
                <c:pt idx="15">
                  <c:v>-1.8474552562933871E-4</c:v>
                </c:pt>
                <c:pt idx="16">
                  <c:v>-1.41659603046667E-4</c:v>
                </c:pt>
                <c:pt idx="17">
                  <c:v>-5.2829773582665704E-5</c:v>
                </c:pt>
                <c:pt idx="18">
                  <c:v>-4.2617098376600271E-5</c:v>
                </c:pt>
                <c:pt idx="19">
                  <c:v>-4.2407288846000452E-5</c:v>
                </c:pt>
                <c:pt idx="20">
                  <c:v>-3.8085099772565412E-5</c:v>
                </c:pt>
                <c:pt idx="21">
                  <c:v>-3.2354694804302697E-5</c:v>
                </c:pt>
                <c:pt idx="22">
                  <c:v>-2.3334368278300072E-5</c:v>
                </c:pt>
                <c:pt idx="23">
                  <c:v>-3.683631979665633E-6</c:v>
                </c:pt>
                <c:pt idx="24">
                  <c:v>1.8289695803350159E-7</c:v>
                </c:pt>
                <c:pt idx="25">
                  <c:v>3.5938907375996504E-6</c:v>
                </c:pt>
                <c:pt idx="26">
                  <c:v>4.0371863560990928E-6</c:v>
                </c:pt>
                <c:pt idx="27">
                  <c:v>6.6767414870008701E-6</c:v>
                </c:pt>
                <c:pt idx="28">
                  <c:v>1.0076710344598602E-5</c:v>
                </c:pt>
                <c:pt idx="29">
                  <c:v>1.9740477540700421E-5</c:v>
                </c:pt>
                <c:pt idx="30">
                  <c:v>2.2277984459698891E-5</c:v>
                </c:pt>
                <c:pt idx="31">
                  <c:v>3.5730547358999581E-5</c:v>
                </c:pt>
                <c:pt idx="32">
                  <c:v>3.7902202814533645E-5</c:v>
                </c:pt>
                <c:pt idx="33">
                  <c:v>3.8579912020499443E-5</c:v>
                </c:pt>
                <c:pt idx="34">
                  <c:v>5.6513405562334806E-5</c:v>
                </c:pt>
                <c:pt idx="35">
                  <c:v>4.491673617323319E-4</c:v>
                </c:pt>
                <c:pt idx="36">
                  <c:v>6.4983028119399572E-4</c:v>
                </c:pt>
                <c:pt idx="37">
                  <c:v>6.8057992421933361E-4</c:v>
                </c:pt>
                <c:pt idx="38">
                  <c:v>7.0666389743866131E-4</c:v>
                </c:pt>
                <c:pt idx="39">
                  <c:v>7.5099874702599934E-4</c:v>
                </c:pt>
                <c:pt idx="40">
                  <c:v>9.6421225950900358E-4</c:v>
                </c:pt>
                <c:pt idx="41">
                  <c:v>1.2425429159219972E-3</c:v>
                </c:pt>
                <c:pt idx="42">
                  <c:v>4.8169365857430035E-3</c:v>
                </c:pt>
                <c:pt idx="43">
                  <c:v>1.2731494653726583E-2</c:v>
                </c:pt>
                <c:pt idx="44">
                  <c:v>6.1013647066896493E-2</c:v>
                </c:pt>
                <c:pt idx="45">
                  <c:v>7.7280243744343391E-2</c:v>
                </c:pt>
                <c:pt idx="46">
                  <c:v>8.7433080767019944E-2</c:v>
                </c:pt>
                <c:pt idx="47">
                  <c:v>0.10457121213873677</c:v>
                </c:pt>
              </c:numCache>
            </c:numRef>
          </c:xVal>
          <c:yVal>
            <c:numRef>
              <c:f>Foglio1!$C$48:$C$95</c:f>
              <c:numCache>
                <c:formatCode>General</c:formatCode>
                <c:ptCount val="48"/>
                <c:pt idx="0">
                  <c:v>-2.3109913382574181</c:v>
                </c:pt>
                <c:pt idx="1">
                  <c:v>-1.8627318674216511</c:v>
                </c:pt>
                <c:pt idx="2">
                  <c:v>-1.6249807216131986</c:v>
                </c:pt>
                <c:pt idx="3">
                  <c:v>-1.4544076028560404</c:v>
                </c:pt>
                <c:pt idx="4">
                  <c:v>-1.3180108973035372</c:v>
                </c:pt>
                <c:pt idx="5">
                  <c:v>-1.2025082629254475</c:v>
                </c:pt>
                <c:pt idx="6">
                  <c:v>-1.1011455083738533</c:v>
                </c:pt>
                <c:pt idx="7">
                  <c:v>-1.0099901692495805</c:v>
                </c:pt>
                <c:pt idx="8">
                  <c:v>-0.92653759925502854</c:v>
                </c:pt>
                <c:pt idx="9">
                  <c:v>-0.84908619169171662</c:v>
                </c:pt>
                <c:pt idx="10">
                  <c:v>-0.77642176114792794</c:v>
                </c:pt>
                <c:pt idx="11">
                  <c:v>-0.70764350875288007</c:v>
                </c:pt>
                <c:pt idx="12">
                  <c:v>-0.64206137527650098</c:v>
                </c:pt>
                <c:pt idx="13">
                  <c:v>-0.57913216225555586</c:v>
                </c:pt>
                <c:pt idx="14">
                  <c:v>-0.51841798843925346</c:v>
                </c:pt>
                <c:pt idx="15">
                  <c:v>-0.45955824853388244</c:v>
                </c:pt>
                <c:pt idx="16">
                  <c:v>-0.40225006532172536</c:v>
                </c:pt>
                <c:pt idx="17">
                  <c:v>-0.34623426359988241</c:v>
                </c:pt>
                <c:pt idx="18">
                  <c:v>-0.29128503300340081</c:v>
                </c:pt>
                <c:pt idx="19">
                  <c:v>-0.23720210932878771</c:v>
                </c:pt>
                <c:pt idx="20">
                  <c:v>-0.18380470283773828</c:v>
                </c:pt>
                <c:pt idx="21">
                  <c:v>-0.13092664893666775</c:v>
                </c:pt>
                <c:pt idx="22">
                  <c:v>-7.8412412733112211E-2</c:v>
                </c:pt>
                <c:pt idx="23">
                  <c:v>-2.6113678815527799E-2</c:v>
                </c:pt>
                <c:pt idx="24">
                  <c:v>2.6113678815527657E-2</c:v>
                </c:pt>
                <c:pt idx="25">
                  <c:v>7.8412412733112211E-2</c:v>
                </c:pt>
                <c:pt idx="26">
                  <c:v>0.13092664893666786</c:v>
                </c:pt>
                <c:pt idx="27">
                  <c:v>0.18380470283773812</c:v>
                </c:pt>
                <c:pt idx="28">
                  <c:v>0.23720210932878771</c:v>
                </c:pt>
                <c:pt idx="29">
                  <c:v>0.29128503300340097</c:v>
                </c:pt>
                <c:pt idx="30">
                  <c:v>0.3462342635998823</c:v>
                </c:pt>
                <c:pt idx="31">
                  <c:v>0.40225006532172536</c:v>
                </c:pt>
                <c:pt idx="32">
                  <c:v>0.45955824853388255</c:v>
                </c:pt>
                <c:pt idx="33">
                  <c:v>0.51841798843925324</c:v>
                </c:pt>
                <c:pt idx="34">
                  <c:v>0.57913216225555586</c:v>
                </c:pt>
                <c:pt idx="35">
                  <c:v>0.64206137527650131</c:v>
                </c:pt>
                <c:pt idx="36">
                  <c:v>0.70764350875288007</c:v>
                </c:pt>
                <c:pt idx="37">
                  <c:v>0.77642176114792794</c:v>
                </c:pt>
                <c:pt idx="38">
                  <c:v>0.84908619169171662</c:v>
                </c:pt>
                <c:pt idx="39">
                  <c:v>0.92653759925502854</c:v>
                </c:pt>
                <c:pt idx="40">
                  <c:v>1.0099901692495805</c:v>
                </c:pt>
                <c:pt idx="41">
                  <c:v>1.1011455083738533</c:v>
                </c:pt>
                <c:pt idx="42">
                  <c:v>1.2025082629254478</c:v>
                </c:pt>
                <c:pt idx="43">
                  <c:v>1.3180108973035372</c:v>
                </c:pt>
                <c:pt idx="44">
                  <c:v>1.4544076028560411</c:v>
                </c:pt>
                <c:pt idx="45">
                  <c:v>1.6249807216131986</c:v>
                </c:pt>
                <c:pt idx="46">
                  <c:v>1.8627318674216511</c:v>
                </c:pt>
                <c:pt idx="47">
                  <c:v>2.3109913382574203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9-4EF9-AAFD-432833D2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307264"/>
        <c:axId val="1047307680"/>
      </c:scatterChart>
      <c:valAx>
        <c:axId val="10473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7307680"/>
        <c:crosses val="autoZero"/>
        <c:crossBetween val="midCat"/>
        <c:majorUnit val="1.0000000000000002E-2"/>
      </c:valAx>
      <c:valAx>
        <c:axId val="10473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730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Foglio1!$W$29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Foglio1!$V$30:$V$77</c:f>
              <c:numCache>
                <c:formatCode>General</c:formatCode>
                <c:ptCount val="48"/>
                <c:pt idx="0">
                  <c:v>1.2415926875429001E-2</c:v>
                </c:pt>
                <c:pt idx="1">
                  <c:v>5.6181644550643998E-2</c:v>
                </c:pt>
                <c:pt idx="2">
                  <c:v>0.61009369761105003</c:v>
                </c:pt>
                <c:pt idx="3" formatCode="0.000000">
                  <c:v>1.4125790917746E-2</c:v>
                </c:pt>
                <c:pt idx="4">
                  <c:v>8.0071037843490005E-3</c:v>
                </c:pt>
                <c:pt idx="5">
                  <c:v>4.0451359408464997E-2</c:v>
                </c:pt>
                <c:pt idx="6">
                  <c:v>0.72521915538329995</c:v>
                </c:pt>
                <c:pt idx="7">
                  <c:v>8.3953102001308993E-3</c:v>
                </c:pt>
                <c:pt idx="8">
                  <c:v>1.2013998160817E-2</c:v>
                </c:pt>
                <c:pt idx="9">
                  <c:v>5.1573013646690001E-2</c:v>
                </c:pt>
                <c:pt idx="10">
                  <c:v>0.55924369724205003</c:v>
                </c:pt>
                <c:pt idx="11">
                  <c:v>1.2923956823286E-2</c:v>
                </c:pt>
                <c:pt idx="12">
                  <c:v>7.8395657329327992E-3</c:v>
                </c:pt>
                <c:pt idx="13">
                  <c:v>3.9097579221432997E-2</c:v>
                </c:pt>
                <c:pt idx="14">
                  <c:v>0.58908076460603997</c:v>
                </c:pt>
                <c:pt idx="15">
                  <c:v>8.1176163484352002E-3</c:v>
                </c:pt>
                <c:pt idx="16">
                  <c:v>1.2444980681301E-2</c:v>
                </c:pt>
                <c:pt idx="17">
                  <c:v>4.9436283445883002E-2</c:v>
                </c:pt>
                <c:pt idx="18">
                  <c:v>0.62670504644783998</c:v>
                </c:pt>
                <c:pt idx="19" formatCode="0.000000">
                  <c:v>1.372853019962E-2</c:v>
                </c:pt>
                <c:pt idx="20">
                  <c:v>8.0193050584641008E-3</c:v>
                </c:pt>
                <c:pt idx="21">
                  <c:v>3.9559949985396997E-2</c:v>
                </c:pt>
                <c:pt idx="22">
                  <c:v>0.67693700297013004</c:v>
                </c:pt>
                <c:pt idx="23">
                  <c:v>8.4330295059873994E-3</c:v>
                </c:pt>
                <c:pt idx="24">
                  <c:v>1.1964852019214E-2</c:v>
                </c:pt>
                <c:pt idx="25">
                  <c:v>5.2064557815585999E-2</c:v>
                </c:pt>
                <c:pt idx="26">
                  <c:v>0.60145141727224005</c:v>
                </c:pt>
                <c:pt idx="27">
                  <c:v>1.3596713794750999E-2</c:v>
                </c:pt>
                <c:pt idx="28">
                  <c:v>7.8557123197359E-3</c:v>
                </c:pt>
                <c:pt idx="29">
                  <c:v>4.0093205689264E-2</c:v>
                </c:pt>
                <c:pt idx="30">
                  <c:v>0.69349599634158998</c:v>
                </c:pt>
                <c:pt idx="31">
                  <c:v>8.1642706331678996E-3</c:v>
                </c:pt>
                <c:pt idx="32">
                  <c:v>1.2366842845096E-2</c:v>
                </c:pt>
                <c:pt idx="33">
                  <c:v>6.0034368876877998E-2</c:v>
                </c:pt>
                <c:pt idx="34">
                  <c:v>0.77525619023754999</c:v>
                </c:pt>
                <c:pt idx="35" formatCode="0.000000">
                  <c:v>1.4948030445012001E-2</c:v>
                </c:pt>
                <c:pt idx="36">
                  <c:v>7.9646723792000992E-3</c:v>
                </c:pt>
                <c:pt idx="37">
                  <c:v>3.9222777139216999E-2</c:v>
                </c:pt>
                <c:pt idx="38">
                  <c:v>0.59046036659578005</c:v>
                </c:pt>
                <c:pt idx="39">
                  <c:v>8.3570422034003004E-3</c:v>
                </c:pt>
                <c:pt idx="40">
                  <c:v>1.2074195198359E-2</c:v>
                </c:pt>
                <c:pt idx="41">
                  <c:v>4.8828473236715998E-2</c:v>
                </c:pt>
                <c:pt idx="42">
                  <c:v>0.69626792287366002</c:v>
                </c:pt>
                <c:pt idx="43">
                  <c:v>1.2921968681019001E-2</c:v>
                </c:pt>
                <c:pt idx="44">
                  <c:v>7.8126374739168995E-3</c:v>
                </c:pt>
                <c:pt idx="45">
                  <c:v>3.9139341313513001E-2</c:v>
                </c:pt>
                <c:pt idx="46">
                  <c:v>0.53561198577608005</c:v>
                </c:pt>
                <c:pt idx="47">
                  <c:v>8.1988133588322999E-3</c:v>
                </c:pt>
              </c:numCache>
            </c:numRef>
          </c:xVal>
          <c:yVal>
            <c:numRef>
              <c:f>Foglio1!$W$30:$W$77</c:f>
              <c:numCache>
                <c:formatCode>General</c:formatCode>
                <c:ptCount val="48"/>
                <c:pt idx="0">
                  <c:v>6.6767414870008701E-6</c:v>
                </c:pt>
                <c:pt idx="1">
                  <c:v>9.6421225950900358E-4</c:v>
                </c:pt>
                <c:pt idx="2">
                  <c:v>-6.0591280487763188E-2</c:v>
                </c:pt>
                <c:pt idx="3">
                  <c:v>-1.41659603046667E-4</c:v>
                </c:pt>
                <c:pt idx="4">
                  <c:v>1.0076710344598602E-5</c:v>
                </c:pt>
                <c:pt idx="5">
                  <c:v>7.0666389743866131E-4</c:v>
                </c:pt>
                <c:pt idx="6">
                  <c:v>6.1013647066896493E-2</c:v>
                </c:pt>
                <c:pt idx="7">
                  <c:v>1.8289695803350159E-7</c:v>
                </c:pt>
                <c:pt idx="8">
                  <c:v>-3.683631979665633E-6</c:v>
                </c:pt>
                <c:pt idx="9">
                  <c:v>7.5099874702599934E-4</c:v>
                </c:pt>
                <c:pt idx="10">
                  <c:v>-5.9743981887266595E-2</c:v>
                </c:pt>
                <c:pt idx="11">
                  <c:v>-2.2358960973266687E-4</c:v>
                </c:pt>
                <c:pt idx="12">
                  <c:v>3.5938907375996504E-6</c:v>
                </c:pt>
                <c:pt idx="13">
                  <c:v>-3.4579618663700684E-4</c:v>
                </c:pt>
                <c:pt idx="14">
                  <c:v>-1.6982150968530063E-2</c:v>
                </c:pt>
                <c:pt idx="15">
                  <c:v>-4.2617098376600271E-5</c:v>
                </c:pt>
                <c:pt idx="16">
                  <c:v>3.5730547358999581E-5</c:v>
                </c:pt>
                <c:pt idx="17">
                  <c:v>-5.7811488452519932E-3</c:v>
                </c:pt>
                <c:pt idx="18">
                  <c:v>-4.3979931650973247E-2</c:v>
                </c:pt>
                <c:pt idx="19">
                  <c:v>-5.3892032117266661E-4</c:v>
                </c:pt>
                <c:pt idx="20">
                  <c:v>2.2277984459698891E-5</c:v>
                </c:pt>
                <c:pt idx="21">
                  <c:v>-1.8474552562933871E-4</c:v>
                </c:pt>
                <c:pt idx="22">
                  <c:v>1.2731494653726583E-2</c:v>
                </c:pt>
                <c:pt idx="23">
                  <c:v>3.7902202814533645E-5</c:v>
                </c:pt>
                <c:pt idx="24">
                  <c:v>-5.2829773582665704E-5</c:v>
                </c:pt>
                <c:pt idx="25">
                  <c:v>1.2425429159219972E-3</c:v>
                </c:pt>
                <c:pt idx="26">
                  <c:v>-1.7536261857076574E-2</c:v>
                </c:pt>
                <c:pt idx="27">
                  <c:v>4.491673617323319E-4</c:v>
                </c:pt>
                <c:pt idx="28">
                  <c:v>1.9740477540700421E-5</c:v>
                </c:pt>
                <c:pt idx="29">
                  <c:v>6.4983028119399572E-4</c:v>
                </c:pt>
                <c:pt idx="30">
                  <c:v>8.7433080767019944E-2</c:v>
                </c:pt>
                <c:pt idx="31">
                  <c:v>4.0371863560990928E-6</c:v>
                </c:pt>
                <c:pt idx="32">
                  <c:v>-4.2407288846000452E-5</c:v>
                </c:pt>
                <c:pt idx="33">
                  <c:v>4.8169365857430035E-3</c:v>
                </c:pt>
                <c:pt idx="34">
                  <c:v>0.10457121213873677</c:v>
                </c:pt>
                <c:pt idx="35">
                  <c:v>6.8057992421933361E-4</c:v>
                </c:pt>
                <c:pt idx="36">
                  <c:v>-3.2354694804302697E-5</c:v>
                </c:pt>
                <c:pt idx="37">
                  <c:v>-5.2191837180933648E-4</c:v>
                </c:pt>
                <c:pt idx="38">
                  <c:v>-7.3745141720623408E-2</c:v>
                </c:pt>
                <c:pt idx="39">
                  <c:v>-3.8085099772565412E-5</c:v>
                </c:pt>
                <c:pt idx="40">
                  <c:v>5.6513405562334806E-5</c:v>
                </c:pt>
                <c:pt idx="41">
                  <c:v>-1.9935416629480035E-3</c:v>
                </c:pt>
                <c:pt idx="42">
                  <c:v>7.7280243744343391E-2</c:v>
                </c:pt>
                <c:pt idx="43">
                  <c:v>-2.2557775199966677E-4</c:v>
                </c:pt>
                <c:pt idx="44">
                  <c:v>-2.3334368278300072E-5</c:v>
                </c:pt>
                <c:pt idx="45">
                  <c:v>-3.0403409455700275E-4</c:v>
                </c:pt>
                <c:pt idx="46">
                  <c:v>-7.0450929798489992E-2</c:v>
                </c:pt>
                <c:pt idx="47">
                  <c:v>3.8579912020499403E-5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6-4C0F-A22F-68F212E2E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953824"/>
        <c:axId val="938956736"/>
      </c:scatterChart>
      <c:valAx>
        <c:axId val="9389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8956736"/>
        <c:crosses val="autoZero"/>
        <c:crossBetween val="midCat"/>
      </c:valAx>
      <c:valAx>
        <c:axId val="9389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89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138110</xdr:colOff>
      <xdr:row>26</xdr:row>
      <xdr:rowOff>138112</xdr:rowOff>
    </xdr:from>
    <xdr:to>
      <xdr:col>19</xdr:col>
      <xdr:colOff>419100</xdr:colOff>
      <xdr:row>41</xdr:row>
      <xdr:rowOff>23812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CF75D1-C03C-480F-8A23-21349AD3E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556260</xdr:colOff>
      <xdr:row>46</xdr:row>
      <xdr:rowOff>11430</xdr:rowOff>
    </xdr:from>
    <xdr:to>
      <xdr:col>13</xdr:col>
      <xdr:colOff>22860</xdr:colOff>
      <xdr:row>61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ED254-9371-48A8-B3DB-23BC1DA7D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213360</xdr:colOff>
      <xdr:row>45</xdr:row>
      <xdr:rowOff>171450</xdr:rowOff>
    </xdr:from>
    <xdr:to>
      <xdr:col>20</xdr:col>
      <xdr:colOff>388620</xdr:colOff>
      <xdr:row>60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022768-45A4-4343-80AF-EBE21C4D1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5261-CE43-4139-AE63-77AF2ADD7BDE}">
  <dimension ref="A1:AA116"/>
  <sheetViews>
    <sheetView tabSelected="1" topLeftCell="A34" zoomScale="130" zoomScaleNormal="130" workbookViewId="0">
      <selection activeCell="F69" sqref="F69"/>
    </sheetView>
  </sheetViews>
  <sheetFormatPr defaultRowHeight="14.4" x14ac:dyDescent="0.3"/>
  <cols>
    <col min="1" max="2" width="15.6640625" customWidth="1"/>
    <col min="3" max="3" width="10.88671875" customWidth="1"/>
    <col min="4" max="4" width="9.5546875" customWidth="1"/>
    <col min="5" max="6" width="9.33203125" bestFit="1" customWidth="1"/>
    <col min="7" max="8" width="9.44140625" bestFit="1" customWidth="1"/>
    <col min="9" max="10" width="9.33203125" bestFit="1" customWidth="1"/>
    <col min="11" max="12" width="9.109375" bestFit="1" customWidth="1"/>
    <col min="13" max="13" width="9.33203125" bestFit="1" customWidth="1"/>
    <col min="14" max="14" width="9.44140625" bestFit="1" customWidth="1"/>
    <col min="15" max="15" width="9.33203125" bestFit="1" customWidth="1"/>
    <col min="16" max="19" width="9.109375" bestFit="1" customWidth="1"/>
    <col min="23" max="23" width="12" bestFit="1" customWidth="1"/>
    <col min="24" max="24" width="12.6640625" style="2" bestFit="1" customWidth="1"/>
    <col min="25" max="26" width="9.109375" style="2" bestFit="1" customWidth="1"/>
    <col min="27" max="27" width="10.44140625" customWidth="1"/>
  </cols>
  <sheetData>
    <row r="1" spans="1:26" ht="28.8" x14ac:dyDescent="0.3"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s="1" t="s">
        <v>27</v>
      </c>
      <c r="X1" s="2" t="s">
        <v>28</v>
      </c>
      <c r="Y1" s="2" t="s">
        <v>29</v>
      </c>
      <c r="Z1" s="2" t="s">
        <v>30</v>
      </c>
    </row>
    <row r="3" spans="1:26" x14ac:dyDescent="0.3">
      <c r="B3" s="7" t="s">
        <v>47</v>
      </c>
      <c r="D3">
        <v>1</v>
      </c>
      <c r="E3">
        <v>-1</v>
      </c>
      <c r="F3">
        <v>-1</v>
      </c>
      <c r="G3">
        <v>-1</v>
      </c>
      <c r="H3">
        <v>-1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-1</v>
      </c>
      <c r="P3">
        <v>-1</v>
      </c>
      <c r="Q3">
        <v>-1</v>
      </c>
      <c r="R3">
        <v>-1</v>
      </c>
      <c r="S3">
        <v>1</v>
      </c>
      <c r="T3">
        <v>1.2415926875429001E-2</v>
      </c>
      <c r="U3">
        <v>1.2444980681301E-2</v>
      </c>
      <c r="V3">
        <v>1.2366842845096E-2</v>
      </c>
      <c r="W3">
        <f t="shared" ref="W3:W18" si="0">(T3+U3+V3)/3</f>
        <v>1.2409250133942E-2</v>
      </c>
      <c r="X3" s="2">
        <f t="shared" ref="X3:X18" si="1">T3-W3</f>
        <v>6.6767414870008701E-6</v>
      </c>
      <c r="Y3" s="2">
        <f t="shared" ref="Y3:Y18" si="2">U3-W3</f>
        <v>3.5730547358999581E-5</v>
      </c>
      <c r="Z3" s="2">
        <f t="shared" ref="Z3:Z18" si="3">V3-W3</f>
        <v>-4.2407288846000452E-5</v>
      </c>
    </row>
    <row r="4" spans="1:26" x14ac:dyDescent="0.3">
      <c r="A4" t="s">
        <v>0</v>
      </c>
      <c r="B4" t="s">
        <v>0</v>
      </c>
      <c r="D4">
        <v>1</v>
      </c>
      <c r="E4">
        <v>-1</v>
      </c>
      <c r="F4">
        <v>-1</v>
      </c>
      <c r="G4">
        <v>-1</v>
      </c>
      <c r="H4">
        <v>1</v>
      </c>
      <c r="I4">
        <v>1</v>
      </c>
      <c r="J4">
        <v>1</v>
      </c>
      <c r="K4">
        <v>-1</v>
      </c>
      <c r="L4">
        <v>1</v>
      </c>
      <c r="M4">
        <v>-1</v>
      </c>
      <c r="N4">
        <v>-1</v>
      </c>
      <c r="O4">
        <v>-1</v>
      </c>
      <c r="P4">
        <v>1</v>
      </c>
      <c r="Q4">
        <v>1</v>
      </c>
      <c r="R4">
        <v>1</v>
      </c>
      <c r="S4">
        <v>-1</v>
      </c>
      <c r="T4">
        <v>5.6181644550643998E-2</v>
      </c>
      <c r="U4">
        <v>4.9436283445883002E-2</v>
      </c>
      <c r="V4">
        <v>6.0034368876877998E-2</v>
      </c>
      <c r="W4">
        <f t="shared" si="0"/>
        <v>5.5217432291134995E-2</v>
      </c>
      <c r="X4" s="2">
        <f t="shared" si="1"/>
        <v>9.6421225950900358E-4</v>
      </c>
      <c r="Y4" s="2">
        <f t="shared" si="2"/>
        <v>-5.7811488452519932E-3</v>
      </c>
      <c r="Z4" s="2">
        <f t="shared" si="3"/>
        <v>4.8169365857430035E-3</v>
      </c>
    </row>
    <row r="5" spans="1:26" x14ac:dyDescent="0.3">
      <c r="A5" t="s">
        <v>1</v>
      </c>
      <c r="B5" t="s">
        <v>1</v>
      </c>
      <c r="D5">
        <v>1</v>
      </c>
      <c r="E5">
        <v>-1</v>
      </c>
      <c r="F5">
        <v>-1</v>
      </c>
      <c r="G5">
        <v>1</v>
      </c>
      <c r="H5">
        <v>-1</v>
      </c>
      <c r="I5">
        <v>1</v>
      </c>
      <c r="J5">
        <v>-1</v>
      </c>
      <c r="K5">
        <v>1</v>
      </c>
      <c r="L5">
        <v>-1</v>
      </c>
      <c r="M5">
        <v>1</v>
      </c>
      <c r="N5">
        <v>-1</v>
      </c>
      <c r="O5">
        <v>1</v>
      </c>
      <c r="P5">
        <v>-1</v>
      </c>
      <c r="Q5">
        <v>1</v>
      </c>
      <c r="R5">
        <v>1</v>
      </c>
      <c r="S5">
        <v>-1</v>
      </c>
      <c r="T5">
        <v>0.61009369761105003</v>
      </c>
      <c r="U5">
        <v>0.62670504644783998</v>
      </c>
      <c r="V5">
        <v>0.77525619023754999</v>
      </c>
      <c r="W5">
        <f t="shared" si="0"/>
        <v>0.67068497809881322</v>
      </c>
      <c r="X5" s="2">
        <f t="shared" si="1"/>
        <v>-6.0591280487763188E-2</v>
      </c>
      <c r="Y5" s="2">
        <f t="shared" si="2"/>
        <v>-4.3979931650973247E-2</v>
      </c>
      <c r="Z5" s="2">
        <f t="shared" si="3"/>
        <v>0.10457121213873677</v>
      </c>
    </row>
    <row r="6" spans="1:26" x14ac:dyDescent="0.3">
      <c r="A6" t="s">
        <v>2</v>
      </c>
      <c r="B6" t="s">
        <v>48</v>
      </c>
      <c r="D6">
        <v>1</v>
      </c>
      <c r="E6">
        <v>-1</v>
      </c>
      <c r="F6">
        <v>-1</v>
      </c>
      <c r="G6">
        <v>1</v>
      </c>
      <c r="H6">
        <v>1</v>
      </c>
      <c r="I6">
        <v>1</v>
      </c>
      <c r="J6">
        <v>-1</v>
      </c>
      <c r="K6">
        <v>-1</v>
      </c>
      <c r="L6">
        <v>-1</v>
      </c>
      <c r="M6">
        <v>-1</v>
      </c>
      <c r="N6">
        <v>1</v>
      </c>
      <c r="O6">
        <v>1</v>
      </c>
      <c r="P6">
        <v>1</v>
      </c>
      <c r="Q6">
        <v>-1</v>
      </c>
      <c r="R6">
        <v>-1</v>
      </c>
      <c r="S6">
        <v>1</v>
      </c>
      <c r="T6" s="2">
        <v>1.4125790917746E-2</v>
      </c>
      <c r="U6" s="2">
        <v>1.372853019962E-2</v>
      </c>
      <c r="V6" s="2">
        <v>1.4948030445012001E-2</v>
      </c>
      <c r="W6">
        <f t="shared" si="0"/>
        <v>1.4267450520792667E-2</v>
      </c>
      <c r="X6" s="2">
        <f t="shared" si="1"/>
        <v>-1.41659603046667E-4</v>
      </c>
      <c r="Y6" s="2">
        <f t="shared" si="2"/>
        <v>-5.3892032117266661E-4</v>
      </c>
      <c r="Z6" s="2">
        <f t="shared" si="3"/>
        <v>6.8057992421933361E-4</v>
      </c>
    </row>
    <row r="7" spans="1:26" x14ac:dyDescent="0.3">
      <c r="A7" t="s">
        <v>3</v>
      </c>
      <c r="B7" t="s">
        <v>49</v>
      </c>
      <c r="D7">
        <v>1</v>
      </c>
      <c r="E7">
        <v>-1</v>
      </c>
      <c r="F7">
        <v>1</v>
      </c>
      <c r="G7">
        <v>-1</v>
      </c>
      <c r="H7">
        <v>-1</v>
      </c>
      <c r="I7">
        <v>-1</v>
      </c>
      <c r="J7">
        <v>1</v>
      </c>
      <c r="K7">
        <v>1</v>
      </c>
      <c r="L7">
        <v>-1</v>
      </c>
      <c r="M7">
        <v>-1</v>
      </c>
      <c r="N7">
        <v>1</v>
      </c>
      <c r="O7">
        <v>1</v>
      </c>
      <c r="P7">
        <v>1</v>
      </c>
      <c r="Q7">
        <v>-1</v>
      </c>
      <c r="R7">
        <v>1</v>
      </c>
      <c r="S7">
        <v>-1</v>
      </c>
      <c r="T7">
        <v>8.0071037843490005E-3</v>
      </c>
      <c r="U7">
        <v>8.0193050584641008E-3</v>
      </c>
      <c r="V7">
        <v>7.9646723792000992E-3</v>
      </c>
      <c r="W7">
        <f t="shared" si="0"/>
        <v>7.9970270740044019E-3</v>
      </c>
      <c r="X7" s="2">
        <f t="shared" si="1"/>
        <v>1.0076710344598602E-5</v>
      </c>
      <c r="Y7" s="2">
        <f t="shared" si="2"/>
        <v>2.2277984459698891E-5</v>
      </c>
      <c r="Z7" s="2">
        <f t="shared" si="3"/>
        <v>-3.2354694804302697E-5</v>
      </c>
    </row>
    <row r="8" spans="1:26" x14ac:dyDescent="0.3">
      <c r="D8">
        <v>1</v>
      </c>
      <c r="E8">
        <v>-1</v>
      </c>
      <c r="F8">
        <v>1</v>
      </c>
      <c r="G8">
        <v>-1</v>
      </c>
      <c r="H8">
        <v>1</v>
      </c>
      <c r="I8">
        <v>-1</v>
      </c>
      <c r="J8">
        <v>1</v>
      </c>
      <c r="K8">
        <v>-1</v>
      </c>
      <c r="L8">
        <v>-1</v>
      </c>
      <c r="M8">
        <v>1</v>
      </c>
      <c r="N8">
        <v>-1</v>
      </c>
      <c r="O8">
        <v>1</v>
      </c>
      <c r="P8">
        <v>-1</v>
      </c>
      <c r="Q8">
        <v>1</v>
      </c>
      <c r="R8">
        <v>-1</v>
      </c>
      <c r="S8">
        <v>1</v>
      </c>
      <c r="T8">
        <v>4.0451359408464997E-2</v>
      </c>
      <c r="U8">
        <v>3.9559949985396997E-2</v>
      </c>
      <c r="V8">
        <v>3.9222777139216999E-2</v>
      </c>
      <c r="W8">
        <f t="shared" si="0"/>
        <v>3.9744695511026336E-2</v>
      </c>
      <c r="X8" s="2">
        <f t="shared" si="1"/>
        <v>7.0666389743866131E-4</v>
      </c>
      <c r="Y8" s="2">
        <f t="shared" si="2"/>
        <v>-1.8474552562933871E-4</v>
      </c>
      <c r="Z8" s="2">
        <f t="shared" si="3"/>
        <v>-5.2191837180933648E-4</v>
      </c>
    </row>
    <row r="9" spans="1:26" x14ac:dyDescent="0.3">
      <c r="D9">
        <v>1</v>
      </c>
      <c r="E9">
        <v>-1</v>
      </c>
      <c r="F9">
        <v>1</v>
      </c>
      <c r="G9">
        <v>1</v>
      </c>
      <c r="H9">
        <v>-1</v>
      </c>
      <c r="I9">
        <v>-1</v>
      </c>
      <c r="J9">
        <v>-1</v>
      </c>
      <c r="K9">
        <v>1</v>
      </c>
      <c r="L9">
        <v>1</v>
      </c>
      <c r="M9">
        <v>-1</v>
      </c>
      <c r="N9">
        <v>-1</v>
      </c>
      <c r="O9">
        <v>-1</v>
      </c>
      <c r="P9">
        <v>1</v>
      </c>
      <c r="Q9">
        <v>1</v>
      </c>
      <c r="R9">
        <v>-1</v>
      </c>
      <c r="S9">
        <v>1</v>
      </c>
      <c r="T9">
        <v>0.72521915538329995</v>
      </c>
      <c r="U9">
        <v>0.67693700297013004</v>
      </c>
      <c r="V9">
        <v>0.59046036659578005</v>
      </c>
      <c r="W9">
        <f t="shared" si="0"/>
        <v>0.66420550831640346</v>
      </c>
      <c r="X9" s="2">
        <f t="shared" si="1"/>
        <v>6.1013647066896493E-2</v>
      </c>
      <c r="Y9" s="2">
        <f t="shared" si="2"/>
        <v>1.2731494653726583E-2</v>
      </c>
      <c r="Z9" s="2">
        <f t="shared" si="3"/>
        <v>-7.3745141720623408E-2</v>
      </c>
    </row>
    <row r="10" spans="1:26" x14ac:dyDescent="0.3">
      <c r="A10" t="s">
        <v>4</v>
      </c>
      <c r="D10">
        <v>1</v>
      </c>
      <c r="E10">
        <v>-1</v>
      </c>
      <c r="F10">
        <v>1</v>
      </c>
      <c r="G10">
        <v>1</v>
      </c>
      <c r="H10">
        <v>1</v>
      </c>
      <c r="I10">
        <v>-1</v>
      </c>
      <c r="J10">
        <v>-1</v>
      </c>
      <c r="K10">
        <v>-1</v>
      </c>
      <c r="L10">
        <v>1</v>
      </c>
      <c r="M10">
        <v>1</v>
      </c>
      <c r="N10">
        <v>1</v>
      </c>
      <c r="O10">
        <v>-1</v>
      </c>
      <c r="P10">
        <v>-1</v>
      </c>
      <c r="Q10">
        <v>-1</v>
      </c>
      <c r="R10">
        <v>1</v>
      </c>
      <c r="S10">
        <v>-1</v>
      </c>
      <c r="T10">
        <v>8.3953102001308993E-3</v>
      </c>
      <c r="U10">
        <v>8.4330295059873994E-3</v>
      </c>
      <c r="V10">
        <v>8.3570422034003004E-3</v>
      </c>
      <c r="W10">
        <f t="shared" si="0"/>
        <v>8.3951273031728658E-3</v>
      </c>
      <c r="X10" s="2">
        <f t="shared" si="1"/>
        <v>1.8289695803350159E-7</v>
      </c>
      <c r="Y10" s="2">
        <f t="shared" si="2"/>
        <v>3.7902202814533645E-5</v>
      </c>
      <c r="Z10" s="2">
        <f t="shared" si="3"/>
        <v>-3.8085099772565412E-5</v>
      </c>
    </row>
    <row r="11" spans="1:26" x14ac:dyDescent="0.3">
      <c r="A11" t="s">
        <v>5</v>
      </c>
      <c r="D11">
        <v>1</v>
      </c>
      <c r="E11">
        <v>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-1</v>
      </c>
      <c r="S11">
        <v>-1</v>
      </c>
      <c r="T11">
        <v>1.2013998160817E-2</v>
      </c>
      <c r="U11">
        <v>1.1964852019214E-2</v>
      </c>
      <c r="V11">
        <v>1.2074195198359E-2</v>
      </c>
      <c r="W11">
        <f t="shared" si="0"/>
        <v>1.2017681792796666E-2</v>
      </c>
      <c r="X11" s="2">
        <f t="shared" si="1"/>
        <v>-3.683631979665633E-6</v>
      </c>
      <c r="Y11" s="2">
        <f t="shared" si="2"/>
        <v>-5.2829773582665704E-5</v>
      </c>
      <c r="Z11" s="2">
        <f t="shared" si="3"/>
        <v>5.6513405562334806E-5</v>
      </c>
    </row>
    <row r="12" spans="1:26" x14ac:dyDescent="0.3">
      <c r="A12" t="s">
        <v>6</v>
      </c>
      <c r="D12">
        <v>1</v>
      </c>
      <c r="E12">
        <v>1</v>
      </c>
      <c r="F12">
        <v>-1</v>
      </c>
      <c r="G12">
        <v>-1</v>
      </c>
      <c r="H12">
        <v>1</v>
      </c>
      <c r="I12">
        <v>-1</v>
      </c>
      <c r="J12">
        <v>-1</v>
      </c>
      <c r="K12">
        <v>1</v>
      </c>
      <c r="L12">
        <v>1</v>
      </c>
      <c r="M12">
        <v>-1</v>
      </c>
      <c r="N12">
        <v>-1</v>
      </c>
      <c r="O12">
        <v>1</v>
      </c>
      <c r="P12">
        <v>-1</v>
      </c>
      <c r="Q12">
        <v>-1</v>
      </c>
      <c r="R12">
        <v>1</v>
      </c>
      <c r="S12">
        <v>1</v>
      </c>
      <c r="T12">
        <v>5.1573013646690001E-2</v>
      </c>
      <c r="U12">
        <v>5.2064557815585999E-2</v>
      </c>
      <c r="V12">
        <v>4.8828473236715998E-2</v>
      </c>
      <c r="W12">
        <f t="shared" si="0"/>
        <v>5.0822014899664002E-2</v>
      </c>
      <c r="X12" s="2">
        <f t="shared" si="1"/>
        <v>7.5099874702599934E-4</v>
      </c>
      <c r="Y12" s="2">
        <f t="shared" si="2"/>
        <v>1.2425429159219972E-3</v>
      </c>
      <c r="Z12" s="2">
        <f t="shared" si="3"/>
        <v>-1.9935416629480035E-3</v>
      </c>
    </row>
    <row r="13" spans="1:26" x14ac:dyDescent="0.3">
      <c r="A13" t="s">
        <v>7</v>
      </c>
      <c r="D13">
        <v>1</v>
      </c>
      <c r="E13">
        <v>1</v>
      </c>
      <c r="F13">
        <v>-1</v>
      </c>
      <c r="G13">
        <v>1</v>
      </c>
      <c r="H13">
        <v>-1</v>
      </c>
      <c r="I13">
        <f t="shared" ref="I13:I18" si="4">E13*F13</f>
        <v>-1</v>
      </c>
      <c r="J13">
        <f t="shared" ref="J13:J18" si="5">E13*G13</f>
        <v>1</v>
      </c>
      <c r="K13">
        <f t="shared" ref="K13:K18" si="6">E13*H13</f>
        <v>-1</v>
      </c>
      <c r="L13">
        <f t="shared" ref="L13:L18" si="7">F13*G13</f>
        <v>-1</v>
      </c>
      <c r="M13">
        <f t="shared" ref="M13:M18" si="8">F13*H13</f>
        <v>1</v>
      </c>
      <c r="N13">
        <f t="shared" ref="N13:N18" si="9">G13*H13</f>
        <v>-1</v>
      </c>
      <c r="O13">
        <f t="shared" ref="O13:O18" si="10">I13*G13</f>
        <v>-1</v>
      </c>
      <c r="P13">
        <f t="shared" ref="P13:P18" si="11">I13*H13</f>
        <v>1</v>
      </c>
      <c r="Q13">
        <f t="shared" ref="Q13:Q18" si="12">J13*H13</f>
        <v>-1</v>
      </c>
      <c r="R13">
        <f t="shared" ref="R13:R18" si="13">L13*H13</f>
        <v>1</v>
      </c>
      <c r="S13">
        <f t="shared" ref="S13:S18" si="14">O13*H13</f>
        <v>1</v>
      </c>
      <c r="T13">
        <v>0.55924369724205003</v>
      </c>
      <c r="U13">
        <v>0.60145141727224005</v>
      </c>
      <c r="V13">
        <v>0.69626792287366002</v>
      </c>
      <c r="W13">
        <f t="shared" si="0"/>
        <v>0.61898767912931663</v>
      </c>
      <c r="X13" s="2">
        <f t="shared" si="1"/>
        <v>-5.9743981887266595E-2</v>
      </c>
      <c r="Y13" s="2">
        <f t="shared" si="2"/>
        <v>-1.7536261857076574E-2</v>
      </c>
      <c r="Z13" s="2">
        <f t="shared" si="3"/>
        <v>7.7280243744343391E-2</v>
      </c>
    </row>
    <row r="14" spans="1:26" x14ac:dyDescent="0.3">
      <c r="D14">
        <v>1</v>
      </c>
      <c r="E14">
        <v>1</v>
      </c>
      <c r="F14">
        <v>-1</v>
      </c>
      <c r="G14">
        <v>1</v>
      </c>
      <c r="H14">
        <v>1</v>
      </c>
      <c r="I14">
        <f t="shared" si="4"/>
        <v>-1</v>
      </c>
      <c r="J14">
        <f t="shared" si="5"/>
        <v>1</v>
      </c>
      <c r="K14">
        <f t="shared" si="6"/>
        <v>1</v>
      </c>
      <c r="L14">
        <f t="shared" si="7"/>
        <v>-1</v>
      </c>
      <c r="M14">
        <f t="shared" si="8"/>
        <v>-1</v>
      </c>
      <c r="N14">
        <f t="shared" si="9"/>
        <v>1</v>
      </c>
      <c r="O14">
        <f t="shared" si="10"/>
        <v>-1</v>
      </c>
      <c r="P14">
        <f t="shared" si="11"/>
        <v>-1</v>
      </c>
      <c r="Q14">
        <f t="shared" si="12"/>
        <v>1</v>
      </c>
      <c r="R14">
        <f t="shared" si="13"/>
        <v>-1</v>
      </c>
      <c r="S14">
        <f t="shared" si="14"/>
        <v>-1</v>
      </c>
      <c r="T14">
        <v>1.2923956823286E-2</v>
      </c>
      <c r="U14">
        <v>1.3596713794750999E-2</v>
      </c>
      <c r="V14">
        <v>1.2921968681019001E-2</v>
      </c>
      <c r="W14">
        <f t="shared" si="0"/>
        <v>1.3147546433018667E-2</v>
      </c>
      <c r="X14" s="2">
        <f t="shared" si="1"/>
        <v>-2.2358960973266687E-4</v>
      </c>
      <c r="Y14" s="2">
        <f t="shared" si="2"/>
        <v>4.491673617323319E-4</v>
      </c>
      <c r="Z14" s="2">
        <f t="shared" si="3"/>
        <v>-2.2557775199966677E-4</v>
      </c>
    </row>
    <row r="15" spans="1:26" x14ac:dyDescent="0.3">
      <c r="D15">
        <v>1</v>
      </c>
      <c r="E15">
        <v>1</v>
      </c>
      <c r="F15">
        <v>1</v>
      </c>
      <c r="G15">
        <v>-1</v>
      </c>
      <c r="H15">
        <v>-1</v>
      </c>
      <c r="I15">
        <f t="shared" si="4"/>
        <v>1</v>
      </c>
      <c r="J15">
        <f t="shared" si="5"/>
        <v>-1</v>
      </c>
      <c r="K15">
        <f t="shared" si="6"/>
        <v>-1</v>
      </c>
      <c r="L15">
        <f t="shared" si="7"/>
        <v>-1</v>
      </c>
      <c r="M15">
        <f t="shared" si="8"/>
        <v>-1</v>
      </c>
      <c r="N15">
        <f t="shared" si="9"/>
        <v>1</v>
      </c>
      <c r="O15">
        <f t="shared" si="10"/>
        <v>-1</v>
      </c>
      <c r="P15">
        <f t="shared" si="11"/>
        <v>-1</v>
      </c>
      <c r="Q15">
        <f t="shared" si="12"/>
        <v>1</v>
      </c>
      <c r="R15">
        <f t="shared" si="13"/>
        <v>1</v>
      </c>
      <c r="S15">
        <f t="shared" si="14"/>
        <v>1</v>
      </c>
      <c r="T15">
        <v>7.8395657329327992E-3</v>
      </c>
      <c r="U15">
        <v>7.8557123197359E-3</v>
      </c>
      <c r="V15">
        <v>7.8126374739168995E-3</v>
      </c>
      <c r="W15">
        <f t="shared" si="0"/>
        <v>7.8359718421951996E-3</v>
      </c>
      <c r="X15" s="2">
        <f t="shared" si="1"/>
        <v>3.5938907375996504E-6</v>
      </c>
      <c r="Y15" s="2">
        <f t="shared" si="2"/>
        <v>1.9740477540700421E-5</v>
      </c>
      <c r="Z15" s="2">
        <f t="shared" si="3"/>
        <v>-2.3334368278300072E-5</v>
      </c>
    </row>
    <row r="16" spans="1:26" x14ac:dyDescent="0.3">
      <c r="D16">
        <v>1</v>
      </c>
      <c r="E16">
        <v>1</v>
      </c>
      <c r="F16">
        <v>1</v>
      </c>
      <c r="G16">
        <v>-1</v>
      </c>
      <c r="H16">
        <v>1</v>
      </c>
      <c r="I16">
        <f t="shared" si="4"/>
        <v>1</v>
      </c>
      <c r="J16">
        <f t="shared" si="5"/>
        <v>-1</v>
      </c>
      <c r="K16">
        <f t="shared" si="6"/>
        <v>1</v>
      </c>
      <c r="L16">
        <f t="shared" si="7"/>
        <v>-1</v>
      </c>
      <c r="M16">
        <f t="shared" si="8"/>
        <v>1</v>
      </c>
      <c r="N16">
        <f t="shared" si="9"/>
        <v>-1</v>
      </c>
      <c r="O16">
        <f t="shared" si="10"/>
        <v>-1</v>
      </c>
      <c r="P16">
        <f t="shared" si="11"/>
        <v>1</v>
      </c>
      <c r="Q16">
        <f t="shared" si="12"/>
        <v>-1</v>
      </c>
      <c r="R16">
        <f t="shared" si="13"/>
        <v>-1</v>
      </c>
      <c r="S16">
        <f t="shared" si="14"/>
        <v>-1</v>
      </c>
      <c r="T16">
        <v>3.9097579221432997E-2</v>
      </c>
      <c r="U16">
        <v>4.0093205689264E-2</v>
      </c>
      <c r="V16">
        <v>3.9139341313513001E-2</v>
      </c>
      <c r="W16">
        <f t="shared" si="0"/>
        <v>3.9443375408070004E-2</v>
      </c>
      <c r="X16" s="2">
        <f t="shared" si="1"/>
        <v>-3.4579618663700684E-4</v>
      </c>
      <c r="Y16" s="2">
        <f t="shared" si="2"/>
        <v>6.4983028119399572E-4</v>
      </c>
      <c r="Z16" s="2">
        <f t="shared" si="3"/>
        <v>-3.0403409455700275E-4</v>
      </c>
    </row>
    <row r="17" spans="3:27" x14ac:dyDescent="0.3">
      <c r="D17">
        <v>1</v>
      </c>
      <c r="E17">
        <v>1</v>
      </c>
      <c r="F17">
        <v>1</v>
      </c>
      <c r="G17">
        <v>1</v>
      </c>
      <c r="H17">
        <v>-1</v>
      </c>
      <c r="I17">
        <f t="shared" si="4"/>
        <v>1</v>
      </c>
      <c r="J17">
        <f t="shared" si="5"/>
        <v>1</v>
      </c>
      <c r="K17">
        <f t="shared" si="6"/>
        <v>-1</v>
      </c>
      <c r="L17">
        <f t="shared" si="7"/>
        <v>1</v>
      </c>
      <c r="M17">
        <f t="shared" si="8"/>
        <v>-1</v>
      </c>
      <c r="N17">
        <f t="shared" si="9"/>
        <v>-1</v>
      </c>
      <c r="O17">
        <f t="shared" si="10"/>
        <v>1</v>
      </c>
      <c r="P17">
        <f t="shared" si="11"/>
        <v>-1</v>
      </c>
      <c r="Q17">
        <f t="shared" si="12"/>
        <v>-1</v>
      </c>
      <c r="R17">
        <f t="shared" si="13"/>
        <v>-1</v>
      </c>
      <c r="S17">
        <f t="shared" si="14"/>
        <v>-1</v>
      </c>
      <c r="T17">
        <v>0.58908076460603997</v>
      </c>
      <c r="U17">
        <v>0.69349599634158998</v>
      </c>
      <c r="V17">
        <v>0.53561198577608005</v>
      </c>
      <c r="W17">
        <f t="shared" si="0"/>
        <v>0.60606291557457004</v>
      </c>
      <c r="X17" s="2">
        <f t="shared" si="1"/>
        <v>-1.6982150968530063E-2</v>
      </c>
      <c r="Y17" s="2">
        <f t="shared" si="2"/>
        <v>8.7433080767019944E-2</v>
      </c>
      <c r="Z17" s="2">
        <f t="shared" si="3"/>
        <v>-7.0450929798489992E-2</v>
      </c>
    </row>
    <row r="18" spans="3:27" x14ac:dyDescent="0.3">
      <c r="D18">
        <v>1</v>
      </c>
      <c r="E18">
        <v>1</v>
      </c>
      <c r="F18">
        <v>1</v>
      </c>
      <c r="G18">
        <v>1</v>
      </c>
      <c r="H18">
        <v>1</v>
      </c>
      <c r="I18">
        <f t="shared" si="4"/>
        <v>1</v>
      </c>
      <c r="J18">
        <f t="shared" si="5"/>
        <v>1</v>
      </c>
      <c r="K18">
        <f t="shared" si="6"/>
        <v>1</v>
      </c>
      <c r="L18">
        <f t="shared" si="7"/>
        <v>1</v>
      </c>
      <c r="M18">
        <f t="shared" si="8"/>
        <v>1</v>
      </c>
      <c r="N18">
        <f t="shared" si="9"/>
        <v>1</v>
      </c>
      <c r="O18">
        <f t="shared" si="10"/>
        <v>1</v>
      </c>
      <c r="P18">
        <f t="shared" si="11"/>
        <v>1</v>
      </c>
      <c r="Q18">
        <f t="shared" si="12"/>
        <v>1</v>
      </c>
      <c r="R18">
        <f t="shared" si="13"/>
        <v>1</v>
      </c>
      <c r="S18">
        <f t="shared" si="14"/>
        <v>1</v>
      </c>
      <c r="T18">
        <v>8.1176163484352002E-3</v>
      </c>
      <c r="U18">
        <v>8.1642706331678996E-3</v>
      </c>
      <c r="V18">
        <v>8.1988133588322999E-3</v>
      </c>
      <c r="W18">
        <f t="shared" si="0"/>
        <v>8.1602334468118005E-3</v>
      </c>
      <c r="X18" s="2">
        <f t="shared" si="1"/>
        <v>-4.2617098376600271E-5</v>
      </c>
      <c r="Y18" s="2">
        <f t="shared" si="2"/>
        <v>4.0371863560990928E-6</v>
      </c>
      <c r="Z18" s="2">
        <f t="shared" si="3"/>
        <v>3.8579912020499443E-5</v>
      </c>
    </row>
    <row r="20" spans="3:27" x14ac:dyDescent="0.3">
      <c r="C20" t="s">
        <v>31</v>
      </c>
      <c r="D20">
        <f>D3*W3+D4*W4+D5*W5+D6*W6+D7*W7+D8*W8+D9*W9+D10*W10+D11*W11+D12*W12+D13*W13+D14*W14+D15*W15+D16*W16+D17*W17+D18*W18</f>
        <v>2.8293988877757328</v>
      </c>
      <c r="E20">
        <f>E3*W3+E4*W4+E5*W5+E6*W6+E7*W7+E8*W8+E9*W9+E10*W10+E11*W11+E12*W12+E13*W13+E14*W14+E15*W15+E16*W16+E17*W17+E18*W18</f>
        <v>-0.11644405072284683</v>
      </c>
      <c r="F20">
        <f>F3*W3+F4*W4+F5*W5+F6*W6+F7*W7+F8*W8+F9*W9+F10*W10+F11*W11+F12*W12+F13*W13+F14*W14+F15*W15+F16*W16+F17*W17+F18*W18</f>
        <v>-6.5709178823224718E-2</v>
      </c>
      <c r="G20">
        <f>G3*W3+G4*W4+G5*W5+G6*W6+G7*W7+G8*W8+G9*W9+G10*W10+G11*W11+G12*W12+G13*W13+G14*W14+G15*W15+G16*W16+G17*W17+G18*W18</f>
        <v>2.3784239898700656</v>
      </c>
      <c r="H20">
        <f>H3*W3+H4*W4+H5*W5+H6*W6+H7*W7+H8*W8+H9*W9+H10*W10+H11*W11+H12*W12+H13*W13+H14*W14+H15*W15+H16*W16+H17*W17+H18*W18</f>
        <v>-2.3710031361483499</v>
      </c>
      <c r="I20">
        <f>I3*W3+I4*W4+I5*W5+I6*W6+I7*W7+I8*W8+I9*W9+I10*W10+I11*W11+I12*W12+I13*W13+I14*W14+I15*W15+I16*W16+I17*W17+I18*W18</f>
        <v>-1.2356731430730721E-3</v>
      </c>
      <c r="J20">
        <f>J3*W3+J4*W4+J5*W5+J6*W6+J7*W7+J8*W8+J9*W9+J10*W10+J11*W11+J12*W12+J13*W13+J14*W14+J15*W15+J16*W16+J17*W17+J18*W18</f>
        <v>-0.10594532858808339</v>
      </c>
      <c r="K20">
        <f>K3*W3+K4*W4+K5*W5+K6*W6+K7*W7+K8*W8+K9*W9+K10*W10+K11*W11+K12*W12+K13*W13+K14*W14+K15*W15+K16*W16+K17*W17+K18*W18</f>
        <v>0.10434097984572219</v>
      </c>
      <c r="L20">
        <f>L3*W3+L4*W4+L5*W5+L6*W6+L7*W7+L8*W8+L9*W9+L10*W10+L11*W11+L12*W12+L13*W13+L14*W14+L15*W15+L16*W16+L17*W17+L18*W18</f>
        <v>5.1814397412587049E-3</v>
      </c>
      <c r="M20">
        <f>M3*W3+M4*W4+M5*W5+M6*W6+M7*W7+M8*W8+M9*W9+M10*W10+M11*W11+M12*W12+M13*W13+M14*W14+M15*W15+M16*W16+M17*W17+M18*W18</f>
        <v>-9.7128461278338778E-3</v>
      </c>
      <c r="N20">
        <f>N3*W3+N4*W4+N5*W5+N6*W6+N7*W7+N8*W8+N9*W9+N10*W10+N11*W11+N12*W12+N13*W13+N14*W14+N15*W15+N16*W16+N17*W17+N18*W18</f>
        <v>-2.6609383106822642</v>
      </c>
      <c r="O20">
        <f>O3*W3+O4*W4+O5*W5+O6*W6+O7*W7+O8*W8+O9*W9+O10*W10+O11*W11+O12*W12+O13*W13+O14*W14+O15*W15+O16*W16+O17*W17+O18*W18</f>
        <v>-9.8848939387745898E-3</v>
      </c>
      <c r="P20">
        <f>P3*W3+P4*W4+P5*W5+P6*W6+P7*W7+P8*W8+P9*W9+P10*W10+P11*W11+P12*W12+P13*W13+P14*W14+P15*W15+P16*W16+P17*W17+P18*W18</f>
        <v>1.1193888182928298E-2</v>
      </c>
      <c r="Q20">
        <f>Q3*W3+Q4*W4+Q5*W5+Q6*W6+Q7*W7+Q8*W8+Q9*W9+Q10*W10+Q11*W11+Q12*W12+Q13*W13+Q14*W14+Q15*W15+Q16*W16+Q17*W17+Q18*W18</f>
        <v>0.11262920768866766</v>
      </c>
      <c r="R20">
        <f>R3*W3+R4*W4+R5*W5+R6*W6+R7*W7+R8*W8+R9*W9+R10*W10+R11*W11+R12*W12+R13*W13+R14*W14+R15*W15+R16*W16+R17*W17+R18*W18</f>
        <v>2.6802040394493271E-2</v>
      </c>
      <c r="S20">
        <f>S3*W3+S4*W4+S5*W5+S6*W6+S7*W7+S8*W8+S9*W9+S10*W10+S11*W11+S12*W12+S13*W13+S14*W14+S15*W15+S16*W16+S17*W17+S18*W18</f>
        <v>3.4667198245713366E-3</v>
      </c>
      <c r="X20" s="2">
        <f>X3+X4+X5+X6+X7+X8+X9+X10+X11+X12+X13+X14+X15+X16+X17+X18</f>
        <v>-7.4618707262935069E-2</v>
      </c>
      <c r="Y20" s="2">
        <f>Y3+Y4+Y5+Y6+Y7+Y8+Y9+Y10+Y11+Y12+Y13+Y14+Y15+Y16+Y17+Y18</f>
        <v>3.4551966404438389E-2</v>
      </c>
      <c r="Z20" s="2">
        <f t="shared" ref="Z20" si="15">Z3+Z4+Z5+Z6+Z7+Z8+Z9+Z10+Z11+Z12+Z13+Z14+Z15+Z16+Z17+Z18</f>
        <v>4.0066740858496736E-2</v>
      </c>
      <c r="AA20" t="s">
        <v>33</v>
      </c>
    </row>
    <row r="21" spans="3:27" x14ac:dyDescent="0.3">
      <c r="C21" t="s">
        <v>32</v>
      </c>
      <c r="D21" s="2">
        <f>D20/16</f>
        <v>0.1768374304859833</v>
      </c>
      <c r="E21" s="2">
        <f t="shared" ref="E21:S21" si="16">E20/16</f>
        <v>-7.277753170177927E-3</v>
      </c>
      <c r="F21" s="2">
        <f t="shared" si="16"/>
        <v>-4.1068236764515448E-3</v>
      </c>
      <c r="G21" s="2">
        <f t="shared" si="16"/>
        <v>0.1486514993668791</v>
      </c>
      <c r="H21" s="2">
        <f t="shared" si="16"/>
        <v>-0.14818769600927187</v>
      </c>
      <c r="I21" s="2">
        <f t="shared" si="16"/>
        <v>-7.7229571442067007E-5</v>
      </c>
      <c r="J21" s="2">
        <f t="shared" si="16"/>
        <v>-6.6215830367552121E-3</v>
      </c>
      <c r="K21" s="2">
        <f t="shared" si="16"/>
        <v>6.5213112403576367E-3</v>
      </c>
      <c r="L21" s="2">
        <f t="shared" si="16"/>
        <v>3.2383998382866906E-4</v>
      </c>
      <c r="M21" s="2">
        <f t="shared" si="16"/>
        <v>-6.0705288298961736E-4</v>
      </c>
      <c r="N21" s="2">
        <f t="shared" si="16"/>
        <v>-0.16630864441764151</v>
      </c>
      <c r="O21" s="2">
        <f t="shared" si="16"/>
        <v>-6.1780587117341186E-4</v>
      </c>
      <c r="P21" s="2">
        <f t="shared" si="16"/>
        <v>6.9961801143301864E-4</v>
      </c>
      <c r="Q21" s="2">
        <f t="shared" si="16"/>
        <v>7.0393254805417287E-3</v>
      </c>
      <c r="R21" s="2">
        <f t="shared" si="16"/>
        <v>1.6751275246558294E-3</v>
      </c>
      <c r="S21" s="2">
        <f t="shared" si="16"/>
        <v>2.1666998903570854E-4</v>
      </c>
      <c r="X21" s="2">
        <f>X20/16</f>
        <v>-4.6636692039334418E-3</v>
      </c>
      <c r="Y21" s="2">
        <f t="shared" ref="Y21:Z21" si="17">Y20/16</f>
        <v>2.1594979002773993E-3</v>
      </c>
      <c r="Z21" s="2">
        <f t="shared" si="17"/>
        <v>2.504171303656046E-3</v>
      </c>
      <c r="AA21" t="s">
        <v>34</v>
      </c>
    </row>
    <row r="22" spans="3:27" x14ac:dyDescent="0.3">
      <c r="C22" t="s">
        <v>37</v>
      </c>
      <c r="D22" s="2"/>
      <c r="E22" s="2">
        <f t="shared" ref="E22:S22" si="18">(E21^2)*16*3</f>
        <v>2.5423531778896733E-3</v>
      </c>
      <c r="F22" s="2">
        <f t="shared" si="18"/>
        <v>8.0956803405422318E-4</v>
      </c>
      <c r="G22" s="2">
        <f t="shared" si="18"/>
        <v>1.0606688766730206</v>
      </c>
      <c r="H22" s="2">
        <f t="shared" si="18"/>
        <v>1.0540604759297456</v>
      </c>
      <c r="I22" s="2">
        <f t="shared" si="18"/>
        <v>2.8629152184601594E-7</v>
      </c>
      <c r="J22" s="2">
        <f t="shared" si="18"/>
        <v>2.1045773718069301E-3</v>
      </c>
      <c r="K22" s="2">
        <f t="shared" si="18"/>
        <v>2.0413200140935134E-3</v>
      </c>
      <c r="L22" s="2">
        <f t="shared" si="18"/>
        <v>5.0338720860553265E-6</v>
      </c>
      <c r="M22" s="2">
        <f t="shared" si="18"/>
        <v>1.7688633731808293E-5</v>
      </c>
      <c r="N22" s="2">
        <f t="shared" si="18"/>
        <v>1.327611129985609</v>
      </c>
      <c r="O22" s="2">
        <f t="shared" si="18"/>
        <v>1.8320836533904241E-5</v>
      </c>
      <c r="P22" s="2">
        <f t="shared" si="18"/>
        <v>2.3494337372231587E-5</v>
      </c>
      <c r="Q22" s="2">
        <f t="shared" si="18"/>
        <v>2.3785009546081941E-3</v>
      </c>
      <c r="R22" s="2">
        <f t="shared" si="18"/>
        <v>1.3469050674525917E-4</v>
      </c>
      <c r="S22" s="2">
        <f t="shared" si="18"/>
        <v>2.2534024391392348E-6</v>
      </c>
      <c r="X22" s="2">
        <f>X3^2+X4^2+X5^2+X6^2+X7^2+X8^2+X9^2+X10^2+X11^2+X12^2+X13^2+X14^2+X15^2+X16^2+X17^2+X18^2</f>
        <v>1.1253889924692046E-2</v>
      </c>
      <c r="Y22" s="2">
        <f>Y3^2+Y4^2+Y5^2+Y6^2+Y7^2+Y8^2+Y9^2+Y10^2+Y11^2+Y12^2+Y13^2+Y14^2+Y15^2+Y16^2+Y17^2+Y18^2</f>
        <v>1.0084310034606109E-2</v>
      </c>
      <c r="Z22" s="2">
        <f>Z3^2+Z4^2+Z5^2+Z6^2+Z7^2+Z8^2+Z9^2+Z10^2+Z11^2+Z12^2+Z13^2+Z14^2+Z15^2+Z16^2+Z17^2+Z18^2</f>
        <v>2.733711943686893E-2</v>
      </c>
      <c r="AA22" t="s">
        <v>35</v>
      </c>
    </row>
    <row r="23" spans="3:27" x14ac:dyDescent="0.3">
      <c r="C23" t="s">
        <v>39</v>
      </c>
      <c r="E23" s="3">
        <f>E22*100/Z25</f>
        <v>7.2615966843228977E-2</v>
      </c>
      <c r="F23" s="3">
        <f>F22*100/Z25</f>
        <v>2.3123288310012546E-2</v>
      </c>
      <c r="G23" s="3">
        <f>G22*100/Z25</f>
        <v>30.295356542109573</v>
      </c>
      <c r="H23" s="3">
        <f>H22*100/Z25</f>
        <v>30.106604084963255</v>
      </c>
      <c r="I23" s="3">
        <v>0</v>
      </c>
      <c r="J23" s="3">
        <f>J22*100/Z25</f>
        <v>6.0111994658821541E-2</v>
      </c>
      <c r="K23" s="3">
        <f>K22*100/Z25</f>
        <v>5.8305206274636201E-2</v>
      </c>
      <c r="L23" s="3">
        <f>L22*100/Z25</f>
        <v>1.4377997977349166E-4</v>
      </c>
      <c r="M23" s="3">
        <f>M22*100/Z25</f>
        <v>5.0523163018492039E-4</v>
      </c>
      <c r="N23" s="3">
        <f>N22*100/Z25</f>
        <v>37.919895093316704</v>
      </c>
      <c r="O23" s="3">
        <f>O22*100/Z25</f>
        <v>5.2328892376413215E-4</v>
      </c>
      <c r="P23" s="3">
        <f>P22*100/Z25</f>
        <v>6.7105705000504836E-4</v>
      </c>
      <c r="Q23" s="3">
        <f>Q22*100/Z25</f>
        <v>6.7935937445081529E-2</v>
      </c>
      <c r="R23" s="3">
        <f>R22*100/Z25</f>
        <v>3.8470978214089364E-3</v>
      </c>
      <c r="S23" s="3">
        <f>S22*100/Z25</f>
        <v>6.4362810890347075E-5</v>
      </c>
      <c r="Z23" s="2">
        <f>X22+Y22+Z22</f>
        <v>4.8675319396167087E-2</v>
      </c>
      <c r="AA23" t="s">
        <v>36</v>
      </c>
    </row>
    <row r="24" spans="3:27" x14ac:dyDescent="0.3">
      <c r="Z24" s="3">
        <f>Z23*100/Z25</f>
        <v>1.3902888906605859</v>
      </c>
      <c r="AA24" t="s">
        <v>40</v>
      </c>
    </row>
    <row r="25" spans="3:27" x14ac:dyDescent="0.3">
      <c r="E25">
        <f>E23/100</f>
        <v>7.2615966843228975E-4</v>
      </c>
      <c r="F25">
        <f t="shared" ref="F25:S25" si="19">F23/100</f>
        <v>2.3123288310012547E-4</v>
      </c>
      <c r="G25">
        <f t="shared" si="19"/>
        <v>0.30295356542109575</v>
      </c>
      <c r="H25">
        <f t="shared" si="19"/>
        <v>0.30106604084963257</v>
      </c>
      <c r="I25">
        <f t="shared" si="19"/>
        <v>0</v>
      </c>
      <c r="J25">
        <f t="shared" si="19"/>
        <v>6.0111994658821537E-4</v>
      </c>
      <c r="K25">
        <f t="shared" si="19"/>
        <v>5.8305206274636206E-4</v>
      </c>
      <c r="L25">
        <f t="shared" si="19"/>
        <v>1.4377997977349165E-6</v>
      </c>
      <c r="M25">
        <f t="shared" si="19"/>
        <v>5.0523163018492035E-6</v>
      </c>
      <c r="N25">
        <f t="shared" si="19"/>
        <v>0.37919895093316702</v>
      </c>
      <c r="O25">
        <f t="shared" si="19"/>
        <v>5.2328892376413218E-6</v>
      </c>
      <c r="P25">
        <f t="shared" si="19"/>
        <v>6.7105705000504839E-6</v>
      </c>
      <c r="Q25">
        <f t="shared" si="19"/>
        <v>6.7935937445081534E-4</v>
      </c>
      <c r="R25">
        <f t="shared" si="19"/>
        <v>3.8470978214089364E-5</v>
      </c>
      <c r="S25">
        <f t="shared" si="19"/>
        <v>6.4362810890347072E-7</v>
      </c>
      <c r="Z25" s="2">
        <f>E22+F22+G22+H22+I22+J22+K22+L22+M22+N22+O22+P22+Q22+R22+S22+Z23</f>
        <v>3.5010938894174255</v>
      </c>
      <c r="AA25" t="s">
        <v>38</v>
      </c>
    </row>
    <row r="27" spans="3:27" x14ac:dyDescent="0.3">
      <c r="I27" s="2"/>
      <c r="Q27" s="4"/>
    </row>
    <row r="29" spans="3:27" x14ac:dyDescent="0.3">
      <c r="V29" t="s">
        <v>45</v>
      </c>
      <c r="W29" t="s">
        <v>46</v>
      </c>
    </row>
    <row r="30" spans="3:27" x14ac:dyDescent="0.3">
      <c r="V30">
        <v>1.2415926875429001E-2</v>
      </c>
      <c r="W30">
        <v>6.6767414870008701E-6</v>
      </c>
    </row>
    <row r="31" spans="3:27" x14ac:dyDescent="0.3">
      <c r="V31">
        <v>5.6181644550643998E-2</v>
      </c>
      <c r="W31">
        <v>9.6421225950900358E-4</v>
      </c>
    </row>
    <row r="32" spans="3:27" x14ac:dyDescent="0.3">
      <c r="V32">
        <v>0.61009369761105003</v>
      </c>
      <c r="W32">
        <v>-6.0591280487763188E-2</v>
      </c>
    </row>
    <row r="33" spans="1:23" x14ac:dyDescent="0.3">
      <c r="V33" s="2">
        <v>1.4125790917746E-2</v>
      </c>
      <c r="W33">
        <v>-1.41659603046667E-4</v>
      </c>
    </row>
    <row r="34" spans="1:23" x14ac:dyDescent="0.3">
      <c r="V34">
        <v>8.0071037843490005E-3</v>
      </c>
      <c r="W34">
        <v>1.0076710344598602E-5</v>
      </c>
    </row>
    <row r="35" spans="1:23" x14ac:dyDescent="0.3">
      <c r="V35">
        <v>4.0451359408464997E-2</v>
      </c>
      <c r="W35">
        <v>7.0666389743866131E-4</v>
      </c>
    </row>
    <row r="36" spans="1:23" x14ac:dyDescent="0.3">
      <c r="V36">
        <v>0.72521915538329995</v>
      </c>
      <c r="W36">
        <v>6.1013647066896493E-2</v>
      </c>
    </row>
    <row r="37" spans="1:23" x14ac:dyDescent="0.3">
      <c r="V37">
        <v>8.3953102001308993E-3</v>
      </c>
      <c r="W37">
        <v>1.8289695803350159E-7</v>
      </c>
    </row>
    <row r="38" spans="1:23" x14ac:dyDescent="0.3">
      <c r="V38">
        <v>1.2013998160817E-2</v>
      </c>
      <c r="W38">
        <v>-3.683631979665633E-6</v>
      </c>
    </row>
    <row r="39" spans="1:23" x14ac:dyDescent="0.3">
      <c r="V39">
        <v>5.1573013646690001E-2</v>
      </c>
      <c r="W39">
        <v>7.5099874702599934E-4</v>
      </c>
    </row>
    <row r="40" spans="1:23" x14ac:dyDescent="0.3">
      <c r="V40">
        <v>0.55924369724205003</v>
      </c>
      <c r="W40">
        <v>-5.9743981887266595E-2</v>
      </c>
    </row>
    <row r="41" spans="1:23" x14ac:dyDescent="0.3">
      <c r="V41">
        <v>1.2923956823286E-2</v>
      </c>
      <c r="W41">
        <v>-2.2358960973266687E-4</v>
      </c>
    </row>
    <row r="42" spans="1:23" x14ac:dyDescent="0.3">
      <c r="V42">
        <v>7.8395657329327992E-3</v>
      </c>
      <c r="W42">
        <v>3.5938907375996504E-6</v>
      </c>
    </row>
    <row r="43" spans="1:23" x14ac:dyDescent="0.3">
      <c r="V43">
        <v>3.9097579221432997E-2</v>
      </c>
      <c r="W43">
        <v>-3.4579618663700684E-4</v>
      </c>
    </row>
    <row r="44" spans="1:23" x14ac:dyDescent="0.3">
      <c r="A44" s="8" t="s">
        <v>41</v>
      </c>
      <c r="B44" s="8"/>
      <c r="V44">
        <v>0.58908076460603997</v>
      </c>
      <c r="W44">
        <v>-1.6982150968530063E-2</v>
      </c>
    </row>
    <row r="45" spans="1:23" x14ac:dyDescent="0.3">
      <c r="V45">
        <v>8.1176163484352002E-3</v>
      </c>
      <c r="W45">
        <v>-4.2617098376600271E-5</v>
      </c>
    </row>
    <row r="46" spans="1:23" x14ac:dyDescent="0.3">
      <c r="V46">
        <v>1.2444980681301E-2</v>
      </c>
      <c r="W46">
        <v>3.5730547358999581E-5</v>
      </c>
    </row>
    <row r="47" spans="1:23" x14ac:dyDescent="0.3">
      <c r="A47" s="5" t="s">
        <v>8</v>
      </c>
      <c r="B47" s="5" t="s">
        <v>42</v>
      </c>
      <c r="C47" s="5" t="s">
        <v>43</v>
      </c>
      <c r="D47" s="5" t="s">
        <v>44</v>
      </c>
      <c r="V47">
        <v>4.9436283445883002E-2</v>
      </c>
      <c r="W47">
        <v>-5.7811488452519932E-3</v>
      </c>
    </row>
    <row r="48" spans="1:23" x14ac:dyDescent="0.3">
      <c r="A48">
        <v>1</v>
      </c>
      <c r="B48">
        <v>-7.3745141720623408E-2</v>
      </c>
      <c r="C48">
        <f>_xlfn.NORM.S.INV(D48)</f>
        <v>-2.3109913382574181</v>
      </c>
      <c r="D48" s="6">
        <f>(A48-0.5)/48</f>
        <v>1.0416666666666666E-2</v>
      </c>
      <c r="V48">
        <v>0.62670504644783998</v>
      </c>
      <c r="W48">
        <v>-4.3979931650973247E-2</v>
      </c>
    </row>
    <row r="49" spans="1:23" x14ac:dyDescent="0.3">
      <c r="A49">
        <f>A48+1</f>
        <v>2</v>
      </c>
      <c r="B49">
        <v>-7.0450929798489992E-2</v>
      </c>
      <c r="C49">
        <f t="shared" ref="C49:C95" si="20">_xlfn.NORM.S.INV(D49)</f>
        <v>-1.8627318674216511</v>
      </c>
      <c r="D49" s="6">
        <f t="shared" ref="D49:D95" si="21">(A49-0.5)/48</f>
        <v>3.125E-2</v>
      </c>
      <c r="V49" s="2">
        <v>1.372853019962E-2</v>
      </c>
      <c r="W49">
        <v>-5.3892032117266661E-4</v>
      </c>
    </row>
    <row r="50" spans="1:23" x14ac:dyDescent="0.3">
      <c r="A50">
        <f t="shared" ref="A50:A95" si="22">A49+1</f>
        <v>3</v>
      </c>
      <c r="B50">
        <v>-6.0591280487763188E-2</v>
      </c>
      <c r="C50">
        <f t="shared" si="20"/>
        <v>-1.6249807216131986</v>
      </c>
      <c r="D50" s="6">
        <f t="shared" si="21"/>
        <v>5.2083333333333336E-2</v>
      </c>
      <c r="V50">
        <v>8.0193050584641008E-3</v>
      </c>
      <c r="W50">
        <v>2.2277984459698891E-5</v>
      </c>
    </row>
    <row r="51" spans="1:23" x14ac:dyDescent="0.3">
      <c r="A51">
        <f t="shared" si="22"/>
        <v>4</v>
      </c>
      <c r="B51">
        <v>-5.9743981887266595E-2</v>
      </c>
      <c r="C51">
        <f t="shared" si="20"/>
        <v>-1.4544076028560404</v>
      </c>
      <c r="D51" s="6">
        <f t="shared" si="21"/>
        <v>7.2916666666666671E-2</v>
      </c>
      <c r="V51">
        <v>3.9559949985396997E-2</v>
      </c>
      <c r="W51">
        <v>-1.8474552562933871E-4</v>
      </c>
    </row>
    <row r="52" spans="1:23" x14ac:dyDescent="0.3">
      <c r="A52">
        <f t="shared" si="22"/>
        <v>5</v>
      </c>
      <c r="B52">
        <v>-4.3979931650973247E-2</v>
      </c>
      <c r="C52">
        <f t="shared" si="20"/>
        <v>-1.3180108973035372</v>
      </c>
      <c r="D52" s="6">
        <f t="shared" si="21"/>
        <v>9.375E-2</v>
      </c>
      <c r="V52">
        <v>0.67693700297013004</v>
      </c>
      <c r="W52">
        <v>1.2731494653726583E-2</v>
      </c>
    </row>
    <row r="53" spans="1:23" x14ac:dyDescent="0.3">
      <c r="A53">
        <f t="shared" si="22"/>
        <v>6</v>
      </c>
      <c r="B53">
        <v>-1.7536261857076574E-2</v>
      </c>
      <c r="C53">
        <f t="shared" si="20"/>
        <v>-1.2025082629254475</v>
      </c>
      <c r="D53" s="6">
        <f t="shared" si="21"/>
        <v>0.11458333333333333</v>
      </c>
      <c r="V53">
        <v>8.4330295059873994E-3</v>
      </c>
      <c r="W53">
        <v>3.7902202814533645E-5</v>
      </c>
    </row>
    <row r="54" spans="1:23" x14ac:dyDescent="0.3">
      <c r="A54">
        <f t="shared" si="22"/>
        <v>7</v>
      </c>
      <c r="B54">
        <v>-1.6982150968530063E-2</v>
      </c>
      <c r="C54">
        <f t="shared" si="20"/>
        <v>-1.1011455083738533</v>
      </c>
      <c r="D54" s="6">
        <f t="shared" si="21"/>
        <v>0.13541666666666666</v>
      </c>
      <c r="V54">
        <v>1.1964852019214E-2</v>
      </c>
      <c r="W54">
        <v>-5.2829773582665704E-5</v>
      </c>
    </row>
    <row r="55" spans="1:23" x14ac:dyDescent="0.3">
      <c r="A55">
        <f t="shared" si="22"/>
        <v>8</v>
      </c>
      <c r="B55">
        <v>-5.7811488452519932E-3</v>
      </c>
      <c r="C55">
        <f t="shared" si="20"/>
        <v>-1.0099901692495805</v>
      </c>
      <c r="D55" s="6">
        <f t="shared" si="21"/>
        <v>0.15625</v>
      </c>
      <c r="V55">
        <v>5.2064557815585999E-2</v>
      </c>
      <c r="W55">
        <v>1.2425429159219972E-3</v>
      </c>
    </row>
    <row r="56" spans="1:23" x14ac:dyDescent="0.3">
      <c r="A56">
        <f t="shared" si="22"/>
        <v>9</v>
      </c>
      <c r="B56">
        <v>-1.9935416629480035E-3</v>
      </c>
      <c r="C56">
        <f t="shared" si="20"/>
        <v>-0.92653759925502854</v>
      </c>
      <c r="D56" s="6">
        <f t="shared" si="21"/>
        <v>0.17708333333333334</v>
      </c>
      <c r="V56">
        <v>0.60145141727224005</v>
      </c>
      <c r="W56">
        <v>-1.7536261857076574E-2</v>
      </c>
    </row>
    <row r="57" spans="1:23" x14ac:dyDescent="0.3">
      <c r="A57">
        <f t="shared" si="22"/>
        <v>10</v>
      </c>
      <c r="B57">
        <v>-5.3892032117266661E-4</v>
      </c>
      <c r="C57">
        <f t="shared" si="20"/>
        <v>-0.84908619169171662</v>
      </c>
      <c r="D57" s="6">
        <f t="shared" si="21"/>
        <v>0.19791666666666666</v>
      </c>
      <c r="V57">
        <v>1.3596713794750999E-2</v>
      </c>
      <c r="W57">
        <v>4.491673617323319E-4</v>
      </c>
    </row>
    <row r="58" spans="1:23" x14ac:dyDescent="0.3">
      <c r="A58">
        <f t="shared" si="22"/>
        <v>11</v>
      </c>
      <c r="B58">
        <v>-5.2191837180933648E-4</v>
      </c>
      <c r="C58">
        <f t="shared" si="20"/>
        <v>-0.77642176114792794</v>
      </c>
      <c r="D58" s="6">
        <f t="shared" si="21"/>
        <v>0.21875</v>
      </c>
      <c r="V58">
        <v>7.8557123197359E-3</v>
      </c>
      <c r="W58">
        <v>1.9740477540700421E-5</v>
      </c>
    </row>
    <row r="59" spans="1:23" x14ac:dyDescent="0.3">
      <c r="A59">
        <f t="shared" si="22"/>
        <v>12</v>
      </c>
      <c r="B59">
        <v>-3.4579618663700684E-4</v>
      </c>
      <c r="C59">
        <f t="shared" si="20"/>
        <v>-0.70764350875288007</v>
      </c>
      <c r="D59" s="6">
        <f t="shared" si="21"/>
        <v>0.23958333333333334</v>
      </c>
      <c r="V59">
        <v>4.0093205689264E-2</v>
      </c>
      <c r="W59">
        <v>6.4983028119399572E-4</v>
      </c>
    </row>
    <row r="60" spans="1:23" x14ac:dyDescent="0.3">
      <c r="A60">
        <f t="shared" si="22"/>
        <v>13</v>
      </c>
      <c r="B60">
        <v>-3.0403409455700275E-4</v>
      </c>
      <c r="C60">
        <f t="shared" si="20"/>
        <v>-0.64206137527650098</v>
      </c>
      <c r="D60" s="6">
        <f t="shared" si="21"/>
        <v>0.26041666666666669</v>
      </c>
      <c r="V60">
        <v>0.69349599634158998</v>
      </c>
      <c r="W60">
        <v>8.7433080767019944E-2</v>
      </c>
    </row>
    <row r="61" spans="1:23" x14ac:dyDescent="0.3">
      <c r="A61">
        <f t="shared" si="22"/>
        <v>14</v>
      </c>
      <c r="B61">
        <v>-2.2557775199966677E-4</v>
      </c>
      <c r="C61">
        <f t="shared" si="20"/>
        <v>-0.57913216225555586</v>
      </c>
      <c r="D61" s="6">
        <f t="shared" si="21"/>
        <v>0.28125</v>
      </c>
      <c r="V61">
        <v>8.1642706331678996E-3</v>
      </c>
      <c r="W61">
        <v>4.0371863560990928E-6</v>
      </c>
    </row>
    <row r="62" spans="1:23" x14ac:dyDescent="0.3">
      <c r="A62">
        <f t="shared" si="22"/>
        <v>15</v>
      </c>
      <c r="B62">
        <v>-2.2358960973266687E-4</v>
      </c>
      <c r="C62">
        <f t="shared" si="20"/>
        <v>-0.51841798843925346</v>
      </c>
      <c r="D62" s="6">
        <f t="shared" si="21"/>
        <v>0.30208333333333331</v>
      </c>
      <c r="V62">
        <v>1.2366842845096E-2</v>
      </c>
      <c r="W62">
        <v>-4.2407288846000452E-5</v>
      </c>
    </row>
    <row r="63" spans="1:23" x14ac:dyDescent="0.3">
      <c r="A63">
        <f t="shared" si="22"/>
        <v>16</v>
      </c>
      <c r="B63">
        <v>-1.8474552562933871E-4</v>
      </c>
      <c r="C63">
        <f t="shared" si="20"/>
        <v>-0.45955824853388244</v>
      </c>
      <c r="D63" s="6">
        <f t="shared" si="21"/>
        <v>0.32291666666666669</v>
      </c>
      <c r="V63">
        <v>6.0034368876877998E-2</v>
      </c>
      <c r="W63">
        <v>4.8169365857430035E-3</v>
      </c>
    </row>
    <row r="64" spans="1:23" x14ac:dyDescent="0.3">
      <c r="A64">
        <f t="shared" si="22"/>
        <v>17</v>
      </c>
      <c r="B64">
        <v>-1.41659603046667E-4</v>
      </c>
      <c r="C64">
        <f t="shared" si="20"/>
        <v>-0.40225006532172536</v>
      </c>
      <c r="D64" s="6">
        <f t="shared" si="21"/>
        <v>0.34375</v>
      </c>
      <c r="V64">
        <v>0.77525619023754999</v>
      </c>
      <c r="W64">
        <v>0.10457121213873677</v>
      </c>
    </row>
    <row r="65" spans="1:23" x14ac:dyDescent="0.3">
      <c r="A65">
        <f t="shared" si="22"/>
        <v>18</v>
      </c>
      <c r="B65">
        <v>-5.2829773582665704E-5</v>
      </c>
      <c r="C65">
        <f t="shared" si="20"/>
        <v>-0.34623426359988241</v>
      </c>
      <c r="D65" s="6">
        <f t="shared" si="21"/>
        <v>0.36458333333333331</v>
      </c>
      <c r="V65" s="2">
        <v>1.4948030445012001E-2</v>
      </c>
      <c r="W65">
        <v>6.8057992421933361E-4</v>
      </c>
    </row>
    <row r="66" spans="1:23" x14ac:dyDescent="0.3">
      <c r="A66">
        <f t="shared" si="22"/>
        <v>19</v>
      </c>
      <c r="B66">
        <v>-4.2617098376600271E-5</v>
      </c>
      <c r="C66">
        <f t="shared" si="20"/>
        <v>-0.29128503300340081</v>
      </c>
      <c r="D66" s="6">
        <f t="shared" si="21"/>
        <v>0.38541666666666669</v>
      </c>
      <c r="V66">
        <v>7.9646723792000992E-3</v>
      </c>
      <c r="W66">
        <v>-3.2354694804302697E-5</v>
      </c>
    </row>
    <row r="67" spans="1:23" x14ac:dyDescent="0.3">
      <c r="A67">
        <f t="shared" si="22"/>
        <v>20</v>
      </c>
      <c r="B67">
        <v>-4.2407288846000452E-5</v>
      </c>
      <c r="C67">
        <f t="shared" si="20"/>
        <v>-0.23720210932878771</v>
      </c>
      <c r="D67" s="6">
        <f t="shared" si="21"/>
        <v>0.40625</v>
      </c>
      <c r="V67">
        <v>3.9222777139216999E-2</v>
      </c>
      <c r="W67">
        <v>-5.2191837180933648E-4</v>
      </c>
    </row>
    <row r="68" spans="1:23" x14ac:dyDescent="0.3">
      <c r="A68">
        <f t="shared" si="22"/>
        <v>21</v>
      </c>
      <c r="B68">
        <v>-3.8085099772565412E-5</v>
      </c>
      <c r="C68">
        <f t="shared" si="20"/>
        <v>-0.18380470283773828</v>
      </c>
      <c r="D68" s="6">
        <f t="shared" si="21"/>
        <v>0.42708333333333331</v>
      </c>
      <c r="H68" t="s">
        <v>42</v>
      </c>
      <c r="I68" t="s">
        <v>43</v>
      </c>
      <c r="J68" t="s">
        <v>44</v>
      </c>
      <c r="V68">
        <v>0.59046036659578005</v>
      </c>
      <c r="W68">
        <v>-7.3745141720623408E-2</v>
      </c>
    </row>
    <row r="69" spans="1:23" x14ac:dyDescent="0.3">
      <c r="A69">
        <f t="shared" si="22"/>
        <v>22</v>
      </c>
      <c r="B69">
        <v>-3.2354694804302697E-5</v>
      </c>
      <c r="C69">
        <f t="shared" si="20"/>
        <v>-0.13092664893666775</v>
      </c>
      <c r="D69" s="6">
        <f t="shared" si="21"/>
        <v>0.44791666666666669</v>
      </c>
      <c r="H69">
        <v>-7.3745141720623408E-2</v>
      </c>
      <c r="I69">
        <v>-2.3109913382574181</v>
      </c>
      <c r="J69">
        <v>1.0416666666666666E-2</v>
      </c>
      <c r="V69">
        <v>8.3570422034003004E-3</v>
      </c>
      <c r="W69">
        <v>-3.8085099772565412E-5</v>
      </c>
    </row>
    <row r="70" spans="1:23" x14ac:dyDescent="0.3">
      <c r="A70">
        <f t="shared" si="22"/>
        <v>23</v>
      </c>
      <c r="B70">
        <v>-2.3334368278300072E-5</v>
      </c>
      <c r="C70">
        <f t="shared" si="20"/>
        <v>-7.8412412733112211E-2</v>
      </c>
      <c r="D70" s="6">
        <f t="shared" si="21"/>
        <v>0.46875</v>
      </c>
      <c r="H70">
        <v>-7.0450929798489992E-2</v>
      </c>
      <c r="I70">
        <v>-1.8627318674216511</v>
      </c>
      <c r="J70">
        <v>3.125E-2</v>
      </c>
      <c r="V70">
        <v>1.2074195198359E-2</v>
      </c>
      <c r="W70">
        <v>5.6513405562334806E-5</v>
      </c>
    </row>
    <row r="71" spans="1:23" x14ac:dyDescent="0.3">
      <c r="A71">
        <f t="shared" si="22"/>
        <v>24</v>
      </c>
      <c r="B71">
        <v>-3.683631979665633E-6</v>
      </c>
      <c r="C71">
        <f t="shared" si="20"/>
        <v>-2.6113678815527799E-2</v>
      </c>
      <c r="D71" s="6">
        <f t="shared" si="21"/>
        <v>0.48958333333333331</v>
      </c>
      <c r="H71">
        <v>-6.0591280487763188E-2</v>
      </c>
      <c r="I71">
        <v>-1.6249807216131986</v>
      </c>
      <c r="J71">
        <v>5.2083333333333336E-2</v>
      </c>
      <c r="V71">
        <v>4.8828473236715998E-2</v>
      </c>
      <c r="W71">
        <v>-1.9935416629480035E-3</v>
      </c>
    </row>
    <row r="72" spans="1:23" x14ac:dyDescent="0.3">
      <c r="A72">
        <f t="shared" si="22"/>
        <v>25</v>
      </c>
      <c r="B72">
        <v>1.8289695803350159E-7</v>
      </c>
      <c r="C72">
        <f t="shared" si="20"/>
        <v>2.6113678815527657E-2</v>
      </c>
      <c r="D72" s="6">
        <f t="shared" si="21"/>
        <v>0.51041666666666663</v>
      </c>
      <c r="H72">
        <v>-5.9743981887266595E-2</v>
      </c>
      <c r="I72">
        <v>-1.4544076028560404</v>
      </c>
      <c r="J72">
        <v>7.2916666666666671E-2</v>
      </c>
      <c r="V72">
        <v>0.69626792287366002</v>
      </c>
      <c r="W72">
        <v>7.7280243744343391E-2</v>
      </c>
    </row>
    <row r="73" spans="1:23" x14ac:dyDescent="0.3">
      <c r="A73">
        <f t="shared" si="22"/>
        <v>26</v>
      </c>
      <c r="B73">
        <v>3.5938907375996504E-6</v>
      </c>
      <c r="C73">
        <f t="shared" si="20"/>
        <v>7.8412412733112211E-2</v>
      </c>
      <c r="D73" s="6">
        <f t="shared" si="21"/>
        <v>0.53125</v>
      </c>
      <c r="H73">
        <v>-4.3979931650973247E-2</v>
      </c>
      <c r="I73">
        <v>-1.3180108973035372</v>
      </c>
      <c r="J73">
        <v>9.375E-2</v>
      </c>
      <c r="V73">
        <v>1.2921968681019001E-2</v>
      </c>
      <c r="W73">
        <v>-2.2557775199966677E-4</v>
      </c>
    </row>
    <row r="74" spans="1:23" x14ac:dyDescent="0.3">
      <c r="A74">
        <f t="shared" si="22"/>
        <v>27</v>
      </c>
      <c r="B74">
        <v>4.0371863560990928E-6</v>
      </c>
      <c r="C74">
        <f t="shared" si="20"/>
        <v>0.13092664893666786</v>
      </c>
      <c r="D74" s="6">
        <f t="shared" si="21"/>
        <v>0.55208333333333337</v>
      </c>
      <c r="H74">
        <v>-1.7536261857076574E-2</v>
      </c>
      <c r="I74">
        <v>-1.2025082629254475</v>
      </c>
      <c r="J74">
        <v>0.11458333333333333</v>
      </c>
      <c r="V74">
        <v>7.8126374739168995E-3</v>
      </c>
      <c r="W74">
        <v>-2.3334368278300072E-5</v>
      </c>
    </row>
    <row r="75" spans="1:23" x14ac:dyDescent="0.3">
      <c r="A75">
        <f t="shared" si="22"/>
        <v>28</v>
      </c>
      <c r="B75">
        <v>6.6767414870008701E-6</v>
      </c>
      <c r="C75">
        <f t="shared" si="20"/>
        <v>0.18380470283773812</v>
      </c>
      <c r="D75" s="6">
        <f t="shared" si="21"/>
        <v>0.57291666666666663</v>
      </c>
      <c r="H75">
        <v>-1.6982150968530063E-2</v>
      </c>
      <c r="I75">
        <v>-1.1011455083738533</v>
      </c>
      <c r="J75">
        <v>0.13541666666666666</v>
      </c>
      <c r="V75">
        <v>3.9139341313513001E-2</v>
      </c>
      <c r="W75">
        <v>-3.0403409455700275E-4</v>
      </c>
    </row>
    <row r="76" spans="1:23" x14ac:dyDescent="0.3">
      <c r="A76">
        <f t="shared" si="22"/>
        <v>29</v>
      </c>
      <c r="B76">
        <v>1.0076710344598602E-5</v>
      </c>
      <c r="C76">
        <f t="shared" si="20"/>
        <v>0.23720210932878771</v>
      </c>
      <c r="D76" s="6">
        <f t="shared" si="21"/>
        <v>0.59375</v>
      </c>
      <c r="H76">
        <v>-5.7811488452519932E-3</v>
      </c>
      <c r="I76">
        <v>-1.0099901692495805</v>
      </c>
      <c r="J76">
        <v>0.15625</v>
      </c>
      <c r="V76">
        <v>0.53561198577608005</v>
      </c>
      <c r="W76">
        <v>-7.0450929798489992E-2</v>
      </c>
    </row>
    <row r="77" spans="1:23" x14ac:dyDescent="0.3">
      <c r="A77">
        <f t="shared" si="22"/>
        <v>30</v>
      </c>
      <c r="B77">
        <v>1.9740477540700421E-5</v>
      </c>
      <c r="C77">
        <f t="shared" si="20"/>
        <v>0.29128503300340097</v>
      </c>
      <c r="D77" s="6">
        <f t="shared" si="21"/>
        <v>0.61458333333333337</v>
      </c>
      <c r="H77">
        <v>-1.9935416629480035E-3</v>
      </c>
      <c r="I77">
        <v>-0.92653759925502854</v>
      </c>
      <c r="J77">
        <v>0.17708333333333334</v>
      </c>
      <c r="V77">
        <v>8.1988133588322999E-3</v>
      </c>
      <c r="W77">
        <v>3.8579912020499403E-5</v>
      </c>
    </row>
    <row r="78" spans="1:23" x14ac:dyDescent="0.3">
      <c r="A78">
        <f t="shared" si="22"/>
        <v>31</v>
      </c>
      <c r="B78">
        <v>2.2277984459698891E-5</v>
      </c>
      <c r="C78">
        <f t="shared" si="20"/>
        <v>0.3462342635998823</v>
      </c>
      <c r="D78" s="6">
        <f t="shared" si="21"/>
        <v>0.63541666666666663</v>
      </c>
      <c r="H78">
        <v>-5.3892032117266661E-4</v>
      </c>
      <c r="I78">
        <v>-0.84908619169171662</v>
      </c>
      <c r="J78">
        <v>0.19791666666666666</v>
      </c>
    </row>
    <row r="79" spans="1:23" x14ac:dyDescent="0.3">
      <c r="A79">
        <f t="shared" si="22"/>
        <v>32</v>
      </c>
      <c r="B79">
        <v>3.5730547358999581E-5</v>
      </c>
      <c r="C79">
        <f t="shared" si="20"/>
        <v>0.40225006532172536</v>
      </c>
      <c r="D79" s="6">
        <f t="shared" si="21"/>
        <v>0.65625</v>
      </c>
      <c r="H79">
        <v>-5.2191837180933648E-4</v>
      </c>
      <c r="I79">
        <v>-0.77642176114792794</v>
      </c>
      <c r="J79">
        <v>0.21875</v>
      </c>
    </row>
    <row r="80" spans="1:23" x14ac:dyDescent="0.3">
      <c r="A80">
        <f t="shared" si="22"/>
        <v>33</v>
      </c>
      <c r="B80">
        <v>3.7902202814533645E-5</v>
      </c>
      <c r="C80">
        <f t="shared" si="20"/>
        <v>0.45955824853388255</v>
      </c>
      <c r="D80" s="6">
        <f t="shared" si="21"/>
        <v>0.67708333333333337</v>
      </c>
      <c r="H80">
        <v>-3.4579618663700684E-4</v>
      </c>
      <c r="I80">
        <v>-0.70764350875288007</v>
      </c>
      <c r="J80">
        <v>0.23958333333333334</v>
      </c>
    </row>
    <row r="81" spans="1:10" x14ac:dyDescent="0.3">
      <c r="A81">
        <f t="shared" si="22"/>
        <v>34</v>
      </c>
      <c r="B81">
        <v>3.8579912020499443E-5</v>
      </c>
      <c r="C81">
        <f t="shared" si="20"/>
        <v>0.51841798843925324</v>
      </c>
      <c r="D81" s="6">
        <f t="shared" si="21"/>
        <v>0.69791666666666663</v>
      </c>
      <c r="H81">
        <v>-3.0403409455700275E-4</v>
      </c>
      <c r="I81">
        <v>-0.64206137527650098</v>
      </c>
      <c r="J81">
        <v>0.26041666666666669</v>
      </c>
    </row>
    <row r="82" spans="1:10" x14ac:dyDescent="0.3">
      <c r="A82">
        <f t="shared" si="22"/>
        <v>35</v>
      </c>
      <c r="B82">
        <v>5.6513405562334806E-5</v>
      </c>
      <c r="C82">
        <f t="shared" si="20"/>
        <v>0.57913216225555586</v>
      </c>
      <c r="D82" s="6">
        <f t="shared" si="21"/>
        <v>0.71875</v>
      </c>
      <c r="H82">
        <v>-2.2557775199966677E-4</v>
      </c>
      <c r="I82">
        <v>-0.57913216225555586</v>
      </c>
      <c r="J82">
        <v>0.28125</v>
      </c>
    </row>
    <row r="83" spans="1:10" x14ac:dyDescent="0.3">
      <c r="A83">
        <f t="shared" si="22"/>
        <v>36</v>
      </c>
      <c r="B83">
        <v>4.491673617323319E-4</v>
      </c>
      <c r="C83">
        <f t="shared" si="20"/>
        <v>0.64206137527650131</v>
      </c>
      <c r="D83" s="6">
        <f t="shared" si="21"/>
        <v>0.73958333333333337</v>
      </c>
      <c r="H83">
        <v>-2.2358960973266687E-4</v>
      </c>
      <c r="I83">
        <v>-0.51841798843925346</v>
      </c>
      <c r="J83">
        <v>0.30208333333333331</v>
      </c>
    </row>
    <row r="84" spans="1:10" x14ac:dyDescent="0.3">
      <c r="A84">
        <f t="shared" si="22"/>
        <v>37</v>
      </c>
      <c r="B84">
        <v>6.4983028119399572E-4</v>
      </c>
      <c r="C84">
        <f t="shared" si="20"/>
        <v>0.70764350875288007</v>
      </c>
      <c r="D84" s="6">
        <f t="shared" si="21"/>
        <v>0.76041666666666663</v>
      </c>
      <c r="H84">
        <v>-1.8474552562933871E-4</v>
      </c>
      <c r="I84">
        <v>-0.45955824853388244</v>
      </c>
      <c r="J84">
        <v>0.32291666666666669</v>
      </c>
    </row>
    <row r="85" spans="1:10" x14ac:dyDescent="0.3">
      <c r="A85">
        <f t="shared" si="22"/>
        <v>38</v>
      </c>
      <c r="B85">
        <v>6.8057992421933361E-4</v>
      </c>
      <c r="C85">
        <f t="shared" si="20"/>
        <v>0.77642176114792794</v>
      </c>
      <c r="D85" s="6">
        <f t="shared" si="21"/>
        <v>0.78125</v>
      </c>
      <c r="H85">
        <v>-1.41659603046667E-4</v>
      </c>
      <c r="I85">
        <v>-0.40225006532172536</v>
      </c>
      <c r="J85">
        <v>0.34375</v>
      </c>
    </row>
    <row r="86" spans="1:10" x14ac:dyDescent="0.3">
      <c r="A86">
        <f t="shared" si="22"/>
        <v>39</v>
      </c>
      <c r="B86">
        <v>7.0666389743866131E-4</v>
      </c>
      <c r="C86">
        <f t="shared" si="20"/>
        <v>0.84908619169171662</v>
      </c>
      <c r="D86" s="6">
        <f t="shared" si="21"/>
        <v>0.80208333333333337</v>
      </c>
      <c r="H86">
        <v>-5.2829773582665704E-5</v>
      </c>
      <c r="I86">
        <v>-0.34623426359988241</v>
      </c>
      <c r="J86">
        <v>0.36458333333333331</v>
      </c>
    </row>
    <row r="87" spans="1:10" x14ac:dyDescent="0.3">
      <c r="A87">
        <f t="shared" si="22"/>
        <v>40</v>
      </c>
      <c r="B87">
        <v>7.5099874702599934E-4</v>
      </c>
      <c r="C87">
        <f t="shared" si="20"/>
        <v>0.92653759925502854</v>
      </c>
      <c r="D87" s="6">
        <f t="shared" si="21"/>
        <v>0.82291666666666663</v>
      </c>
      <c r="H87">
        <v>-4.2617098376600271E-5</v>
      </c>
      <c r="I87">
        <v>-0.29128503300340081</v>
      </c>
      <c r="J87">
        <v>0.38541666666666669</v>
      </c>
    </row>
    <row r="88" spans="1:10" x14ac:dyDescent="0.3">
      <c r="A88">
        <f t="shared" si="22"/>
        <v>41</v>
      </c>
      <c r="B88">
        <v>9.6421225950900358E-4</v>
      </c>
      <c r="C88">
        <f t="shared" si="20"/>
        <v>1.0099901692495805</v>
      </c>
      <c r="D88" s="6">
        <f t="shared" si="21"/>
        <v>0.84375</v>
      </c>
      <c r="H88">
        <v>-4.2407288846000452E-5</v>
      </c>
      <c r="I88">
        <v>-0.23720210932878771</v>
      </c>
      <c r="J88">
        <v>0.40625</v>
      </c>
    </row>
    <row r="89" spans="1:10" x14ac:dyDescent="0.3">
      <c r="A89">
        <f t="shared" si="22"/>
        <v>42</v>
      </c>
      <c r="B89">
        <v>1.2425429159219972E-3</v>
      </c>
      <c r="C89">
        <f t="shared" si="20"/>
        <v>1.1011455083738533</v>
      </c>
      <c r="D89" s="6">
        <f t="shared" si="21"/>
        <v>0.86458333333333337</v>
      </c>
      <c r="H89">
        <v>-3.8085099772565412E-5</v>
      </c>
      <c r="I89">
        <v>-0.18380470283773828</v>
      </c>
      <c r="J89">
        <v>0.42708333333333331</v>
      </c>
    </row>
    <row r="90" spans="1:10" x14ac:dyDescent="0.3">
      <c r="A90">
        <f t="shared" si="22"/>
        <v>43</v>
      </c>
      <c r="B90">
        <v>4.8169365857430035E-3</v>
      </c>
      <c r="C90">
        <f t="shared" si="20"/>
        <v>1.2025082629254478</v>
      </c>
      <c r="D90" s="6">
        <f t="shared" si="21"/>
        <v>0.88541666666666663</v>
      </c>
      <c r="H90">
        <v>-3.2354694804302697E-5</v>
      </c>
      <c r="I90">
        <v>-0.13092664893666775</v>
      </c>
      <c r="J90">
        <v>0.44791666666666669</v>
      </c>
    </row>
    <row r="91" spans="1:10" x14ac:dyDescent="0.3">
      <c r="A91">
        <f t="shared" si="22"/>
        <v>44</v>
      </c>
      <c r="B91">
        <v>1.2731494653726583E-2</v>
      </c>
      <c r="C91">
        <f t="shared" si="20"/>
        <v>1.3180108973035372</v>
      </c>
      <c r="D91" s="6">
        <f t="shared" si="21"/>
        <v>0.90625</v>
      </c>
      <c r="H91">
        <v>-2.3334368278300072E-5</v>
      </c>
      <c r="I91">
        <v>-7.8412412733112211E-2</v>
      </c>
      <c r="J91">
        <v>0.46875</v>
      </c>
    </row>
    <row r="92" spans="1:10" x14ac:dyDescent="0.3">
      <c r="A92">
        <f t="shared" si="22"/>
        <v>45</v>
      </c>
      <c r="B92">
        <v>6.1013647066896493E-2</v>
      </c>
      <c r="C92">
        <f t="shared" si="20"/>
        <v>1.4544076028560411</v>
      </c>
      <c r="D92" s="6">
        <f t="shared" si="21"/>
        <v>0.92708333333333337</v>
      </c>
      <c r="H92">
        <v>-3.683631979665633E-6</v>
      </c>
      <c r="I92">
        <v>-2.6113678815527799E-2</v>
      </c>
      <c r="J92">
        <v>0.48958333333333331</v>
      </c>
    </row>
    <row r="93" spans="1:10" x14ac:dyDescent="0.3">
      <c r="A93">
        <f t="shared" si="22"/>
        <v>46</v>
      </c>
      <c r="B93">
        <v>7.7280243744343391E-2</v>
      </c>
      <c r="C93">
        <f t="shared" si="20"/>
        <v>1.6249807216131986</v>
      </c>
      <c r="D93" s="6">
        <f t="shared" si="21"/>
        <v>0.94791666666666663</v>
      </c>
      <c r="H93">
        <v>1.8289695803350159E-7</v>
      </c>
      <c r="I93">
        <v>2.6113678815527657E-2</v>
      </c>
      <c r="J93">
        <v>0.51041666666666663</v>
      </c>
    </row>
    <row r="94" spans="1:10" x14ac:dyDescent="0.3">
      <c r="A94">
        <f t="shared" si="22"/>
        <v>47</v>
      </c>
      <c r="B94">
        <v>8.7433080767019944E-2</v>
      </c>
      <c r="C94">
        <f t="shared" si="20"/>
        <v>1.8627318674216511</v>
      </c>
      <c r="D94" s="6">
        <f t="shared" si="21"/>
        <v>0.96875</v>
      </c>
      <c r="H94">
        <v>3.5938907375996504E-6</v>
      </c>
      <c r="I94">
        <v>7.8412412733112211E-2</v>
      </c>
      <c r="J94">
        <v>0.53125</v>
      </c>
    </row>
    <row r="95" spans="1:10" x14ac:dyDescent="0.3">
      <c r="A95">
        <f t="shared" si="22"/>
        <v>48</v>
      </c>
      <c r="B95">
        <v>0.10457121213873677</v>
      </c>
      <c r="C95">
        <f t="shared" si="20"/>
        <v>2.3109913382574203</v>
      </c>
      <c r="D95" s="6">
        <f t="shared" si="21"/>
        <v>0.98958333333333337</v>
      </c>
      <c r="H95">
        <v>4.0371863560990928E-6</v>
      </c>
      <c r="I95">
        <v>0.13092664893666786</v>
      </c>
      <c r="J95">
        <v>0.55208333333333337</v>
      </c>
    </row>
    <row r="96" spans="1:10" x14ac:dyDescent="0.3">
      <c r="H96">
        <v>6.6767414870008701E-6</v>
      </c>
      <c r="I96">
        <v>0.18380470283773812</v>
      </c>
      <c r="J96">
        <v>0.57291666666666663</v>
      </c>
    </row>
    <row r="97" spans="8:10" x14ac:dyDescent="0.3">
      <c r="H97">
        <v>1.0076710344598602E-5</v>
      </c>
      <c r="I97">
        <v>0.23720210932878771</v>
      </c>
      <c r="J97">
        <v>0.59375</v>
      </c>
    </row>
    <row r="98" spans="8:10" x14ac:dyDescent="0.3">
      <c r="H98">
        <v>1.9740477540700421E-5</v>
      </c>
      <c r="I98">
        <v>0.29128503300340097</v>
      </c>
      <c r="J98">
        <v>0.61458333333333337</v>
      </c>
    </row>
    <row r="99" spans="8:10" x14ac:dyDescent="0.3">
      <c r="H99">
        <v>2.2277984459698891E-5</v>
      </c>
      <c r="I99">
        <v>0.3462342635998823</v>
      </c>
      <c r="J99">
        <v>0.63541666666666663</v>
      </c>
    </row>
    <row r="100" spans="8:10" x14ac:dyDescent="0.3">
      <c r="H100">
        <v>3.5730547358999581E-5</v>
      </c>
      <c r="I100">
        <v>0.40225006532172536</v>
      </c>
      <c r="J100">
        <v>0.65625</v>
      </c>
    </row>
    <row r="101" spans="8:10" x14ac:dyDescent="0.3">
      <c r="H101">
        <v>3.7902202814533645E-5</v>
      </c>
      <c r="I101">
        <v>0.45955824853388255</v>
      </c>
      <c r="J101">
        <v>0.67708333333333337</v>
      </c>
    </row>
    <row r="102" spans="8:10" x14ac:dyDescent="0.3">
      <c r="H102">
        <v>3.8579912020499443E-5</v>
      </c>
      <c r="I102">
        <v>0.51841798843925324</v>
      </c>
      <c r="J102">
        <v>0.69791666666666663</v>
      </c>
    </row>
    <row r="103" spans="8:10" x14ac:dyDescent="0.3">
      <c r="H103">
        <v>5.6513405562334806E-5</v>
      </c>
      <c r="I103">
        <v>0.57913216225555586</v>
      </c>
      <c r="J103">
        <v>0.71875</v>
      </c>
    </row>
    <row r="104" spans="8:10" x14ac:dyDescent="0.3">
      <c r="H104">
        <v>4.491673617323319E-4</v>
      </c>
      <c r="I104">
        <v>0.64206137527650131</v>
      </c>
      <c r="J104">
        <v>0.73958333333333337</v>
      </c>
    </row>
    <row r="105" spans="8:10" x14ac:dyDescent="0.3">
      <c r="H105">
        <v>6.4983028119399572E-4</v>
      </c>
      <c r="I105">
        <v>0.70764350875288007</v>
      </c>
      <c r="J105">
        <v>0.76041666666666663</v>
      </c>
    </row>
    <row r="106" spans="8:10" x14ac:dyDescent="0.3">
      <c r="H106">
        <v>6.8057992421933361E-4</v>
      </c>
      <c r="I106">
        <v>0.77642176114792794</v>
      </c>
      <c r="J106">
        <v>0.78125</v>
      </c>
    </row>
    <row r="107" spans="8:10" x14ac:dyDescent="0.3">
      <c r="H107">
        <v>7.0666389743866131E-4</v>
      </c>
      <c r="I107">
        <v>0.84908619169171662</v>
      </c>
      <c r="J107">
        <v>0.80208333333333337</v>
      </c>
    </row>
    <row r="108" spans="8:10" x14ac:dyDescent="0.3">
      <c r="H108">
        <v>7.5099874702599934E-4</v>
      </c>
      <c r="I108">
        <v>0.92653759925502854</v>
      </c>
      <c r="J108">
        <v>0.82291666666666663</v>
      </c>
    </row>
    <row r="109" spans="8:10" x14ac:dyDescent="0.3">
      <c r="H109">
        <v>9.6421225950900358E-4</v>
      </c>
      <c r="I109">
        <v>1.0099901692495805</v>
      </c>
      <c r="J109">
        <v>0.84375</v>
      </c>
    </row>
    <row r="110" spans="8:10" x14ac:dyDescent="0.3">
      <c r="H110">
        <v>1.2425429159219972E-3</v>
      </c>
      <c r="I110">
        <v>1.1011455083738533</v>
      </c>
      <c r="J110">
        <v>0.86458333333333337</v>
      </c>
    </row>
    <row r="111" spans="8:10" x14ac:dyDescent="0.3">
      <c r="H111">
        <v>4.8169365857430035E-3</v>
      </c>
      <c r="I111">
        <v>1.2025082629254478</v>
      </c>
      <c r="J111">
        <v>0.88541666666666663</v>
      </c>
    </row>
    <row r="112" spans="8:10" x14ac:dyDescent="0.3">
      <c r="H112">
        <v>1.2731494653726583E-2</v>
      </c>
      <c r="I112">
        <v>1.3180108973035372</v>
      </c>
      <c r="J112">
        <v>0.90625</v>
      </c>
    </row>
    <row r="113" spans="8:10" x14ac:dyDescent="0.3">
      <c r="H113">
        <v>6.1013647066896493E-2</v>
      </c>
      <c r="I113">
        <v>1.4544076028560411</v>
      </c>
      <c r="J113">
        <v>0.92708333333333337</v>
      </c>
    </row>
    <row r="114" spans="8:10" x14ac:dyDescent="0.3">
      <c r="H114">
        <v>7.7280243744343391E-2</v>
      </c>
      <c r="I114">
        <v>1.6249807216131986</v>
      </c>
      <c r="J114">
        <v>0.94791666666666663</v>
      </c>
    </row>
    <row r="115" spans="8:10" x14ac:dyDescent="0.3">
      <c r="H115">
        <v>8.7433080767019944E-2</v>
      </c>
      <c r="I115">
        <v>1.8627318674216511</v>
      </c>
      <c r="J115">
        <v>0.96875</v>
      </c>
    </row>
    <row r="116" spans="8:10" x14ac:dyDescent="0.3">
      <c r="H116">
        <v>0.10457121213873677</v>
      </c>
      <c r="I116">
        <v>2.3109913382574203</v>
      </c>
      <c r="J116">
        <v>0.98958333333333337</v>
      </c>
    </row>
  </sheetData>
  <sortState xmlns:xlrd2="http://schemas.microsoft.com/office/spreadsheetml/2017/richdata2" ref="AE2:AE49">
    <sortCondition ref="AE2:AE49"/>
  </sortState>
  <mergeCells count="1">
    <mergeCell ref="A44:B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</dc:creator>
  <cp:lastModifiedBy>Gaia</cp:lastModifiedBy>
  <dcterms:created xsi:type="dcterms:W3CDTF">2021-02-16T14:54:14Z</dcterms:created>
  <dcterms:modified xsi:type="dcterms:W3CDTF">2021-03-02T12:41:14Z</dcterms:modified>
</cp:coreProperties>
</file>