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ooliveira/Developer/projects-x-analysts/Sheets/"/>
    </mc:Choice>
  </mc:AlternateContent>
  <xr:revisionPtr revIDLastSave="0" documentId="13_ncr:1_{FD7E98F1-9306-5D45-A843-5E9DA8FF1DE8}" xr6:coauthVersionLast="45" xr6:coauthVersionMax="45" xr10:uidLastSave="{00000000-0000-0000-0000-000000000000}"/>
  <bookViews>
    <workbookView xWindow="340" yWindow="500" windowWidth="28040" windowHeight="16260" activeTab="4" xr2:uid="{37FD05BD-93FE-AB4A-9A22-5B5961D2C4F0}"/>
  </bookViews>
  <sheets>
    <sheet name="Analyst Variables" sheetId="3" r:id="rId1"/>
    <sheet name="Analysts" sheetId="1" r:id="rId2"/>
    <sheet name="Projects Variables" sheetId="4" r:id="rId3"/>
    <sheet name="Projects" sheetId="2" r:id="rId4"/>
    <sheet name="Snapshot Projeto 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2" i="5" l="1"/>
  <c r="N8" i="5"/>
  <c r="N9" i="5"/>
  <c r="N7" i="5"/>
  <c r="K12" i="5"/>
  <c r="L9" i="5" l="1"/>
  <c r="M9" i="5" s="1"/>
  <c r="L8" i="5"/>
  <c r="M8" i="5" s="1"/>
  <c r="L7" i="5"/>
  <c r="M7" i="5" l="1"/>
  <c r="M12" i="5" s="1"/>
  <c r="H4" i="2"/>
  <c r="H5" i="2"/>
  <c r="H3" i="2"/>
  <c r="G4" i="2"/>
  <c r="G5" i="2"/>
  <c r="E4" i="2" a="1"/>
  <c r="E4" i="2" s="1"/>
  <c r="E5" i="2" a="1"/>
  <c r="E5" i="2" s="1"/>
  <c r="E3" i="2" a="1"/>
  <c r="E3" i="2" s="1"/>
  <c r="C4" i="2" a="1"/>
  <c r="C4" i="2" s="1"/>
  <c r="C5" i="2" a="1"/>
  <c r="C5" i="2" s="1"/>
  <c r="C3" i="2" a="1"/>
  <c r="C3" i="2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3" i="1" a="1"/>
  <c r="D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3" i="1" a="1"/>
  <c r="C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3" i="1" a="1"/>
  <c r="B3" i="1" s="1"/>
  <c r="H12" i="1"/>
  <c r="H13" i="1"/>
  <c r="H14" i="1"/>
  <c r="H15" i="1"/>
  <c r="H11" i="1"/>
  <c r="I4" i="1"/>
  <c r="I12" i="1" s="1"/>
  <c r="I5" i="1"/>
  <c r="I13" i="1" s="1"/>
  <c r="I6" i="1"/>
  <c r="I14" i="1" s="1"/>
  <c r="I7" i="1"/>
  <c r="I15" i="1" s="1"/>
  <c r="I3" i="1"/>
  <c r="I11" i="1" s="1"/>
  <c r="G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<sst xmlns="http://schemas.openxmlformats.org/spreadsheetml/2006/main" count="156" uniqueCount="62">
  <si>
    <t>identifiação</t>
  </si>
  <si>
    <t>linguagem</t>
  </si>
  <si>
    <t>senioridade</t>
  </si>
  <si>
    <t>regime de trabalho</t>
  </si>
  <si>
    <t>c</t>
  </si>
  <si>
    <t>junior</t>
  </si>
  <si>
    <t>remoto</t>
  </si>
  <si>
    <t>custo/h</t>
  </si>
  <si>
    <t>identificação</t>
  </si>
  <si>
    <t>linguagens</t>
  </si>
  <si>
    <t>senioridades</t>
  </si>
  <si>
    <t>regimes de trabalho</t>
  </si>
  <si>
    <t>java</t>
  </si>
  <si>
    <t>python</t>
  </si>
  <si>
    <t>swift</t>
  </si>
  <si>
    <t>objective-c</t>
  </si>
  <si>
    <t>pleno</t>
  </si>
  <si>
    <t>senior</t>
  </si>
  <si>
    <t>especialista</t>
  </si>
  <si>
    <t>trainee</t>
  </si>
  <si>
    <t>presencial</t>
  </si>
  <si>
    <t>1 mes</t>
  </si>
  <si>
    <t>Duração</t>
  </si>
  <si>
    <t>6 meses</t>
  </si>
  <si>
    <t>1 ano</t>
  </si>
  <si>
    <t>1 ano e meio</t>
  </si>
  <si>
    <t>2 anos</t>
  </si>
  <si>
    <t>Linguagens</t>
  </si>
  <si>
    <t>Orçamento</t>
  </si>
  <si>
    <t>2 mi</t>
  </si>
  <si>
    <t>4 mi</t>
  </si>
  <si>
    <t>Regime de trabalho</t>
  </si>
  <si>
    <t>Presencial</t>
  </si>
  <si>
    <t>Remoto</t>
  </si>
  <si>
    <t>tarefas</t>
  </si>
  <si>
    <t>tarefas p/ semana</t>
  </si>
  <si>
    <t>qtd tarefas</t>
  </si>
  <si>
    <t>1,2,3</t>
  </si>
  <si>
    <t>2,3,4</t>
  </si>
  <si>
    <t>4 meses/ R$ 2.000.000,00</t>
  </si>
  <si>
    <t>6 meses/ R$ 1.500.000,00</t>
  </si>
  <si>
    <t>A</t>
  </si>
  <si>
    <t>B</t>
  </si>
  <si>
    <t>Duração tarefas em horas</t>
  </si>
  <si>
    <t>h/tarefa</t>
  </si>
  <si>
    <t>Velocidade x Custo</t>
  </si>
  <si>
    <t>Exemplo</t>
  </si>
  <si>
    <t>Duração em semanas</t>
  </si>
  <si>
    <t>Custo total</t>
  </si>
  <si>
    <t>Sample data</t>
  </si>
  <si>
    <t>Linguagem</t>
  </si>
  <si>
    <t>C</t>
  </si>
  <si>
    <t>Duração do projeto em horas</t>
  </si>
  <si>
    <t>Duração em meses</t>
  </si>
  <si>
    <t>Projeto</t>
  </si>
  <si>
    <t>Analistas disponiveis</t>
  </si>
  <si>
    <t>Analistas</t>
  </si>
  <si>
    <t>Identificação</t>
  </si>
  <si>
    <t>treinee</t>
  </si>
  <si>
    <t>Custo/h</t>
  </si>
  <si>
    <t>Regime</t>
  </si>
  <si>
    <t>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</si>
</sst>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7DA34-104B-FE4B-8F17-2052ED947067}">
  <dimension ref="A1:C6"/>
  <sheetViews>
    <sheetView zoomScale="125" zoomScaleNormal="125" workbookViewId="0">
      <selection activeCell="D1" sqref="D1:D1048576"/>
    </sheetView>
  </sheetViews>
  <sheetFormatPr baseColWidth="10" defaultRowHeight="16" x14ac:dyDescent="0.2"/>
  <cols>
    <col min="2" max="2" width="11.5" bestFit="1" customWidth="1"/>
    <col min="3" max="3" width="17.83203125" bestFit="1" customWidth="1"/>
  </cols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 t="s">
        <v>4</v>
      </c>
      <c r="B2" t="s">
        <v>19</v>
      </c>
      <c r="C2" t="s">
        <v>20</v>
      </c>
    </row>
    <row r="3" spans="1:3" x14ac:dyDescent="0.2">
      <c r="A3" t="s">
        <v>12</v>
      </c>
      <c r="B3" t="s">
        <v>5</v>
      </c>
      <c r="C3" t="s">
        <v>6</v>
      </c>
    </row>
    <row r="4" spans="1:3" x14ac:dyDescent="0.2">
      <c r="A4" t="s">
        <v>13</v>
      </c>
      <c r="B4" t="s">
        <v>16</v>
      </c>
    </row>
    <row r="5" spans="1:3" x14ac:dyDescent="0.2">
      <c r="A5" t="s">
        <v>14</v>
      </c>
      <c r="B5" t="s">
        <v>17</v>
      </c>
    </row>
    <row r="6" spans="1:3" x14ac:dyDescent="0.2">
      <c r="A6" t="s">
        <v>15</v>
      </c>
      <c r="B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C0CE-B93D-2E48-B44E-AEF86A53C280}">
  <dimension ref="A1:M17"/>
  <sheetViews>
    <sheetView zoomScale="125" zoomScaleNormal="125" workbookViewId="0">
      <selection activeCell="H5" sqref="H5"/>
    </sheetView>
  </sheetViews>
  <sheetFormatPr baseColWidth="10" defaultRowHeight="16" x14ac:dyDescent="0.2"/>
  <cols>
    <col min="1" max="1" width="10.6640625" bestFit="1" customWidth="1"/>
    <col min="4" max="4" width="17" bestFit="1" customWidth="1"/>
    <col min="8" max="8" width="18.6640625" bestFit="1" customWidth="1"/>
    <col min="9" max="9" width="16.5" bestFit="1" customWidth="1"/>
    <col min="10" max="10" width="13.33203125" bestFit="1" customWidth="1"/>
    <col min="12" max="13" width="13.1640625" bestFit="1" customWidth="1"/>
    <col min="17" max="17" width="18.6640625" bestFit="1" customWidth="1"/>
    <col min="18" max="18" width="13.1640625" bestFit="1" customWidth="1"/>
  </cols>
  <sheetData>
    <row r="1" spans="1:13" x14ac:dyDescent="0.2">
      <c r="A1" s="11" t="s">
        <v>49</v>
      </c>
      <c r="B1" s="11"/>
      <c r="C1" s="11"/>
      <c r="D1" s="11"/>
      <c r="F1" s="11" t="s">
        <v>45</v>
      </c>
      <c r="G1" s="11"/>
      <c r="H1" s="11"/>
      <c r="I1" s="11"/>
    </row>
    <row r="2" spans="1:13" x14ac:dyDescent="0.2">
      <c r="A2" s="4" t="s">
        <v>0</v>
      </c>
      <c r="B2" s="4" t="s">
        <v>1</v>
      </c>
      <c r="C2" s="4" t="s">
        <v>2</v>
      </c>
      <c r="D2" s="4" t="s">
        <v>3</v>
      </c>
      <c r="F2" s="4" t="s">
        <v>2</v>
      </c>
      <c r="G2" s="4" t="s">
        <v>7</v>
      </c>
      <c r="H2" s="4" t="s">
        <v>35</v>
      </c>
      <c r="I2" s="4" t="s">
        <v>44</v>
      </c>
    </row>
    <row r="3" spans="1:13" x14ac:dyDescent="0.2">
      <c r="A3" s="2">
        <v>1</v>
      </c>
      <c r="B3" s="2" t="str" cm="1">
        <f t="array" aca="1" ref="B3" ca="1">INDEX('Analyst Variables'!$A$2:$A$6, RANDBETWEEN(1,5),1)</f>
        <v>c</v>
      </c>
      <c r="C3" s="2" t="str" cm="1">
        <f t="array" aca="1" ref="C3" ca="1">INDEX('Analyst Variables'!$B$2:$B$6, RANDBETWEEN(1,5),1)</f>
        <v>pleno</v>
      </c>
      <c r="D3" s="2" t="str" cm="1">
        <f t="array" aca="1" ref="D3" ca="1">INDEX('Analyst Variables'!$C$2:$C$6, RANDBETWEEN(1,2),1)</f>
        <v>presencial</v>
      </c>
      <c r="F3" s="2" t="s">
        <v>19</v>
      </c>
      <c r="G3" s="3">
        <v>20</v>
      </c>
      <c r="H3" s="2">
        <v>1</v>
      </c>
      <c r="I3" s="2">
        <f>40/H3</f>
        <v>40</v>
      </c>
    </row>
    <row r="4" spans="1:13" x14ac:dyDescent="0.2">
      <c r="A4" s="2">
        <v>2</v>
      </c>
      <c r="B4" s="2" t="str" cm="1">
        <f t="array" aca="1" ref="B4" ca="1">INDEX('Analyst Variables'!$A$2:$A$6, RANDBETWEEN(1,5),1)</f>
        <v>c</v>
      </c>
      <c r="C4" s="2" t="str" cm="1">
        <f t="array" aca="1" ref="C4" ca="1">INDEX('Analyst Variables'!$B$2:$B$6, RANDBETWEEN(1,5),1)</f>
        <v>senior</v>
      </c>
      <c r="D4" s="2" t="str" cm="1">
        <f t="array" aca="1" ref="D4" ca="1">INDEX('Analyst Variables'!$C$2:$C$6, RANDBETWEEN(1,2),1)</f>
        <v>remoto</v>
      </c>
      <c r="F4" s="2" t="s">
        <v>5</v>
      </c>
      <c r="G4" s="3">
        <v>50</v>
      </c>
      <c r="H4" s="2">
        <v>2</v>
      </c>
      <c r="I4" s="2">
        <f t="shared" ref="I4:I7" si="0">40/H4</f>
        <v>20</v>
      </c>
    </row>
    <row r="5" spans="1:13" x14ac:dyDescent="0.2">
      <c r="A5" s="2">
        <v>3</v>
      </c>
      <c r="B5" s="2" t="str" cm="1">
        <f t="array" aca="1" ref="B5" ca="1">INDEX('Analyst Variables'!$A$2:$A$6, RANDBETWEEN(1,5),1)</f>
        <v>java</v>
      </c>
      <c r="C5" s="2" t="str" cm="1">
        <f t="array" aca="1" ref="C5" ca="1">INDEX('Analyst Variables'!$B$2:$B$6, RANDBETWEEN(1,5),1)</f>
        <v>especialista</v>
      </c>
      <c r="D5" s="2" t="str" cm="1">
        <f t="array" aca="1" ref="D5" ca="1">INDEX('Analyst Variables'!$C$2:$C$6, RANDBETWEEN(1,2),1)</f>
        <v>presencial</v>
      </c>
      <c r="F5" s="2" t="s">
        <v>16</v>
      </c>
      <c r="G5" s="3">
        <v>100</v>
      </c>
      <c r="H5" s="2">
        <v>3</v>
      </c>
      <c r="I5" s="2">
        <f t="shared" si="0"/>
        <v>13.333333333333334</v>
      </c>
    </row>
    <row r="6" spans="1:13" x14ac:dyDescent="0.2">
      <c r="A6" s="2">
        <v>4</v>
      </c>
      <c r="B6" s="2" t="str" cm="1">
        <f t="array" aca="1" ref="B6" ca="1">INDEX('Analyst Variables'!$A$2:$A$6, RANDBETWEEN(1,5),1)</f>
        <v>objective-c</v>
      </c>
      <c r="C6" s="2" t="str" cm="1">
        <f t="array" aca="1" ref="C6" ca="1">INDEX('Analyst Variables'!$B$2:$B$6, RANDBETWEEN(1,5),1)</f>
        <v>trainee</v>
      </c>
      <c r="D6" s="2" t="str" cm="1">
        <f t="array" aca="1" ref="D6" ca="1">INDEX('Analyst Variables'!$C$2:$C$6, RANDBETWEEN(1,2),1)</f>
        <v>remoto</v>
      </c>
      <c r="F6" s="2" t="s">
        <v>17</v>
      </c>
      <c r="G6" s="3">
        <v>180</v>
      </c>
      <c r="H6" s="2">
        <v>4</v>
      </c>
      <c r="I6" s="2">
        <f t="shared" si="0"/>
        <v>10</v>
      </c>
    </row>
    <row r="7" spans="1:13" x14ac:dyDescent="0.2">
      <c r="A7" s="2">
        <v>5</v>
      </c>
      <c r="B7" s="2" t="str" cm="1">
        <f t="array" aca="1" ref="B7" ca="1">INDEX('Analyst Variables'!$A$2:$A$6, RANDBETWEEN(1,5),1)</f>
        <v>objective-c</v>
      </c>
      <c r="C7" s="2" t="str" cm="1">
        <f t="array" aca="1" ref="C7" ca="1">INDEX('Analyst Variables'!$B$2:$B$6, RANDBETWEEN(1,5),1)</f>
        <v>senior</v>
      </c>
      <c r="D7" s="2" t="str" cm="1">
        <f t="array" aca="1" ref="D7" ca="1">INDEX('Analyst Variables'!$C$2:$C$6, RANDBETWEEN(1,2),1)</f>
        <v>remoto</v>
      </c>
      <c r="F7" s="2" t="s">
        <v>18</v>
      </c>
      <c r="G7" s="3">
        <v>280</v>
      </c>
      <c r="H7" s="2">
        <v>5</v>
      </c>
      <c r="I7" s="2">
        <f t="shared" si="0"/>
        <v>8</v>
      </c>
    </row>
    <row r="8" spans="1:13" x14ac:dyDescent="0.2">
      <c r="A8" s="2">
        <v>6</v>
      </c>
      <c r="B8" s="2" t="str" cm="1">
        <f t="array" aca="1" ref="B8" ca="1">INDEX('Analyst Variables'!$A$2:$A$6, RANDBETWEEN(1,5),1)</f>
        <v>python</v>
      </c>
      <c r="C8" s="2" t="str" cm="1">
        <f t="array" aca="1" ref="C8" ca="1">INDEX('Analyst Variables'!$B$2:$B$6, RANDBETWEEN(1,5),1)</f>
        <v>junior</v>
      </c>
      <c r="D8" s="2" t="str" cm="1">
        <f t="array" aca="1" ref="D8" ca="1">INDEX('Analyst Variables'!$C$2:$C$6, RANDBETWEEN(1,2),1)</f>
        <v>presencial</v>
      </c>
    </row>
    <row r="9" spans="1:13" x14ac:dyDescent="0.2">
      <c r="A9" s="2">
        <v>7</v>
      </c>
      <c r="B9" s="2" t="str" cm="1">
        <f t="array" aca="1" ref="B9" ca="1">INDEX('Analyst Variables'!$A$2:$A$6, RANDBETWEEN(1,5),1)</f>
        <v>swift</v>
      </c>
      <c r="C9" s="2" t="str" cm="1">
        <f t="array" aca="1" ref="C9" ca="1">INDEX('Analyst Variables'!$B$2:$B$6, RANDBETWEEN(1,5),1)</f>
        <v>senior</v>
      </c>
      <c r="D9" s="2" t="str" cm="1">
        <f t="array" aca="1" ref="D9" ca="1">INDEX('Analyst Variables'!$C$2:$C$6, RANDBETWEEN(1,2),1)</f>
        <v>remoto</v>
      </c>
      <c r="F9" s="11" t="s">
        <v>46</v>
      </c>
      <c r="G9" s="11"/>
      <c r="H9" s="11"/>
      <c r="I9" s="11"/>
    </row>
    <row r="10" spans="1:13" x14ac:dyDescent="0.2">
      <c r="A10" s="2">
        <v>8</v>
      </c>
      <c r="B10" s="2" t="str" cm="1">
        <f t="array" aca="1" ref="B10" ca="1">INDEX('Analyst Variables'!$A$2:$A$6, RANDBETWEEN(1,5),1)</f>
        <v>python</v>
      </c>
      <c r="C10" s="2" t="str" cm="1">
        <f t="array" aca="1" ref="C10" ca="1">INDEX('Analyst Variables'!$B$2:$B$6, RANDBETWEEN(1,5),1)</f>
        <v>trainee</v>
      </c>
      <c r="D10" s="2" t="str" cm="1">
        <f t="array" aca="1" ref="D10" ca="1">INDEX('Analyst Variables'!$C$2:$C$6, RANDBETWEEN(1,2),1)</f>
        <v>presencial</v>
      </c>
      <c r="F10" s="4" t="s">
        <v>2</v>
      </c>
      <c r="G10" s="4" t="s">
        <v>34</v>
      </c>
      <c r="H10" s="4" t="s">
        <v>47</v>
      </c>
      <c r="I10" s="4" t="s">
        <v>48</v>
      </c>
    </row>
    <row r="11" spans="1:13" x14ac:dyDescent="0.2">
      <c r="A11" s="2">
        <v>9</v>
      </c>
      <c r="B11" s="2" t="str" cm="1">
        <f t="array" aca="1" ref="B11" ca="1">INDEX('Analyst Variables'!$A$2:$A$6, RANDBETWEEN(1,5),1)</f>
        <v>python</v>
      </c>
      <c r="C11" s="2" t="str" cm="1">
        <f t="array" aca="1" ref="C11" ca="1">INDEX('Analyst Variables'!$B$2:$B$6, RANDBETWEEN(1,5),1)</f>
        <v>junior</v>
      </c>
      <c r="D11" s="2" t="str" cm="1">
        <f t="array" aca="1" ref="D11" ca="1">INDEX('Analyst Variables'!$C$2:$C$6, RANDBETWEEN(1,2),1)</f>
        <v>remoto</v>
      </c>
      <c r="F11" s="2" t="s">
        <v>19</v>
      </c>
      <c r="G11" s="2">
        <v>66</v>
      </c>
      <c r="H11" s="2">
        <f>G11/H3</f>
        <v>66</v>
      </c>
      <c r="I11" s="3">
        <f>G11*I3*G3</f>
        <v>52800</v>
      </c>
    </row>
    <row r="12" spans="1:13" x14ac:dyDescent="0.2">
      <c r="A12" s="2">
        <v>10</v>
      </c>
      <c r="B12" s="2" t="str" cm="1">
        <f t="array" aca="1" ref="B12" ca="1">INDEX('Analyst Variables'!$A$2:$A$6, RANDBETWEEN(1,5),1)</f>
        <v>c</v>
      </c>
      <c r="C12" s="2" t="str" cm="1">
        <f t="array" aca="1" ref="C12" ca="1">INDEX('Analyst Variables'!$B$2:$B$6, RANDBETWEEN(1,5),1)</f>
        <v>senior</v>
      </c>
      <c r="D12" s="2" t="str" cm="1">
        <f t="array" aca="1" ref="D12" ca="1">INDEX('Analyst Variables'!$C$2:$C$6, RANDBETWEEN(1,2),1)</f>
        <v>presencial</v>
      </c>
      <c r="F12" s="2" t="s">
        <v>5</v>
      </c>
      <c r="G12" s="2">
        <v>100</v>
      </c>
      <c r="H12" s="2">
        <f t="shared" ref="H12:H15" si="1">G12/H4</f>
        <v>50</v>
      </c>
      <c r="I12" s="3">
        <f t="shared" ref="I12:I15" si="2">G12*I4*G4</f>
        <v>100000</v>
      </c>
    </row>
    <row r="13" spans="1:13" x14ac:dyDescent="0.2">
      <c r="A13" s="2">
        <v>11</v>
      </c>
      <c r="B13" s="2" t="str" cm="1">
        <f t="array" aca="1" ref="B13" ca="1">INDEX('Analyst Variables'!$A$2:$A$6, RANDBETWEEN(1,5),1)</f>
        <v>python</v>
      </c>
      <c r="C13" s="2" t="str" cm="1">
        <f t="array" aca="1" ref="C13" ca="1">INDEX('Analyst Variables'!$B$2:$B$6, RANDBETWEEN(1,5),1)</f>
        <v>senior</v>
      </c>
      <c r="D13" s="2" t="str" cm="1">
        <f t="array" aca="1" ref="D13" ca="1">INDEX('Analyst Variables'!$C$2:$C$6, RANDBETWEEN(1,2),1)</f>
        <v>presencial</v>
      </c>
      <c r="F13" s="2" t="s">
        <v>16</v>
      </c>
      <c r="G13" s="2">
        <v>100</v>
      </c>
      <c r="H13" s="2">
        <f t="shared" si="1"/>
        <v>33.333333333333336</v>
      </c>
      <c r="I13" s="3">
        <f t="shared" si="2"/>
        <v>133333.33333333334</v>
      </c>
    </row>
    <row r="14" spans="1:13" x14ac:dyDescent="0.2">
      <c r="A14" s="2">
        <v>12</v>
      </c>
      <c r="B14" s="2" t="str" cm="1">
        <f t="array" aca="1" ref="B14" ca="1">INDEX('Analyst Variables'!$A$2:$A$6, RANDBETWEEN(1,5),1)</f>
        <v>objective-c</v>
      </c>
      <c r="C14" s="2" t="str" cm="1">
        <f t="array" aca="1" ref="C14" ca="1">INDEX('Analyst Variables'!$B$2:$B$6, RANDBETWEEN(1,5),1)</f>
        <v>especialista</v>
      </c>
      <c r="D14" s="2" t="str" cm="1">
        <f t="array" aca="1" ref="D14" ca="1">INDEX('Analyst Variables'!$C$2:$C$6, RANDBETWEEN(1,2),1)</f>
        <v>presencial</v>
      </c>
      <c r="F14" s="2" t="s">
        <v>17</v>
      </c>
      <c r="G14" s="2">
        <v>100</v>
      </c>
      <c r="H14" s="2">
        <f t="shared" si="1"/>
        <v>25</v>
      </c>
      <c r="I14" s="3">
        <f t="shared" si="2"/>
        <v>180000</v>
      </c>
    </row>
    <row r="15" spans="1:13" x14ac:dyDescent="0.2">
      <c r="A15" s="2">
        <v>13</v>
      </c>
      <c r="B15" s="2" t="str" cm="1">
        <f t="array" aca="1" ref="B15" ca="1">INDEX('Analyst Variables'!$A$2:$A$6, RANDBETWEEN(1,5),1)</f>
        <v>java</v>
      </c>
      <c r="C15" s="2" t="str" cm="1">
        <f t="array" aca="1" ref="C15" ca="1">INDEX('Analyst Variables'!$B$2:$B$6, RANDBETWEEN(1,5),1)</f>
        <v>senior</v>
      </c>
      <c r="D15" s="2" t="str" cm="1">
        <f t="array" aca="1" ref="D15" ca="1">INDEX('Analyst Variables'!$C$2:$C$6, RANDBETWEEN(1,2),1)</f>
        <v>remoto</v>
      </c>
      <c r="F15" s="2" t="s">
        <v>18</v>
      </c>
      <c r="G15" s="2">
        <v>100</v>
      </c>
      <c r="H15" s="2">
        <f t="shared" si="1"/>
        <v>20</v>
      </c>
      <c r="I15" s="3">
        <f t="shared" si="2"/>
        <v>224000</v>
      </c>
    </row>
    <row r="16" spans="1:13" x14ac:dyDescent="0.2">
      <c r="A16" s="2">
        <v>14</v>
      </c>
      <c r="B16" s="2" t="str" cm="1">
        <f t="array" aca="1" ref="B16" ca="1">INDEX('Analyst Variables'!$A$2:$A$6, RANDBETWEEN(1,5),1)</f>
        <v>swift</v>
      </c>
      <c r="C16" s="2" t="str" cm="1">
        <f t="array" aca="1" ref="C16" ca="1">INDEX('Analyst Variables'!$B$2:$B$6, RANDBETWEEN(1,5),1)</f>
        <v>especialista</v>
      </c>
      <c r="D16" s="2" t="str" cm="1">
        <f t="array" aca="1" ref="D16" ca="1">INDEX('Analyst Variables'!$C$2:$C$6, RANDBETWEEN(1,2),1)</f>
        <v>remoto</v>
      </c>
      <c r="M16" s="1"/>
    </row>
    <row r="17" spans="1:4" x14ac:dyDescent="0.2">
      <c r="A17" s="2">
        <v>15</v>
      </c>
      <c r="B17" s="2" t="str" cm="1">
        <f t="array" aca="1" ref="B17" ca="1">INDEX('Analyst Variables'!$A$2:$A$6, RANDBETWEEN(1,5),1)</f>
        <v>java</v>
      </c>
      <c r="C17" s="2" t="str" cm="1">
        <f t="array" aca="1" ref="C17" ca="1">INDEX('Analyst Variables'!$B$2:$B$6, RANDBETWEEN(1,5),1)</f>
        <v>pleno</v>
      </c>
      <c r="D17" s="2" t="str" cm="1">
        <f t="array" aca="1" ref="D17" ca="1">INDEX('Analyst Variables'!$C$2:$C$6, RANDBETWEEN(1,2),1)</f>
        <v>presencial</v>
      </c>
    </row>
  </sheetData>
  <mergeCells count="3">
    <mergeCell ref="F1:I1"/>
    <mergeCell ref="F9:I9"/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FE59F-DEA2-CA47-B478-E4A0C0F82554}">
  <dimension ref="A1:E6"/>
  <sheetViews>
    <sheetView zoomScale="125" zoomScaleNormal="125" workbookViewId="0">
      <selection activeCell="D2" sqref="D2"/>
    </sheetView>
  </sheetViews>
  <sheetFormatPr baseColWidth="10" defaultRowHeight="16" x14ac:dyDescent="0.2"/>
  <cols>
    <col min="1" max="1" width="11.83203125" bestFit="1" customWidth="1"/>
    <col min="4" max="4" width="17.5" bestFit="1" customWidth="1"/>
  </cols>
  <sheetData>
    <row r="1" spans="1:5" x14ac:dyDescent="0.2">
      <c r="A1" t="s">
        <v>22</v>
      </c>
      <c r="B1" t="s">
        <v>27</v>
      </c>
      <c r="C1" t="s">
        <v>28</v>
      </c>
      <c r="D1" t="s">
        <v>31</v>
      </c>
      <c r="E1" t="s">
        <v>36</v>
      </c>
    </row>
    <row r="2" spans="1:5" x14ac:dyDescent="0.2">
      <c r="A2" t="s">
        <v>21</v>
      </c>
      <c r="B2" t="s">
        <v>4</v>
      </c>
      <c r="C2" t="s">
        <v>29</v>
      </c>
      <c r="D2" t="s">
        <v>32</v>
      </c>
      <c r="E2">
        <v>30</v>
      </c>
    </row>
    <row r="3" spans="1:5" x14ac:dyDescent="0.2">
      <c r="A3" t="s">
        <v>23</v>
      </c>
      <c r="B3" t="s">
        <v>12</v>
      </c>
      <c r="C3" t="s">
        <v>30</v>
      </c>
      <c r="D3" t="s">
        <v>33</v>
      </c>
      <c r="E3">
        <v>50</v>
      </c>
    </row>
    <row r="4" spans="1:5" x14ac:dyDescent="0.2">
      <c r="A4" t="s">
        <v>24</v>
      </c>
      <c r="B4" t="s">
        <v>13</v>
      </c>
      <c r="E4">
        <v>80</v>
      </c>
    </row>
    <row r="5" spans="1:5" x14ac:dyDescent="0.2">
      <c r="A5" t="s">
        <v>25</v>
      </c>
      <c r="B5" t="s">
        <v>14</v>
      </c>
      <c r="E5">
        <v>100</v>
      </c>
    </row>
    <row r="6" spans="1:5" x14ac:dyDescent="0.2">
      <c r="A6" t="s">
        <v>26</v>
      </c>
      <c r="B6" t="s">
        <v>15</v>
      </c>
      <c r="E6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52EE-2B1A-1D40-9D79-E430E2E0530B}">
  <dimension ref="A1:L7"/>
  <sheetViews>
    <sheetView zoomScale="125" zoomScaleNormal="125" workbookViewId="0">
      <selection activeCell="A2" sqref="A2:H2"/>
    </sheetView>
  </sheetViews>
  <sheetFormatPr baseColWidth="10" defaultRowHeight="16" x14ac:dyDescent="0.2"/>
  <cols>
    <col min="1" max="1" width="12" bestFit="1" customWidth="1"/>
    <col min="2" max="2" width="18" bestFit="1" customWidth="1"/>
    <col min="3" max="3" width="10.33203125" bestFit="1" customWidth="1"/>
    <col min="4" max="4" width="14.6640625" style="1" bestFit="1" customWidth="1"/>
    <col min="5" max="5" width="17.5" bestFit="1" customWidth="1"/>
    <col min="6" max="6" width="10.1640625" bestFit="1" customWidth="1"/>
    <col min="7" max="7" width="22.5" bestFit="1" customWidth="1"/>
    <col min="8" max="8" width="30.6640625" bestFit="1" customWidth="1"/>
    <col min="11" max="12" width="22.83203125" bestFit="1" customWidth="1"/>
  </cols>
  <sheetData>
    <row r="1" spans="1:12" x14ac:dyDescent="0.2">
      <c r="A1" s="11" t="s">
        <v>49</v>
      </c>
      <c r="B1" s="11"/>
      <c r="C1" s="11"/>
      <c r="D1" s="11"/>
      <c r="E1" s="11"/>
      <c r="F1" s="11"/>
      <c r="G1" s="11"/>
      <c r="H1" s="11"/>
    </row>
    <row r="2" spans="1:12" x14ac:dyDescent="0.2">
      <c r="A2" s="4" t="s">
        <v>8</v>
      </c>
      <c r="B2" s="4" t="s">
        <v>53</v>
      </c>
      <c r="C2" s="4" t="s">
        <v>50</v>
      </c>
      <c r="D2" s="5" t="s">
        <v>28</v>
      </c>
      <c r="E2" s="4" t="s">
        <v>31</v>
      </c>
      <c r="F2" s="4" t="s">
        <v>36</v>
      </c>
      <c r="G2" s="4" t="s">
        <v>43</v>
      </c>
      <c r="H2" s="4" t="s">
        <v>52</v>
      </c>
    </row>
    <row r="3" spans="1:12" x14ac:dyDescent="0.2">
      <c r="A3" s="2" t="s">
        <v>41</v>
      </c>
      <c r="B3" s="2">
        <v>6</v>
      </c>
      <c r="C3" s="2" t="str" cm="1">
        <f t="array" aca="1" ref="C3" ca="1">INDEX('Analyst Variables'!$A$2:$A$6, RANDBETWEEN(1,5),1)</f>
        <v>c</v>
      </c>
      <c r="D3" s="3">
        <v>4000000</v>
      </c>
      <c r="E3" s="2" t="str" cm="1">
        <f t="array" aca="1" ref="E3" ca="1">INDEX('Analyst Variables'!$C$2:$C$6, RANDBETWEEN(1,2),1)</f>
        <v>presencial</v>
      </c>
      <c r="F3" s="2">
        <v>200</v>
      </c>
      <c r="G3" s="2">
        <f>F3*40</f>
        <v>8000</v>
      </c>
      <c r="H3" s="2">
        <f>B3*4*40</f>
        <v>960</v>
      </c>
    </row>
    <row r="4" spans="1:12" x14ac:dyDescent="0.2">
      <c r="A4" s="2" t="s">
        <v>42</v>
      </c>
      <c r="B4" s="2">
        <v>12</v>
      </c>
      <c r="C4" s="2" t="str" cm="1">
        <f t="array" aca="1" ref="C4" ca="1">INDEX('Analyst Variables'!$A$2:$A$6, RANDBETWEEN(1,5),1)</f>
        <v>swift</v>
      </c>
      <c r="D4" s="3">
        <v>1000000</v>
      </c>
      <c r="E4" s="2" t="str" cm="1">
        <f t="array" aca="1" ref="E4" ca="1">INDEX('Analyst Variables'!$C$2:$C$6, RANDBETWEEN(1,2),1)</f>
        <v>remoto</v>
      </c>
      <c r="F4" s="2">
        <v>500</v>
      </c>
      <c r="G4" s="2">
        <f t="shared" ref="G4:G5" si="0">F4*40</f>
        <v>20000</v>
      </c>
      <c r="H4" s="2">
        <f t="shared" ref="H4:H5" si="1">B4*4*40</f>
        <v>1920</v>
      </c>
    </row>
    <row r="5" spans="1:12" x14ac:dyDescent="0.2">
      <c r="A5" s="2" t="s">
        <v>51</v>
      </c>
      <c r="B5" s="2">
        <v>16</v>
      </c>
      <c r="C5" s="2" t="str" cm="1">
        <f t="array" aca="1" ref="C5" ca="1">INDEX('Analyst Variables'!$A$2:$A$6, RANDBETWEEN(1,5),1)</f>
        <v>swift</v>
      </c>
      <c r="D5" s="3">
        <v>2000000</v>
      </c>
      <c r="E5" s="2" t="str" cm="1">
        <f t="array" aca="1" ref="E5" ca="1">INDEX('Analyst Variables'!$C$2:$C$6, RANDBETWEEN(1,2),1)</f>
        <v>remoto</v>
      </c>
      <c r="F5" s="2">
        <v>700</v>
      </c>
      <c r="G5" s="2">
        <f t="shared" si="0"/>
        <v>28000</v>
      </c>
      <c r="H5" s="2">
        <f t="shared" si="1"/>
        <v>2560</v>
      </c>
      <c r="K5" t="s">
        <v>37</v>
      </c>
      <c r="L5" t="s">
        <v>38</v>
      </c>
    </row>
    <row r="6" spans="1:12" x14ac:dyDescent="0.2">
      <c r="J6" t="s">
        <v>41</v>
      </c>
      <c r="K6" t="s">
        <v>39</v>
      </c>
      <c r="L6" t="s">
        <v>40</v>
      </c>
    </row>
    <row r="7" spans="1:12" x14ac:dyDescent="0.2">
      <c r="J7" t="s">
        <v>42</v>
      </c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F3F6-B09F-354C-BDA3-8DF045C24F33}">
  <dimension ref="A1:N17"/>
  <sheetViews>
    <sheetView tabSelected="1" topLeftCell="B1" zoomScale="125" zoomScaleNormal="125" workbookViewId="0">
      <selection activeCell="N12" sqref="N12"/>
    </sheetView>
  </sheetViews>
  <sheetFormatPr baseColWidth="10" defaultRowHeight="16" x14ac:dyDescent="0.2"/>
  <cols>
    <col min="3" max="3" width="10.83203125" style="8"/>
    <col min="6" max="6" width="11.5" style="10" bestFit="1" customWidth="1"/>
    <col min="7" max="7" width="16.83203125" bestFit="1" customWidth="1"/>
    <col min="8" max="8" width="10.1640625" bestFit="1" customWidth="1"/>
    <col min="9" max="9" width="14.33203125" style="1" bestFit="1" customWidth="1"/>
    <col min="10" max="10" width="17.5" bestFit="1" customWidth="1"/>
    <col min="11" max="11" width="10.1640625" bestFit="1" customWidth="1"/>
    <col min="12" max="12" width="22.5" bestFit="1" customWidth="1"/>
    <col min="13" max="13" width="25.33203125" bestFit="1" customWidth="1"/>
  </cols>
  <sheetData>
    <row r="1" spans="1:14" x14ac:dyDescent="0.2">
      <c r="A1" s="12" t="s">
        <v>55</v>
      </c>
      <c r="B1" s="13"/>
      <c r="C1" s="13"/>
      <c r="D1" s="14"/>
      <c r="F1" s="11" t="s">
        <v>54</v>
      </c>
      <c r="G1" s="11"/>
      <c r="H1" s="11"/>
      <c r="I1" s="11"/>
      <c r="J1" s="11"/>
      <c r="K1" s="11"/>
      <c r="L1" s="11"/>
      <c r="M1" s="11"/>
    </row>
    <row r="2" spans="1:14" x14ac:dyDescent="0.2">
      <c r="A2" s="4" t="s">
        <v>0</v>
      </c>
      <c r="B2" s="4" t="s">
        <v>1</v>
      </c>
      <c r="C2" s="6" t="s">
        <v>2</v>
      </c>
      <c r="D2" s="4" t="s">
        <v>3</v>
      </c>
      <c r="F2" s="4" t="s">
        <v>8</v>
      </c>
      <c r="G2" s="4" t="s">
        <v>53</v>
      </c>
      <c r="H2" s="4" t="s">
        <v>50</v>
      </c>
      <c r="I2" s="5" t="s">
        <v>28</v>
      </c>
      <c r="J2" s="4" t="s">
        <v>31</v>
      </c>
      <c r="K2" s="4" t="s">
        <v>36</v>
      </c>
      <c r="L2" s="4" t="s">
        <v>43</v>
      </c>
      <c r="M2" s="4" t="s">
        <v>52</v>
      </c>
    </row>
    <row r="3" spans="1:14" x14ac:dyDescent="0.2">
      <c r="A3" s="2">
        <v>1</v>
      </c>
      <c r="B3" s="2" t="s">
        <v>12</v>
      </c>
      <c r="C3" s="7" t="s">
        <v>19</v>
      </c>
      <c r="D3" s="2" t="s">
        <v>20</v>
      </c>
      <c r="F3" s="9" t="s">
        <v>41</v>
      </c>
      <c r="G3" s="2">
        <v>6</v>
      </c>
      <c r="H3" s="2" t="s">
        <v>12</v>
      </c>
      <c r="I3" s="3">
        <v>4000000</v>
      </c>
      <c r="J3" s="2" t="s">
        <v>6</v>
      </c>
      <c r="K3" s="2">
        <v>200</v>
      </c>
      <c r="L3" s="2">
        <v>8000</v>
      </c>
      <c r="M3" s="2">
        <v>960</v>
      </c>
    </row>
    <row r="4" spans="1:14" x14ac:dyDescent="0.2">
      <c r="A4" s="2">
        <v>2</v>
      </c>
      <c r="B4" s="2" t="s">
        <v>14</v>
      </c>
      <c r="C4" s="7" t="s">
        <v>5</v>
      </c>
      <c r="D4" s="2" t="s">
        <v>20</v>
      </c>
    </row>
    <row r="5" spans="1:14" x14ac:dyDescent="0.2">
      <c r="A5" s="2">
        <v>3</v>
      </c>
      <c r="B5" s="2" t="s">
        <v>12</v>
      </c>
      <c r="C5" s="7" t="s">
        <v>17</v>
      </c>
      <c r="D5" s="2" t="s">
        <v>6</v>
      </c>
      <c r="F5" s="15" t="s">
        <v>56</v>
      </c>
      <c r="G5" s="15"/>
      <c r="H5" s="15"/>
      <c r="I5" s="15"/>
      <c r="J5" s="15"/>
      <c r="K5" s="15"/>
      <c r="L5" s="15"/>
      <c r="M5" s="15"/>
    </row>
    <row r="6" spans="1:14" x14ac:dyDescent="0.2">
      <c r="A6" s="2">
        <v>4</v>
      </c>
      <c r="B6" s="2" t="s">
        <v>12</v>
      </c>
      <c r="C6" s="7" t="s">
        <v>19</v>
      </c>
      <c r="D6" s="2" t="s">
        <v>6</v>
      </c>
      <c r="F6" s="10" t="s">
        <v>57</v>
      </c>
      <c r="G6" t="s">
        <v>50</v>
      </c>
      <c r="H6" t="s">
        <v>2</v>
      </c>
      <c r="I6" s="1" t="s">
        <v>59</v>
      </c>
      <c r="J6" t="s">
        <v>60</v>
      </c>
      <c r="K6" t="s">
        <v>34</v>
      </c>
      <c r="L6" t="s">
        <v>61</v>
      </c>
    </row>
    <row r="7" spans="1:14" x14ac:dyDescent="0.2">
      <c r="A7" s="2">
        <v>5</v>
      </c>
      <c r="B7" s="2" t="s">
        <v>14</v>
      </c>
      <c r="C7" s="7" t="s">
        <v>17</v>
      </c>
      <c r="D7" s="2" t="s">
        <v>6</v>
      </c>
      <c r="F7" s="10">
        <v>3</v>
      </c>
      <c r="G7" t="s">
        <v>12</v>
      </c>
      <c r="H7" t="s">
        <v>17</v>
      </c>
      <c r="I7" s="1">
        <v>180</v>
      </c>
      <c r="J7" t="s">
        <v>6</v>
      </c>
      <c r="K7">
        <v>96</v>
      </c>
      <c r="L7">
        <f>K7/4*40</f>
        <v>960</v>
      </c>
      <c r="M7" s="1">
        <f>L7*I7</f>
        <v>172800</v>
      </c>
      <c r="N7">
        <f>K7*40</f>
        <v>3840</v>
      </c>
    </row>
    <row r="8" spans="1:14" x14ac:dyDescent="0.2">
      <c r="A8" s="2">
        <v>6</v>
      </c>
      <c r="B8" s="2" t="s">
        <v>12</v>
      </c>
      <c r="C8" s="7" t="s">
        <v>18</v>
      </c>
      <c r="D8" s="2" t="s">
        <v>20</v>
      </c>
      <c r="F8" s="10">
        <v>4</v>
      </c>
      <c r="G8" t="s">
        <v>12</v>
      </c>
      <c r="H8" t="s">
        <v>58</v>
      </c>
      <c r="I8" s="1">
        <v>20</v>
      </c>
      <c r="J8" t="s">
        <v>6</v>
      </c>
      <c r="K8">
        <v>24</v>
      </c>
      <c r="L8">
        <f>K8/1*40</f>
        <v>960</v>
      </c>
      <c r="M8" s="1">
        <f>L8*I8</f>
        <v>19200</v>
      </c>
      <c r="N8">
        <f t="shared" ref="N8:N9" si="0">K8*40</f>
        <v>960</v>
      </c>
    </row>
    <row r="9" spans="1:14" x14ac:dyDescent="0.2">
      <c r="A9" s="2">
        <v>7</v>
      </c>
      <c r="B9" s="2" t="s">
        <v>4</v>
      </c>
      <c r="C9" s="7" t="s">
        <v>16</v>
      </c>
      <c r="D9" s="2" t="s">
        <v>20</v>
      </c>
      <c r="F9" s="10">
        <v>13</v>
      </c>
      <c r="G9" t="s">
        <v>12</v>
      </c>
      <c r="H9" t="s">
        <v>16</v>
      </c>
      <c r="I9" s="1">
        <v>100</v>
      </c>
      <c r="J9" t="s">
        <v>6</v>
      </c>
      <c r="K9">
        <v>72</v>
      </c>
      <c r="L9">
        <f>K9/3*40</f>
        <v>960</v>
      </c>
      <c r="M9" s="1">
        <f>L9*I9</f>
        <v>96000</v>
      </c>
      <c r="N9">
        <f t="shared" si="0"/>
        <v>2880</v>
      </c>
    </row>
    <row r="10" spans="1:14" x14ac:dyDescent="0.2">
      <c r="A10" s="2">
        <v>8</v>
      </c>
      <c r="B10" s="2" t="s">
        <v>13</v>
      </c>
      <c r="C10" s="7" t="s">
        <v>5</v>
      </c>
      <c r="D10" s="2" t="s">
        <v>6</v>
      </c>
    </row>
    <row r="11" spans="1:14" x14ac:dyDescent="0.2">
      <c r="A11" s="2">
        <v>9</v>
      </c>
      <c r="B11" s="2" t="s">
        <v>12</v>
      </c>
      <c r="C11" s="7" t="s">
        <v>17</v>
      </c>
      <c r="D11" s="2" t="s">
        <v>6</v>
      </c>
    </row>
    <row r="12" spans="1:14" x14ac:dyDescent="0.2">
      <c r="A12" s="2">
        <v>10</v>
      </c>
      <c r="B12" s="2" t="s">
        <v>14</v>
      </c>
      <c r="C12" s="7" t="s">
        <v>5</v>
      </c>
      <c r="D12" s="2" t="s">
        <v>6</v>
      </c>
      <c r="K12">
        <f>SUM(K7:K9)</f>
        <v>192</v>
      </c>
      <c r="M12" s="1">
        <f>I3-SUM(M7:M9)</f>
        <v>3712000</v>
      </c>
      <c r="N12">
        <f>L3-SUM(N7:N9)</f>
        <v>320</v>
      </c>
    </row>
    <row r="13" spans="1:14" x14ac:dyDescent="0.2">
      <c r="A13" s="2">
        <v>11</v>
      </c>
      <c r="B13" s="2" t="s">
        <v>12</v>
      </c>
      <c r="C13" s="7" t="s">
        <v>18</v>
      </c>
      <c r="D13" s="2" t="s">
        <v>20</v>
      </c>
    </row>
    <row r="14" spans="1:14" x14ac:dyDescent="0.2">
      <c r="A14" s="2">
        <v>12</v>
      </c>
      <c r="B14" s="2" t="s">
        <v>4</v>
      </c>
      <c r="C14" s="7" t="s">
        <v>19</v>
      </c>
      <c r="D14" s="2" t="s">
        <v>6</v>
      </c>
    </row>
    <row r="15" spans="1:14" x14ac:dyDescent="0.2">
      <c r="A15" s="2">
        <v>13</v>
      </c>
      <c r="B15" s="2" t="s">
        <v>12</v>
      </c>
      <c r="C15" s="7" t="s">
        <v>16</v>
      </c>
      <c r="D15" s="2" t="s">
        <v>6</v>
      </c>
    </row>
    <row r="16" spans="1:14" x14ac:dyDescent="0.2">
      <c r="A16" s="2">
        <v>14</v>
      </c>
      <c r="B16" s="2" t="s">
        <v>13</v>
      </c>
      <c r="C16" s="7" t="s">
        <v>5</v>
      </c>
      <c r="D16" s="2" t="s">
        <v>20</v>
      </c>
    </row>
    <row r="17" spans="1:4" x14ac:dyDescent="0.2">
      <c r="A17" s="2">
        <v>15</v>
      </c>
      <c r="B17" s="2" t="s">
        <v>12</v>
      </c>
      <c r="C17" s="7" t="s">
        <v>19</v>
      </c>
      <c r="D17" s="2" t="s">
        <v>6</v>
      </c>
    </row>
  </sheetData>
  <mergeCells count="3">
    <mergeCell ref="A1:D1"/>
    <mergeCell ref="F1:M1"/>
    <mergeCell ref="F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Analyst Variables</vt:lpstr>
      <vt:lpstr>Analysts</vt:lpstr>
      <vt:lpstr>Projects Variables</vt:lpstr>
      <vt:lpstr>Projects</vt:lpstr>
      <vt:lpstr>Snapshot Projeto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2020-09-02T23:04:26Z</dcterms:created>
  <dcterms:modified xsi:type="dcterms:W3CDTF">2020-09-16T22:21:00Z</dcterms:modified>
</cp:coreProperties>
</file>