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101395300\Desktop\Via_Varejo\EVVA\inputs\ad_hoc\"/>
    </mc:Choice>
  </mc:AlternateContent>
  <bookViews>
    <workbookView xWindow="0" yWindow="0" windowWidth="20490" windowHeight="3435" activeTab="2"/>
  </bookViews>
  <sheets>
    <sheet name="Máscara GL" sheetId="3" r:id="rId1"/>
    <sheet name="Máscara VL" sheetId="4" r:id="rId2"/>
    <sheet name="BD FILIAIS" sheetId="1" r:id="rId3"/>
    <sheet name="content" sheetId="5" r:id="rId4"/>
    <sheet name="De Para" sheetId="2" r:id="rId5"/>
  </sheets>
  <externalReferences>
    <externalReference r:id="rId6"/>
  </externalReferences>
  <definedNames>
    <definedName name="_xlnm._FilterDatabase" localSheetId="2" hidden="1">'BD FILIAIS'!$A$1:$Y$1</definedName>
    <definedName name="_xlnm._FilterDatabase" localSheetId="4" hidden="1">'De Para'!$AI$1:$AL$1051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5" l="1"/>
  <c r="E39" i="5"/>
  <c r="E43" i="5"/>
  <c r="E42" i="5"/>
  <c r="E41" i="5"/>
  <c r="E40" i="5"/>
  <c r="E38" i="5" l="1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D2" i="1"/>
  <c r="C2" i="1"/>
  <c r="B2" i="1"/>
  <c r="U42" i="2" l="1"/>
  <c r="T42" i="2"/>
  <c r="V42" i="2" s="1"/>
  <c r="S42" i="2"/>
  <c r="T40" i="2"/>
  <c r="U40" i="2"/>
  <c r="S40" i="2" s="1"/>
  <c r="V40" i="2"/>
  <c r="T36" i="2"/>
  <c r="U36" i="2"/>
  <c r="S36" i="2" s="1"/>
  <c r="V36" i="2"/>
  <c r="T29" i="2"/>
  <c r="U29" i="2"/>
  <c r="S29" i="2" s="1"/>
  <c r="V29" i="2"/>
  <c r="T20" i="2"/>
  <c r="U20" i="2"/>
  <c r="S20" i="2" s="1"/>
  <c r="V20" i="2"/>
  <c r="J161" i="1"/>
  <c r="K161" i="1"/>
  <c r="T161" i="1" s="1"/>
  <c r="L161" i="1"/>
  <c r="P161" i="1" s="1"/>
  <c r="M161" i="1"/>
  <c r="Q161" i="1" s="1"/>
  <c r="F9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2" i="1"/>
  <c r="S161" i="1" l="1"/>
  <c r="N161" i="1"/>
  <c r="O161" i="1"/>
  <c r="U161" i="1"/>
  <c r="R161" i="1" l="1"/>
  <c r="F707" i="1"/>
  <c r="F878" i="1"/>
  <c r="F902" i="1"/>
  <c r="F959" i="1"/>
  <c r="F962" i="1"/>
  <c r="F965" i="1"/>
  <c r="F969" i="1"/>
  <c r="F983" i="1"/>
  <c r="F986" i="1"/>
  <c r="F990" i="1"/>
  <c r="F999" i="1"/>
  <c r="F1011" i="1"/>
  <c r="F1033" i="1"/>
  <c r="W161" i="1" l="1"/>
  <c r="X161" i="1" s="1"/>
  <c r="G1033" i="1"/>
  <c r="H161" i="1"/>
  <c r="F2" i="1"/>
  <c r="F1041" i="1" l="1"/>
  <c r="F1049" i="1"/>
  <c r="F1034" i="1"/>
  <c r="F1042" i="1"/>
  <c r="F1050" i="1"/>
  <c r="F1043" i="1"/>
  <c r="F1040" i="1"/>
  <c r="F1048" i="1"/>
  <c r="F1035" i="1"/>
  <c r="F1037" i="1"/>
  <c r="F1045" i="1"/>
  <c r="F1039" i="1"/>
  <c r="F1038" i="1"/>
  <c r="F1046" i="1"/>
  <c r="F1047" i="1"/>
  <c r="F1036" i="1"/>
  <c r="F1044" i="1"/>
  <c r="F1051" i="1"/>
  <c r="G1046" i="1" l="1"/>
  <c r="G1043" i="1"/>
  <c r="G1042" i="1"/>
  <c r="G1038" i="1"/>
  <c r="G1050" i="1"/>
  <c r="G1039" i="1"/>
  <c r="G1045" i="1"/>
  <c r="G1034" i="1"/>
  <c r="G1051" i="1"/>
  <c r="G1037" i="1"/>
  <c r="G1049" i="1"/>
  <c r="G1044" i="1"/>
  <c r="G1035" i="1"/>
  <c r="G1041" i="1"/>
  <c r="G1036" i="1"/>
  <c r="G1048" i="1"/>
  <c r="G1047" i="1"/>
  <c r="G1040" i="1"/>
  <c r="F700" i="1"/>
  <c r="F704" i="1"/>
  <c r="F705" i="1"/>
  <c r="F701" i="1"/>
  <c r="F1025" i="1" l="1"/>
  <c r="F1010" i="1"/>
  <c r="F1001" i="1"/>
  <c r="F989" i="1"/>
  <c r="F981" i="1"/>
  <c r="F967" i="1"/>
  <c r="F953" i="1"/>
  <c r="F940" i="1"/>
  <c r="F928" i="1"/>
  <c r="F922" i="1"/>
  <c r="F910" i="1"/>
  <c r="F901" i="1"/>
  <c r="F889" i="1"/>
  <c r="F879" i="1"/>
  <c r="F864" i="1"/>
  <c r="F858" i="1"/>
  <c r="F847" i="1"/>
  <c r="F835" i="1"/>
  <c r="F824" i="1"/>
  <c r="F814" i="1"/>
  <c r="F802" i="1"/>
  <c r="F792" i="1"/>
  <c r="F782" i="1"/>
  <c r="F770" i="1"/>
  <c r="F759" i="1"/>
  <c r="F749" i="1"/>
  <c r="F739" i="1"/>
  <c r="F727" i="1"/>
  <c r="F717" i="1"/>
  <c r="F706" i="1"/>
  <c r="F698" i="1"/>
  <c r="F689" i="1"/>
  <c r="F680" i="1"/>
  <c r="F671" i="1"/>
  <c r="F665" i="1"/>
  <c r="F655" i="1"/>
  <c r="F645" i="1"/>
  <c r="F633" i="1"/>
  <c r="F622" i="1"/>
  <c r="F611" i="1"/>
  <c r="F601" i="1"/>
  <c r="F590" i="1"/>
  <c r="F579" i="1"/>
  <c r="F569" i="1"/>
  <c r="F557" i="1"/>
  <c r="F546" i="1"/>
  <c r="F536" i="1"/>
  <c r="F526" i="1"/>
  <c r="F516" i="1"/>
  <c r="F505" i="1"/>
  <c r="F493" i="1"/>
  <c r="F482" i="1"/>
  <c r="F473" i="1"/>
  <c r="F465" i="1"/>
  <c r="F454" i="1"/>
  <c r="F444" i="1"/>
  <c r="F432" i="1"/>
  <c r="F420" i="1"/>
  <c r="F409" i="1"/>
  <c r="F397" i="1"/>
  <c r="F386" i="1"/>
  <c r="F376" i="1"/>
  <c r="F366" i="1"/>
  <c r="F356" i="1"/>
  <c r="F344" i="1"/>
  <c r="F333" i="1"/>
  <c r="F326" i="1"/>
  <c r="F316" i="1"/>
  <c r="F304" i="1"/>
  <c r="F296" i="1"/>
  <c r="F286" i="1"/>
  <c r="F280" i="1"/>
  <c r="F271" i="1"/>
  <c r="F261" i="1"/>
  <c r="F250" i="1"/>
  <c r="F241" i="1"/>
  <c r="F229" i="1"/>
  <c r="F219" i="1"/>
  <c r="F208" i="1"/>
  <c r="F196" i="1"/>
  <c r="F185" i="1"/>
  <c r="F174" i="1"/>
  <c r="F164" i="1"/>
  <c r="F155" i="1"/>
  <c r="F144" i="1"/>
  <c r="F132" i="1"/>
  <c r="F119" i="1"/>
  <c r="F111" i="1"/>
  <c r="F99" i="1"/>
  <c r="F88" i="1"/>
  <c r="F77" i="1"/>
  <c r="F66" i="1"/>
  <c r="F54" i="1"/>
  <c r="F43" i="1"/>
  <c r="F34" i="1"/>
  <c r="F22" i="1"/>
  <c r="F10" i="1"/>
  <c r="F1030" i="1"/>
  <c r="F1017" i="1"/>
  <c r="F1006" i="1"/>
  <c r="F996" i="1"/>
  <c r="F974" i="1"/>
  <c r="F963" i="1"/>
  <c r="F950" i="1"/>
  <c r="F942" i="1"/>
  <c r="F930" i="1"/>
  <c r="F921" i="1"/>
  <c r="F911" i="1"/>
  <c r="F899" i="1"/>
  <c r="F891" i="1"/>
  <c r="F880" i="1"/>
  <c r="F869" i="1"/>
  <c r="F856" i="1"/>
  <c r="F845" i="1"/>
  <c r="F836" i="1"/>
  <c r="F825" i="1"/>
  <c r="F813" i="1"/>
  <c r="F804" i="1"/>
  <c r="F793" i="1"/>
  <c r="F781" i="1"/>
  <c r="F771" i="1"/>
  <c r="F761" i="1"/>
  <c r="F750" i="1"/>
  <c r="F738" i="1"/>
  <c r="F729" i="1"/>
  <c r="F718" i="1"/>
  <c r="F697" i="1"/>
  <c r="F690" i="1"/>
  <c r="F682" i="1"/>
  <c r="F673" i="1"/>
  <c r="F666" i="1"/>
  <c r="F657" i="1"/>
  <c r="F646" i="1"/>
  <c r="F1032" i="1"/>
  <c r="F1016" i="1"/>
  <c r="F1005" i="1"/>
  <c r="F994" i="1"/>
  <c r="F985" i="1"/>
  <c r="F973" i="1"/>
  <c r="F955" i="1"/>
  <c r="F945" i="1"/>
  <c r="F934" i="1"/>
  <c r="F926" i="1"/>
  <c r="F915" i="1"/>
  <c r="F905" i="1"/>
  <c r="F895" i="1"/>
  <c r="F884" i="1"/>
  <c r="F870" i="1"/>
  <c r="F863" i="1"/>
  <c r="F852" i="1"/>
  <c r="F841" i="1"/>
  <c r="F829" i="1"/>
  <c r="F820" i="1"/>
  <c r="F808" i="1"/>
  <c r="F798" i="1"/>
  <c r="F786" i="1"/>
  <c r="F775" i="1"/>
  <c r="F765" i="1"/>
  <c r="F755" i="1"/>
  <c r="F745" i="1"/>
  <c r="F734" i="1"/>
  <c r="F722" i="1"/>
  <c r="F713" i="1"/>
  <c r="F694" i="1"/>
  <c r="F685" i="1"/>
  <c r="F675" i="1"/>
  <c r="F669" i="1"/>
  <c r="F659" i="1"/>
  <c r="F650" i="1"/>
  <c r="F638" i="1"/>
  <c r="F629" i="1"/>
  <c r="F618" i="1"/>
  <c r="F606" i="1"/>
  <c r="F596" i="1"/>
  <c r="F585" i="1"/>
  <c r="F573" i="1"/>
  <c r="F563" i="1"/>
  <c r="F553" i="1"/>
  <c r="F542" i="1"/>
  <c r="F532" i="1"/>
  <c r="F521" i="1"/>
  <c r="F510" i="1"/>
  <c r="F500" i="1"/>
  <c r="F488" i="1"/>
  <c r="F477" i="1"/>
  <c r="F469" i="1"/>
  <c r="F458" i="1"/>
  <c r="F449" i="1"/>
  <c r="F437" i="1"/>
  <c r="F426" i="1"/>
  <c r="F413" i="1"/>
  <c r="F404" i="1"/>
  <c r="F392" i="1"/>
  <c r="F382" i="1"/>
  <c r="F370" i="1"/>
  <c r="F360" i="1"/>
  <c r="F350" i="1"/>
  <c r="F340" i="1"/>
  <c r="F328" i="1"/>
  <c r="F321" i="1"/>
  <c r="F309" i="1"/>
  <c r="F300" i="1"/>
  <c r="F293" i="1"/>
  <c r="F284" i="1"/>
  <c r="F276" i="1"/>
  <c r="F267" i="1"/>
  <c r="F257" i="1"/>
  <c r="F245" i="1"/>
  <c r="F234" i="1"/>
  <c r="F223" i="1"/>
  <c r="F214" i="1"/>
  <c r="F201" i="1"/>
  <c r="F191" i="1"/>
  <c r="F180" i="1"/>
  <c r="F169" i="1"/>
  <c r="F161" i="1"/>
  <c r="Y161" i="1" s="1"/>
  <c r="F148" i="1"/>
  <c r="F139" i="1"/>
  <c r="F127" i="1"/>
  <c r="F116" i="1"/>
  <c r="F105" i="1"/>
  <c r="F93" i="1"/>
  <c r="F82" i="1"/>
  <c r="F72" i="1"/>
  <c r="F61" i="1"/>
  <c r="F49" i="1"/>
  <c r="F39" i="1"/>
  <c r="F29" i="1"/>
  <c r="F15" i="1"/>
  <c r="F5" i="1"/>
  <c r="F1026" i="1"/>
  <c r="F1012" i="1"/>
  <c r="F1000" i="1"/>
  <c r="F978" i="1"/>
  <c r="F966" i="1"/>
  <c r="F958" i="1"/>
  <c r="F947" i="1"/>
  <c r="F937" i="1"/>
  <c r="F925" i="1"/>
  <c r="F917" i="1"/>
  <c r="F906" i="1"/>
  <c r="F896" i="1"/>
  <c r="F885" i="1"/>
  <c r="F875" i="1"/>
  <c r="F862" i="1"/>
  <c r="F851" i="1"/>
  <c r="F840" i="1"/>
  <c r="F830" i="1"/>
  <c r="F818" i="1"/>
  <c r="F809" i="1"/>
  <c r="F797" i="1"/>
  <c r="F788" i="1"/>
  <c r="F777" i="1"/>
  <c r="F766" i="1"/>
  <c r="F754" i="1"/>
  <c r="F743" i="1"/>
  <c r="F733" i="1"/>
  <c r="F723" i="1"/>
  <c r="F711" i="1"/>
  <c r="F702" i="1"/>
  <c r="F693" i="1"/>
  <c r="F686" i="1"/>
  <c r="F676" i="1"/>
  <c r="F670" i="1"/>
  <c r="F662" i="1"/>
  <c r="F651" i="1"/>
  <c r="F641" i="1"/>
  <c r="F630" i="1"/>
  <c r="F621" i="1"/>
  <c r="F610" i="1"/>
  <c r="F598" i="1"/>
  <c r="F587" i="1"/>
  <c r="F576" i="1"/>
  <c r="F567" i="1"/>
  <c r="F556" i="1"/>
  <c r="F545" i="1"/>
  <c r="F534" i="1"/>
  <c r="F522" i="1"/>
  <c r="F512" i="1"/>
  <c r="F501" i="1"/>
  <c r="F490" i="1"/>
  <c r="F481" i="1"/>
  <c r="F466" i="1"/>
  <c r="F457" i="1"/>
  <c r="F446" i="1"/>
  <c r="F635" i="1"/>
  <c r="F626" i="1"/>
  <c r="F614" i="1"/>
  <c r="F605" i="1"/>
  <c r="F592" i="1"/>
  <c r="F583" i="1"/>
  <c r="F571" i="1"/>
  <c r="F560" i="1"/>
  <c r="F549" i="1"/>
  <c r="F540" i="1"/>
  <c r="F529" i="1"/>
  <c r="F518" i="1"/>
  <c r="F506" i="1"/>
  <c r="F497" i="1"/>
  <c r="F486" i="1"/>
  <c r="F472" i="1"/>
  <c r="F462" i="1"/>
  <c r="F450" i="1"/>
  <c r="F441" i="1"/>
  <c r="F429" i="1"/>
  <c r="F422" i="1"/>
  <c r="F412" i="1"/>
  <c r="F400" i="1"/>
  <c r="F389" i="1"/>
  <c r="F380" i="1"/>
  <c r="F369" i="1"/>
  <c r="F358" i="1"/>
  <c r="F348" i="1"/>
  <c r="F337" i="1"/>
  <c r="F324" i="1"/>
  <c r="F313" i="1"/>
  <c r="F303" i="1"/>
  <c r="F294" i="1"/>
  <c r="F288" i="1"/>
  <c r="F278" i="1"/>
  <c r="F270" i="1"/>
  <c r="F259" i="1"/>
  <c r="F249" i="1"/>
  <c r="F237" i="1"/>
  <c r="F226" i="1"/>
  <c r="F215" i="1"/>
  <c r="F206" i="1"/>
  <c r="F193" i="1"/>
  <c r="F183" i="1"/>
  <c r="F172" i="1"/>
  <c r="F162" i="1"/>
  <c r="F152" i="1"/>
  <c r="F140" i="1"/>
  <c r="F129" i="1"/>
  <c r="F120" i="1"/>
  <c r="F109" i="1"/>
  <c r="F97" i="1"/>
  <c r="F86" i="1"/>
  <c r="F76" i="1"/>
  <c r="F65" i="1"/>
  <c r="F56" i="1"/>
  <c r="F46" i="1"/>
  <c r="F35" i="1"/>
  <c r="F25" i="1"/>
  <c r="F14" i="1"/>
  <c r="F3" i="1"/>
  <c r="F1022" i="1"/>
  <c r="F1013" i="1"/>
  <c r="F1004" i="1"/>
  <c r="F992" i="1"/>
  <c r="F975" i="1"/>
  <c r="F957" i="1"/>
  <c r="F949" i="1"/>
  <c r="F936" i="1"/>
  <c r="F923" i="1"/>
  <c r="F912" i="1"/>
  <c r="F904" i="1"/>
  <c r="F894" i="1"/>
  <c r="F881" i="1"/>
  <c r="F873" i="1"/>
  <c r="F859" i="1"/>
  <c r="F848" i="1"/>
  <c r="F839" i="1"/>
  <c r="F828" i="1"/>
  <c r="F817" i="1"/>
  <c r="F805" i="1"/>
  <c r="F794" i="1"/>
  <c r="F785" i="1"/>
  <c r="F773" i="1"/>
  <c r="F763" i="1"/>
  <c r="F751" i="1"/>
  <c r="F741" i="1"/>
  <c r="F731" i="1"/>
  <c r="F719" i="1"/>
  <c r="F710" i="1"/>
  <c r="F699" i="1"/>
  <c r="F691" i="1"/>
  <c r="F683" i="1"/>
  <c r="F677" i="1"/>
  <c r="F668" i="1"/>
  <c r="F661" i="1"/>
  <c r="F649" i="1"/>
  <c r="F639" i="1"/>
  <c r="F627" i="1"/>
  <c r="F617" i="1"/>
  <c r="F607" i="1"/>
  <c r="F595" i="1"/>
  <c r="F584" i="1"/>
  <c r="F575" i="1"/>
  <c r="F564" i="1"/>
  <c r="F552" i="1"/>
  <c r="F541" i="1"/>
  <c r="F530" i="1"/>
  <c r="F520" i="1"/>
  <c r="F509" i="1"/>
  <c r="F498" i="1"/>
  <c r="F489" i="1"/>
  <c r="F478" i="1"/>
  <c r="F468" i="1"/>
  <c r="F460" i="1"/>
  <c r="F448" i="1"/>
  <c r="F438" i="1"/>
  <c r="F424" i="1"/>
  <c r="F414" i="1"/>
  <c r="F402" i="1"/>
  <c r="F393" i="1"/>
  <c r="F381" i="1"/>
  <c r="F372" i="1"/>
  <c r="F361" i="1"/>
  <c r="F349" i="1"/>
  <c r="F338" i="1"/>
  <c r="F330" i="1"/>
  <c r="F317" i="1"/>
  <c r="F310" i="1"/>
  <c r="F301" i="1"/>
  <c r="F292" i="1"/>
  <c r="F285" i="1"/>
  <c r="F277" i="1"/>
  <c r="F266" i="1"/>
  <c r="F255" i="1"/>
  <c r="F246" i="1"/>
  <c r="F235" i="1"/>
  <c r="F225" i="1"/>
  <c r="F213" i="1"/>
  <c r="F203" i="1"/>
  <c r="F192" i="1"/>
  <c r="F181" i="1"/>
  <c r="F170" i="1"/>
  <c r="F159" i="1"/>
  <c r="F150" i="1"/>
  <c r="F137" i="1"/>
  <c r="F128" i="1"/>
  <c r="F117" i="1"/>
  <c r="F107" i="1"/>
  <c r="F95" i="1"/>
  <c r="F84" i="1"/>
  <c r="F73" i="1"/>
  <c r="F62" i="1"/>
  <c r="F50" i="1"/>
  <c r="F38" i="1"/>
  <c r="F26" i="1"/>
  <c r="F17" i="1"/>
  <c r="F6" i="1"/>
  <c r="F1021" i="1"/>
  <c r="F1014" i="1"/>
  <c r="F1002" i="1"/>
  <c r="F993" i="1"/>
  <c r="F982" i="1"/>
  <c r="F961" i="1"/>
  <c r="F948" i="1"/>
  <c r="F938" i="1"/>
  <c r="F924" i="1"/>
  <c r="F914" i="1"/>
  <c r="F897" i="1"/>
  <c r="F887" i="1"/>
  <c r="F876" i="1"/>
  <c r="F866" i="1"/>
  <c r="F855" i="1"/>
  <c r="F844" i="1"/>
  <c r="F833" i="1"/>
  <c r="F821" i="1"/>
  <c r="F810" i="1"/>
  <c r="F800" i="1"/>
  <c r="F789" i="1"/>
  <c r="F779" i="1"/>
  <c r="F767" i="1"/>
  <c r="F758" i="1"/>
  <c r="F747" i="1"/>
  <c r="F735" i="1"/>
  <c r="F725" i="1"/>
  <c r="F714" i="1"/>
  <c r="F703" i="1"/>
  <c r="F695" i="1"/>
  <c r="F687" i="1"/>
  <c r="F681" i="1"/>
  <c r="F674" i="1"/>
  <c r="F663" i="1"/>
  <c r="F653" i="1"/>
  <c r="F642" i="1"/>
  <c r="F631" i="1"/>
  <c r="F619" i="1"/>
  <c r="F609" i="1"/>
  <c r="F599" i="1"/>
  <c r="F588" i="1"/>
  <c r="F577" i="1"/>
  <c r="F565" i="1"/>
  <c r="F555" i="1"/>
  <c r="F544" i="1"/>
  <c r="F533" i="1"/>
  <c r="F524" i="1"/>
  <c r="F513" i="1"/>
  <c r="F502" i="1"/>
  <c r="F492" i="1"/>
  <c r="F480" i="1"/>
  <c r="F470" i="1"/>
  <c r="F456" i="1"/>
  <c r="F445" i="1"/>
  <c r="F434" i="1"/>
  <c r="F425" i="1"/>
  <c r="F417" i="1"/>
  <c r="F406" i="1"/>
  <c r="F396" i="1"/>
  <c r="F384" i="1"/>
  <c r="F374" i="1"/>
  <c r="F362" i="1"/>
  <c r="F353" i="1"/>
  <c r="F342" i="1"/>
  <c r="F329" i="1"/>
  <c r="F318" i="1"/>
  <c r="F306" i="1"/>
  <c r="F299" i="1"/>
  <c r="F290" i="1"/>
  <c r="F283" i="1"/>
  <c r="F275" i="1"/>
  <c r="F265" i="1"/>
  <c r="F254" i="1"/>
  <c r="F242" i="1"/>
  <c r="F233" i="1"/>
  <c r="F222" i="1"/>
  <c r="F211" i="1"/>
  <c r="F200" i="1"/>
  <c r="F189" i="1"/>
  <c r="F178" i="1"/>
  <c r="F166" i="1"/>
  <c r="F158" i="1"/>
  <c r="F147" i="1"/>
  <c r="F136" i="1"/>
  <c r="F125" i="1"/>
  <c r="F115" i="1"/>
  <c r="F104" i="1"/>
  <c r="F96" i="1"/>
  <c r="F85" i="1"/>
  <c r="F74" i="1"/>
  <c r="F64" i="1"/>
  <c r="F53" i="1"/>
  <c r="F42" i="1"/>
  <c r="F31" i="1"/>
  <c r="F21" i="1"/>
  <c r="F13" i="1"/>
  <c r="F436" i="1"/>
  <c r="F428" i="1"/>
  <c r="F416" i="1"/>
  <c r="F405" i="1"/>
  <c r="F394" i="1"/>
  <c r="F385" i="1"/>
  <c r="F373" i="1"/>
  <c r="F364" i="1"/>
  <c r="F352" i="1"/>
  <c r="F341" i="1"/>
  <c r="F332" i="1"/>
  <c r="F320" i="1"/>
  <c r="F308" i="1"/>
  <c r="F298" i="1"/>
  <c r="F291" i="1"/>
  <c r="F282" i="1"/>
  <c r="F274" i="1"/>
  <c r="F263" i="1"/>
  <c r="F253" i="1"/>
  <c r="F243" i="1"/>
  <c r="F231" i="1"/>
  <c r="F221" i="1"/>
  <c r="F210" i="1"/>
  <c r="F199" i="1"/>
  <c r="F188" i="1"/>
  <c r="F177" i="1"/>
  <c r="F168" i="1"/>
  <c r="F156" i="1"/>
  <c r="F146" i="1"/>
  <c r="F135" i="1"/>
  <c r="F124" i="1"/>
  <c r="F113" i="1"/>
  <c r="F103" i="1"/>
  <c r="F92" i="1"/>
  <c r="F81" i="1"/>
  <c r="F70" i="1"/>
  <c r="F60" i="1"/>
  <c r="F52" i="1"/>
  <c r="F41" i="1"/>
  <c r="F30" i="1"/>
  <c r="F19" i="1"/>
  <c r="F9" i="1"/>
  <c r="F1028" i="1"/>
  <c r="F1018" i="1"/>
  <c r="F1008" i="1"/>
  <c r="F997" i="1"/>
  <c r="F979" i="1"/>
  <c r="F970" i="1"/>
  <c r="F954" i="1"/>
  <c r="F944" i="1"/>
  <c r="F932" i="1"/>
  <c r="F919" i="1"/>
  <c r="F909" i="1"/>
  <c r="F898" i="1"/>
  <c r="F888" i="1"/>
  <c r="F877" i="1"/>
  <c r="F867" i="1"/>
  <c r="F854" i="1"/>
  <c r="F843" i="1"/>
  <c r="F832" i="1"/>
  <c r="F822" i="1"/>
  <c r="F812" i="1"/>
  <c r="F801" i="1"/>
  <c r="F790" i="1"/>
  <c r="F778" i="1"/>
  <c r="F769" i="1"/>
  <c r="F757" i="1"/>
  <c r="F746" i="1"/>
  <c r="F737" i="1"/>
  <c r="F726" i="1"/>
  <c r="F715" i="1"/>
  <c r="F696" i="1"/>
  <c r="F688" i="1"/>
  <c r="F679" i="1"/>
  <c r="F672" i="1"/>
  <c r="F664" i="1"/>
  <c r="F654" i="1"/>
  <c r="F643" i="1"/>
  <c r="F634" i="1"/>
  <c r="F623" i="1"/>
  <c r="F613" i="1"/>
  <c r="F602" i="1"/>
  <c r="F591" i="1"/>
  <c r="F580" i="1"/>
  <c r="F568" i="1"/>
  <c r="F559" i="1"/>
  <c r="F548" i="1"/>
  <c r="F537" i="1"/>
  <c r="F525" i="1"/>
  <c r="F514" i="1"/>
  <c r="F504" i="1"/>
  <c r="F494" i="1"/>
  <c r="F484" i="1"/>
  <c r="F474" i="1"/>
  <c r="F464" i="1"/>
  <c r="F453" i="1"/>
  <c r="F442" i="1"/>
  <c r="F433" i="1"/>
  <c r="F418" i="1"/>
  <c r="F408" i="1"/>
  <c r="F398" i="1"/>
  <c r="F388" i="1"/>
  <c r="F377" i="1"/>
  <c r="F365" i="1"/>
  <c r="F354" i="1"/>
  <c r="F345" i="1"/>
  <c r="F334" i="1"/>
  <c r="F322" i="1"/>
  <c r="F314" i="1"/>
  <c r="F305" i="1"/>
  <c r="F297" i="1"/>
  <c r="F289" i="1"/>
  <c r="F281" i="1"/>
  <c r="F273" i="1"/>
  <c r="F262" i="1"/>
  <c r="F251" i="1"/>
  <c r="F239" i="1"/>
  <c r="F230" i="1"/>
  <c r="F218" i="1"/>
  <c r="F207" i="1"/>
  <c r="F197" i="1"/>
  <c r="F187" i="1"/>
  <c r="F176" i="1"/>
  <c r="F165" i="1"/>
  <c r="F154" i="1"/>
  <c r="F143" i="1"/>
  <c r="F133" i="1"/>
  <c r="F123" i="1"/>
  <c r="F112" i="1"/>
  <c r="F100" i="1"/>
  <c r="F89" i="1"/>
  <c r="F78" i="1"/>
  <c r="F68" i="1"/>
  <c r="F57" i="1"/>
  <c r="F45" i="1"/>
  <c r="F33" i="1"/>
  <c r="F23" i="1"/>
  <c r="F11" i="1"/>
  <c r="F1029" i="1"/>
  <c r="F1020" i="1"/>
  <c r="F1009" i="1"/>
  <c r="F998" i="1"/>
  <c r="F987" i="1"/>
  <c r="F977" i="1"/>
  <c r="F951" i="1"/>
  <c r="F941" i="1"/>
  <c r="F933" i="1"/>
  <c r="F918" i="1"/>
  <c r="F908" i="1"/>
  <c r="F892" i="1"/>
  <c r="F883" i="1"/>
  <c r="F871" i="1"/>
  <c r="F860" i="1"/>
  <c r="F850" i="1"/>
  <c r="F837" i="1"/>
  <c r="F826" i="1"/>
  <c r="F816" i="1"/>
  <c r="F806" i="1"/>
  <c r="F796" i="1"/>
  <c r="F783" i="1"/>
  <c r="F774" i="1"/>
  <c r="F762" i="1"/>
  <c r="F753" i="1"/>
  <c r="F742" i="1"/>
  <c r="F730" i="1"/>
  <c r="F721" i="1"/>
  <c r="F709" i="1"/>
  <c r="F692" i="1"/>
  <c r="F684" i="1"/>
  <c r="F678" i="1"/>
  <c r="F667" i="1"/>
  <c r="F658" i="1"/>
  <c r="F647" i="1"/>
  <c r="F637" i="1"/>
  <c r="F625" i="1"/>
  <c r="F615" i="1"/>
  <c r="F603" i="1"/>
  <c r="F594" i="1"/>
  <c r="F581" i="1"/>
  <c r="F572" i="1"/>
  <c r="F561" i="1"/>
  <c r="F550" i="1"/>
  <c r="F538" i="1"/>
  <c r="F528" i="1"/>
  <c r="F517" i="1"/>
  <c r="F508" i="1"/>
  <c r="F496" i="1"/>
  <c r="F485" i="1"/>
  <c r="F476" i="1"/>
  <c r="F461" i="1"/>
  <c r="F452" i="1"/>
  <c r="F440" i="1"/>
  <c r="F430" i="1"/>
  <c r="F421" i="1"/>
  <c r="F410" i="1"/>
  <c r="F401" i="1"/>
  <c r="F390" i="1"/>
  <c r="F378" i="1"/>
  <c r="F368" i="1"/>
  <c r="F357" i="1"/>
  <c r="F346" i="1"/>
  <c r="F336" i="1"/>
  <c r="F325" i="1"/>
  <c r="F312" i="1"/>
  <c r="F302" i="1"/>
  <c r="F295" i="1"/>
  <c r="F287" i="1"/>
  <c r="F279" i="1"/>
  <c r="F269" i="1"/>
  <c r="F258" i="1"/>
  <c r="F247" i="1"/>
  <c r="F238" i="1"/>
  <c r="F227" i="1"/>
  <c r="F217" i="1"/>
  <c r="F204" i="1"/>
  <c r="F195" i="1"/>
  <c r="F184" i="1"/>
  <c r="F173" i="1"/>
  <c r="F163" i="1"/>
  <c r="F151" i="1"/>
  <c r="F142" i="1"/>
  <c r="F131" i="1"/>
  <c r="F121" i="1"/>
  <c r="F108" i="1"/>
  <c r="F101" i="1"/>
  <c r="F91" i="1"/>
  <c r="F80" i="1"/>
  <c r="F69" i="1"/>
  <c r="F58" i="1"/>
  <c r="F47" i="1"/>
  <c r="F37" i="1"/>
  <c r="F27" i="1"/>
  <c r="F18" i="1"/>
  <c r="F7" i="1"/>
  <c r="G161" i="1" l="1"/>
  <c r="I161" i="1"/>
  <c r="F28" i="1"/>
  <c r="F67" i="1"/>
  <c r="F106" i="1"/>
  <c r="F160" i="1"/>
  <c r="F202" i="1"/>
  <c r="F323" i="1"/>
  <c r="F399" i="1"/>
  <c r="F427" i="1"/>
  <c r="F463" i="1"/>
  <c r="F491" i="1"/>
  <c r="F523" i="1"/>
  <c r="F539" i="1"/>
  <c r="F562" i="1"/>
  <c r="F578" i="1"/>
  <c r="F600" i="1"/>
  <c r="F620" i="1"/>
  <c r="F636" i="1"/>
  <c r="F652" i="1"/>
  <c r="F708" i="1"/>
  <c r="F724" i="1"/>
  <c r="F740" i="1"/>
  <c r="F756" i="1"/>
  <c r="F772" i="1"/>
  <c r="F787" i="1"/>
  <c r="F803" i="1"/>
  <c r="F819" i="1"/>
  <c r="F834" i="1"/>
  <c r="F849" i="1"/>
  <c r="F865" i="1"/>
  <c r="F886" i="1"/>
  <c r="F903" i="1"/>
  <c r="F920" i="1"/>
  <c r="F935" i="1"/>
  <c r="F960" i="1"/>
  <c r="F976" i="1"/>
  <c r="F1015" i="1"/>
  <c r="F149" i="1"/>
  <c r="F209" i="1"/>
  <c r="F268" i="1"/>
  <c r="F551" i="1"/>
  <c r="F130" i="1"/>
  <c r="F244" i="1"/>
  <c r="F359" i="1"/>
  <c r="F395" i="1"/>
  <c r="F511" i="1"/>
  <c r="F964" i="1"/>
  <c r="F1019" i="1"/>
  <c r="F98" i="1"/>
  <c r="F175" i="1"/>
  <c r="F248" i="1"/>
  <c r="F339" i="1"/>
  <c r="F94" i="1"/>
  <c r="F198" i="1"/>
  <c r="F347" i="1"/>
  <c r="F383" i="1"/>
  <c r="F419" i="1"/>
  <c r="F487" i="1"/>
  <c r="F4" i="1"/>
  <c r="F44" i="1"/>
  <c r="F75" i="1"/>
  <c r="F110" i="1"/>
  <c r="F179" i="1"/>
  <c r="F216" i="1"/>
  <c r="F335" i="1"/>
  <c r="F407" i="1"/>
  <c r="F439" i="1"/>
  <c r="F471" i="1"/>
  <c r="F499" i="1"/>
  <c r="F527" i="1"/>
  <c r="F543" i="1"/>
  <c r="F566" i="1"/>
  <c r="F582" i="1"/>
  <c r="F608" i="1"/>
  <c r="F624" i="1"/>
  <c r="F640" i="1"/>
  <c r="F656" i="1"/>
  <c r="F720" i="1"/>
  <c r="F736" i="1"/>
  <c r="F752" i="1"/>
  <c r="F768" i="1"/>
  <c r="F784" i="1"/>
  <c r="F799" i="1"/>
  <c r="F815" i="1"/>
  <c r="F831" i="1"/>
  <c r="F846" i="1"/>
  <c r="F861" i="1"/>
  <c r="F874" i="1"/>
  <c r="F890" i="1"/>
  <c r="F907" i="1"/>
  <c r="F927" i="1"/>
  <c r="F939" i="1"/>
  <c r="F956" i="1"/>
  <c r="F980" i="1"/>
  <c r="F995" i="1"/>
  <c r="F32" i="1"/>
  <c r="F126" i="1"/>
  <c r="F205" i="1"/>
  <c r="F264" i="1"/>
  <c r="F411" i="1"/>
  <c r="F51" i="1"/>
  <c r="F122" i="1"/>
  <c r="F240" i="1"/>
  <c r="F355" i="1"/>
  <c r="F435" i="1"/>
  <c r="F507" i="1"/>
  <c r="F952" i="1"/>
  <c r="F1007" i="1"/>
  <c r="F20" i="1"/>
  <c r="F90" i="1"/>
  <c r="F157" i="1"/>
  <c r="F220" i="1"/>
  <c r="F311" i="1"/>
  <c r="F12" i="1"/>
  <c r="F63" i="1"/>
  <c r="F138" i="1"/>
  <c r="F260" i="1"/>
  <c r="F367" i="1"/>
  <c r="F431" i="1"/>
  <c r="F459" i="1"/>
  <c r="F554" i="1"/>
  <c r="F8" i="1"/>
  <c r="F48" i="1"/>
  <c r="F79" i="1"/>
  <c r="F118" i="1"/>
  <c r="F182" i="1"/>
  <c r="F236" i="1"/>
  <c r="F343" i="1"/>
  <c r="F415" i="1"/>
  <c r="F443" i="1"/>
  <c r="F475" i="1"/>
  <c r="F503" i="1"/>
  <c r="F531" i="1"/>
  <c r="F547" i="1"/>
  <c r="F570" i="1"/>
  <c r="F586" i="1"/>
  <c r="F612" i="1"/>
  <c r="F628" i="1"/>
  <c r="F644" i="1"/>
  <c r="F660" i="1"/>
  <c r="F716" i="1"/>
  <c r="F732" i="1"/>
  <c r="F748" i="1"/>
  <c r="F764" i="1"/>
  <c r="F780" i="1"/>
  <c r="F795" i="1"/>
  <c r="F811" i="1"/>
  <c r="F827" i="1"/>
  <c r="F842" i="1"/>
  <c r="F857" i="1"/>
  <c r="F872" i="1"/>
  <c r="F893" i="1"/>
  <c r="F913" i="1"/>
  <c r="F929" i="1"/>
  <c r="F943" i="1"/>
  <c r="F968" i="1"/>
  <c r="F984" i="1"/>
  <c r="F1027" i="1"/>
  <c r="F171" i="1"/>
  <c r="F232" i="1"/>
  <c r="F331" i="1"/>
  <c r="F83" i="1"/>
  <c r="F190" i="1"/>
  <c r="F327" i="1"/>
  <c r="F379" i="1"/>
  <c r="F483" i="1"/>
  <c r="F593" i="1"/>
  <c r="F1003" i="1"/>
  <c r="F1031" i="1"/>
  <c r="F153" i="1"/>
  <c r="F212" i="1"/>
  <c r="F307" i="1"/>
  <c r="F604" i="1"/>
  <c r="F134" i="1"/>
  <c r="F252" i="1"/>
  <c r="F363" i="1"/>
  <c r="F391" i="1"/>
  <c r="F455" i="1"/>
  <c r="F519" i="1"/>
  <c r="F16" i="1"/>
  <c r="F55" i="1"/>
  <c r="F87" i="1"/>
  <c r="F141" i="1"/>
  <c r="F194" i="1"/>
  <c r="F272" i="1"/>
  <c r="F375" i="1"/>
  <c r="F423" i="1"/>
  <c r="F451" i="1"/>
  <c r="F479" i="1"/>
  <c r="F515" i="1"/>
  <c r="F535" i="1"/>
  <c r="F558" i="1"/>
  <c r="F574" i="1"/>
  <c r="F597" i="1"/>
  <c r="F616" i="1"/>
  <c r="F632" i="1"/>
  <c r="F648" i="1"/>
  <c r="F712" i="1"/>
  <c r="F728" i="1"/>
  <c r="F744" i="1"/>
  <c r="F760" i="1"/>
  <c r="F776" i="1"/>
  <c r="F791" i="1"/>
  <c r="F807" i="1"/>
  <c r="F823" i="1"/>
  <c r="F838" i="1"/>
  <c r="F853" i="1"/>
  <c r="F868" i="1"/>
  <c r="F882" i="1"/>
  <c r="F900" i="1"/>
  <c r="F916" i="1"/>
  <c r="F931" i="1"/>
  <c r="F946" i="1"/>
  <c r="F972" i="1"/>
  <c r="F988" i="1"/>
  <c r="F1024" i="1"/>
  <c r="F59" i="1"/>
  <c r="F167" i="1"/>
  <c r="F228" i="1"/>
  <c r="F319" i="1"/>
  <c r="F24" i="1"/>
  <c r="F71" i="1"/>
  <c r="F145" i="1"/>
  <c r="F315" i="1"/>
  <c r="F371" i="1"/>
  <c r="F467" i="1"/>
  <c r="F589" i="1"/>
  <c r="F991" i="1"/>
  <c r="F1023" i="1"/>
  <c r="F36" i="1"/>
  <c r="F102" i="1"/>
  <c r="F186" i="1"/>
  <c r="F256" i="1"/>
  <c r="F403" i="1"/>
  <c r="F40" i="1"/>
  <c r="F114" i="1"/>
  <c r="F224" i="1"/>
  <c r="F351" i="1"/>
  <c r="F387" i="1"/>
  <c r="F447" i="1"/>
  <c r="F49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2" i="1"/>
  <c r="AG17" i="2" l="1"/>
  <c r="U16" i="2"/>
  <c r="S16" i="2" s="1"/>
  <c r="T16" i="2"/>
  <c r="V16" i="2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2" i="1"/>
  <c r="S102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2" i="1"/>
  <c r="C28" i="4" l="1"/>
  <c r="C31" i="4" s="1"/>
  <c r="D28" i="4"/>
  <c r="D31" i="4" s="1"/>
  <c r="B28" i="4"/>
  <c r="B32" i="4" s="1"/>
  <c r="H28" i="4"/>
  <c r="H31" i="4" s="1"/>
  <c r="I28" i="4"/>
  <c r="I31" i="4" s="1"/>
  <c r="J28" i="4"/>
  <c r="J31" i="4" s="1"/>
  <c r="K28" i="4"/>
  <c r="K31" i="4" s="1"/>
  <c r="G28" i="4"/>
  <c r="G32" i="4" s="1"/>
  <c r="A36" i="4"/>
  <c r="A35" i="4"/>
  <c r="A34" i="4"/>
  <c r="F32" i="4"/>
  <c r="F33" i="4" s="1"/>
  <c r="F34" i="4" s="1"/>
  <c r="F35" i="4" s="1"/>
  <c r="F36" i="4" s="1"/>
  <c r="F37" i="4" s="1"/>
  <c r="C25" i="4"/>
  <c r="H7" i="4"/>
  <c r="I7" i="4"/>
  <c r="J7" i="4"/>
  <c r="K7" i="4"/>
  <c r="L7" i="4"/>
  <c r="G7" i="4"/>
  <c r="D7" i="4"/>
  <c r="C7" i="4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20" i="2"/>
  <c r="B7" i="4"/>
  <c r="C4" i="4"/>
  <c r="Q1033" i="1"/>
  <c r="N1033" i="1"/>
  <c r="Q1034" i="1"/>
  <c r="N1034" i="1"/>
  <c r="Q1035" i="1"/>
  <c r="N1035" i="1"/>
  <c r="N1036" i="1"/>
  <c r="Q1036" i="1"/>
  <c r="N1037" i="1"/>
  <c r="Q1037" i="1"/>
  <c r="Q1038" i="1"/>
  <c r="N1038" i="1"/>
  <c r="N1039" i="1"/>
  <c r="Q1039" i="1"/>
  <c r="N1040" i="1"/>
  <c r="Q1040" i="1"/>
  <c r="N1041" i="1"/>
  <c r="Q1041" i="1"/>
  <c r="N1042" i="1"/>
  <c r="Q1042" i="1"/>
  <c r="Q1043" i="1"/>
  <c r="N1043" i="1"/>
  <c r="N1044" i="1"/>
  <c r="Q1044" i="1"/>
  <c r="N1045" i="1"/>
  <c r="Q1045" i="1"/>
  <c r="Q1046" i="1"/>
  <c r="N1046" i="1"/>
  <c r="Q1047" i="1"/>
  <c r="N1047" i="1"/>
  <c r="N1048" i="1"/>
  <c r="Q1048" i="1"/>
  <c r="N1049" i="1"/>
  <c r="Q1049" i="1"/>
  <c r="N1050" i="1"/>
  <c r="Q1050" i="1"/>
  <c r="Q1051" i="1"/>
  <c r="N1051" i="1"/>
  <c r="P1051" i="1" l="1"/>
  <c r="U1051" i="1"/>
  <c r="O1050" i="1"/>
  <c r="T1050" i="1"/>
  <c r="O1049" i="1"/>
  <c r="T1049" i="1"/>
  <c r="O1048" i="1"/>
  <c r="T1048" i="1"/>
  <c r="P1047" i="1"/>
  <c r="U1047" i="1"/>
  <c r="P1046" i="1"/>
  <c r="U1046" i="1"/>
  <c r="O1045" i="1"/>
  <c r="T1045" i="1"/>
  <c r="O1044" i="1"/>
  <c r="T1044" i="1"/>
  <c r="P1043" i="1"/>
  <c r="U1043" i="1"/>
  <c r="O1042" i="1"/>
  <c r="T1042" i="1"/>
  <c r="O1041" i="1"/>
  <c r="T1041" i="1"/>
  <c r="O1040" i="1"/>
  <c r="T1040" i="1"/>
  <c r="O1039" i="1"/>
  <c r="T1039" i="1"/>
  <c r="P1038" i="1"/>
  <c r="U1038" i="1"/>
  <c r="O1037" i="1"/>
  <c r="T1037" i="1"/>
  <c r="O1036" i="1"/>
  <c r="T1036" i="1"/>
  <c r="P1035" i="1"/>
  <c r="U1035" i="1"/>
  <c r="P1034" i="1"/>
  <c r="U1034" i="1"/>
  <c r="P1033" i="1"/>
  <c r="U1033" i="1"/>
  <c r="O1051" i="1"/>
  <c r="T1051" i="1"/>
  <c r="O1047" i="1"/>
  <c r="R1047" i="1" s="1"/>
  <c r="W1047" i="1" s="1"/>
  <c r="T1047" i="1"/>
  <c r="O1046" i="1"/>
  <c r="R1046" i="1" s="1"/>
  <c r="W1046" i="1" s="1"/>
  <c r="T1046" i="1"/>
  <c r="O1043" i="1"/>
  <c r="T1043" i="1"/>
  <c r="O1038" i="1"/>
  <c r="T1038" i="1"/>
  <c r="O1035" i="1"/>
  <c r="R1035" i="1" s="1"/>
  <c r="W1035" i="1" s="1"/>
  <c r="T1035" i="1"/>
  <c r="O1034" i="1"/>
  <c r="T1034" i="1"/>
  <c r="O1033" i="1"/>
  <c r="R1033" i="1" s="1"/>
  <c r="W1033" i="1" s="1"/>
  <c r="T1033" i="1"/>
  <c r="P1050" i="1"/>
  <c r="U1050" i="1"/>
  <c r="P1049" i="1"/>
  <c r="U1049" i="1"/>
  <c r="P1048" i="1"/>
  <c r="U1048" i="1"/>
  <c r="P1045" i="1"/>
  <c r="U1045" i="1"/>
  <c r="P1044" i="1"/>
  <c r="U1044" i="1"/>
  <c r="P1042" i="1"/>
  <c r="U1042" i="1"/>
  <c r="P1041" i="1"/>
  <c r="U1041" i="1"/>
  <c r="P1040" i="1"/>
  <c r="U1040" i="1"/>
  <c r="P1039" i="1"/>
  <c r="U1039" i="1"/>
  <c r="P1037" i="1"/>
  <c r="U1037" i="1"/>
  <c r="P1036" i="1"/>
  <c r="U1036" i="1"/>
  <c r="K38" i="4"/>
  <c r="K36" i="4"/>
  <c r="K34" i="4"/>
  <c r="K32" i="4"/>
  <c r="C38" i="4"/>
  <c r="C34" i="4"/>
  <c r="J38" i="4"/>
  <c r="J36" i="4"/>
  <c r="J34" i="4"/>
  <c r="J32" i="4"/>
  <c r="D38" i="4"/>
  <c r="D34" i="4"/>
  <c r="B31" i="4"/>
  <c r="D36" i="4"/>
  <c r="D32" i="4"/>
  <c r="K37" i="4"/>
  <c r="K35" i="4"/>
  <c r="K33" i="4"/>
  <c r="B35" i="4"/>
  <c r="C36" i="4"/>
  <c r="C32" i="4"/>
  <c r="J37" i="4"/>
  <c r="J35" i="4"/>
  <c r="J33" i="4"/>
  <c r="G35" i="4"/>
  <c r="B38" i="4"/>
  <c r="G38" i="4"/>
  <c r="B37" i="4"/>
  <c r="B33" i="4"/>
  <c r="D37" i="4"/>
  <c r="D35" i="4"/>
  <c r="D33" i="4"/>
  <c r="G37" i="4"/>
  <c r="G33" i="4"/>
  <c r="I38" i="4"/>
  <c r="I37" i="4"/>
  <c r="I36" i="4"/>
  <c r="I35" i="4"/>
  <c r="I34" i="4"/>
  <c r="I33" i="4"/>
  <c r="I32" i="4"/>
  <c r="G31" i="4"/>
  <c r="B34" i="4"/>
  <c r="G34" i="4"/>
  <c r="B36" i="4"/>
  <c r="C37" i="4"/>
  <c r="C35" i="4"/>
  <c r="C33" i="4"/>
  <c r="G36" i="4"/>
  <c r="H38" i="4"/>
  <c r="H37" i="4"/>
  <c r="H36" i="4"/>
  <c r="H35" i="4"/>
  <c r="H34" i="4"/>
  <c r="H33" i="4"/>
  <c r="H32" i="4"/>
  <c r="N28" i="4"/>
  <c r="O28" i="4" s="1"/>
  <c r="A33" i="4"/>
  <c r="N7" i="4"/>
  <c r="O7" i="4" s="1"/>
  <c r="X1033" i="1" l="1"/>
  <c r="Y1033" i="1"/>
  <c r="X1046" i="1"/>
  <c r="Y1046" i="1"/>
  <c r="X1035" i="1"/>
  <c r="Y1035" i="1"/>
  <c r="X1047" i="1"/>
  <c r="Y1047" i="1"/>
  <c r="R1043" i="1"/>
  <c r="W1043" i="1" s="1"/>
  <c r="R1034" i="1"/>
  <c r="W1034" i="1" s="1"/>
  <c r="R1050" i="1"/>
  <c r="W1050" i="1" s="1"/>
  <c r="R1038" i="1"/>
  <c r="W1038" i="1" s="1"/>
  <c r="R1040" i="1"/>
  <c r="W1040" i="1" s="1"/>
  <c r="H1047" i="1"/>
  <c r="I1047" i="1" s="1"/>
  <c r="H1033" i="1"/>
  <c r="I1033" i="1" s="1"/>
  <c r="H1035" i="1"/>
  <c r="I1035" i="1" s="1"/>
  <c r="H1046" i="1"/>
  <c r="I1046" i="1" s="1"/>
  <c r="R1042" i="1"/>
  <c r="W1042" i="1" s="1"/>
  <c r="R1048" i="1"/>
  <c r="W1048" i="1" s="1"/>
  <c r="R1049" i="1"/>
  <c r="W1049" i="1" s="1"/>
  <c r="R1045" i="1"/>
  <c r="W1045" i="1" s="1"/>
  <c r="R1036" i="1"/>
  <c r="W1036" i="1" s="1"/>
  <c r="R1044" i="1"/>
  <c r="W1044" i="1" s="1"/>
  <c r="R1037" i="1"/>
  <c r="W1037" i="1" s="1"/>
  <c r="R1039" i="1"/>
  <c r="W1039" i="1" s="1"/>
  <c r="R1041" i="1"/>
  <c r="W1041" i="1" s="1"/>
  <c r="R1051" i="1"/>
  <c r="W1051" i="1" s="1"/>
  <c r="A32" i="4"/>
  <c r="H1043" i="1" l="1"/>
  <c r="I1043" i="1" s="1"/>
  <c r="X1044" i="1"/>
  <c r="Y1044" i="1"/>
  <c r="X1036" i="1"/>
  <c r="Y1036" i="1"/>
  <c r="X1041" i="1"/>
  <c r="Y1041" i="1"/>
  <c r="X1045" i="1"/>
  <c r="Y1045" i="1"/>
  <c r="X1049" i="1"/>
  <c r="Y1049" i="1"/>
  <c r="X1040" i="1"/>
  <c r="Y1040" i="1"/>
  <c r="X1048" i="1"/>
  <c r="Y1048" i="1"/>
  <c r="X1038" i="1"/>
  <c r="Y1038" i="1"/>
  <c r="X1042" i="1"/>
  <c r="Y1042" i="1"/>
  <c r="X1050" i="1"/>
  <c r="Y1050" i="1"/>
  <c r="X1039" i="1"/>
  <c r="Y1039" i="1"/>
  <c r="X1034" i="1"/>
  <c r="Y1034" i="1"/>
  <c r="X1051" i="1"/>
  <c r="Y1051" i="1"/>
  <c r="X1037" i="1"/>
  <c r="Y1037" i="1"/>
  <c r="X1043" i="1"/>
  <c r="Y1043" i="1"/>
  <c r="H1040" i="1"/>
  <c r="I1040" i="1" s="1"/>
  <c r="H1038" i="1"/>
  <c r="I1038" i="1" s="1"/>
  <c r="H1050" i="1"/>
  <c r="I1050" i="1" s="1"/>
  <c r="H1034" i="1"/>
  <c r="I1034" i="1" s="1"/>
  <c r="H1039" i="1"/>
  <c r="I1039" i="1" s="1"/>
  <c r="H1045" i="1"/>
  <c r="I1045" i="1" s="1"/>
  <c r="H1037" i="1"/>
  <c r="I1037" i="1" s="1"/>
  <c r="H1044" i="1"/>
  <c r="I1044" i="1" s="1"/>
  <c r="H1049" i="1"/>
  <c r="I1049" i="1" s="1"/>
  <c r="H1051" i="1"/>
  <c r="I1051" i="1" s="1"/>
  <c r="H1048" i="1"/>
  <c r="I1048" i="1" s="1"/>
  <c r="H1041" i="1"/>
  <c r="I1041" i="1" s="1"/>
  <c r="H1036" i="1"/>
  <c r="I1036" i="1" s="1"/>
  <c r="H1042" i="1"/>
  <c r="I1042" i="1" s="1"/>
  <c r="A31" i="4"/>
  <c r="B36" i="3" l="1"/>
  <c r="B35" i="3" s="1"/>
  <c r="B34" i="3" s="1"/>
  <c r="B33" i="3" s="1"/>
  <c r="B32" i="3" s="1"/>
  <c r="B31" i="3" s="1"/>
  <c r="C33" i="3"/>
  <c r="C34" i="3" s="1"/>
  <c r="C35" i="3" s="1"/>
  <c r="C36" i="3" s="1"/>
  <c r="C37" i="3" s="1"/>
  <c r="C32" i="3"/>
  <c r="U37" i="2"/>
  <c r="S37" i="2" s="1"/>
  <c r="U38" i="2"/>
  <c r="S38" i="2" s="1"/>
  <c r="U39" i="2"/>
  <c r="S39" i="2" s="1"/>
  <c r="U41" i="2"/>
  <c r="S41" i="2" s="1"/>
  <c r="U43" i="2"/>
  <c r="S43" i="2" s="1"/>
  <c r="U44" i="2"/>
  <c r="T37" i="2"/>
  <c r="V37" i="2" s="1"/>
  <c r="T38" i="2"/>
  <c r="V38" i="2" s="1"/>
  <c r="T39" i="2"/>
  <c r="V39" i="2" s="1"/>
  <c r="T41" i="2"/>
  <c r="V41" i="2" s="1"/>
  <c r="T43" i="2"/>
  <c r="V43" i="2" s="1"/>
  <c r="T44" i="2"/>
  <c r="V44" i="2" s="1"/>
  <c r="E4" i="3" s="1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16" i="2"/>
  <c r="F4" i="3" l="1"/>
  <c r="G4" i="3" s="1"/>
  <c r="I4" i="3" s="1"/>
  <c r="S44" i="2"/>
  <c r="F7" i="3" l="1"/>
  <c r="D7" i="3"/>
  <c r="G7" i="3"/>
  <c r="I7" i="3"/>
  <c r="H7" i="3"/>
  <c r="E7" i="3"/>
  <c r="T3" i="2"/>
  <c r="V3" i="2" s="1"/>
  <c r="U3" i="2"/>
  <c r="S3" i="2" s="1"/>
  <c r="T4" i="2"/>
  <c r="V4" i="2" s="1"/>
  <c r="U4" i="2"/>
  <c r="S4" i="2" s="1"/>
  <c r="T5" i="2"/>
  <c r="V5" i="2" s="1"/>
  <c r="U5" i="2"/>
  <c r="S5" i="2" s="1"/>
  <c r="T6" i="2"/>
  <c r="V6" i="2" s="1"/>
  <c r="U6" i="2"/>
  <c r="S6" i="2" s="1"/>
  <c r="T7" i="2"/>
  <c r="V7" i="2" s="1"/>
  <c r="U7" i="2"/>
  <c r="S7" i="2" s="1"/>
  <c r="T8" i="2"/>
  <c r="V8" i="2" s="1"/>
  <c r="U8" i="2"/>
  <c r="S8" i="2" s="1"/>
  <c r="T9" i="2"/>
  <c r="V9" i="2" s="1"/>
  <c r="U9" i="2"/>
  <c r="S9" i="2" s="1"/>
  <c r="T10" i="2"/>
  <c r="V10" i="2" s="1"/>
  <c r="U10" i="2"/>
  <c r="S10" i="2" s="1"/>
  <c r="T11" i="2"/>
  <c r="V11" i="2" s="1"/>
  <c r="U11" i="2"/>
  <c r="S11" i="2" s="1"/>
  <c r="T12" i="2"/>
  <c r="V12" i="2" s="1"/>
  <c r="U12" i="2"/>
  <c r="S12" i="2" s="1"/>
  <c r="T13" i="2"/>
  <c r="V13" i="2" s="1"/>
  <c r="U13" i="2"/>
  <c r="S13" i="2" s="1"/>
  <c r="T14" i="2"/>
  <c r="V14" i="2" s="1"/>
  <c r="U14" i="2"/>
  <c r="S14" i="2" s="1"/>
  <c r="T15" i="2"/>
  <c r="V15" i="2" s="1"/>
  <c r="U15" i="2"/>
  <c r="S15" i="2" s="1"/>
  <c r="T17" i="2"/>
  <c r="V17" i="2" s="1"/>
  <c r="U17" i="2"/>
  <c r="S17" i="2" s="1"/>
  <c r="T18" i="2"/>
  <c r="V18" i="2" s="1"/>
  <c r="U18" i="2"/>
  <c r="S18" i="2" s="1"/>
  <c r="T19" i="2"/>
  <c r="V19" i="2" s="1"/>
  <c r="U19" i="2"/>
  <c r="S19" i="2" s="1"/>
  <c r="T21" i="2"/>
  <c r="V21" i="2" s="1"/>
  <c r="U21" i="2"/>
  <c r="S21" i="2" s="1"/>
  <c r="T22" i="2"/>
  <c r="V22" i="2" s="1"/>
  <c r="U22" i="2"/>
  <c r="S22" i="2" s="1"/>
  <c r="T23" i="2"/>
  <c r="V23" i="2" s="1"/>
  <c r="U23" i="2"/>
  <c r="S23" i="2" s="1"/>
  <c r="T24" i="2"/>
  <c r="V24" i="2" s="1"/>
  <c r="U24" i="2"/>
  <c r="S24" i="2" s="1"/>
  <c r="T25" i="2"/>
  <c r="V25" i="2" s="1"/>
  <c r="U25" i="2"/>
  <c r="S25" i="2" s="1"/>
  <c r="T26" i="2"/>
  <c r="V26" i="2" s="1"/>
  <c r="U26" i="2"/>
  <c r="S26" i="2" s="1"/>
  <c r="T27" i="2"/>
  <c r="V27" i="2" s="1"/>
  <c r="U27" i="2"/>
  <c r="S27" i="2" s="1"/>
  <c r="T28" i="2"/>
  <c r="V28" i="2" s="1"/>
  <c r="U28" i="2"/>
  <c r="S28" i="2" s="1"/>
  <c r="T30" i="2"/>
  <c r="V30" i="2" s="1"/>
  <c r="E25" i="3" s="1"/>
  <c r="U30" i="2"/>
  <c r="S30" i="2" s="1"/>
  <c r="T31" i="2"/>
  <c r="V31" i="2" s="1"/>
  <c r="U31" i="2"/>
  <c r="S31" i="2" s="1"/>
  <c r="T32" i="2"/>
  <c r="V32" i="2" s="1"/>
  <c r="U32" i="2"/>
  <c r="S32" i="2" s="1"/>
  <c r="T33" i="2"/>
  <c r="V33" i="2" s="1"/>
  <c r="U33" i="2"/>
  <c r="S33" i="2" s="1"/>
  <c r="T34" i="2"/>
  <c r="V34" i="2" s="1"/>
  <c r="U34" i="2"/>
  <c r="S34" i="2" s="1"/>
  <c r="T35" i="2"/>
  <c r="V35" i="2" s="1"/>
  <c r="U35" i="2"/>
  <c r="S35" i="2" s="1"/>
  <c r="U2" i="2"/>
  <c r="S2" i="2" s="1"/>
  <c r="T2" i="2"/>
  <c r="V2" i="2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2" i="1"/>
  <c r="F17" i="3" l="1"/>
  <c r="F16" i="3"/>
  <c r="F25" i="3"/>
  <c r="G25" i="3" s="1"/>
  <c r="I25" i="3" s="1"/>
  <c r="F41" i="3"/>
  <c r="D41" i="3"/>
  <c r="D28" i="3" l="1"/>
  <c r="G28" i="3"/>
  <c r="H28" i="3"/>
  <c r="F28" i="3"/>
  <c r="E28" i="3"/>
  <c r="K7" i="3"/>
  <c r="F36" i="3" l="1"/>
  <c r="F38" i="3"/>
  <c r="F32" i="3"/>
  <c r="F34" i="3"/>
  <c r="F35" i="3"/>
  <c r="F37" i="3"/>
  <c r="F31" i="3"/>
  <c r="F33" i="3"/>
  <c r="H38" i="3"/>
  <c r="H36" i="3"/>
  <c r="H34" i="3"/>
  <c r="H32" i="3"/>
  <c r="H37" i="3"/>
  <c r="H35" i="3"/>
  <c r="H33" i="3"/>
  <c r="H31" i="3"/>
  <c r="G35" i="3"/>
  <c r="G31" i="3"/>
  <c r="G34" i="3"/>
  <c r="G33" i="3"/>
  <c r="G37" i="3"/>
  <c r="G38" i="3"/>
  <c r="G32" i="3"/>
  <c r="G36" i="3"/>
  <c r="E33" i="3"/>
  <c r="E31" i="3"/>
  <c r="E36" i="3"/>
  <c r="E38" i="3"/>
  <c r="E32" i="3"/>
  <c r="E34" i="3"/>
  <c r="E37" i="3"/>
  <c r="E35" i="3"/>
  <c r="D38" i="3"/>
  <c r="D36" i="3"/>
  <c r="D34" i="3"/>
  <c r="D32" i="3"/>
  <c r="D37" i="3"/>
  <c r="D35" i="3"/>
  <c r="K28" i="3"/>
  <c r="L28" i="3" s="1"/>
  <c r="D33" i="3"/>
  <c r="D31" i="3"/>
  <c r="N70" i="1"/>
  <c r="Q70" i="1"/>
  <c r="P70" i="1"/>
  <c r="N71" i="1"/>
  <c r="Q71" i="1"/>
  <c r="P71" i="1"/>
  <c r="N72" i="1"/>
  <c r="Q72" i="1"/>
  <c r="P72" i="1"/>
  <c r="N73" i="1"/>
  <c r="Q73" i="1"/>
  <c r="P73" i="1"/>
  <c r="N74" i="1"/>
  <c r="Q74" i="1"/>
  <c r="P74" i="1"/>
  <c r="N75" i="1"/>
  <c r="Q75" i="1"/>
  <c r="P75" i="1"/>
  <c r="N76" i="1"/>
  <c r="Q76" i="1"/>
  <c r="P76" i="1"/>
  <c r="N77" i="1"/>
  <c r="Q77" i="1"/>
  <c r="P77" i="1"/>
  <c r="N78" i="1"/>
  <c r="Q78" i="1"/>
  <c r="P78" i="1"/>
  <c r="N79" i="1"/>
  <c r="Q79" i="1"/>
  <c r="P79" i="1"/>
  <c r="N80" i="1"/>
  <c r="Q80" i="1"/>
  <c r="P80" i="1"/>
  <c r="N81" i="1"/>
  <c r="Q81" i="1"/>
  <c r="P81" i="1"/>
  <c r="N82" i="1"/>
  <c r="Q82" i="1"/>
  <c r="P82" i="1"/>
  <c r="N83" i="1"/>
  <c r="Q83" i="1"/>
  <c r="P83" i="1"/>
  <c r="N84" i="1"/>
  <c r="Q84" i="1"/>
  <c r="P84" i="1"/>
  <c r="N85" i="1"/>
  <c r="Q85" i="1"/>
  <c r="P85" i="1"/>
  <c r="N86" i="1"/>
  <c r="Q86" i="1"/>
  <c r="P86" i="1"/>
  <c r="N87" i="1"/>
  <c r="Q87" i="1"/>
  <c r="P87" i="1"/>
  <c r="N88" i="1"/>
  <c r="Q88" i="1"/>
  <c r="P88" i="1"/>
  <c r="N89" i="1"/>
  <c r="Q89" i="1"/>
  <c r="P89" i="1"/>
  <c r="N90" i="1"/>
  <c r="Q90" i="1"/>
  <c r="P90" i="1"/>
  <c r="N91" i="1"/>
  <c r="Q91" i="1"/>
  <c r="P91" i="1"/>
  <c r="N92" i="1"/>
  <c r="Q92" i="1"/>
  <c r="P92" i="1"/>
  <c r="N93" i="1"/>
  <c r="Q93" i="1"/>
  <c r="P93" i="1"/>
  <c r="N94" i="1"/>
  <c r="Q94" i="1"/>
  <c r="P94" i="1"/>
  <c r="N95" i="1"/>
  <c r="Q95" i="1"/>
  <c r="P95" i="1"/>
  <c r="N96" i="1"/>
  <c r="Q96" i="1"/>
  <c r="P96" i="1"/>
  <c r="N97" i="1"/>
  <c r="Q97" i="1"/>
  <c r="P97" i="1"/>
  <c r="N98" i="1"/>
  <c r="Q98" i="1"/>
  <c r="P98" i="1"/>
  <c r="N99" i="1"/>
  <c r="Q99" i="1"/>
  <c r="P99" i="1"/>
  <c r="N100" i="1"/>
  <c r="Q100" i="1"/>
  <c r="P100" i="1"/>
  <c r="N101" i="1"/>
  <c r="Q101" i="1"/>
  <c r="P101" i="1"/>
  <c r="N102" i="1"/>
  <c r="Q102" i="1"/>
  <c r="P102" i="1"/>
  <c r="N103" i="1"/>
  <c r="Q103" i="1"/>
  <c r="P103" i="1"/>
  <c r="N104" i="1"/>
  <c r="Q104" i="1"/>
  <c r="P104" i="1"/>
  <c r="N105" i="1"/>
  <c r="Q105" i="1"/>
  <c r="P105" i="1"/>
  <c r="N106" i="1"/>
  <c r="Q106" i="1"/>
  <c r="P106" i="1"/>
  <c r="N107" i="1"/>
  <c r="Q107" i="1"/>
  <c r="P107" i="1"/>
  <c r="N108" i="1"/>
  <c r="Q108" i="1"/>
  <c r="P108" i="1"/>
  <c r="N109" i="1"/>
  <c r="Q109" i="1"/>
  <c r="P109" i="1"/>
  <c r="N110" i="1"/>
  <c r="Q110" i="1"/>
  <c r="P110" i="1"/>
  <c r="N111" i="1"/>
  <c r="Q111" i="1"/>
  <c r="P111" i="1"/>
  <c r="N112" i="1"/>
  <c r="Q112" i="1"/>
  <c r="P112" i="1"/>
  <c r="N113" i="1"/>
  <c r="Q113" i="1"/>
  <c r="P113" i="1"/>
  <c r="N114" i="1"/>
  <c r="Q114" i="1"/>
  <c r="P114" i="1"/>
  <c r="N115" i="1"/>
  <c r="Q115" i="1"/>
  <c r="P115" i="1"/>
  <c r="N116" i="1"/>
  <c r="Q116" i="1"/>
  <c r="P116" i="1"/>
  <c r="N117" i="1"/>
  <c r="Q117" i="1"/>
  <c r="P117" i="1"/>
  <c r="N118" i="1"/>
  <c r="Q118" i="1"/>
  <c r="P118" i="1"/>
  <c r="N119" i="1"/>
  <c r="Q119" i="1"/>
  <c r="P119" i="1"/>
  <c r="N120" i="1"/>
  <c r="Q120" i="1"/>
  <c r="P120" i="1"/>
  <c r="N121" i="1"/>
  <c r="Q121" i="1"/>
  <c r="P121" i="1"/>
  <c r="N122" i="1"/>
  <c r="Q122" i="1"/>
  <c r="P122" i="1"/>
  <c r="N123" i="1"/>
  <c r="Q123" i="1"/>
  <c r="P123" i="1"/>
  <c r="N124" i="1"/>
  <c r="Q124" i="1"/>
  <c r="P124" i="1"/>
  <c r="N125" i="1"/>
  <c r="Q125" i="1"/>
  <c r="P125" i="1"/>
  <c r="N126" i="1"/>
  <c r="Q126" i="1"/>
  <c r="P126" i="1"/>
  <c r="N127" i="1"/>
  <c r="Q127" i="1"/>
  <c r="P127" i="1"/>
  <c r="N128" i="1"/>
  <c r="Q128" i="1"/>
  <c r="P128" i="1"/>
  <c r="N129" i="1"/>
  <c r="Q129" i="1"/>
  <c r="P129" i="1"/>
  <c r="N130" i="1"/>
  <c r="Q130" i="1"/>
  <c r="P130" i="1"/>
  <c r="N131" i="1"/>
  <c r="Q131" i="1"/>
  <c r="P131" i="1"/>
  <c r="N132" i="1"/>
  <c r="Q132" i="1"/>
  <c r="P132" i="1"/>
  <c r="N133" i="1"/>
  <c r="Q133" i="1"/>
  <c r="P133" i="1"/>
  <c r="N134" i="1"/>
  <c r="Q134" i="1"/>
  <c r="P134" i="1"/>
  <c r="N135" i="1"/>
  <c r="Q135" i="1"/>
  <c r="P135" i="1"/>
  <c r="N136" i="1"/>
  <c r="Q136" i="1"/>
  <c r="P136" i="1"/>
  <c r="N137" i="1"/>
  <c r="Q137" i="1"/>
  <c r="P137" i="1"/>
  <c r="N138" i="1"/>
  <c r="Q138" i="1"/>
  <c r="P138" i="1"/>
  <c r="N139" i="1"/>
  <c r="Q139" i="1"/>
  <c r="P139" i="1"/>
  <c r="N140" i="1"/>
  <c r="Q140" i="1"/>
  <c r="P140" i="1"/>
  <c r="N141" i="1"/>
  <c r="Q141" i="1"/>
  <c r="P141" i="1"/>
  <c r="N142" i="1"/>
  <c r="Q142" i="1"/>
  <c r="P142" i="1"/>
  <c r="N143" i="1"/>
  <c r="Q143" i="1"/>
  <c r="P143" i="1"/>
  <c r="N144" i="1"/>
  <c r="Q144" i="1"/>
  <c r="P144" i="1"/>
  <c r="N145" i="1"/>
  <c r="Q145" i="1"/>
  <c r="P145" i="1"/>
  <c r="N146" i="1"/>
  <c r="Q146" i="1"/>
  <c r="P146" i="1"/>
  <c r="N147" i="1"/>
  <c r="Q147" i="1"/>
  <c r="P147" i="1"/>
  <c r="N148" i="1"/>
  <c r="Q148" i="1"/>
  <c r="P148" i="1"/>
  <c r="N149" i="1"/>
  <c r="Q149" i="1"/>
  <c r="P149" i="1"/>
  <c r="N150" i="1"/>
  <c r="Q150" i="1"/>
  <c r="P150" i="1"/>
  <c r="N151" i="1"/>
  <c r="Q151" i="1"/>
  <c r="P151" i="1"/>
  <c r="N152" i="1"/>
  <c r="Q152" i="1"/>
  <c r="P152" i="1"/>
  <c r="N153" i="1"/>
  <c r="Q153" i="1"/>
  <c r="P153" i="1"/>
  <c r="N154" i="1"/>
  <c r="Q154" i="1"/>
  <c r="P154" i="1"/>
  <c r="N155" i="1"/>
  <c r="Q155" i="1"/>
  <c r="P155" i="1"/>
  <c r="N156" i="1"/>
  <c r="Q156" i="1"/>
  <c r="P156" i="1"/>
  <c r="N157" i="1"/>
  <c r="Q157" i="1"/>
  <c r="P157" i="1"/>
  <c r="N158" i="1"/>
  <c r="Q158" i="1"/>
  <c r="P158" i="1"/>
  <c r="N159" i="1"/>
  <c r="Q159" i="1"/>
  <c r="P159" i="1"/>
  <c r="N160" i="1"/>
  <c r="Q160" i="1"/>
  <c r="P160" i="1"/>
  <c r="N162" i="1"/>
  <c r="Q162" i="1"/>
  <c r="P162" i="1"/>
  <c r="N163" i="1"/>
  <c r="Q163" i="1"/>
  <c r="P163" i="1"/>
  <c r="N164" i="1"/>
  <c r="Q164" i="1"/>
  <c r="P164" i="1"/>
  <c r="N165" i="1"/>
  <c r="Q165" i="1"/>
  <c r="P165" i="1"/>
  <c r="N166" i="1"/>
  <c r="Q166" i="1"/>
  <c r="P166" i="1"/>
  <c r="N167" i="1"/>
  <c r="Q167" i="1"/>
  <c r="P167" i="1"/>
  <c r="N168" i="1"/>
  <c r="Q168" i="1"/>
  <c r="P168" i="1"/>
  <c r="N169" i="1"/>
  <c r="Q169" i="1"/>
  <c r="P169" i="1"/>
  <c r="N170" i="1"/>
  <c r="Q170" i="1"/>
  <c r="P170" i="1"/>
  <c r="N171" i="1"/>
  <c r="Q171" i="1"/>
  <c r="P171" i="1"/>
  <c r="N172" i="1"/>
  <c r="Q172" i="1"/>
  <c r="P172" i="1"/>
  <c r="N173" i="1"/>
  <c r="Q173" i="1"/>
  <c r="P173" i="1"/>
  <c r="N174" i="1"/>
  <c r="Q174" i="1"/>
  <c r="P174" i="1"/>
  <c r="N175" i="1"/>
  <c r="Q175" i="1"/>
  <c r="P175" i="1"/>
  <c r="N176" i="1"/>
  <c r="Q176" i="1"/>
  <c r="P176" i="1"/>
  <c r="N177" i="1"/>
  <c r="Q177" i="1"/>
  <c r="P177" i="1"/>
  <c r="N178" i="1"/>
  <c r="Q178" i="1"/>
  <c r="P178" i="1"/>
  <c r="N179" i="1"/>
  <c r="Q179" i="1"/>
  <c r="P179" i="1"/>
  <c r="N180" i="1"/>
  <c r="Q180" i="1"/>
  <c r="P180" i="1"/>
  <c r="N181" i="1"/>
  <c r="Q181" i="1"/>
  <c r="P181" i="1"/>
  <c r="N182" i="1"/>
  <c r="Q182" i="1"/>
  <c r="P182" i="1"/>
  <c r="N183" i="1"/>
  <c r="Q183" i="1"/>
  <c r="P183" i="1"/>
  <c r="N184" i="1"/>
  <c r="Q184" i="1"/>
  <c r="P184" i="1"/>
  <c r="N185" i="1"/>
  <c r="Q185" i="1"/>
  <c r="P185" i="1"/>
  <c r="N186" i="1"/>
  <c r="Q186" i="1"/>
  <c r="P186" i="1"/>
  <c r="N187" i="1"/>
  <c r="Q187" i="1"/>
  <c r="P187" i="1"/>
  <c r="N188" i="1"/>
  <c r="Q188" i="1"/>
  <c r="P188" i="1"/>
  <c r="N189" i="1"/>
  <c r="Q189" i="1"/>
  <c r="P189" i="1"/>
  <c r="N190" i="1"/>
  <c r="Q190" i="1"/>
  <c r="P190" i="1"/>
  <c r="N191" i="1"/>
  <c r="Q191" i="1"/>
  <c r="P191" i="1"/>
  <c r="N192" i="1"/>
  <c r="Q192" i="1"/>
  <c r="P192" i="1"/>
  <c r="N193" i="1"/>
  <c r="Q193" i="1"/>
  <c r="P193" i="1"/>
  <c r="N194" i="1"/>
  <c r="Q194" i="1"/>
  <c r="P194" i="1"/>
  <c r="N195" i="1"/>
  <c r="Q195" i="1"/>
  <c r="P195" i="1"/>
  <c r="N196" i="1"/>
  <c r="Q196" i="1"/>
  <c r="P196" i="1"/>
  <c r="N197" i="1"/>
  <c r="Q197" i="1"/>
  <c r="P197" i="1"/>
  <c r="N198" i="1"/>
  <c r="Q198" i="1"/>
  <c r="P198" i="1"/>
  <c r="N199" i="1"/>
  <c r="Q199" i="1"/>
  <c r="P199" i="1"/>
  <c r="N200" i="1"/>
  <c r="Q200" i="1"/>
  <c r="P200" i="1"/>
  <c r="N201" i="1"/>
  <c r="Q201" i="1"/>
  <c r="P201" i="1"/>
  <c r="N202" i="1"/>
  <c r="Q202" i="1"/>
  <c r="P202" i="1"/>
  <c r="N203" i="1"/>
  <c r="Q203" i="1"/>
  <c r="P203" i="1"/>
  <c r="N204" i="1"/>
  <c r="Q204" i="1"/>
  <c r="P204" i="1"/>
  <c r="N205" i="1"/>
  <c r="Q205" i="1"/>
  <c r="P205" i="1"/>
  <c r="N206" i="1"/>
  <c r="Q206" i="1"/>
  <c r="P206" i="1"/>
  <c r="N207" i="1"/>
  <c r="Q207" i="1"/>
  <c r="P207" i="1"/>
  <c r="N208" i="1"/>
  <c r="Q208" i="1"/>
  <c r="P208" i="1"/>
  <c r="N209" i="1"/>
  <c r="Q209" i="1"/>
  <c r="P209" i="1"/>
  <c r="N210" i="1"/>
  <c r="Q210" i="1"/>
  <c r="P210" i="1"/>
  <c r="N211" i="1"/>
  <c r="Q211" i="1"/>
  <c r="P211" i="1"/>
  <c r="N212" i="1"/>
  <c r="Q212" i="1"/>
  <c r="P212" i="1"/>
  <c r="N213" i="1"/>
  <c r="Q213" i="1"/>
  <c r="P213" i="1"/>
  <c r="N214" i="1"/>
  <c r="Q214" i="1"/>
  <c r="P214" i="1"/>
  <c r="N215" i="1"/>
  <c r="Q215" i="1"/>
  <c r="P215" i="1"/>
  <c r="N216" i="1"/>
  <c r="Q216" i="1"/>
  <c r="P216" i="1"/>
  <c r="N217" i="1"/>
  <c r="Q217" i="1"/>
  <c r="P217" i="1"/>
  <c r="N218" i="1"/>
  <c r="Q218" i="1"/>
  <c r="P218" i="1"/>
  <c r="N219" i="1"/>
  <c r="Q219" i="1"/>
  <c r="P219" i="1"/>
  <c r="N220" i="1"/>
  <c r="Q220" i="1"/>
  <c r="P220" i="1"/>
  <c r="N221" i="1"/>
  <c r="Q221" i="1"/>
  <c r="P221" i="1"/>
  <c r="N222" i="1"/>
  <c r="Q222" i="1"/>
  <c r="P222" i="1"/>
  <c r="N223" i="1"/>
  <c r="Q223" i="1"/>
  <c r="P223" i="1"/>
  <c r="N224" i="1"/>
  <c r="Q224" i="1"/>
  <c r="P224" i="1"/>
  <c r="N225" i="1"/>
  <c r="Q225" i="1"/>
  <c r="P225" i="1"/>
  <c r="N226" i="1"/>
  <c r="Q226" i="1"/>
  <c r="P226" i="1"/>
  <c r="N227" i="1"/>
  <c r="Q227" i="1"/>
  <c r="P227" i="1"/>
  <c r="N228" i="1"/>
  <c r="Q228" i="1"/>
  <c r="P228" i="1"/>
  <c r="N229" i="1"/>
  <c r="Q229" i="1"/>
  <c r="P229" i="1"/>
  <c r="N230" i="1"/>
  <c r="Q230" i="1"/>
  <c r="P230" i="1"/>
  <c r="N231" i="1"/>
  <c r="Q231" i="1"/>
  <c r="P231" i="1"/>
  <c r="N232" i="1"/>
  <c r="Q232" i="1"/>
  <c r="P232" i="1"/>
  <c r="N233" i="1"/>
  <c r="Q233" i="1"/>
  <c r="P233" i="1"/>
  <c r="N234" i="1"/>
  <c r="Q234" i="1"/>
  <c r="P234" i="1"/>
  <c r="N235" i="1"/>
  <c r="Q235" i="1"/>
  <c r="P235" i="1"/>
  <c r="N236" i="1"/>
  <c r="Q236" i="1"/>
  <c r="P236" i="1"/>
  <c r="N237" i="1"/>
  <c r="Q237" i="1"/>
  <c r="P237" i="1"/>
  <c r="N238" i="1"/>
  <c r="Q238" i="1"/>
  <c r="P238" i="1"/>
  <c r="N239" i="1"/>
  <c r="Q239" i="1"/>
  <c r="P239" i="1"/>
  <c r="N240" i="1"/>
  <c r="Q240" i="1"/>
  <c r="P240" i="1"/>
  <c r="N241" i="1"/>
  <c r="Q241" i="1"/>
  <c r="P241" i="1"/>
  <c r="N242" i="1"/>
  <c r="Q242" i="1"/>
  <c r="P242" i="1"/>
  <c r="N243" i="1"/>
  <c r="Q243" i="1"/>
  <c r="P243" i="1"/>
  <c r="N244" i="1"/>
  <c r="Q244" i="1"/>
  <c r="P244" i="1"/>
  <c r="N245" i="1"/>
  <c r="Q245" i="1"/>
  <c r="P245" i="1"/>
  <c r="N246" i="1"/>
  <c r="Q246" i="1"/>
  <c r="P246" i="1"/>
  <c r="N247" i="1"/>
  <c r="Q247" i="1"/>
  <c r="P247" i="1"/>
  <c r="N248" i="1"/>
  <c r="Q248" i="1"/>
  <c r="P248" i="1"/>
  <c r="N249" i="1"/>
  <c r="Q249" i="1"/>
  <c r="P249" i="1"/>
  <c r="N250" i="1"/>
  <c r="Q250" i="1"/>
  <c r="P250" i="1"/>
  <c r="N251" i="1"/>
  <c r="Q251" i="1"/>
  <c r="P251" i="1"/>
  <c r="N252" i="1"/>
  <c r="Q252" i="1"/>
  <c r="P252" i="1"/>
  <c r="N253" i="1"/>
  <c r="Q253" i="1"/>
  <c r="P253" i="1"/>
  <c r="N254" i="1"/>
  <c r="Q254" i="1"/>
  <c r="P254" i="1"/>
  <c r="N255" i="1"/>
  <c r="Q255" i="1"/>
  <c r="P255" i="1"/>
  <c r="N256" i="1"/>
  <c r="Q256" i="1"/>
  <c r="P256" i="1"/>
  <c r="N257" i="1"/>
  <c r="Q257" i="1"/>
  <c r="P257" i="1"/>
  <c r="N258" i="1"/>
  <c r="Q258" i="1"/>
  <c r="P258" i="1"/>
  <c r="N259" i="1"/>
  <c r="Q259" i="1"/>
  <c r="P259" i="1"/>
  <c r="N260" i="1"/>
  <c r="Q260" i="1"/>
  <c r="P260" i="1"/>
  <c r="N261" i="1"/>
  <c r="Q261" i="1"/>
  <c r="P261" i="1"/>
  <c r="N262" i="1"/>
  <c r="Q262" i="1"/>
  <c r="P262" i="1"/>
  <c r="N263" i="1"/>
  <c r="Q263" i="1"/>
  <c r="P263" i="1"/>
  <c r="N264" i="1"/>
  <c r="Q264" i="1"/>
  <c r="P264" i="1"/>
  <c r="N265" i="1"/>
  <c r="Q265" i="1"/>
  <c r="P265" i="1"/>
  <c r="N266" i="1"/>
  <c r="Q266" i="1"/>
  <c r="P266" i="1"/>
  <c r="N267" i="1"/>
  <c r="Q267" i="1"/>
  <c r="P267" i="1"/>
  <c r="N268" i="1"/>
  <c r="Q268" i="1"/>
  <c r="P268" i="1"/>
  <c r="N269" i="1"/>
  <c r="Q269" i="1"/>
  <c r="P269" i="1"/>
  <c r="N270" i="1"/>
  <c r="Q270" i="1"/>
  <c r="P270" i="1"/>
  <c r="N271" i="1"/>
  <c r="Q271" i="1"/>
  <c r="P271" i="1"/>
  <c r="N272" i="1"/>
  <c r="Q272" i="1"/>
  <c r="P272" i="1"/>
  <c r="N273" i="1"/>
  <c r="Q273" i="1"/>
  <c r="P273" i="1"/>
  <c r="N274" i="1"/>
  <c r="Q274" i="1"/>
  <c r="P274" i="1"/>
  <c r="N275" i="1"/>
  <c r="Q275" i="1"/>
  <c r="P275" i="1"/>
  <c r="N276" i="1"/>
  <c r="Q276" i="1"/>
  <c r="P276" i="1"/>
  <c r="N277" i="1"/>
  <c r="Q277" i="1"/>
  <c r="P277" i="1"/>
  <c r="N278" i="1"/>
  <c r="Q278" i="1"/>
  <c r="P278" i="1"/>
  <c r="N279" i="1"/>
  <c r="Q279" i="1"/>
  <c r="P279" i="1"/>
  <c r="N280" i="1"/>
  <c r="Q280" i="1"/>
  <c r="P280" i="1"/>
  <c r="N281" i="1"/>
  <c r="Q281" i="1"/>
  <c r="P281" i="1"/>
  <c r="N282" i="1"/>
  <c r="Q282" i="1"/>
  <c r="P282" i="1"/>
  <c r="N283" i="1"/>
  <c r="Q283" i="1"/>
  <c r="P283" i="1"/>
  <c r="N284" i="1"/>
  <c r="Q284" i="1"/>
  <c r="P284" i="1"/>
  <c r="N285" i="1"/>
  <c r="Q285" i="1"/>
  <c r="P285" i="1"/>
  <c r="N286" i="1"/>
  <c r="Q286" i="1"/>
  <c r="P286" i="1"/>
  <c r="N287" i="1"/>
  <c r="Q287" i="1"/>
  <c r="P287" i="1"/>
  <c r="N288" i="1"/>
  <c r="Q288" i="1"/>
  <c r="P288" i="1"/>
  <c r="N289" i="1"/>
  <c r="Q289" i="1"/>
  <c r="P289" i="1"/>
  <c r="N290" i="1"/>
  <c r="Q290" i="1"/>
  <c r="P290" i="1"/>
  <c r="N291" i="1"/>
  <c r="Q291" i="1"/>
  <c r="P291" i="1"/>
  <c r="N292" i="1"/>
  <c r="Q292" i="1"/>
  <c r="P292" i="1"/>
  <c r="N293" i="1"/>
  <c r="Q293" i="1"/>
  <c r="P293" i="1"/>
  <c r="N294" i="1"/>
  <c r="Q294" i="1"/>
  <c r="P294" i="1"/>
  <c r="N295" i="1"/>
  <c r="Q295" i="1"/>
  <c r="P295" i="1"/>
  <c r="N296" i="1"/>
  <c r="Q296" i="1"/>
  <c r="P296" i="1"/>
  <c r="N297" i="1"/>
  <c r="Q297" i="1"/>
  <c r="P297" i="1"/>
  <c r="N298" i="1"/>
  <c r="Q298" i="1"/>
  <c r="P298" i="1"/>
  <c r="N299" i="1"/>
  <c r="Q299" i="1"/>
  <c r="P299" i="1"/>
  <c r="N300" i="1"/>
  <c r="Q300" i="1"/>
  <c r="P300" i="1"/>
  <c r="N301" i="1"/>
  <c r="Q301" i="1"/>
  <c r="P301" i="1"/>
  <c r="N302" i="1"/>
  <c r="Q302" i="1"/>
  <c r="P302" i="1"/>
  <c r="N303" i="1"/>
  <c r="Q303" i="1"/>
  <c r="P303" i="1"/>
  <c r="N304" i="1"/>
  <c r="Q304" i="1"/>
  <c r="P304" i="1"/>
  <c r="N305" i="1"/>
  <c r="Q305" i="1"/>
  <c r="P305" i="1"/>
  <c r="N306" i="1"/>
  <c r="Q306" i="1"/>
  <c r="P306" i="1"/>
  <c r="N307" i="1"/>
  <c r="Q307" i="1"/>
  <c r="P307" i="1"/>
  <c r="N308" i="1"/>
  <c r="Q308" i="1"/>
  <c r="P308" i="1"/>
  <c r="N309" i="1"/>
  <c r="Q309" i="1"/>
  <c r="P309" i="1"/>
  <c r="N310" i="1"/>
  <c r="Q310" i="1"/>
  <c r="P310" i="1"/>
  <c r="N311" i="1"/>
  <c r="Q311" i="1"/>
  <c r="P311" i="1"/>
  <c r="N312" i="1"/>
  <c r="Q312" i="1"/>
  <c r="P312" i="1"/>
  <c r="N313" i="1"/>
  <c r="Q313" i="1"/>
  <c r="P313" i="1"/>
  <c r="N314" i="1"/>
  <c r="Q314" i="1"/>
  <c r="P314" i="1"/>
  <c r="N315" i="1"/>
  <c r="Q315" i="1"/>
  <c r="P315" i="1"/>
  <c r="N316" i="1"/>
  <c r="Q316" i="1"/>
  <c r="P316" i="1"/>
  <c r="N317" i="1"/>
  <c r="Q317" i="1"/>
  <c r="P317" i="1"/>
  <c r="N318" i="1"/>
  <c r="Q318" i="1"/>
  <c r="P318" i="1"/>
  <c r="N319" i="1"/>
  <c r="Q319" i="1"/>
  <c r="P319" i="1"/>
  <c r="N320" i="1"/>
  <c r="Q320" i="1"/>
  <c r="P320" i="1"/>
  <c r="N321" i="1"/>
  <c r="Q321" i="1"/>
  <c r="P321" i="1"/>
  <c r="N322" i="1"/>
  <c r="Q322" i="1"/>
  <c r="P322" i="1"/>
  <c r="N323" i="1"/>
  <c r="Q323" i="1"/>
  <c r="P323" i="1"/>
  <c r="N324" i="1"/>
  <c r="Q324" i="1"/>
  <c r="P324" i="1"/>
  <c r="N325" i="1"/>
  <c r="Q325" i="1"/>
  <c r="P325" i="1"/>
  <c r="N326" i="1"/>
  <c r="Q326" i="1"/>
  <c r="P326" i="1"/>
  <c r="N327" i="1"/>
  <c r="Q327" i="1"/>
  <c r="P327" i="1"/>
  <c r="N328" i="1"/>
  <c r="Q328" i="1"/>
  <c r="P328" i="1"/>
  <c r="N329" i="1"/>
  <c r="Q329" i="1"/>
  <c r="P329" i="1"/>
  <c r="N330" i="1"/>
  <c r="Q330" i="1"/>
  <c r="P330" i="1"/>
  <c r="N331" i="1"/>
  <c r="Q331" i="1"/>
  <c r="P331" i="1"/>
  <c r="N332" i="1"/>
  <c r="Q332" i="1"/>
  <c r="P332" i="1"/>
  <c r="N333" i="1"/>
  <c r="Q333" i="1"/>
  <c r="P333" i="1"/>
  <c r="N334" i="1"/>
  <c r="Q334" i="1"/>
  <c r="P334" i="1"/>
  <c r="N335" i="1"/>
  <c r="Q335" i="1"/>
  <c r="P335" i="1"/>
  <c r="N336" i="1"/>
  <c r="Q336" i="1"/>
  <c r="P336" i="1"/>
  <c r="N337" i="1"/>
  <c r="Q337" i="1"/>
  <c r="P337" i="1"/>
  <c r="N338" i="1"/>
  <c r="Q338" i="1"/>
  <c r="P338" i="1"/>
  <c r="N339" i="1"/>
  <c r="Q339" i="1"/>
  <c r="P339" i="1"/>
  <c r="N340" i="1"/>
  <c r="Q340" i="1"/>
  <c r="P340" i="1"/>
  <c r="N341" i="1"/>
  <c r="Q341" i="1"/>
  <c r="P341" i="1"/>
  <c r="N342" i="1"/>
  <c r="Q342" i="1"/>
  <c r="P342" i="1"/>
  <c r="N343" i="1"/>
  <c r="Q343" i="1"/>
  <c r="P343" i="1"/>
  <c r="N344" i="1"/>
  <c r="Q344" i="1"/>
  <c r="P344" i="1"/>
  <c r="N345" i="1"/>
  <c r="Q345" i="1"/>
  <c r="P345" i="1"/>
  <c r="N346" i="1"/>
  <c r="Q346" i="1"/>
  <c r="P346" i="1"/>
  <c r="N347" i="1"/>
  <c r="Q347" i="1"/>
  <c r="P347" i="1"/>
  <c r="N348" i="1"/>
  <c r="Q348" i="1"/>
  <c r="P348" i="1"/>
  <c r="N349" i="1"/>
  <c r="Q349" i="1"/>
  <c r="P349" i="1"/>
  <c r="N350" i="1"/>
  <c r="Q350" i="1"/>
  <c r="P350" i="1"/>
  <c r="N351" i="1"/>
  <c r="Q351" i="1"/>
  <c r="P351" i="1"/>
  <c r="N352" i="1"/>
  <c r="Q352" i="1"/>
  <c r="P352" i="1"/>
  <c r="N353" i="1"/>
  <c r="Q353" i="1"/>
  <c r="P353" i="1"/>
  <c r="N354" i="1"/>
  <c r="Q354" i="1"/>
  <c r="P354" i="1"/>
  <c r="N355" i="1"/>
  <c r="Q355" i="1"/>
  <c r="P355" i="1"/>
  <c r="N356" i="1"/>
  <c r="Q356" i="1"/>
  <c r="P356" i="1"/>
  <c r="N357" i="1"/>
  <c r="Q357" i="1"/>
  <c r="P357" i="1"/>
  <c r="N358" i="1"/>
  <c r="Q358" i="1"/>
  <c r="P358" i="1"/>
  <c r="N359" i="1"/>
  <c r="Q359" i="1"/>
  <c r="P359" i="1"/>
  <c r="N360" i="1"/>
  <c r="Q360" i="1"/>
  <c r="P360" i="1"/>
  <c r="N361" i="1"/>
  <c r="Q361" i="1"/>
  <c r="P361" i="1"/>
  <c r="N362" i="1"/>
  <c r="Q362" i="1"/>
  <c r="P362" i="1"/>
  <c r="N363" i="1"/>
  <c r="Q363" i="1"/>
  <c r="P363" i="1"/>
  <c r="N364" i="1"/>
  <c r="Q364" i="1"/>
  <c r="P364" i="1"/>
  <c r="N365" i="1"/>
  <c r="Q365" i="1"/>
  <c r="P365" i="1"/>
  <c r="N366" i="1"/>
  <c r="Q366" i="1"/>
  <c r="P366" i="1"/>
  <c r="N367" i="1"/>
  <c r="Q367" i="1"/>
  <c r="P367" i="1"/>
  <c r="N368" i="1"/>
  <c r="Q368" i="1"/>
  <c r="P368" i="1"/>
  <c r="N369" i="1"/>
  <c r="Q369" i="1"/>
  <c r="P369" i="1"/>
  <c r="N370" i="1"/>
  <c r="Q370" i="1"/>
  <c r="P370" i="1"/>
  <c r="N371" i="1"/>
  <c r="Q371" i="1"/>
  <c r="P371" i="1"/>
  <c r="N372" i="1"/>
  <c r="Q372" i="1"/>
  <c r="P372" i="1"/>
  <c r="N373" i="1"/>
  <c r="Q373" i="1"/>
  <c r="P373" i="1"/>
  <c r="N374" i="1"/>
  <c r="Q374" i="1"/>
  <c r="P374" i="1"/>
  <c r="N375" i="1"/>
  <c r="Q375" i="1"/>
  <c r="P375" i="1"/>
  <c r="N376" i="1"/>
  <c r="Q376" i="1"/>
  <c r="P376" i="1"/>
  <c r="N377" i="1"/>
  <c r="Q377" i="1"/>
  <c r="P377" i="1"/>
  <c r="N378" i="1"/>
  <c r="Q378" i="1"/>
  <c r="P378" i="1"/>
  <c r="N379" i="1"/>
  <c r="Q379" i="1"/>
  <c r="P379" i="1"/>
  <c r="N380" i="1"/>
  <c r="Q380" i="1"/>
  <c r="P380" i="1"/>
  <c r="N381" i="1"/>
  <c r="Q381" i="1"/>
  <c r="P381" i="1"/>
  <c r="N382" i="1"/>
  <c r="Q382" i="1"/>
  <c r="P382" i="1"/>
  <c r="N383" i="1"/>
  <c r="Q383" i="1"/>
  <c r="P383" i="1"/>
  <c r="N384" i="1"/>
  <c r="Q384" i="1"/>
  <c r="P384" i="1"/>
  <c r="N385" i="1"/>
  <c r="Q385" i="1"/>
  <c r="P385" i="1"/>
  <c r="N386" i="1"/>
  <c r="Q386" i="1"/>
  <c r="P386" i="1"/>
  <c r="N387" i="1"/>
  <c r="Q387" i="1"/>
  <c r="P387" i="1"/>
  <c r="N388" i="1"/>
  <c r="Q388" i="1"/>
  <c r="P388" i="1"/>
  <c r="N389" i="1"/>
  <c r="Q389" i="1"/>
  <c r="P389" i="1"/>
  <c r="N390" i="1"/>
  <c r="Q390" i="1"/>
  <c r="P390" i="1"/>
  <c r="N391" i="1"/>
  <c r="Q391" i="1"/>
  <c r="P391" i="1"/>
  <c r="N392" i="1"/>
  <c r="Q392" i="1"/>
  <c r="P392" i="1"/>
  <c r="N393" i="1"/>
  <c r="Q393" i="1"/>
  <c r="P393" i="1"/>
  <c r="N394" i="1"/>
  <c r="Q394" i="1"/>
  <c r="P394" i="1"/>
  <c r="N395" i="1"/>
  <c r="Q395" i="1"/>
  <c r="P395" i="1"/>
  <c r="N396" i="1"/>
  <c r="Q396" i="1"/>
  <c r="P396" i="1"/>
  <c r="N397" i="1"/>
  <c r="Q397" i="1"/>
  <c r="P397" i="1"/>
  <c r="N398" i="1"/>
  <c r="Q398" i="1"/>
  <c r="P398" i="1"/>
  <c r="N399" i="1"/>
  <c r="Q399" i="1"/>
  <c r="P399" i="1"/>
  <c r="N400" i="1"/>
  <c r="Q400" i="1"/>
  <c r="P400" i="1"/>
  <c r="N401" i="1"/>
  <c r="Q401" i="1"/>
  <c r="P401" i="1"/>
  <c r="N402" i="1"/>
  <c r="Q402" i="1"/>
  <c r="P402" i="1"/>
  <c r="N403" i="1"/>
  <c r="Q403" i="1"/>
  <c r="P403" i="1"/>
  <c r="N404" i="1"/>
  <c r="Q404" i="1"/>
  <c r="P404" i="1"/>
  <c r="N405" i="1"/>
  <c r="Q405" i="1"/>
  <c r="P405" i="1"/>
  <c r="N406" i="1"/>
  <c r="Q406" i="1"/>
  <c r="P406" i="1"/>
  <c r="N407" i="1"/>
  <c r="Q407" i="1"/>
  <c r="P407" i="1"/>
  <c r="N408" i="1"/>
  <c r="Q408" i="1"/>
  <c r="P408" i="1"/>
  <c r="N409" i="1"/>
  <c r="Q409" i="1"/>
  <c r="P409" i="1"/>
  <c r="N410" i="1"/>
  <c r="Q410" i="1"/>
  <c r="P410" i="1"/>
  <c r="N411" i="1"/>
  <c r="Q411" i="1"/>
  <c r="P411" i="1"/>
  <c r="N412" i="1"/>
  <c r="Q412" i="1"/>
  <c r="P412" i="1"/>
  <c r="N413" i="1"/>
  <c r="Q413" i="1"/>
  <c r="P413" i="1"/>
  <c r="N414" i="1"/>
  <c r="Q414" i="1"/>
  <c r="P414" i="1"/>
  <c r="N415" i="1"/>
  <c r="Q415" i="1"/>
  <c r="P415" i="1"/>
  <c r="N416" i="1"/>
  <c r="Q416" i="1"/>
  <c r="P416" i="1"/>
  <c r="N417" i="1"/>
  <c r="Q417" i="1"/>
  <c r="P417" i="1"/>
  <c r="N418" i="1"/>
  <c r="Q418" i="1"/>
  <c r="P418" i="1"/>
  <c r="N419" i="1"/>
  <c r="Q419" i="1"/>
  <c r="P419" i="1"/>
  <c r="N420" i="1"/>
  <c r="Q420" i="1"/>
  <c r="P420" i="1"/>
  <c r="N421" i="1"/>
  <c r="Q421" i="1"/>
  <c r="P421" i="1"/>
  <c r="N422" i="1"/>
  <c r="Q422" i="1"/>
  <c r="P422" i="1"/>
  <c r="N423" i="1"/>
  <c r="Q423" i="1"/>
  <c r="P423" i="1"/>
  <c r="N424" i="1"/>
  <c r="Q424" i="1"/>
  <c r="P424" i="1"/>
  <c r="N425" i="1"/>
  <c r="Q425" i="1"/>
  <c r="P425" i="1"/>
  <c r="N426" i="1"/>
  <c r="Q426" i="1"/>
  <c r="P426" i="1"/>
  <c r="N427" i="1"/>
  <c r="Q427" i="1"/>
  <c r="P427" i="1"/>
  <c r="N428" i="1"/>
  <c r="Q428" i="1"/>
  <c r="P428" i="1"/>
  <c r="N429" i="1"/>
  <c r="Q429" i="1"/>
  <c r="P429" i="1"/>
  <c r="N430" i="1"/>
  <c r="Q430" i="1"/>
  <c r="P430" i="1"/>
  <c r="N431" i="1"/>
  <c r="Q431" i="1"/>
  <c r="P431" i="1"/>
  <c r="N432" i="1"/>
  <c r="Q432" i="1"/>
  <c r="P432" i="1"/>
  <c r="N433" i="1"/>
  <c r="Q433" i="1"/>
  <c r="P433" i="1"/>
  <c r="N434" i="1"/>
  <c r="Q434" i="1"/>
  <c r="P434" i="1"/>
  <c r="N435" i="1"/>
  <c r="Q435" i="1"/>
  <c r="P435" i="1"/>
  <c r="N436" i="1"/>
  <c r="Q436" i="1"/>
  <c r="P436" i="1"/>
  <c r="N437" i="1"/>
  <c r="Q437" i="1"/>
  <c r="P437" i="1"/>
  <c r="N438" i="1"/>
  <c r="Q438" i="1"/>
  <c r="P438" i="1"/>
  <c r="N439" i="1"/>
  <c r="Q439" i="1"/>
  <c r="P439" i="1"/>
  <c r="N440" i="1"/>
  <c r="Q440" i="1"/>
  <c r="P440" i="1"/>
  <c r="N441" i="1"/>
  <c r="Q441" i="1"/>
  <c r="P441" i="1"/>
  <c r="N442" i="1"/>
  <c r="Q442" i="1"/>
  <c r="P442" i="1"/>
  <c r="N443" i="1"/>
  <c r="Q443" i="1"/>
  <c r="P443" i="1"/>
  <c r="N444" i="1"/>
  <c r="Q444" i="1"/>
  <c r="P444" i="1"/>
  <c r="N445" i="1"/>
  <c r="Q445" i="1"/>
  <c r="P445" i="1"/>
  <c r="N446" i="1"/>
  <c r="Q446" i="1"/>
  <c r="P446" i="1"/>
  <c r="N447" i="1"/>
  <c r="Q447" i="1"/>
  <c r="P447" i="1"/>
  <c r="N448" i="1"/>
  <c r="Q448" i="1"/>
  <c r="P448" i="1"/>
  <c r="N449" i="1"/>
  <c r="Q449" i="1"/>
  <c r="P449" i="1"/>
  <c r="N450" i="1"/>
  <c r="Q450" i="1"/>
  <c r="P450" i="1"/>
  <c r="N451" i="1"/>
  <c r="Q451" i="1"/>
  <c r="P451" i="1"/>
  <c r="N452" i="1"/>
  <c r="Q452" i="1"/>
  <c r="P452" i="1"/>
  <c r="N453" i="1"/>
  <c r="Q453" i="1"/>
  <c r="P453" i="1"/>
  <c r="N454" i="1"/>
  <c r="Q454" i="1"/>
  <c r="P454" i="1"/>
  <c r="N455" i="1"/>
  <c r="Q455" i="1"/>
  <c r="P455" i="1"/>
  <c r="N456" i="1"/>
  <c r="Q456" i="1"/>
  <c r="P456" i="1"/>
  <c r="N457" i="1"/>
  <c r="Q457" i="1"/>
  <c r="P457" i="1"/>
  <c r="N458" i="1"/>
  <c r="Q458" i="1"/>
  <c r="P458" i="1"/>
  <c r="N459" i="1"/>
  <c r="Q459" i="1"/>
  <c r="P459" i="1"/>
  <c r="N460" i="1"/>
  <c r="Q460" i="1"/>
  <c r="P460" i="1"/>
  <c r="N461" i="1"/>
  <c r="Q461" i="1"/>
  <c r="P461" i="1"/>
  <c r="N462" i="1"/>
  <c r="Q462" i="1"/>
  <c r="P462" i="1"/>
  <c r="N463" i="1"/>
  <c r="Q463" i="1"/>
  <c r="P463" i="1"/>
  <c r="N464" i="1"/>
  <c r="Q464" i="1"/>
  <c r="P464" i="1"/>
  <c r="N465" i="1"/>
  <c r="Q465" i="1"/>
  <c r="P465" i="1"/>
  <c r="N466" i="1"/>
  <c r="Q466" i="1"/>
  <c r="P466" i="1"/>
  <c r="N467" i="1"/>
  <c r="Q467" i="1"/>
  <c r="P467" i="1"/>
  <c r="N468" i="1"/>
  <c r="Q468" i="1"/>
  <c r="P468" i="1"/>
  <c r="N469" i="1"/>
  <c r="Q469" i="1"/>
  <c r="P469" i="1"/>
  <c r="N470" i="1"/>
  <c r="Q470" i="1"/>
  <c r="P470" i="1"/>
  <c r="N471" i="1"/>
  <c r="Q471" i="1"/>
  <c r="P471" i="1"/>
  <c r="N472" i="1"/>
  <c r="Q472" i="1"/>
  <c r="P472" i="1"/>
  <c r="N473" i="1"/>
  <c r="Q473" i="1"/>
  <c r="P473" i="1"/>
  <c r="N474" i="1"/>
  <c r="Q474" i="1"/>
  <c r="P474" i="1"/>
  <c r="N475" i="1"/>
  <c r="Q475" i="1"/>
  <c r="P475" i="1"/>
  <c r="N476" i="1"/>
  <c r="Q476" i="1"/>
  <c r="P476" i="1"/>
  <c r="N477" i="1"/>
  <c r="Q477" i="1"/>
  <c r="P477" i="1"/>
  <c r="N478" i="1"/>
  <c r="Q478" i="1"/>
  <c r="P478" i="1"/>
  <c r="N479" i="1"/>
  <c r="Q479" i="1"/>
  <c r="P479" i="1"/>
  <c r="N480" i="1"/>
  <c r="Q480" i="1"/>
  <c r="P480" i="1"/>
  <c r="N481" i="1"/>
  <c r="Q481" i="1"/>
  <c r="P481" i="1"/>
  <c r="N482" i="1"/>
  <c r="Q482" i="1"/>
  <c r="P482" i="1"/>
  <c r="N483" i="1"/>
  <c r="Q483" i="1"/>
  <c r="P483" i="1"/>
  <c r="N484" i="1"/>
  <c r="Q484" i="1"/>
  <c r="P484" i="1"/>
  <c r="N485" i="1"/>
  <c r="Q485" i="1"/>
  <c r="P485" i="1"/>
  <c r="N486" i="1"/>
  <c r="Q486" i="1"/>
  <c r="P486" i="1"/>
  <c r="N487" i="1"/>
  <c r="Q487" i="1"/>
  <c r="P487" i="1"/>
  <c r="N488" i="1"/>
  <c r="Q488" i="1"/>
  <c r="P488" i="1"/>
  <c r="N489" i="1"/>
  <c r="Q489" i="1"/>
  <c r="P489" i="1"/>
  <c r="N490" i="1"/>
  <c r="Q490" i="1"/>
  <c r="P490" i="1"/>
  <c r="N491" i="1"/>
  <c r="Q491" i="1"/>
  <c r="P491" i="1"/>
  <c r="N492" i="1"/>
  <c r="Q492" i="1"/>
  <c r="P492" i="1"/>
  <c r="N493" i="1"/>
  <c r="Q493" i="1"/>
  <c r="P493" i="1"/>
  <c r="N494" i="1"/>
  <c r="Q494" i="1"/>
  <c r="P494" i="1"/>
  <c r="N495" i="1"/>
  <c r="Q495" i="1"/>
  <c r="P495" i="1"/>
  <c r="N496" i="1"/>
  <c r="Q496" i="1"/>
  <c r="P496" i="1"/>
  <c r="N497" i="1"/>
  <c r="Q497" i="1"/>
  <c r="P497" i="1"/>
  <c r="N498" i="1"/>
  <c r="Q498" i="1"/>
  <c r="P498" i="1"/>
  <c r="N499" i="1"/>
  <c r="Q499" i="1"/>
  <c r="P499" i="1"/>
  <c r="N500" i="1"/>
  <c r="Q500" i="1"/>
  <c r="P500" i="1"/>
  <c r="N501" i="1"/>
  <c r="Q501" i="1"/>
  <c r="P501" i="1"/>
  <c r="N502" i="1"/>
  <c r="Q502" i="1"/>
  <c r="P502" i="1"/>
  <c r="N503" i="1"/>
  <c r="Q503" i="1"/>
  <c r="P503" i="1"/>
  <c r="N504" i="1"/>
  <c r="Q504" i="1"/>
  <c r="P504" i="1"/>
  <c r="N505" i="1"/>
  <c r="Q505" i="1"/>
  <c r="P505" i="1"/>
  <c r="N506" i="1"/>
  <c r="Q506" i="1"/>
  <c r="P506" i="1"/>
  <c r="N507" i="1"/>
  <c r="Q507" i="1"/>
  <c r="P507" i="1"/>
  <c r="N508" i="1"/>
  <c r="Q508" i="1"/>
  <c r="P508" i="1"/>
  <c r="N509" i="1"/>
  <c r="Q509" i="1"/>
  <c r="P509" i="1"/>
  <c r="N510" i="1"/>
  <c r="Q510" i="1"/>
  <c r="P510" i="1"/>
  <c r="N511" i="1"/>
  <c r="Q511" i="1"/>
  <c r="P511" i="1"/>
  <c r="N512" i="1"/>
  <c r="Q512" i="1"/>
  <c r="P512" i="1"/>
  <c r="N513" i="1"/>
  <c r="Q513" i="1"/>
  <c r="P513" i="1"/>
  <c r="N514" i="1"/>
  <c r="Q514" i="1"/>
  <c r="P514" i="1"/>
  <c r="N515" i="1"/>
  <c r="Q515" i="1"/>
  <c r="P515" i="1"/>
  <c r="N516" i="1"/>
  <c r="Q516" i="1"/>
  <c r="P516" i="1"/>
  <c r="N517" i="1"/>
  <c r="Q517" i="1"/>
  <c r="P517" i="1"/>
  <c r="N518" i="1"/>
  <c r="Q518" i="1"/>
  <c r="P518" i="1"/>
  <c r="N519" i="1"/>
  <c r="Q519" i="1"/>
  <c r="P519" i="1"/>
  <c r="N520" i="1"/>
  <c r="Q520" i="1"/>
  <c r="P520" i="1"/>
  <c r="N521" i="1"/>
  <c r="Q521" i="1"/>
  <c r="P521" i="1"/>
  <c r="N522" i="1"/>
  <c r="Q522" i="1"/>
  <c r="P522" i="1"/>
  <c r="N523" i="1"/>
  <c r="Q523" i="1"/>
  <c r="P523" i="1"/>
  <c r="N524" i="1"/>
  <c r="Q524" i="1"/>
  <c r="P524" i="1"/>
  <c r="N525" i="1"/>
  <c r="Q525" i="1"/>
  <c r="P525" i="1"/>
  <c r="N526" i="1"/>
  <c r="Q526" i="1"/>
  <c r="P526" i="1"/>
  <c r="N527" i="1"/>
  <c r="Q527" i="1"/>
  <c r="P527" i="1"/>
  <c r="N528" i="1"/>
  <c r="Q528" i="1"/>
  <c r="P528" i="1"/>
  <c r="N529" i="1"/>
  <c r="Q529" i="1"/>
  <c r="P529" i="1"/>
  <c r="N530" i="1"/>
  <c r="Q530" i="1"/>
  <c r="P530" i="1"/>
  <c r="N531" i="1"/>
  <c r="Q531" i="1"/>
  <c r="P531" i="1"/>
  <c r="N532" i="1"/>
  <c r="Q532" i="1"/>
  <c r="P532" i="1"/>
  <c r="N533" i="1"/>
  <c r="Q533" i="1"/>
  <c r="P533" i="1"/>
  <c r="N534" i="1"/>
  <c r="Q534" i="1"/>
  <c r="P534" i="1"/>
  <c r="N535" i="1"/>
  <c r="Q535" i="1"/>
  <c r="P535" i="1"/>
  <c r="N536" i="1"/>
  <c r="Q536" i="1"/>
  <c r="P536" i="1"/>
  <c r="N537" i="1"/>
  <c r="Q537" i="1"/>
  <c r="P537" i="1"/>
  <c r="N538" i="1"/>
  <c r="Q538" i="1"/>
  <c r="P538" i="1"/>
  <c r="N539" i="1"/>
  <c r="Q539" i="1"/>
  <c r="P539" i="1"/>
  <c r="N540" i="1"/>
  <c r="Q540" i="1"/>
  <c r="P540" i="1"/>
  <c r="N541" i="1"/>
  <c r="Q541" i="1"/>
  <c r="P541" i="1"/>
  <c r="N542" i="1"/>
  <c r="Q542" i="1"/>
  <c r="P542" i="1"/>
  <c r="N543" i="1"/>
  <c r="Q543" i="1"/>
  <c r="P543" i="1"/>
  <c r="N544" i="1"/>
  <c r="Q544" i="1"/>
  <c r="P544" i="1"/>
  <c r="N545" i="1"/>
  <c r="Q545" i="1"/>
  <c r="P545" i="1"/>
  <c r="N546" i="1"/>
  <c r="Q546" i="1"/>
  <c r="P546" i="1"/>
  <c r="N547" i="1"/>
  <c r="Q547" i="1"/>
  <c r="P547" i="1"/>
  <c r="N548" i="1"/>
  <c r="Q548" i="1"/>
  <c r="P548" i="1"/>
  <c r="N549" i="1"/>
  <c r="Q549" i="1"/>
  <c r="P549" i="1"/>
  <c r="N550" i="1"/>
  <c r="Q550" i="1"/>
  <c r="P550" i="1"/>
  <c r="N551" i="1"/>
  <c r="Q551" i="1"/>
  <c r="P551" i="1"/>
  <c r="N552" i="1"/>
  <c r="Q552" i="1"/>
  <c r="P552" i="1"/>
  <c r="N553" i="1"/>
  <c r="Q553" i="1"/>
  <c r="P553" i="1"/>
  <c r="N554" i="1"/>
  <c r="Q554" i="1"/>
  <c r="P554" i="1"/>
  <c r="N555" i="1"/>
  <c r="Q555" i="1"/>
  <c r="P555" i="1"/>
  <c r="N556" i="1"/>
  <c r="Q556" i="1"/>
  <c r="P556" i="1"/>
  <c r="N557" i="1"/>
  <c r="Q557" i="1"/>
  <c r="P557" i="1"/>
  <c r="N558" i="1"/>
  <c r="Q558" i="1"/>
  <c r="P558" i="1"/>
  <c r="N559" i="1"/>
  <c r="Q559" i="1"/>
  <c r="P559" i="1"/>
  <c r="N560" i="1"/>
  <c r="Q560" i="1"/>
  <c r="P560" i="1"/>
  <c r="N561" i="1"/>
  <c r="Q561" i="1"/>
  <c r="P561" i="1"/>
  <c r="N562" i="1"/>
  <c r="Q562" i="1"/>
  <c r="P562" i="1"/>
  <c r="N563" i="1"/>
  <c r="Q563" i="1"/>
  <c r="P563" i="1"/>
  <c r="N564" i="1"/>
  <c r="Q564" i="1"/>
  <c r="P564" i="1"/>
  <c r="N565" i="1"/>
  <c r="Q565" i="1"/>
  <c r="P565" i="1"/>
  <c r="N566" i="1"/>
  <c r="Q566" i="1"/>
  <c r="P566" i="1"/>
  <c r="N567" i="1"/>
  <c r="Q567" i="1"/>
  <c r="P567" i="1"/>
  <c r="N568" i="1"/>
  <c r="Q568" i="1"/>
  <c r="P568" i="1"/>
  <c r="N569" i="1"/>
  <c r="Q569" i="1"/>
  <c r="P569" i="1"/>
  <c r="N570" i="1"/>
  <c r="Q570" i="1"/>
  <c r="P570" i="1"/>
  <c r="N571" i="1"/>
  <c r="Q571" i="1"/>
  <c r="P571" i="1"/>
  <c r="N572" i="1"/>
  <c r="Q572" i="1"/>
  <c r="P572" i="1"/>
  <c r="N573" i="1"/>
  <c r="Q573" i="1"/>
  <c r="P573" i="1"/>
  <c r="N574" i="1"/>
  <c r="Q574" i="1"/>
  <c r="P574" i="1"/>
  <c r="N575" i="1"/>
  <c r="Q575" i="1"/>
  <c r="P575" i="1"/>
  <c r="N576" i="1"/>
  <c r="Q576" i="1"/>
  <c r="P576" i="1"/>
  <c r="N577" i="1"/>
  <c r="Q577" i="1"/>
  <c r="P577" i="1"/>
  <c r="N578" i="1"/>
  <c r="Q578" i="1"/>
  <c r="P578" i="1"/>
  <c r="N579" i="1"/>
  <c r="Q579" i="1"/>
  <c r="P579" i="1"/>
  <c r="N580" i="1"/>
  <c r="Q580" i="1"/>
  <c r="P580" i="1"/>
  <c r="N581" i="1"/>
  <c r="Q581" i="1"/>
  <c r="P581" i="1"/>
  <c r="N582" i="1"/>
  <c r="Q582" i="1"/>
  <c r="P582" i="1"/>
  <c r="N583" i="1"/>
  <c r="Q583" i="1"/>
  <c r="P583" i="1"/>
  <c r="N584" i="1"/>
  <c r="Q584" i="1"/>
  <c r="P584" i="1"/>
  <c r="N585" i="1"/>
  <c r="Q585" i="1"/>
  <c r="P585" i="1"/>
  <c r="N586" i="1"/>
  <c r="Q586" i="1"/>
  <c r="P586" i="1"/>
  <c r="N587" i="1"/>
  <c r="Q587" i="1"/>
  <c r="P587" i="1"/>
  <c r="N588" i="1"/>
  <c r="Q588" i="1"/>
  <c r="P588" i="1"/>
  <c r="N589" i="1"/>
  <c r="Q589" i="1"/>
  <c r="P589" i="1"/>
  <c r="N590" i="1"/>
  <c r="Q590" i="1"/>
  <c r="P590" i="1"/>
  <c r="N591" i="1"/>
  <c r="Q591" i="1"/>
  <c r="P591" i="1"/>
  <c r="N592" i="1"/>
  <c r="Q592" i="1"/>
  <c r="P592" i="1"/>
  <c r="N593" i="1"/>
  <c r="Q593" i="1"/>
  <c r="P593" i="1"/>
  <c r="N594" i="1"/>
  <c r="Q594" i="1"/>
  <c r="P594" i="1"/>
  <c r="N595" i="1"/>
  <c r="Q595" i="1"/>
  <c r="P595" i="1"/>
  <c r="N596" i="1"/>
  <c r="Q596" i="1"/>
  <c r="P596" i="1"/>
  <c r="N597" i="1"/>
  <c r="Q597" i="1"/>
  <c r="P597" i="1"/>
  <c r="N598" i="1"/>
  <c r="Q598" i="1"/>
  <c r="P598" i="1"/>
  <c r="N599" i="1"/>
  <c r="Q599" i="1"/>
  <c r="P599" i="1"/>
  <c r="N600" i="1"/>
  <c r="Q600" i="1"/>
  <c r="P600" i="1"/>
  <c r="N601" i="1"/>
  <c r="Q601" i="1"/>
  <c r="P601" i="1"/>
  <c r="N602" i="1"/>
  <c r="Q602" i="1"/>
  <c r="P602" i="1"/>
  <c r="N603" i="1"/>
  <c r="Q603" i="1"/>
  <c r="P603" i="1"/>
  <c r="N604" i="1"/>
  <c r="Q604" i="1"/>
  <c r="P604" i="1"/>
  <c r="N605" i="1"/>
  <c r="Q605" i="1"/>
  <c r="P605" i="1"/>
  <c r="N606" i="1"/>
  <c r="Q606" i="1"/>
  <c r="P606" i="1"/>
  <c r="N607" i="1"/>
  <c r="Q607" i="1"/>
  <c r="P607" i="1"/>
  <c r="N608" i="1"/>
  <c r="Q608" i="1"/>
  <c r="P608" i="1"/>
  <c r="N609" i="1"/>
  <c r="Q609" i="1"/>
  <c r="P609" i="1"/>
  <c r="N610" i="1"/>
  <c r="Q610" i="1"/>
  <c r="P610" i="1"/>
  <c r="N611" i="1"/>
  <c r="Q611" i="1"/>
  <c r="P611" i="1"/>
  <c r="N612" i="1"/>
  <c r="Q612" i="1"/>
  <c r="P612" i="1"/>
  <c r="N613" i="1"/>
  <c r="Q613" i="1"/>
  <c r="P613" i="1"/>
  <c r="N614" i="1"/>
  <c r="Q614" i="1"/>
  <c r="P614" i="1"/>
  <c r="N615" i="1"/>
  <c r="Q615" i="1"/>
  <c r="P615" i="1"/>
  <c r="N616" i="1"/>
  <c r="Q616" i="1"/>
  <c r="P616" i="1"/>
  <c r="N617" i="1"/>
  <c r="Q617" i="1"/>
  <c r="P617" i="1"/>
  <c r="N618" i="1"/>
  <c r="Q618" i="1"/>
  <c r="P618" i="1"/>
  <c r="N619" i="1"/>
  <c r="Q619" i="1"/>
  <c r="P619" i="1"/>
  <c r="N620" i="1"/>
  <c r="Q620" i="1"/>
  <c r="P620" i="1"/>
  <c r="N621" i="1"/>
  <c r="Q621" i="1"/>
  <c r="P621" i="1"/>
  <c r="N622" i="1"/>
  <c r="Q622" i="1"/>
  <c r="P622" i="1"/>
  <c r="N623" i="1"/>
  <c r="Q623" i="1"/>
  <c r="P623" i="1"/>
  <c r="N624" i="1"/>
  <c r="Q624" i="1"/>
  <c r="P624" i="1"/>
  <c r="N625" i="1"/>
  <c r="Q625" i="1"/>
  <c r="P625" i="1"/>
  <c r="N626" i="1"/>
  <c r="Q626" i="1"/>
  <c r="P626" i="1"/>
  <c r="N627" i="1"/>
  <c r="Q627" i="1"/>
  <c r="P627" i="1"/>
  <c r="N628" i="1"/>
  <c r="Q628" i="1"/>
  <c r="P628" i="1"/>
  <c r="N629" i="1"/>
  <c r="Q629" i="1"/>
  <c r="P629" i="1"/>
  <c r="N630" i="1"/>
  <c r="Q630" i="1"/>
  <c r="P630" i="1"/>
  <c r="N631" i="1"/>
  <c r="Q631" i="1"/>
  <c r="P631" i="1"/>
  <c r="N632" i="1"/>
  <c r="Q632" i="1"/>
  <c r="P632" i="1"/>
  <c r="N633" i="1"/>
  <c r="Q633" i="1"/>
  <c r="P633" i="1"/>
  <c r="N634" i="1"/>
  <c r="Q634" i="1"/>
  <c r="P634" i="1"/>
  <c r="N635" i="1"/>
  <c r="Q635" i="1"/>
  <c r="P635" i="1"/>
  <c r="N636" i="1"/>
  <c r="Q636" i="1"/>
  <c r="P636" i="1"/>
  <c r="N637" i="1"/>
  <c r="Q637" i="1"/>
  <c r="P637" i="1"/>
  <c r="N638" i="1"/>
  <c r="Q638" i="1"/>
  <c r="P638" i="1"/>
  <c r="N639" i="1"/>
  <c r="Q639" i="1"/>
  <c r="P639" i="1"/>
  <c r="N640" i="1"/>
  <c r="Q640" i="1"/>
  <c r="P640" i="1"/>
  <c r="N641" i="1"/>
  <c r="Q641" i="1"/>
  <c r="P641" i="1"/>
  <c r="N642" i="1"/>
  <c r="Q642" i="1"/>
  <c r="P642" i="1"/>
  <c r="N643" i="1"/>
  <c r="Q643" i="1"/>
  <c r="P643" i="1"/>
  <c r="N644" i="1"/>
  <c r="Q644" i="1"/>
  <c r="P644" i="1"/>
  <c r="N645" i="1"/>
  <c r="Q645" i="1"/>
  <c r="P645" i="1"/>
  <c r="N646" i="1"/>
  <c r="Q646" i="1"/>
  <c r="P646" i="1"/>
  <c r="N647" i="1"/>
  <c r="Q647" i="1"/>
  <c r="P647" i="1"/>
  <c r="N648" i="1"/>
  <c r="Q648" i="1"/>
  <c r="P648" i="1"/>
  <c r="N649" i="1"/>
  <c r="Q649" i="1"/>
  <c r="P649" i="1"/>
  <c r="N650" i="1"/>
  <c r="Q650" i="1"/>
  <c r="P650" i="1"/>
  <c r="N651" i="1"/>
  <c r="Q651" i="1"/>
  <c r="P651" i="1"/>
  <c r="N652" i="1"/>
  <c r="Q652" i="1"/>
  <c r="P652" i="1"/>
  <c r="N653" i="1"/>
  <c r="Q653" i="1"/>
  <c r="P653" i="1"/>
  <c r="N654" i="1"/>
  <c r="Q654" i="1"/>
  <c r="P654" i="1"/>
  <c r="N655" i="1"/>
  <c r="Q655" i="1"/>
  <c r="P655" i="1"/>
  <c r="N656" i="1"/>
  <c r="Q656" i="1"/>
  <c r="P656" i="1"/>
  <c r="N657" i="1"/>
  <c r="Q657" i="1"/>
  <c r="P657" i="1"/>
  <c r="N658" i="1"/>
  <c r="Q658" i="1"/>
  <c r="P658" i="1"/>
  <c r="N659" i="1"/>
  <c r="Q659" i="1"/>
  <c r="P659" i="1"/>
  <c r="N660" i="1"/>
  <c r="Q660" i="1"/>
  <c r="P660" i="1"/>
  <c r="N661" i="1"/>
  <c r="Q661" i="1"/>
  <c r="P661" i="1"/>
  <c r="N662" i="1"/>
  <c r="Q662" i="1"/>
  <c r="P662" i="1"/>
  <c r="N663" i="1"/>
  <c r="Q663" i="1"/>
  <c r="P663" i="1"/>
  <c r="N664" i="1"/>
  <c r="Q664" i="1"/>
  <c r="P664" i="1"/>
  <c r="N665" i="1"/>
  <c r="Q665" i="1"/>
  <c r="P665" i="1"/>
  <c r="N666" i="1"/>
  <c r="Q666" i="1"/>
  <c r="P666" i="1"/>
  <c r="N667" i="1"/>
  <c r="Q667" i="1"/>
  <c r="P667" i="1"/>
  <c r="N668" i="1"/>
  <c r="Q668" i="1"/>
  <c r="P668" i="1"/>
  <c r="N669" i="1"/>
  <c r="Q669" i="1"/>
  <c r="P669" i="1"/>
  <c r="N670" i="1"/>
  <c r="Q670" i="1"/>
  <c r="P670" i="1"/>
  <c r="N671" i="1"/>
  <c r="Q671" i="1"/>
  <c r="P671" i="1"/>
  <c r="N672" i="1"/>
  <c r="Q672" i="1"/>
  <c r="P672" i="1"/>
  <c r="N673" i="1"/>
  <c r="Q673" i="1"/>
  <c r="P673" i="1"/>
  <c r="N674" i="1"/>
  <c r="Q674" i="1"/>
  <c r="P674" i="1"/>
  <c r="N675" i="1"/>
  <c r="Q675" i="1"/>
  <c r="P675" i="1"/>
  <c r="N676" i="1"/>
  <c r="Q676" i="1"/>
  <c r="P676" i="1"/>
  <c r="N677" i="1"/>
  <c r="Q677" i="1"/>
  <c r="P677" i="1"/>
  <c r="N678" i="1"/>
  <c r="Q678" i="1"/>
  <c r="P678" i="1"/>
  <c r="N679" i="1"/>
  <c r="Q679" i="1"/>
  <c r="P679" i="1"/>
  <c r="N680" i="1"/>
  <c r="Q680" i="1"/>
  <c r="P680" i="1"/>
  <c r="N681" i="1"/>
  <c r="Q681" i="1"/>
  <c r="P681" i="1"/>
  <c r="N682" i="1"/>
  <c r="Q682" i="1"/>
  <c r="P682" i="1"/>
  <c r="N683" i="1"/>
  <c r="Q683" i="1"/>
  <c r="P683" i="1"/>
  <c r="N684" i="1"/>
  <c r="Q684" i="1"/>
  <c r="P684" i="1"/>
  <c r="N685" i="1"/>
  <c r="Q685" i="1"/>
  <c r="P685" i="1"/>
  <c r="N686" i="1"/>
  <c r="Q686" i="1"/>
  <c r="P686" i="1"/>
  <c r="N687" i="1"/>
  <c r="Q687" i="1"/>
  <c r="P687" i="1"/>
  <c r="N688" i="1"/>
  <c r="Q688" i="1"/>
  <c r="P688" i="1"/>
  <c r="N689" i="1"/>
  <c r="Q689" i="1"/>
  <c r="P689" i="1"/>
  <c r="N690" i="1"/>
  <c r="Q690" i="1"/>
  <c r="P690" i="1"/>
  <c r="N691" i="1"/>
  <c r="Q691" i="1"/>
  <c r="P691" i="1"/>
  <c r="N692" i="1"/>
  <c r="Q692" i="1"/>
  <c r="P692" i="1"/>
  <c r="N693" i="1"/>
  <c r="Q693" i="1"/>
  <c r="P693" i="1"/>
  <c r="N694" i="1"/>
  <c r="Q694" i="1"/>
  <c r="P694" i="1"/>
  <c r="N695" i="1"/>
  <c r="Q695" i="1"/>
  <c r="P695" i="1"/>
  <c r="N696" i="1"/>
  <c r="Q696" i="1"/>
  <c r="P696" i="1"/>
  <c r="N697" i="1"/>
  <c r="Q697" i="1"/>
  <c r="P697" i="1"/>
  <c r="N698" i="1"/>
  <c r="Q698" i="1"/>
  <c r="P698" i="1"/>
  <c r="N699" i="1"/>
  <c r="Q699" i="1"/>
  <c r="P699" i="1"/>
  <c r="N700" i="1"/>
  <c r="Q700" i="1"/>
  <c r="P700" i="1"/>
  <c r="N701" i="1"/>
  <c r="Q701" i="1"/>
  <c r="P701" i="1"/>
  <c r="N702" i="1"/>
  <c r="Q702" i="1"/>
  <c r="P702" i="1"/>
  <c r="N703" i="1"/>
  <c r="Q703" i="1"/>
  <c r="P703" i="1"/>
  <c r="N704" i="1"/>
  <c r="Q704" i="1"/>
  <c r="P704" i="1"/>
  <c r="N705" i="1"/>
  <c r="Q705" i="1"/>
  <c r="P705" i="1"/>
  <c r="N706" i="1"/>
  <c r="Q706" i="1"/>
  <c r="P706" i="1"/>
  <c r="N707" i="1"/>
  <c r="Q707" i="1"/>
  <c r="P707" i="1"/>
  <c r="N708" i="1"/>
  <c r="Q708" i="1"/>
  <c r="P708" i="1"/>
  <c r="N709" i="1"/>
  <c r="Q709" i="1"/>
  <c r="P709" i="1"/>
  <c r="N710" i="1"/>
  <c r="Q710" i="1"/>
  <c r="P710" i="1"/>
  <c r="N711" i="1"/>
  <c r="Q711" i="1"/>
  <c r="P711" i="1"/>
  <c r="N712" i="1"/>
  <c r="Q712" i="1"/>
  <c r="P712" i="1"/>
  <c r="N713" i="1"/>
  <c r="Q713" i="1"/>
  <c r="P713" i="1"/>
  <c r="N714" i="1"/>
  <c r="Q714" i="1"/>
  <c r="P714" i="1"/>
  <c r="N715" i="1"/>
  <c r="Q715" i="1"/>
  <c r="P715" i="1"/>
  <c r="N716" i="1"/>
  <c r="Q716" i="1"/>
  <c r="P716" i="1"/>
  <c r="N717" i="1"/>
  <c r="Q717" i="1"/>
  <c r="P717" i="1"/>
  <c r="N718" i="1"/>
  <c r="Q718" i="1"/>
  <c r="P718" i="1"/>
  <c r="N719" i="1"/>
  <c r="Q719" i="1"/>
  <c r="P719" i="1"/>
  <c r="N720" i="1"/>
  <c r="Q720" i="1"/>
  <c r="P720" i="1"/>
  <c r="N721" i="1"/>
  <c r="Q721" i="1"/>
  <c r="P721" i="1"/>
  <c r="N722" i="1"/>
  <c r="Q722" i="1"/>
  <c r="P722" i="1"/>
  <c r="N723" i="1"/>
  <c r="Q723" i="1"/>
  <c r="P723" i="1"/>
  <c r="N724" i="1"/>
  <c r="Q724" i="1"/>
  <c r="P724" i="1"/>
  <c r="N725" i="1"/>
  <c r="Q725" i="1"/>
  <c r="P725" i="1"/>
  <c r="N726" i="1"/>
  <c r="Q726" i="1"/>
  <c r="P726" i="1"/>
  <c r="N727" i="1"/>
  <c r="Q727" i="1"/>
  <c r="P727" i="1"/>
  <c r="N728" i="1"/>
  <c r="Q728" i="1"/>
  <c r="P728" i="1"/>
  <c r="N729" i="1"/>
  <c r="Q729" i="1"/>
  <c r="P729" i="1"/>
  <c r="N730" i="1"/>
  <c r="Q730" i="1"/>
  <c r="P730" i="1"/>
  <c r="N731" i="1"/>
  <c r="Q731" i="1"/>
  <c r="P731" i="1"/>
  <c r="N732" i="1"/>
  <c r="Q732" i="1"/>
  <c r="P732" i="1"/>
  <c r="N733" i="1"/>
  <c r="Q733" i="1"/>
  <c r="P733" i="1"/>
  <c r="N734" i="1"/>
  <c r="Q734" i="1"/>
  <c r="P734" i="1"/>
  <c r="N735" i="1"/>
  <c r="Q735" i="1"/>
  <c r="P735" i="1"/>
  <c r="N736" i="1"/>
  <c r="Q736" i="1"/>
  <c r="P736" i="1"/>
  <c r="N737" i="1"/>
  <c r="Q737" i="1"/>
  <c r="P737" i="1"/>
  <c r="N738" i="1"/>
  <c r="Q738" i="1"/>
  <c r="P738" i="1"/>
  <c r="N739" i="1"/>
  <c r="Q739" i="1"/>
  <c r="P739" i="1"/>
  <c r="N740" i="1"/>
  <c r="Q740" i="1"/>
  <c r="P740" i="1"/>
  <c r="N741" i="1"/>
  <c r="Q741" i="1"/>
  <c r="P741" i="1"/>
  <c r="N742" i="1"/>
  <c r="Q742" i="1"/>
  <c r="P742" i="1"/>
  <c r="N743" i="1"/>
  <c r="Q743" i="1"/>
  <c r="P743" i="1"/>
  <c r="N744" i="1"/>
  <c r="Q744" i="1"/>
  <c r="P744" i="1"/>
  <c r="N745" i="1"/>
  <c r="Q745" i="1"/>
  <c r="P745" i="1"/>
  <c r="N746" i="1"/>
  <c r="Q746" i="1"/>
  <c r="P746" i="1"/>
  <c r="N747" i="1"/>
  <c r="Q747" i="1"/>
  <c r="P747" i="1"/>
  <c r="N748" i="1"/>
  <c r="Q748" i="1"/>
  <c r="P748" i="1"/>
  <c r="N749" i="1"/>
  <c r="Q749" i="1"/>
  <c r="P749" i="1"/>
  <c r="N750" i="1"/>
  <c r="Q750" i="1"/>
  <c r="P750" i="1"/>
  <c r="N751" i="1"/>
  <c r="Q751" i="1"/>
  <c r="P751" i="1"/>
  <c r="N752" i="1"/>
  <c r="Q752" i="1"/>
  <c r="P752" i="1"/>
  <c r="N753" i="1"/>
  <c r="Q753" i="1"/>
  <c r="P753" i="1"/>
  <c r="N754" i="1"/>
  <c r="Q754" i="1"/>
  <c r="P754" i="1"/>
  <c r="N755" i="1"/>
  <c r="Q755" i="1"/>
  <c r="P755" i="1"/>
  <c r="N756" i="1"/>
  <c r="Q756" i="1"/>
  <c r="P756" i="1"/>
  <c r="N757" i="1"/>
  <c r="Q757" i="1"/>
  <c r="P757" i="1"/>
  <c r="N758" i="1"/>
  <c r="Q758" i="1"/>
  <c r="P758" i="1"/>
  <c r="N759" i="1"/>
  <c r="Q759" i="1"/>
  <c r="P759" i="1"/>
  <c r="N760" i="1"/>
  <c r="Q760" i="1"/>
  <c r="P760" i="1"/>
  <c r="N761" i="1"/>
  <c r="Q761" i="1"/>
  <c r="P761" i="1"/>
  <c r="N762" i="1"/>
  <c r="Q762" i="1"/>
  <c r="P762" i="1"/>
  <c r="N763" i="1"/>
  <c r="Q763" i="1"/>
  <c r="P763" i="1"/>
  <c r="N764" i="1"/>
  <c r="Q764" i="1"/>
  <c r="P764" i="1"/>
  <c r="N765" i="1"/>
  <c r="Q765" i="1"/>
  <c r="P765" i="1"/>
  <c r="N766" i="1"/>
  <c r="Q766" i="1"/>
  <c r="P766" i="1"/>
  <c r="N767" i="1"/>
  <c r="Q767" i="1"/>
  <c r="P767" i="1"/>
  <c r="N768" i="1"/>
  <c r="Q768" i="1"/>
  <c r="P768" i="1"/>
  <c r="N769" i="1"/>
  <c r="Q769" i="1"/>
  <c r="P769" i="1"/>
  <c r="N770" i="1"/>
  <c r="Q770" i="1"/>
  <c r="P770" i="1"/>
  <c r="N771" i="1"/>
  <c r="Q771" i="1"/>
  <c r="P771" i="1"/>
  <c r="N772" i="1"/>
  <c r="Q772" i="1"/>
  <c r="P772" i="1"/>
  <c r="N773" i="1"/>
  <c r="Q773" i="1"/>
  <c r="P773" i="1"/>
  <c r="N774" i="1"/>
  <c r="Q774" i="1"/>
  <c r="P774" i="1"/>
  <c r="N775" i="1"/>
  <c r="Q775" i="1"/>
  <c r="P775" i="1"/>
  <c r="N776" i="1"/>
  <c r="Q776" i="1"/>
  <c r="P776" i="1"/>
  <c r="N777" i="1"/>
  <c r="Q777" i="1"/>
  <c r="P777" i="1"/>
  <c r="N778" i="1"/>
  <c r="Q778" i="1"/>
  <c r="P778" i="1"/>
  <c r="N779" i="1"/>
  <c r="Q779" i="1"/>
  <c r="P779" i="1"/>
  <c r="N780" i="1"/>
  <c r="Q780" i="1"/>
  <c r="P780" i="1"/>
  <c r="N781" i="1"/>
  <c r="Q781" i="1"/>
  <c r="P781" i="1"/>
  <c r="N782" i="1"/>
  <c r="Q782" i="1"/>
  <c r="P782" i="1"/>
  <c r="N783" i="1"/>
  <c r="Q783" i="1"/>
  <c r="P783" i="1"/>
  <c r="N784" i="1"/>
  <c r="Q784" i="1"/>
  <c r="P784" i="1"/>
  <c r="N785" i="1"/>
  <c r="Q785" i="1"/>
  <c r="P785" i="1"/>
  <c r="N786" i="1"/>
  <c r="Q786" i="1"/>
  <c r="P786" i="1"/>
  <c r="N787" i="1"/>
  <c r="Q787" i="1"/>
  <c r="P787" i="1"/>
  <c r="N788" i="1"/>
  <c r="Q788" i="1"/>
  <c r="P788" i="1"/>
  <c r="N789" i="1"/>
  <c r="Q789" i="1"/>
  <c r="P789" i="1"/>
  <c r="N790" i="1"/>
  <c r="Q790" i="1"/>
  <c r="P790" i="1"/>
  <c r="N791" i="1"/>
  <c r="Q791" i="1"/>
  <c r="P791" i="1"/>
  <c r="N792" i="1"/>
  <c r="Q792" i="1"/>
  <c r="P792" i="1"/>
  <c r="N793" i="1"/>
  <c r="Q793" i="1"/>
  <c r="P793" i="1"/>
  <c r="N794" i="1"/>
  <c r="Q794" i="1"/>
  <c r="P794" i="1"/>
  <c r="N795" i="1"/>
  <c r="Q795" i="1"/>
  <c r="P795" i="1"/>
  <c r="N796" i="1"/>
  <c r="Q796" i="1"/>
  <c r="P796" i="1"/>
  <c r="N797" i="1"/>
  <c r="Q797" i="1"/>
  <c r="P797" i="1"/>
  <c r="N798" i="1"/>
  <c r="Q798" i="1"/>
  <c r="P798" i="1"/>
  <c r="N799" i="1"/>
  <c r="Q799" i="1"/>
  <c r="P799" i="1"/>
  <c r="N800" i="1"/>
  <c r="Q800" i="1"/>
  <c r="P800" i="1"/>
  <c r="N801" i="1"/>
  <c r="Q801" i="1"/>
  <c r="P801" i="1"/>
  <c r="N802" i="1"/>
  <c r="Q802" i="1"/>
  <c r="P802" i="1"/>
  <c r="N803" i="1"/>
  <c r="Q803" i="1"/>
  <c r="P803" i="1"/>
  <c r="N804" i="1"/>
  <c r="Q804" i="1"/>
  <c r="P804" i="1"/>
  <c r="N805" i="1"/>
  <c r="Q805" i="1"/>
  <c r="P805" i="1"/>
  <c r="N806" i="1"/>
  <c r="Q806" i="1"/>
  <c r="P806" i="1"/>
  <c r="N807" i="1"/>
  <c r="Q807" i="1"/>
  <c r="P807" i="1"/>
  <c r="N808" i="1"/>
  <c r="Q808" i="1"/>
  <c r="P808" i="1"/>
  <c r="N809" i="1"/>
  <c r="Q809" i="1"/>
  <c r="P809" i="1"/>
  <c r="N810" i="1"/>
  <c r="Q810" i="1"/>
  <c r="P810" i="1"/>
  <c r="N811" i="1"/>
  <c r="Q811" i="1"/>
  <c r="P811" i="1"/>
  <c r="N812" i="1"/>
  <c r="Q812" i="1"/>
  <c r="P812" i="1"/>
  <c r="N813" i="1"/>
  <c r="Q813" i="1"/>
  <c r="P813" i="1"/>
  <c r="N814" i="1"/>
  <c r="Q814" i="1"/>
  <c r="P814" i="1"/>
  <c r="N815" i="1"/>
  <c r="Q815" i="1"/>
  <c r="P815" i="1"/>
  <c r="N816" i="1"/>
  <c r="Q816" i="1"/>
  <c r="P816" i="1"/>
  <c r="N817" i="1"/>
  <c r="Q817" i="1"/>
  <c r="P817" i="1"/>
  <c r="N818" i="1"/>
  <c r="Q818" i="1"/>
  <c r="P818" i="1"/>
  <c r="N819" i="1"/>
  <c r="Q819" i="1"/>
  <c r="P819" i="1"/>
  <c r="N820" i="1"/>
  <c r="Q820" i="1"/>
  <c r="P820" i="1"/>
  <c r="N821" i="1"/>
  <c r="Q821" i="1"/>
  <c r="P821" i="1"/>
  <c r="N822" i="1"/>
  <c r="Q822" i="1"/>
  <c r="P822" i="1"/>
  <c r="N823" i="1"/>
  <c r="Q823" i="1"/>
  <c r="P823" i="1"/>
  <c r="N824" i="1"/>
  <c r="Q824" i="1"/>
  <c r="P824" i="1"/>
  <c r="N825" i="1"/>
  <c r="Q825" i="1"/>
  <c r="P825" i="1"/>
  <c r="N826" i="1"/>
  <c r="Q826" i="1"/>
  <c r="P826" i="1"/>
  <c r="N827" i="1"/>
  <c r="Q827" i="1"/>
  <c r="P827" i="1"/>
  <c r="N828" i="1"/>
  <c r="Q828" i="1"/>
  <c r="P828" i="1"/>
  <c r="N829" i="1"/>
  <c r="Q829" i="1"/>
  <c r="P829" i="1"/>
  <c r="N830" i="1"/>
  <c r="Q830" i="1"/>
  <c r="P830" i="1"/>
  <c r="N831" i="1"/>
  <c r="P831" i="1"/>
  <c r="Q831" i="1"/>
  <c r="N832" i="1"/>
  <c r="P832" i="1"/>
  <c r="Q832" i="1"/>
  <c r="N833" i="1"/>
  <c r="Q833" i="1"/>
  <c r="P833" i="1"/>
  <c r="N834" i="1"/>
  <c r="P834" i="1"/>
  <c r="Q834" i="1"/>
  <c r="N835" i="1"/>
  <c r="P835" i="1"/>
  <c r="Q835" i="1"/>
  <c r="N836" i="1"/>
  <c r="P836" i="1"/>
  <c r="Q836" i="1"/>
  <c r="N837" i="1"/>
  <c r="P837" i="1"/>
  <c r="Q837" i="1"/>
  <c r="N838" i="1"/>
  <c r="P838" i="1"/>
  <c r="Q838" i="1"/>
  <c r="N839" i="1"/>
  <c r="Q839" i="1"/>
  <c r="P839" i="1"/>
  <c r="N840" i="1"/>
  <c r="Q840" i="1"/>
  <c r="P840" i="1"/>
  <c r="N841" i="1"/>
  <c r="Q841" i="1"/>
  <c r="P841" i="1"/>
  <c r="N842" i="1"/>
  <c r="P842" i="1"/>
  <c r="Q842" i="1"/>
  <c r="N843" i="1"/>
  <c r="P843" i="1"/>
  <c r="Q843" i="1"/>
  <c r="N844" i="1"/>
  <c r="P844" i="1"/>
  <c r="Q844" i="1"/>
  <c r="N845" i="1"/>
  <c r="P845" i="1"/>
  <c r="Q845" i="1"/>
  <c r="N846" i="1"/>
  <c r="P846" i="1"/>
  <c r="Q846" i="1"/>
  <c r="N847" i="1"/>
  <c r="P847" i="1"/>
  <c r="Q847" i="1"/>
  <c r="N848" i="1"/>
  <c r="P848" i="1"/>
  <c r="Q848" i="1"/>
  <c r="N849" i="1"/>
  <c r="P849" i="1"/>
  <c r="Q849" i="1"/>
  <c r="N850" i="1"/>
  <c r="P850" i="1"/>
  <c r="Q850" i="1"/>
  <c r="N851" i="1"/>
  <c r="P851" i="1"/>
  <c r="Q851" i="1"/>
  <c r="N852" i="1"/>
  <c r="P852" i="1"/>
  <c r="Q852" i="1"/>
  <c r="N853" i="1"/>
  <c r="P853" i="1"/>
  <c r="Q853" i="1"/>
  <c r="N854" i="1"/>
  <c r="P854" i="1"/>
  <c r="Q854" i="1"/>
  <c r="N855" i="1"/>
  <c r="P855" i="1"/>
  <c r="Q855" i="1"/>
  <c r="N856" i="1"/>
  <c r="Q856" i="1"/>
  <c r="P856" i="1"/>
  <c r="N857" i="1"/>
  <c r="Q857" i="1"/>
  <c r="P857" i="1"/>
  <c r="N858" i="1"/>
  <c r="Q858" i="1"/>
  <c r="P858" i="1"/>
  <c r="N859" i="1"/>
  <c r="Q859" i="1"/>
  <c r="P859" i="1"/>
  <c r="N860" i="1"/>
  <c r="Q860" i="1"/>
  <c r="P860" i="1"/>
  <c r="N861" i="1"/>
  <c r="Q861" i="1"/>
  <c r="P861" i="1"/>
  <c r="N862" i="1"/>
  <c r="Q862" i="1"/>
  <c r="P862" i="1"/>
  <c r="N863" i="1"/>
  <c r="Q863" i="1"/>
  <c r="P863" i="1"/>
  <c r="N864" i="1"/>
  <c r="Q864" i="1"/>
  <c r="P864" i="1"/>
  <c r="N865" i="1"/>
  <c r="Q865" i="1"/>
  <c r="P865" i="1"/>
  <c r="N866" i="1"/>
  <c r="Q866" i="1"/>
  <c r="P866" i="1"/>
  <c r="N867" i="1"/>
  <c r="Q867" i="1"/>
  <c r="P867" i="1"/>
  <c r="N868" i="1"/>
  <c r="Q868" i="1"/>
  <c r="P868" i="1"/>
  <c r="N869" i="1"/>
  <c r="Q869" i="1"/>
  <c r="P869" i="1"/>
  <c r="N870" i="1"/>
  <c r="Q870" i="1"/>
  <c r="P870" i="1"/>
  <c r="N871" i="1"/>
  <c r="Q871" i="1"/>
  <c r="P871" i="1"/>
  <c r="N872" i="1"/>
  <c r="Q872" i="1"/>
  <c r="P872" i="1"/>
  <c r="N873" i="1"/>
  <c r="Q873" i="1"/>
  <c r="P873" i="1"/>
  <c r="N874" i="1"/>
  <c r="Q874" i="1"/>
  <c r="P874" i="1"/>
  <c r="N875" i="1"/>
  <c r="Q875" i="1"/>
  <c r="P875" i="1"/>
  <c r="N876" i="1"/>
  <c r="Q876" i="1"/>
  <c r="P876" i="1"/>
  <c r="N877" i="1"/>
  <c r="Q877" i="1"/>
  <c r="P877" i="1"/>
  <c r="N878" i="1"/>
  <c r="Q878" i="1"/>
  <c r="P878" i="1"/>
  <c r="N879" i="1"/>
  <c r="Q879" i="1"/>
  <c r="P879" i="1"/>
  <c r="N880" i="1"/>
  <c r="Q880" i="1"/>
  <c r="P880" i="1"/>
  <c r="N881" i="1"/>
  <c r="Q881" i="1"/>
  <c r="P881" i="1"/>
  <c r="N882" i="1"/>
  <c r="Q882" i="1"/>
  <c r="P882" i="1"/>
  <c r="N883" i="1"/>
  <c r="Q883" i="1"/>
  <c r="P883" i="1"/>
  <c r="N884" i="1"/>
  <c r="Q884" i="1"/>
  <c r="P884" i="1"/>
  <c r="N885" i="1"/>
  <c r="Q885" i="1"/>
  <c r="P885" i="1"/>
  <c r="N886" i="1"/>
  <c r="Q886" i="1"/>
  <c r="P886" i="1"/>
  <c r="N887" i="1"/>
  <c r="Q887" i="1"/>
  <c r="P887" i="1"/>
  <c r="N888" i="1"/>
  <c r="Q888" i="1"/>
  <c r="P888" i="1"/>
  <c r="N889" i="1"/>
  <c r="Q889" i="1"/>
  <c r="P889" i="1"/>
  <c r="N890" i="1"/>
  <c r="Q890" i="1"/>
  <c r="P890" i="1"/>
  <c r="N891" i="1"/>
  <c r="Q891" i="1"/>
  <c r="P891" i="1"/>
  <c r="N892" i="1"/>
  <c r="Q892" i="1"/>
  <c r="P892" i="1"/>
  <c r="N893" i="1"/>
  <c r="Q893" i="1"/>
  <c r="P893" i="1"/>
  <c r="N894" i="1"/>
  <c r="Q894" i="1"/>
  <c r="P894" i="1"/>
  <c r="N895" i="1"/>
  <c r="Q895" i="1"/>
  <c r="P895" i="1"/>
  <c r="N896" i="1"/>
  <c r="Q896" i="1"/>
  <c r="P896" i="1"/>
  <c r="N897" i="1"/>
  <c r="Q897" i="1"/>
  <c r="P897" i="1"/>
  <c r="N898" i="1"/>
  <c r="Q898" i="1"/>
  <c r="P898" i="1"/>
  <c r="N899" i="1"/>
  <c r="Q899" i="1"/>
  <c r="P899" i="1"/>
  <c r="N900" i="1"/>
  <c r="Q900" i="1"/>
  <c r="P900" i="1"/>
  <c r="N901" i="1"/>
  <c r="Q901" i="1"/>
  <c r="P901" i="1"/>
  <c r="N902" i="1"/>
  <c r="Q902" i="1"/>
  <c r="P902" i="1"/>
  <c r="N903" i="1"/>
  <c r="Q903" i="1"/>
  <c r="P903" i="1"/>
  <c r="N904" i="1"/>
  <c r="Q904" i="1"/>
  <c r="P904" i="1"/>
  <c r="N905" i="1"/>
  <c r="Q905" i="1"/>
  <c r="P905" i="1"/>
  <c r="N906" i="1"/>
  <c r="Q906" i="1"/>
  <c r="P906" i="1"/>
  <c r="N907" i="1"/>
  <c r="Q907" i="1"/>
  <c r="P907" i="1"/>
  <c r="N908" i="1"/>
  <c r="Q908" i="1"/>
  <c r="P908" i="1"/>
  <c r="N909" i="1"/>
  <c r="Q909" i="1"/>
  <c r="P909" i="1"/>
  <c r="N910" i="1"/>
  <c r="Q910" i="1"/>
  <c r="P910" i="1"/>
  <c r="N911" i="1"/>
  <c r="Q911" i="1"/>
  <c r="P911" i="1"/>
  <c r="N912" i="1"/>
  <c r="Q912" i="1"/>
  <c r="P912" i="1"/>
  <c r="N913" i="1"/>
  <c r="Q913" i="1"/>
  <c r="P913" i="1"/>
  <c r="N914" i="1"/>
  <c r="Q914" i="1"/>
  <c r="P914" i="1"/>
  <c r="N915" i="1"/>
  <c r="Q915" i="1"/>
  <c r="P915" i="1"/>
  <c r="N916" i="1"/>
  <c r="Q916" i="1"/>
  <c r="P916" i="1"/>
  <c r="N917" i="1"/>
  <c r="Q917" i="1"/>
  <c r="P917" i="1"/>
  <c r="N918" i="1"/>
  <c r="Q918" i="1"/>
  <c r="P918" i="1"/>
  <c r="N919" i="1"/>
  <c r="Q919" i="1"/>
  <c r="P919" i="1"/>
  <c r="N920" i="1"/>
  <c r="Q920" i="1"/>
  <c r="P920" i="1"/>
  <c r="N921" i="1"/>
  <c r="Q921" i="1"/>
  <c r="P921" i="1"/>
  <c r="N922" i="1"/>
  <c r="Q922" i="1"/>
  <c r="P922" i="1"/>
  <c r="N923" i="1"/>
  <c r="P923" i="1"/>
  <c r="Q923" i="1"/>
  <c r="N924" i="1"/>
  <c r="P924" i="1"/>
  <c r="Q924" i="1"/>
  <c r="N925" i="1"/>
  <c r="P925" i="1"/>
  <c r="Q925" i="1"/>
  <c r="N926" i="1"/>
  <c r="Q926" i="1"/>
  <c r="P926" i="1"/>
  <c r="N927" i="1"/>
  <c r="P927" i="1"/>
  <c r="Q927" i="1"/>
  <c r="N928" i="1"/>
  <c r="P928" i="1"/>
  <c r="Q928" i="1"/>
  <c r="N929" i="1"/>
  <c r="P929" i="1"/>
  <c r="Q929" i="1"/>
  <c r="N930" i="1"/>
  <c r="P930" i="1"/>
  <c r="Q930" i="1"/>
  <c r="N931" i="1"/>
  <c r="P931" i="1"/>
  <c r="Q931" i="1"/>
  <c r="N932" i="1"/>
  <c r="P932" i="1"/>
  <c r="Q932" i="1"/>
  <c r="N933" i="1"/>
  <c r="P933" i="1"/>
  <c r="Q933" i="1"/>
  <c r="N934" i="1"/>
  <c r="P934" i="1"/>
  <c r="Q934" i="1"/>
  <c r="N935" i="1"/>
  <c r="P935" i="1"/>
  <c r="Q935" i="1"/>
  <c r="N936" i="1"/>
  <c r="P936" i="1"/>
  <c r="Q936" i="1"/>
  <c r="N937" i="1"/>
  <c r="P937" i="1"/>
  <c r="Q937" i="1"/>
  <c r="N938" i="1"/>
  <c r="P938" i="1"/>
  <c r="Q938" i="1"/>
  <c r="N939" i="1"/>
  <c r="P939" i="1"/>
  <c r="Q939" i="1"/>
  <c r="N940" i="1"/>
  <c r="P940" i="1"/>
  <c r="Q940" i="1"/>
  <c r="N941" i="1"/>
  <c r="P941" i="1"/>
  <c r="Q941" i="1"/>
  <c r="N942" i="1"/>
  <c r="P942" i="1"/>
  <c r="Q942" i="1"/>
  <c r="N943" i="1"/>
  <c r="Q943" i="1"/>
  <c r="P943" i="1"/>
  <c r="N944" i="1"/>
  <c r="P944" i="1"/>
  <c r="Q944" i="1"/>
  <c r="N945" i="1"/>
  <c r="P945" i="1"/>
  <c r="Q945" i="1"/>
  <c r="N946" i="1"/>
  <c r="P946" i="1"/>
  <c r="Q946" i="1"/>
  <c r="N947" i="1"/>
  <c r="P947" i="1"/>
  <c r="Q947" i="1"/>
  <c r="N948" i="1"/>
  <c r="P948" i="1"/>
  <c r="Q948" i="1"/>
  <c r="N949" i="1"/>
  <c r="P949" i="1"/>
  <c r="Q949" i="1"/>
  <c r="N950" i="1"/>
  <c r="P950" i="1"/>
  <c r="Q950" i="1"/>
  <c r="N951" i="1"/>
  <c r="P951" i="1"/>
  <c r="Q951" i="1"/>
  <c r="N952" i="1"/>
  <c r="P952" i="1"/>
  <c r="Q952" i="1"/>
  <c r="N953" i="1"/>
  <c r="P953" i="1"/>
  <c r="Q953" i="1"/>
  <c r="N954" i="1"/>
  <c r="P954" i="1"/>
  <c r="Q954" i="1"/>
  <c r="N955" i="1"/>
  <c r="P955" i="1"/>
  <c r="Q955" i="1"/>
  <c r="N956" i="1"/>
  <c r="P956" i="1"/>
  <c r="Q956" i="1"/>
  <c r="N957" i="1"/>
  <c r="P957" i="1"/>
  <c r="Q957" i="1"/>
  <c r="N958" i="1"/>
  <c r="P958" i="1"/>
  <c r="Q958" i="1"/>
  <c r="N959" i="1"/>
  <c r="P959" i="1"/>
  <c r="Q959" i="1"/>
  <c r="N960" i="1"/>
  <c r="P960" i="1"/>
  <c r="Q960" i="1"/>
  <c r="N961" i="1"/>
  <c r="P961" i="1"/>
  <c r="Q961" i="1"/>
  <c r="N962" i="1"/>
  <c r="P962" i="1"/>
  <c r="Q962" i="1"/>
  <c r="N963" i="1"/>
  <c r="P963" i="1"/>
  <c r="Q963" i="1"/>
  <c r="N964" i="1"/>
  <c r="P964" i="1"/>
  <c r="Q964" i="1"/>
  <c r="N965" i="1"/>
  <c r="P965" i="1"/>
  <c r="Q965" i="1"/>
  <c r="N966" i="1"/>
  <c r="P966" i="1"/>
  <c r="Q966" i="1"/>
  <c r="N967" i="1"/>
  <c r="P967" i="1"/>
  <c r="Q967" i="1"/>
  <c r="N968" i="1"/>
  <c r="P968" i="1"/>
  <c r="Q968" i="1"/>
  <c r="N969" i="1"/>
  <c r="P969" i="1"/>
  <c r="Q969" i="1"/>
  <c r="N970" i="1"/>
  <c r="P970" i="1"/>
  <c r="Q970" i="1"/>
  <c r="N971" i="1"/>
  <c r="P971" i="1"/>
  <c r="Q971" i="1"/>
  <c r="N972" i="1"/>
  <c r="Q972" i="1"/>
  <c r="P972" i="1"/>
  <c r="N973" i="1"/>
  <c r="Q973" i="1"/>
  <c r="P973" i="1"/>
  <c r="N974" i="1"/>
  <c r="Q974" i="1"/>
  <c r="P974" i="1"/>
  <c r="N975" i="1"/>
  <c r="Q975" i="1"/>
  <c r="P975" i="1"/>
  <c r="N976" i="1"/>
  <c r="Q976" i="1"/>
  <c r="P976" i="1"/>
  <c r="N977" i="1"/>
  <c r="Q977" i="1"/>
  <c r="P977" i="1"/>
  <c r="N978" i="1"/>
  <c r="Q978" i="1"/>
  <c r="P978" i="1"/>
  <c r="N979" i="1"/>
  <c r="Q979" i="1"/>
  <c r="P979" i="1"/>
  <c r="N980" i="1"/>
  <c r="Q980" i="1"/>
  <c r="P980" i="1"/>
  <c r="N981" i="1"/>
  <c r="Q981" i="1"/>
  <c r="P981" i="1"/>
  <c r="N982" i="1"/>
  <c r="Q982" i="1"/>
  <c r="P982" i="1"/>
  <c r="N983" i="1"/>
  <c r="Q983" i="1"/>
  <c r="P983" i="1"/>
  <c r="N984" i="1"/>
  <c r="Q984" i="1"/>
  <c r="P984" i="1"/>
  <c r="N985" i="1"/>
  <c r="Q985" i="1"/>
  <c r="P985" i="1"/>
  <c r="N986" i="1"/>
  <c r="Q986" i="1"/>
  <c r="P986" i="1"/>
  <c r="N987" i="1"/>
  <c r="Q987" i="1"/>
  <c r="P987" i="1"/>
  <c r="N988" i="1"/>
  <c r="Q988" i="1"/>
  <c r="P988" i="1"/>
  <c r="N989" i="1"/>
  <c r="Q989" i="1"/>
  <c r="P989" i="1"/>
  <c r="N990" i="1"/>
  <c r="Q990" i="1"/>
  <c r="P990" i="1"/>
  <c r="N991" i="1"/>
  <c r="Q991" i="1"/>
  <c r="P991" i="1"/>
  <c r="N992" i="1"/>
  <c r="Q992" i="1"/>
  <c r="P992" i="1"/>
  <c r="N993" i="1"/>
  <c r="Q993" i="1"/>
  <c r="P993" i="1"/>
  <c r="N994" i="1"/>
  <c r="Q994" i="1"/>
  <c r="P994" i="1"/>
  <c r="N995" i="1"/>
  <c r="Q995" i="1"/>
  <c r="P995" i="1"/>
  <c r="N996" i="1"/>
  <c r="Q996" i="1"/>
  <c r="P996" i="1"/>
  <c r="N997" i="1"/>
  <c r="Q997" i="1"/>
  <c r="P997" i="1"/>
  <c r="N998" i="1"/>
  <c r="Q998" i="1"/>
  <c r="P998" i="1"/>
  <c r="N999" i="1"/>
  <c r="Q999" i="1"/>
  <c r="P999" i="1"/>
  <c r="N1000" i="1"/>
  <c r="Q1000" i="1"/>
  <c r="P1000" i="1"/>
  <c r="N1001" i="1"/>
  <c r="Q1001" i="1"/>
  <c r="P1001" i="1"/>
  <c r="N1002" i="1"/>
  <c r="Q1002" i="1"/>
  <c r="P1002" i="1"/>
  <c r="N1003" i="1"/>
  <c r="P1003" i="1"/>
  <c r="Q1003" i="1"/>
  <c r="N1004" i="1"/>
  <c r="P1004" i="1"/>
  <c r="Q1004" i="1"/>
  <c r="N1005" i="1"/>
  <c r="P1005" i="1"/>
  <c r="Q1005" i="1"/>
  <c r="N1006" i="1"/>
  <c r="P1006" i="1"/>
  <c r="Q1006" i="1"/>
  <c r="N1007" i="1"/>
  <c r="P1007" i="1"/>
  <c r="Q1007" i="1"/>
  <c r="N1008" i="1"/>
  <c r="P1008" i="1"/>
  <c r="Q1008" i="1"/>
  <c r="N1009" i="1"/>
  <c r="P1009" i="1"/>
  <c r="Q1009" i="1"/>
  <c r="N1010" i="1"/>
  <c r="P1010" i="1"/>
  <c r="Q1010" i="1"/>
  <c r="N1011" i="1"/>
  <c r="P1011" i="1"/>
  <c r="Q1011" i="1"/>
  <c r="N1012" i="1"/>
  <c r="P1012" i="1"/>
  <c r="Q1012" i="1"/>
  <c r="N1013" i="1"/>
  <c r="P1013" i="1"/>
  <c r="Q1013" i="1"/>
  <c r="N1014" i="1"/>
  <c r="P1014" i="1"/>
  <c r="Q1014" i="1"/>
  <c r="N1015" i="1"/>
  <c r="P1015" i="1"/>
  <c r="Q1015" i="1"/>
  <c r="N1016" i="1"/>
  <c r="P1016" i="1"/>
  <c r="Q1016" i="1"/>
  <c r="N1017" i="1"/>
  <c r="P1017" i="1"/>
  <c r="Q1017" i="1"/>
  <c r="N1018" i="1"/>
  <c r="P1018" i="1"/>
  <c r="Q1018" i="1"/>
  <c r="N1019" i="1"/>
  <c r="P1019" i="1"/>
  <c r="Q1019" i="1"/>
  <c r="N1020" i="1"/>
  <c r="P1020" i="1"/>
  <c r="Q1020" i="1"/>
  <c r="N1021" i="1"/>
  <c r="P1021" i="1"/>
  <c r="Q1021" i="1"/>
  <c r="N1022" i="1"/>
  <c r="P1022" i="1"/>
  <c r="Q1022" i="1"/>
  <c r="N1023" i="1"/>
  <c r="P1023" i="1"/>
  <c r="Q1023" i="1"/>
  <c r="N1024" i="1"/>
  <c r="P1024" i="1"/>
  <c r="Q1024" i="1"/>
  <c r="N1025" i="1"/>
  <c r="P1025" i="1"/>
  <c r="Q1025" i="1"/>
  <c r="N1026" i="1"/>
  <c r="P1026" i="1"/>
  <c r="Q1026" i="1"/>
  <c r="N1027" i="1"/>
  <c r="P1027" i="1"/>
  <c r="Q1027" i="1"/>
  <c r="N1028" i="1"/>
  <c r="P1028" i="1"/>
  <c r="Q1028" i="1"/>
  <c r="N1029" i="1"/>
  <c r="P1029" i="1"/>
  <c r="Q1029" i="1"/>
  <c r="N1030" i="1"/>
  <c r="P1030" i="1"/>
  <c r="Q1030" i="1"/>
  <c r="N1031" i="1"/>
  <c r="Q1031" i="1"/>
  <c r="P1031" i="1"/>
  <c r="N1032" i="1"/>
  <c r="Q1032" i="1"/>
  <c r="P1032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O1029" i="1" l="1"/>
  <c r="R1029" i="1" s="1"/>
  <c r="W1029" i="1" s="1"/>
  <c r="T1029" i="1"/>
  <c r="O1026" i="1"/>
  <c r="T1026" i="1"/>
  <c r="O1021" i="1"/>
  <c r="T1021" i="1"/>
  <c r="O1017" i="1"/>
  <c r="R1017" i="1" s="1"/>
  <c r="W1017" i="1" s="1"/>
  <c r="T1017" i="1"/>
  <c r="O1013" i="1"/>
  <c r="R1013" i="1" s="1"/>
  <c r="W1013" i="1" s="1"/>
  <c r="T1013" i="1"/>
  <c r="O1009" i="1"/>
  <c r="T1009" i="1"/>
  <c r="O1005" i="1"/>
  <c r="R1005" i="1" s="1"/>
  <c r="W1005" i="1" s="1"/>
  <c r="T1005" i="1"/>
  <c r="O1001" i="1"/>
  <c r="T1001" i="1"/>
  <c r="O998" i="1"/>
  <c r="R998" i="1" s="1"/>
  <c r="W998" i="1" s="1"/>
  <c r="T998" i="1"/>
  <c r="O994" i="1"/>
  <c r="T994" i="1"/>
  <c r="O989" i="1"/>
  <c r="T989" i="1"/>
  <c r="O986" i="1"/>
  <c r="R986" i="1" s="1"/>
  <c r="W986" i="1" s="1"/>
  <c r="T986" i="1"/>
  <c r="O982" i="1"/>
  <c r="R982" i="1" s="1"/>
  <c r="W982" i="1" s="1"/>
  <c r="T982" i="1"/>
  <c r="O978" i="1"/>
  <c r="T978" i="1"/>
  <c r="O974" i="1"/>
  <c r="R974" i="1" s="1"/>
  <c r="W974" i="1" s="1"/>
  <c r="T974" i="1"/>
  <c r="O970" i="1"/>
  <c r="R970" i="1" s="1"/>
  <c r="W970" i="1" s="1"/>
  <c r="T970" i="1"/>
  <c r="O967" i="1"/>
  <c r="T967" i="1"/>
  <c r="O962" i="1"/>
  <c r="T962" i="1"/>
  <c r="O958" i="1"/>
  <c r="R958" i="1" s="1"/>
  <c r="W958" i="1" s="1"/>
  <c r="T958" i="1"/>
  <c r="O954" i="1"/>
  <c r="R954" i="1" s="1"/>
  <c r="W954" i="1" s="1"/>
  <c r="T954" i="1"/>
  <c r="O950" i="1"/>
  <c r="R950" i="1" s="1"/>
  <c r="W950" i="1" s="1"/>
  <c r="T950" i="1"/>
  <c r="O947" i="1"/>
  <c r="T947" i="1"/>
  <c r="O945" i="1"/>
  <c r="R945" i="1" s="1"/>
  <c r="W945" i="1" s="1"/>
  <c r="T945" i="1"/>
  <c r="O941" i="1"/>
  <c r="T941" i="1"/>
  <c r="O937" i="1"/>
  <c r="T937" i="1"/>
  <c r="O933" i="1"/>
  <c r="T933" i="1"/>
  <c r="O930" i="1"/>
  <c r="T930" i="1"/>
  <c r="O925" i="1"/>
  <c r="R925" i="1" s="1"/>
  <c r="W925" i="1" s="1"/>
  <c r="T925" i="1"/>
  <c r="O922" i="1"/>
  <c r="T922" i="1"/>
  <c r="O918" i="1"/>
  <c r="R918" i="1" s="1"/>
  <c r="W918" i="1" s="1"/>
  <c r="T918" i="1"/>
  <c r="O911" i="1"/>
  <c r="R911" i="1" s="1"/>
  <c r="W911" i="1" s="1"/>
  <c r="T911" i="1"/>
  <c r="O904" i="1"/>
  <c r="R904" i="1" s="1"/>
  <c r="W904" i="1" s="1"/>
  <c r="T904" i="1"/>
  <c r="O901" i="1"/>
  <c r="T901" i="1"/>
  <c r="O897" i="1"/>
  <c r="R897" i="1" s="1"/>
  <c r="W897" i="1" s="1"/>
  <c r="T897" i="1"/>
  <c r="O895" i="1"/>
  <c r="T895" i="1"/>
  <c r="O892" i="1"/>
  <c r="R892" i="1" s="1"/>
  <c r="W892" i="1" s="1"/>
  <c r="T892" i="1"/>
  <c r="O888" i="1"/>
  <c r="T888" i="1"/>
  <c r="O884" i="1"/>
  <c r="T884" i="1"/>
  <c r="O880" i="1"/>
  <c r="T880" i="1"/>
  <c r="O876" i="1"/>
  <c r="R876" i="1" s="1"/>
  <c r="W876" i="1" s="1"/>
  <c r="T876" i="1"/>
  <c r="O873" i="1"/>
  <c r="T873" i="1"/>
  <c r="O870" i="1"/>
  <c r="R870" i="1" s="1"/>
  <c r="W870" i="1" s="1"/>
  <c r="T870" i="1"/>
  <c r="O866" i="1"/>
  <c r="T866" i="1"/>
  <c r="O863" i="1"/>
  <c r="R863" i="1" s="1"/>
  <c r="W863" i="1" s="1"/>
  <c r="T863" i="1"/>
  <c r="O859" i="1"/>
  <c r="T859" i="1"/>
  <c r="O855" i="1"/>
  <c r="R855" i="1" s="1"/>
  <c r="W855" i="1" s="1"/>
  <c r="T855" i="1"/>
  <c r="O851" i="1"/>
  <c r="T851" i="1"/>
  <c r="O844" i="1"/>
  <c r="R844" i="1" s="1"/>
  <c r="W844" i="1" s="1"/>
  <c r="T844" i="1"/>
  <c r="O840" i="1"/>
  <c r="R840" i="1" s="1"/>
  <c r="W840" i="1" s="1"/>
  <c r="T840" i="1"/>
  <c r="O836" i="1"/>
  <c r="T836" i="1"/>
  <c r="O829" i="1"/>
  <c r="T829" i="1"/>
  <c r="O825" i="1"/>
  <c r="R825" i="1" s="1"/>
  <c r="W825" i="1" s="1"/>
  <c r="T825" i="1"/>
  <c r="O821" i="1"/>
  <c r="T821" i="1"/>
  <c r="O817" i="1"/>
  <c r="T817" i="1"/>
  <c r="O813" i="1"/>
  <c r="T813" i="1"/>
  <c r="O809" i="1"/>
  <c r="R809" i="1" s="1"/>
  <c r="W809" i="1" s="1"/>
  <c r="T809" i="1"/>
  <c r="O805" i="1"/>
  <c r="T805" i="1"/>
  <c r="O801" i="1"/>
  <c r="R801" i="1" s="1"/>
  <c r="W801" i="1" s="1"/>
  <c r="T801" i="1"/>
  <c r="O797" i="1"/>
  <c r="T797" i="1"/>
  <c r="O793" i="1"/>
  <c r="T793" i="1"/>
  <c r="O789" i="1"/>
  <c r="T789" i="1"/>
  <c r="O782" i="1"/>
  <c r="T782" i="1"/>
  <c r="O777" i="1"/>
  <c r="R777" i="1" s="1"/>
  <c r="W777" i="1" s="1"/>
  <c r="T777" i="1"/>
  <c r="O773" i="1"/>
  <c r="R773" i="1" s="1"/>
  <c r="W773" i="1" s="1"/>
  <c r="T773" i="1"/>
  <c r="O769" i="1"/>
  <c r="R769" i="1" s="1"/>
  <c r="W769" i="1" s="1"/>
  <c r="T769" i="1"/>
  <c r="O766" i="1"/>
  <c r="T766" i="1"/>
  <c r="O762" i="1"/>
  <c r="R762" i="1" s="1"/>
  <c r="W762" i="1" s="1"/>
  <c r="T762" i="1"/>
  <c r="O758" i="1"/>
  <c r="R758" i="1" s="1"/>
  <c r="W758" i="1" s="1"/>
  <c r="T758" i="1"/>
  <c r="O753" i="1"/>
  <c r="R753" i="1" s="1"/>
  <c r="W753" i="1" s="1"/>
  <c r="T753" i="1"/>
  <c r="O749" i="1"/>
  <c r="T749" i="1"/>
  <c r="O745" i="1"/>
  <c r="T745" i="1"/>
  <c r="O741" i="1"/>
  <c r="R741" i="1" s="1"/>
  <c r="W741" i="1" s="1"/>
  <c r="T741" i="1"/>
  <c r="O737" i="1"/>
  <c r="T737" i="1"/>
  <c r="O733" i="1"/>
  <c r="T733" i="1"/>
  <c r="O729" i="1"/>
  <c r="R729" i="1" s="1"/>
  <c r="W729" i="1" s="1"/>
  <c r="T729" i="1"/>
  <c r="O725" i="1"/>
  <c r="T725" i="1"/>
  <c r="O721" i="1"/>
  <c r="T721" i="1"/>
  <c r="O717" i="1"/>
  <c r="T717" i="1"/>
  <c r="O713" i="1"/>
  <c r="T713" i="1"/>
  <c r="O709" i="1"/>
  <c r="R709" i="1" s="1"/>
  <c r="W709" i="1" s="1"/>
  <c r="T709" i="1"/>
  <c r="O705" i="1"/>
  <c r="R705" i="1" s="1"/>
  <c r="W705" i="1" s="1"/>
  <c r="T705" i="1"/>
  <c r="O701" i="1"/>
  <c r="T701" i="1"/>
  <c r="O697" i="1"/>
  <c r="R697" i="1" s="1"/>
  <c r="W697" i="1" s="1"/>
  <c r="T697" i="1"/>
  <c r="O693" i="1"/>
  <c r="T693" i="1"/>
  <c r="O689" i="1"/>
  <c r="R689" i="1" s="1"/>
  <c r="W689" i="1" s="1"/>
  <c r="T689" i="1"/>
  <c r="O685" i="1"/>
  <c r="T685" i="1"/>
  <c r="O681" i="1"/>
  <c r="R681" i="1" s="1"/>
  <c r="W681" i="1" s="1"/>
  <c r="T681" i="1"/>
  <c r="O677" i="1"/>
  <c r="R677" i="1" s="1"/>
  <c r="W677" i="1" s="1"/>
  <c r="T677" i="1"/>
  <c r="O673" i="1"/>
  <c r="R673" i="1" s="1"/>
  <c r="W673" i="1" s="1"/>
  <c r="T673" i="1"/>
  <c r="O669" i="1"/>
  <c r="T669" i="1"/>
  <c r="O665" i="1"/>
  <c r="T665" i="1"/>
  <c r="O663" i="1"/>
  <c r="T663" i="1"/>
  <c r="O660" i="1"/>
  <c r="R660" i="1" s="1"/>
  <c r="W660" i="1" s="1"/>
  <c r="T660" i="1"/>
  <c r="O656" i="1"/>
  <c r="T656" i="1"/>
  <c r="O651" i="1"/>
  <c r="T651" i="1"/>
  <c r="O647" i="1"/>
  <c r="R647" i="1" s="1"/>
  <c r="W647" i="1" s="1"/>
  <c r="T647" i="1"/>
  <c r="O644" i="1"/>
  <c r="T644" i="1"/>
  <c r="O640" i="1"/>
  <c r="T640" i="1"/>
  <c r="O636" i="1"/>
  <c r="R636" i="1" s="1"/>
  <c r="W636" i="1" s="1"/>
  <c r="T636" i="1"/>
  <c r="O632" i="1"/>
  <c r="R632" i="1" s="1"/>
  <c r="W632" i="1" s="1"/>
  <c r="T632" i="1"/>
  <c r="O628" i="1"/>
  <c r="T628" i="1"/>
  <c r="O624" i="1"/>
  <c r="T624" i="1"/>
  <c r="O620" i="1"/>
  <c r="R620" i="1" s="1"/>
  <c r="W620" i="1" s="1"/>
  <c r="T620" i="1"/>
  <c r="O616" i="1"/>
  <c r="T616" i="1"/>
  <c r="O612" i="1"/>
  <c r="R612" i="1" s="1"/>
  <c r="W612" i="1" s="1"/>
  <c r="T612" i="1"/>
  <c r="O608" i="1"/>
  <c r="T608" i="1"/>
  <c r="O604" i="1"/>
  <c r="T604" i="1"/>
  <c r="O600" i="1"/>
  <c r="R600" i="1" s="1"/>
  <c r="W600" i="1" s="1"/>
  <c r="T600" i="1"/>
  <c r="O597" i="1"/>
  <c r="R597" i="1" s="1"/>
  <c r="W597" i="1" s="1"/>
  <c r="T597" i="1"/>
  <c r="O594" i="1"/>
  <c r="T594" i="1"/>
  <c r="O591" i="1"/>
  <c r="R591" i="1" s="1"/>
  <c r="W591" i="1" s="1"/>
  <c r="T591" i="1"/>
  <c r="O588" i="1"/>
  <c r="R588" i="1" s="1"/>
  <c r="W588" i="1" s="1"/>
  <c r="T588" i="1"/>
  <c r="O584" i="1"/>
  <c r="T584" i="1"/>
  <c r="O579" i="1"/>
  <c r="T579" i="1"/>
  <c r="O575" i="1"/>
  <c r="R575" i="1" s="1"/>
  <c r="W575" i="1" s="1"/>
  <c r="T575" i="1"/>
  <c r="O571" i="1"/>
  <c r="T571" i="1"/>
  <c r="O567" i="1"/>
  <c r="T567" i="1"/>
  <c r="O563" i="1"/>
  <c r="T563" i="1"/>
  <c r="O559" i="1"/>
  <c r="R559" i="1" s="1"/>
  <c r="W559" i="1" s="1"/>
  <c r="T559" i="1"/>
  <c r="O550" i="1"/>
  <c r="R550" i="1" s="1"/>
  <c r="W550" i="1" s="1"/>
  <c r="T550" i="1"/>
  <c r="O546" i="1"/>
  <c r="T546" i="1"/>
  <c r="O541" i="1"/>
  <c r="T541" i="1"/>
  <c r="O537" i="1"/>
  <c r="T537" i="1"/>
  <c r="O534" i="1"/>
  <c r="R534" i="1" s="1"/>
  <c r="W534" i="1" s="1"/>
  <c r="T534" i="1"/>
  <c r="O529" i="1"/>
  <c r="T529" i="1"/>
  <c r="O525" i="1"/>
  <c r="T525" i="1"/>
  <c r="O522" i="1"/>
  <c r="T522" i="1"/>
  <c r="O518" i="1"/>
  <c r="T518" i="1"/>
  <c r="O513" i="1"/>
  <c r="T513" i="1"/>
  <c r="O509" i="1"/>
  <c r="T509" i="1"/>
  <c r="O506" i="1"/>
  <c r="T506" i="1"/>
  <c r="O501" i="1"/>
  <c r="R501" i="1" s="1"/>
  <c r="W501" i="1" s="1"/>
  <c r="T501" i="1"/>
  <c r="O498" i="1"/>
  <c r="T498" i="1"/>
  <c r="O494" i="1"/>
  <c r="T494" i="1"/>
  <c r="O489" i="1"/>
  <c r="T489" i="1"/>
  <c r="O485" i="1"/>
  <c r="R485" i="1" s="1"/>
  <c r="W485" i="1" s="1"/>
  <c r="T485" i="1"/>
  <c r="O481" i="1"/>
  <c r="T481" i="1"/>
  <c r="O477" i="1"/>
  <c r="T477" i="1"/>
  <c r="O473" i="1"/>
  <c r="T473" i="1"/>
  <c r="O469" i="1"/>
  <c r="R469" i="1" s="1"/>
  <c r="W469" i="1" s="1"/>
  <c r="T469" i="1"/>
  <c r="O466" i="1"/>
  <c r="T466" i="1"/>
  <c r="O461" i="1"/>
  <c r="T461" i="1"/>
  <c r="O457" i="1"/>
  <c r="T457" i="1"/>
  <c r="O454" i="1"/>
  <c r="T454" i="1"/>
  <c r="O449" i="1"/>
  <c r="T449" i="1"/>
  <c r="O445" i="1"/>
  <c r="R445" i="1" s="1"/>
  <c r="W445" i="1" s="1"/>
  <c r="T445" i="1"/>
  <c r="O442" i="1"/>
  <c r="T442" i="1"/>
  <c r="O437" i="1"/>
  <c r="R437" i="1" s="1"/>
  <c r="W437" i="1" s="1"/>
  <c r="T437" i="1"/>
  <c r="O433" i="1"/>
  <c r="T433" i="1"/>
  <c r="O429" i="1"/>
  <c r="R429" i="1" s="1"/>
  <c r="W429" i="1" s="1"/>
  <c r="T429" i="1"/>
  <c r="O425" i="1"/>
  <c r="T425" i="1"/>
  <c r="O421" i="1"/>
  <c r="R421" i="1" s="1"/>
  <c r="W421" i="1" s="1"/>
  <c r="T421" i="1"/>
  <c r="O417" i="1"/>
  <c r="T417" i="1"/>
  <c r="O413" i="1"/>
  <c r="T413" i="1"/>
  <c r="O409" i="1"/>
  <c r="T409" i="1"/>
  <c r="O405" i="1"/>
  <c r="R405" i="1" s="1"/>
  <c r="W405" i="1" s="1"/>
  <c r="T405" i="1"/>
  <c r="O401" i="1"/>
  <c r="T401" i="1"/>
  <c r="O397" i="1"/>
  <c r="T397" i="1"/>
  <c r="O393" i="1"/>
  <c r="T393" i="1"/>
  <c r="O389" i="1"/>
  <c r="R389" i="1" s="1"/>
  <c r="W389" i="1" s="1"/>
  <c r="T389" i="1"/>
  <c r="O385" i="1"/>
  <c r="T385" i="1"/>
  <c r="O381" i="1"/>
  <c r="R381" i="1" s="1"/>
  <c r="W381" i="1" s="1"/>
  <c r="T381" i="1"/>
  <c r="O377" i="1"/>
  <c r="T377" i="1"/>
  <c r="O373" i="1"/>
  <c r="T373" i="1"/>
  <c r="O369" i="1"/>
  <c r="T369" i="1"/>
  <c r="O365" i="1"/>
  <c r="R365" i="1" s="1"/>
  <c r="W365" i="1" s="1"/>
  <c r="T365" i="1"/>
  <c r="O361" i="1"/>
  <c r="T361" i="1"/>
  <c r="O357" i="1"/>
  <c r="R357" i="1" s="1"/>
  <c r="W357" i="1" s="1"/>
  <c r="T357" i="1"/>
  <c r="O353" i="1"/>
  <c r="T353" i="1"/>
  <c r="O349" i="1"/>
  <c r="T349" i="1"/>
  <c r="O345" i="1"/>
  <c r="T345" i="1"/>
  <c r="O341" i="1"/>
  <c r="R341" i="1" s="1"/>
  <c r="W341" i="1" s="1"/>
  <c r="T341" i="1"/>
  <c r="O337" i="1"/>
  <c r="T337" i="1"/>
  <c r="O333" i="1"/>
  <c r="T333" i="1"/>
  <c r="O329" i="1"/>
  <c r="T329" i="1"/>
  <c r="O325" i="1"/>
  <c r="T325" i="1"/>
  <c r="O321" i="1"/>
  <c r="T321" i="1"/>
  <c r="O317" i="1"/>
  <c r="R317" i="1" s="1"/>
  <c r="W317" i="1" s="1"/>
  <c r="T317" i="1"/>
  <c r="O313" i="1"/>
  <c r="T313" i="1"/>
  <c r="O310" i="1"/>
  <c r="R310" i="1" s="1"/>
  <c r="W310" i="1" s="1"/>
  <c r="T310" i="1"/>
  <c r="O307" i="1"/>
  <c r="T307" i="1"/>
  <c r="O304" i="1"/>
  <c r="R304" i="1" s="1"/>
  <c r="W304" i="1" s="1"/>
  <c r="T304" i="1"/>
  <c r="O301" i="1"/>
  <c r="T301" i="1"/>
  <c r="O296" i="1"/>
  <c r="R296" i="1" s="1"/>
  <c r="W296" i="1" s="1"/>
  <c r="T296" i="1"/>
  <c r="O293" i="1"/>
  <c r="R293" i="1" s="1"/>
  <c r="W293" i="1" s="1"/>
  <c r="T293" i="1"/>
  <c r="O289" i="1"/>
  <c r="R289" i="1" s="1"/>
  <c r="W289" i="1" s="1"/>
  <c r="T289" i="1"/>
  <c r="O285" i="1"/>
  <c r="T285" i="1"/>
  <c r="O281" i="1"/>
  <c r="R281" i="1" s="1"/>
  <c r="W281" i="1" s="1"/>
  <c r="T281" i="1"/>
  <c r="O277" i="1"/>
  <c r="T277" i="1"/>
  <c r="O272" i="1"/>
  <c r="R272" i="1" s="1"/>
  <c r="W272" i="1" s="1"/>
  <c r="T272" i="1"/>
  <c r="O268" i="1"/>
  <c r="T268" i="1"/>
  <c r="O264" i="1"/>
  <c r="R264" i="1" s="1"/>
  <c r="W264" i="1" s="1"/>
  <c r="T264" i="1"/>
  <c r="O260" i="1"/>
  <c r="R260" i="1" s="1"/>
  <c r="W260" i="1" s="1"/>
  <c r="T260" i="1"/>
  <c r="O257" i="1"/>
  <c r="R257" i="1" s="1"/>
  <c r="W257" i="1" s="1"/>
  <c r="T257" i="1"/>
  <c r="O254" i="1"/>
  <c r="T254" i="1"/>
  <c r="O251" i="1"/>
  <c r="R251" i="1" s="1"/>
  <c r="W251" i="1" s="1"/>
  <c r="T251" i="1"/>
  <c r="O248" i="1"/>
  <c r="T248" i="1"/>
  <c r="O245" i="1"/>
  <c r="R245" i="1" s="1"/>
  <c r="W245" i="1" s="1"/>
  <c r="T245" i="1"/>
  <c r="O243" i="1"/>
  <c r="T243" i="1"/>
  <c r="O232" i="1"/>
  <c r="R232" i="1" s="1"/>
  <c r="W232" i="1" s="1"/>
  <c r="T232" i="1"/>
  <c r="O1031" i="1"/>
  <c r="R1031" i="1" s="1"/>
  <c r="W1031" i="1" s="1"/>
  <c r="T1031" i="1"/>
  <c r="O1028" i="1"/>
  <c r="R1028" i="1" s="1"/>
  <c r="W1028" i="1" s="1"/>
  <c r="T1028" i="1"/>
  <c r="O1023" i="1"/>
  <c r="T1023" i="1"/>
  <c r="O1020" i="1"/>
  <c r="R1020" i="1" s="1"/>
  <c r="W1020" i="1" s="1"/>
  <c r="T1020" i="1"/>
  <c r="O1016" i="1"/>
  <c r="T1016" i="1"/>
  <c r="O1012" i="1"/>
  <c r="R1012" i="1" s="1"/>
  <c r="W1012" i="1" s="1"/>
  <c r="T1012" i="1"/>
  <c r="O1007" i="1"/>
  <c r="T1007" i="1"/>
  <c r="O1003" i="1"/>
  <c r="R1003" i="1" s="1"/>
  <c r="W1003" i="1" s="1"/>
  <c r="T1003" i="1"/>
  <c r="O999" i="1"/>
  <c r="R999" i="1" s="1"/>
  <c r="W999" i="1" s="1"/>
  <c r="T999" i="1"/>
  <c r="O996" i="1"/>
  <c r="R996" i="1" s="1"/>
  <c r="W996" i="1" s="1"/>
  <c r="T996" i="1"/>
  <c r="O992" i="1"/>
  <c r="T992" i="1"/>
  <c r="O985" i="1"/>
  <c r="R985" i="1" s="1"/>
  <c r="W985" i="1" s="1"/>
  <c r="T985" i="1"/>
  <c r="O980" i="1"/>
  <c r="R980" i="1" s="1"/>
  <c r="W980" i="1" s="1"/>
  <c r="T980" i="1"/>
  <c r="O977" i="1"/>
  <c r="R977" i="1" s="1"/>
  <c r="W977" i="1" s="1"/>
  <c r="T977" i="1"/>
  <c r="O973" i="1"/>
  <c r="R973" i="1" s="1"/>
  <c r="W973" i="1" s="1"/>
  <c r="T973" i="1"/>
  <c r="O969" i="1"/>
  <c r="R969" i="1" s="1"/>
  <c r="W969" i="1" s="1"/>
  <c r="T969" i="1"/>
  <c r="O965" i="1"/>
  <c r="R965" i="1" s="1"/>
  <c r="W965" i="1" s="1"/>
  <c r="T965" i="1"/>
  <c r="O961" i="1"/>
  <c r="R961" i="1" s="1"/>
  <c r="W961" i="1" s="1"/>
  <c r="T961" i="1"/>
  <c r="O957" i="1"/>
  <c r="R957" i="1" s="1"/>
  <c r="W957" i="1" s="1"/>
  <c r="T957" i="1"/>
  <c r="O952" i="1"/>
  <c r="T952" i="1"/>
  <c r="O946" i="1"/>
  <c r="T946" i="1"/>
  <c r="O943" i="1"/>
  <c r="R943" i="1" s="1"/>
  <c r="W943" i="1" s="1"/>
  <c r="T943" i="1"/>
  <c r="O939" i="1"/>
  <c r="T939" i="1"/>
  <c r="O935" i="1"/>
  <c r="R935" i="1" s="1"/>
  <c r="W935" i="1" s="1"/>
  <c r="T935" i="1"/>
  <c r="O931" i="1"/>
  <c r="T931" i="1"/>
  <c r="O929" i="1"/>
  <c r="R929" i="1" s="1"/>
  <c r="W929" i="1" s="1"/>
  <c r="T929" i="1"/>
  <c r="O926" i="1"/>
  <c r="T926" i="1"/>
  <c r="O923" i="1"/>
  <c r="R923" i="1" s="1"/>
  <c r="W923" i="1" s="1"/>
  <c r="T923" i="1"/>
  <c r="O919" i="1"/>
  <c r="T919" i="1"/>
  <c r="O915" i="1"/>
  <c r="R915" i="1" s="1"/>
  <c r="W915" i="1" s="1"/>
  <c r="T915" i="1"/>
  <c r="O912" i="1"/>
  <c r="T912" i="1"/>
  <c r="O909" i="1"/>
  <c r="R909" i="1" s="1"/>
  <c r="W909" i="1" s="1"/>
  <c r="T909" i="1"/>
  <c r="O906" i="1"/>
  <c r="R906" i="1" s="1"/>
  <c r="W906" i="1" s="1"/>
  <c r="T906" i="1"/>
  <c r="O902" i="1"/>
  <c r="R902" i="1" s="1"/>
  <c r="W902" i="1" s="1"/>
  <c r="T902" i="1"/>
  <c r="O899" i="1"/>
  <c r="T899" i="1"/>
  <c r="O896" i="1"/>
  <c r="R896" i="1" s="1"/>
  <c r="W896" i="1" s="1"/>
  <c r="T896" i="1"/>
  <c r="O893" i="1"/>
  <c r="T893" i="1"/>
  <c r="O890" i="1"/>
  <c r="R890" i="1" s="1"/>
  <c r="W890" i="1" s="1"/>
  <c r="T890" i="1"/>
  <c r="O886" i="1"/>
  <c r="T886" i="1"/>
  <c r="O882" i="1"/>
  <c r="T882" i="1"/>
  <c r="O878" i="1"/>
  <c r="T878" i="1"/>
  <c r="O872" i="1"/>
  <c r="R872" i="1" s="1"/>
  <c r="W872" i="1" s="1"/>
  <c r="T872" i="1"/>
  <c r="O868" i="1"/>
  <c r="R868" i="1" s="1"/>
  <c r="W868" i="1" s="1"/>
  <c r="T868" i="1"/>
  <c r="O865" i="1"/>
  <c r="R865" i="1" s="1"/>
  <c r="W865" i="1" s="1"/>
  <c r="T865" i="1"/>
  <c r="O861" i="1"/>
  <c r="R861" i="1" s="1"/>
  <c r="W861" i="1" s="1"/>
  <c r="T861" i="1"/>
  <c r="O857" i="1"/>
  <c r="R857" i="1" s="1"/>
  <c r="W857" i="1" s="1"/>
  <c r="T857" i="1"/>
  <c r="O852" i="1"/>
  <c r="R852" i="1" s="1"/>
  <c r="W852" i="1" s="1"/>
  <c r="T852" i="1"/>
  <c r="O848" i="1"/>
  <c r="R848" i="1" s="1"/>
  <c r="W848" i="1" s="1"/>
  <c r="T848" i="1"/>
  <c r="O846" i="1"/>
  <c r="R846" i="1" s="1"/>
  <c r="W846" i="1" s="1"/>
  <c r="T846" i="1"/>
  <c r="O842" i="1"/>
  <c r="R842" i="1" s="1"/>
  <c r="W842" i="1" s="1"/>
  <c r="T842" i="1"/>
  <c r="O837" i="1"/>
  <c r="R837" i="1" s="1"/>
  <c r="W837" i="1" s="1"/>
  <c r="T837" i="1"/>
  <c r="O833" i="1"/>
  <c r="R833" i="1" s="1"/>
  <c r="W833" i="1" s="1"/>
  <c r="T833" i="1"/>
  <c r="O830" i="1"/>
  <c r="R830" i="1" s="1"/>
  <c r="W830" i="1" s="1"/>
  <c r="T830" i="1"/>
  <c r="O826" i="1"/>
  <c r="R826" i="1" s="1"/>
  <c r="W826" i="1" s="1"/>
  <c r="T826" i="1"/>
  <c r="O823" i="1"/>
  <c r="R823" i="1" s="1"/>
  <c r="W823" i="1" s="1"/>
  <c r="T823" i="1"/>
  <c r="O819" i="1"/>
  <c r="R819" i="1" s="1"/>
  <c r="W819" i="1" s="1"/>
  <c r="T819" i="1"/>
  <c r="O815" i="1"/>
  <c r="R815" i="1" s="1"/>
  <c r="W815" i="1" s="1"/>
  <c r="T815" i="1"/>
  <c r="O811" i="1"/>
  <c r="R811" i="1" s="1"/>
  <c r="W811" i="1" s="1"/>
  <c r="T811" i="1"/>
  <c r="O807" i="1"/>
  <c r="R807" i="1" s="1"/>
  <c r="W807" i="1" s="1"/>
  <c r="T807" i="1"/>
  <c r="O803" i="1"/>
  <c r="R803" i="1" s="1"/>
  <c r="W803" i="1" s="1"/>
  <c r="T803" i="1"/>
  <c r="O799" i="1"/>
  <c r="R799" i="1" s="1"/>
  <c r="W799" i="1" s="1"/>
  <c r="T799" i="1"/>
  <c r="O794" i="1"/>
  <c r="R794" i="1" s="1"/>
  <c r="W794" i="1" s="1"/>
  <c r="T794" i="1"/>
  <c r="O791" i="1"/>
  <c r="R791" i="1" s="1"/>
  <c r="W791" i="1" s="1"/>
  <c r="T791" i="1"/>
  <c r="O787" i="1"/>
  <c r="R787" i="1" s="1"/>
  <c r="W787" i="1" s="1"/>
  <c r="T787" i="1"/>
  <c r="O784" i="1"/>
  <c r="R784" i="1" s="1"/>
  <c r="W784" i="1" s="1"/>
  <c r="T784" i="1"/>
  <c r="O780" i="1"/>
  <c r="R780" i="1" s="1"/>
  <c r="W780" i="1" s="1"/>
  <c r="T780" i="1"/>
  <c r="O776" i="1"/>
  <c r="R776" i="1" s="1"/>
  <c r="W776" i="1" s="1"/>
  <c r="T776" i="1"/>
  <c r="O772" i="1"/>
  <c r="R772" i="1" s="1"/>
  <c r="W772" i="1" s="1"/>
  <c r="T772" i="1"/>
  <c r="O768" i="1"/>
  <c r="R768" i="1" s="1"/>
  <c r="W768" i="1" s="1"/>
  <c r="T768" i="1"/>
  <c r="O764" i="1"/>
  <c r="R764" i="1" s="1"/>
  <c r="W764" i="1" s="1"/>
  <c r="T764" i="1"/>
  <c r="O760" i="1"/>
  <c r="R760" i="1" s="1"/>
  <c r="W760" i="1" s="1"/>
  <c r="T760" i="1"/>
  <c r="O756" i="1"/>
  <c r="R756" i="1" s="1"/>
  <c r="W756" i="1" s="1"/>
  <c r="T756" i="1"/>
  <c r="O752" i="1"/>
  <c r="R752" i="1" s="1"/>
  <c r="W752" i="1" s="1"/>
  <c r="T752" i="1"/>
  <c r="O748" i="1"/>
  <c r="R748" i="1" s="1"/>
  <c r="W748" i="1" s="1"/>
  <c r="T748" i="1"/>
  <c r="O743" i="1"/>
  <c r="R743" i="1" s="1"/>
  <c r="W743" i="1" s="1"/>
  <c r="T743" i="1"/>
  <c r="O739" i="1"/>
  <c r="R739" i="1" s="1"/>
  <c r="W739" i="1" s="1"/>
  <c r="T739" i="1"/>
  <c r="O735" i="1"/>
  <c r="R735" i="1" s="1"/>
  <c r="W735" i="1" s="1"/>
  <c r="T735" i="1"/>
  <c r="O732" i="1"/>
  <c r="R732" i="1" s="1"/>
  <c r="W732" i="1" s="1"/>
  <c r="T732" i="1"/>
  <c r="O728" i="1"/>
  <c r="T728" i="1"/>
  <c r="O723" i="1"/>
  <c r="R723" i="1" s="1"/>
  <c r="W723" i="1" s="1"/>
  <c r="T723" i="1"/>
  <c r="O720" i="1"/>
  <c r="R720" i="1" s="1"/>
  <c r="W720" i="1" s="1"/>
  <c r="T720" i="1"/>
  <c r="O716" i="1"/>
  <c r="R716" i="1" s="1"/>
  <c r="W716" i="1" s="1"/>
  <c r="T716" i="1"/>
  <c r="O712" i="1"/>
  <c r="R712" i="1" s="1"/>
  <c r="W712" i="1" s="1"/>
  <c r="T712" i="1"/>
  <c r="O708" i="1"/>
  <c r="R708" i="1" s="1"/>
  <c r="W708" i="1" s="1"/>
  <c r="T708" i="1"/>
  <c r="O704" i="1"/>
  <c r="R704" i="1" s="1"/>
  <c r="W704" i="1" s="1"/>
  <c r="T704" i="1"/>
  <c r="O699" i="1"/>
  <c r="R699" i="1" s="1"/>
  <c r="W699" i="1" s="1"/>
  <c r="T699" i="1"/>
  <c r="O696" i="1"/>
  <c r="R696" i="1" s="1"/>
  <c r="W696" i="1" s="1"/>
  <c r="T696" i="1"/>
  <c r="O691" i="1"/>
  <c r="R691" i="1" s="1"/>
  <c r="W691" i="1" s="1"/>
  <c r="T691" i="1"/>
  <c r="O688" i="1"/>
  <c r="R688" i="1" s="1"/>
  <c r="W688" i="1" s="1"/>
  <c r="T688" i="1"/>
  <c r="O684" i="1"/>
  <c r="R684" i="1" s="1"/>
  <c r="W684" i="1" s="1"/>
  <c r="T684" i="1"/>
  <c r="O679" i="1"/>
  <c r="R679" i="1" s="1"/>
  <c r="W679" i="1" s="1"/>
  <c r="T679" i="1"/>
  <c r="O675" i="1"/>
  <c r="R675" i="1" s="1"/>
  <c r="W675" i="1" s="1"/>
  <c r="T675" i="1"/>
  <c r="O672" i="1"/>
  <c r="R672" i="1" s="1"/>
  <c r="W672" i="1" s="1"/>
  <c r="T672" i="1"/>
  <c r="O668" i="1"/>
  <c r="R668" i="1" s="1"/>
  <c r="W668" i="1" s="1"/>
  <c r="T668" i="1"/>
  <c r="O664" i="1"/>
  <c r="R664" i="1" s="1"/>
  <c r="W664" i="1" s="1"/>
  <c r="T664" i="1"/>
  <c r="O658" i="1"/>
  <c r="R658" i="1" s="1"/>
  <c r="W658" i="1" s="1"/>
  <c r="T658" i="1"/>
  <c r="O653" i="1"/>
  <c r="R653" i="1" s="1"/>
  <c r="W653" i="1" s="1"/>
  <c r="T653" i="1"/>
  <c r="O649" i="1"/>
  <c r="R649" i="1" s="1"/>
  <c r="W649" i="1" s="1"/>
  <c r="T649" i="1"/>
  <c r="O645" i="1"/>
  <c r="R645" i="1" s="1"/>
  <c r="W645" i="1" s="1"/>
  <c r="T645" i="1"/>
  <c r="O642" i="1"/>
  <c r="R642" i="1" s="1"/>
  <c r="W642" i="1" s="1"/>
  <c r="T642" i="1"/>
  <c r="O638" i="1"/>
  <c r="R638" i="1" s="1"/>
  <c r="W638" i="1" s="1"/>
  <c r="T638" i="1"/>
  <c r="O634" i="1"/>
  <c r="R634" i="1" s="1"/>
  <c r="W634" i="1" s="1"/>
  <c r="T634" i="1"/>
  <c r="O630" i="1"/>
  <c r="R630" i="1" s="1"/>
  <c r="W630" i="1" s="1"/>
  <c r="T630" i="1"/>
  <c r="O626" i="1"/>
  <c r="R626" i="1" s="1"/>
  <c r="W626" i="1" s="1"/>
  <c r="T626" i="1"/>
  <c r="O622" i="1"/>
  <c r="R622" i="1" s="1"/>
  <c r="W622" i="1" s="1"/>
  <c r="T622" i="1"/>
  <c r="O618" i="1"/>
  <c r="R618" i="1" s="1"/>
  <c r="W618" i="1" s="1"/>
  <c r="T618" i="1"/>
  <c r="O615" i="1"/>
  <c r="R615" i="1" s="1"/>
  <c r="W615" i="1" s="1"/>
  <c r="T615" i="1"/>
  <c r="O611" i="1"/>
  <c r="R611" i="1" s="1"/>
  <c r="W611" i="1" s="1"/>
  <c r="T611" i="1"/>
  <c r="O607" i="1"/>
  <c r="R607" i="1" s="1"/>
  <c r="W607" i="1" s="1"/>
  <c r="T607" i="1"/>
  <c r="O603" i="1"/>
  <c r="R603" i="1" s="1"/>
  <c r="W603" i="1" s="1"/>
  <c r="T603" i="1"/>
  <c r="O599" i="1"/>
  <c r="R599" i="1" s="1"/>
  <c r="W599" i="1" s="1"/>
  <c r="T599" i="1"/>
  <c r="O596" i="1"/>
  <c r="R596" i="1" s="1"/>
  <c r="W596" i="1" s="1"/>
  <c r="T596" i="1"/>
  <c r="O592" i="1"/>
  <c r="R592" i="1" s="1"/>
  <c r="W592" i="1" s="1"/>
  <c r="T592" i="1"/>
  <c r="O589" i="1"/>
  <c r="R589" i="1" s="1"/>
  <c r="W589" i="1" s="1"/>
  <c r="T589" i="1"/>
  <c r="O586" i="1"/>
  <c r="R586" i="1" s="1"/>
  <c r="W586" i="1" s="1"/>
  <c r="T586" i="1"/>
  <c r="O582" i="1"/>
  <c r="R582" i="1" s="1"/>
  <c r="W582" i="1" s="1"/>
  <c r="T582" i="1"/>
  <c r="O578" i="1"/>
  <c r="R578" i="1" s="1"/>
  <c r="W578" i="1" s="1"/>
  <c r="T578" i="1"/>
  <c r="O574" i="1"/>
  <c r="R574" i="1" s="1"/>
  <c r="W574" i="1" s="1"/>
  <c r="T574" i="1"/>
  <c r="O570" i="1"/>
  <c r="R570" i="1" s="1"/>
  <c r="W570" i="1" s="1"/>
  <c r="T570" i="1"/>
  <c r="O566" i="1"/>
  <c r="R566" i="1" s="1"/>
  <c r="W566" i="1" s="1"/>
  <c r="T566" i="1"/>
  <c r="O562" i="1"/>
  <c r="R562" i="1" s="1"/>
  <c r="W562" i="1" s="1"/>
  <c r="T562" i="1"/>
  <c r="O558" i="1"/>
  <c r="R558" i="1" s="1"/>
  <c r="W558" i="1" s="1"/>
  <c r="T558" i="1"/>
  <c r="O555" i="1"/>
  <c r="R555" i="1" s="1"/>
  <c r="W555" i="1" s="1"/>
  <c r="T555" i="1"/>
  <c r="O552" i="1"/>
  <c r="R552" i="1" s="1"/>
  <c r="W552" i="1" s="1"/>
  <c r="T552" i="1"/>
  <c r="O548" i="1"/>
  <c r="R548" i="1" s="1"/>
  <c r="W548" i="1" s="1"/>
  <c r="T548" i="1"/>
  <c r="O543" i="1"/>
  <c r="R543" i="1" s="1"/>
  <c r="W543" i="1" s="1"/>
  <c r="T543" i="1"/>
  <c r="O540" i="1"/>
  <c r="R540" i="1" s="1"/>
  <c r="W540" i="1" s="1"/>
  <c r="T540" i="1"/>
  <c r="O536" i="1"/>
  <c r="R536" i="1" s="1"/>
  <c r="W536" i="1" s="1"/>
  <c r="T536" i="1"/>
  <c r="O532" i="1"/>
  <c r="R532" i="1" s="1"/>
  <c r="W532" i="1" s="1"/>
  <c r="T532" i="1"/>
  <c r="O528" i="1"/>
  <c r="R528" i="1" s="1"/>
  <c r="W528" i="1" s="1"/>
  <c r="T528" i="1"/>
  <c r="O524" i="1"/>
  <c r="R524" i="1" s="1"/>
  <c r="W524" i="1" s="1"/>
  <c r="T524" i="1"/>
  <c r="O519" i="1"/>
  <c r="R519" i="1" s="1"/>
  <c r="W519" i="1" s="1"/>
  <c r="T519" i="1"/>
  <c r="O515" i="1"/>
  <c r="R515" i="1" s="1"/>
  <c r="W515" i="1" s="1"/>
  <c r="T515" i="1"/>
  <c r="O512" i="1"/>
  <c r="R512" i="1" s="1"/>
  <c r="W512" i="1" s="1"/>
  <c r="T512" i="1"/>
  <c r="O508" i="1"/>
  <c r="R508" i="1" s="1"/>
  <c r="W508" i="1" s="1"/>
  <c r="T508" i="1"/>
  <c r="O504" i="1"/>
  <c r="R504" i="1" s="1"/>
  <c r="W504" i="1" s="1"/>
  <c r="T504" i="1"/>
  <c r="O500" i="1"/>
  <c r="R500" i="1" s="1"/>
  <c r="W500" i="1" s="1"/>
  <c r="T500" i="1"/>
  <c r="O496" i="1"/>
  <c r="R496" i="1" s="1"/>
  <c r="W496" i="1" s="1"/>
  <c r="T496" i="1"/>
  <c r="O491" i="1"/>
  <c r="R491" i="1" s="1"/>
  <c r="W491" i="1" s="1"/>
  <c r="T491" i="1"/>
  <c r="O488" i="1"/>
  <c r="R488" i="1" s="1"/>
  <c r="W488" i="1" s="1"/>
  <c r="T488" i="1"/>
  <c r="O484" i="1"/>
  <c r="R484" i="1" s="1"/>
  <c r="W484" i="1" s="1"/>
  <c r="T484" i="1"/>
  <c r="O480" i="1"/>
  <c r="R480" i="1" s="1"/>
  <c r="W480" i="1" s="1"/>
  <c r="T480" i="1"/>
  <c r="O475" i="1"/>
  <c r="R475" i="1" s="1"/>
  <c r="W475" i="1" s="1"/>
  <c r="T475" i="1"/>
  <c r="O471" i="1"/>
  <c r="R471" i="1" s="1"/>
  <c r="W471" i="1" s="1"/>
  <c r="T471" i="1"/>
  <c r="O468" i="1"/>
  <c r="R468" i="1" s="1"/>
  <c r="W468" i="1" s="1"/>
  <c r="T468" i="1"/>
  <c r="O464" i="1"/>
  <c r="R464" i="1" s="1"/>
  <c r="W464" i="1" s="1"/>
  <c r="T464" i="1"/>
  <c r="O460" i="1"/>
  <c r="R460" i="1" s="1"/>
  <c r="W460" i="1" s="1"/>
  <c r="T460" i="1"/>
  <c r="O456" i="1"/>
  <c r="R456" i="1" s="1"/>
  <c r="W456" i="1" s="1"/>
  <c r="T456" i="1"/>
  <c r="O452" i="1"/>
  <c r="R452" i="1" s="1"/>
  <c r="W452" i="1" s="1"/>
  <c r="T452" i="1"/>
  <c r="O447" i="1"/>
  <c r="R447" i="1" s="1"/>
  <c r="W447" i="1" s="1"/>
  <c r="T447" i="1"/>
  <c r="O443" i="1"/>
  <c r="R443" i="1" s="1"/>
  <c r="W443" i="1" s="1"/>
  <c r="T443" i="1"/>
  <c r="O439" i="1"/>
  <c r="R439" i="1" s="1"/>
  <c r="W439" i="1" s="1"/>
  <c r="T439" i="1"/>
  <c r="O436" i="1"/>
  <c r="R436" i="1" s="1"/>
  <c r="W436" i="1" s="1"/>
  <c r="T436" i="1"/>
  <c r="O432" i="1"/>
  <c r="R432" i="1" s="1"/>
  <c r="W432" i="1" s="1"/>
  <c r="T432" i="1"/>
  <c r="O428" i="1"/>
  <c r="R428" i="1" s="1"/>
  <c r="W428" i="1" s="1"/>
  <c r="T428" i="1"/>
  <c r="O424" i="1"/>
  <c r="R424" i="1" s="1"/>
  <c r="W424" i="1" s="1"/>
  <c r="T424" i="1"/>
  <c r="O420" i="1"/>
  <c r="R420" i="1" s="1"/>
  <c r="W420" i="1" s="1"/>
  <c r="T420" i="1"/>
  <c r="O416" i="1"/>
  <c r="R416" i="1" s="1"/>
  <c r="W416" i="1" s="1"/>
  <c r="T416" i="1"/>
  <c r="O412" i="1"/>
  <c r="R412" i="1" s="1"/>
  <c r="W412" i="1" s="1"/>
  <c r="T412" i="1"/>
  <c r="O408" i="1"/>
  <c r="R408" i="1" s="1"/>
  <c r="W408" i="1" s="1"/>
  <c r="T408" i="1"/>
  <c r="O404" i="1"/>
  <c r="R404" i="1" s="1"/>
  <c r="W404" i="1" s="1"/>
  <c r="T404" i="1"/>
  <c r="O400" i="1"/>
  <c r="R400" i="1" s="1"/>
  <c r="W400" i="1" s="1"/>
  <c r="T400" i="1"/>
  <c r="O396" i="1"/>
  <c r="R396" i="1" s="1"/>
  <c r="W396" i="1" s="1"/>
  <c r="T396" i="1"/>
  <c r="O392" i="1"/>
  <c r="R392" i="1" s="1"/>
  <c r="W392" i="1" s="1"/>
  <c r="T392" i="1"/>
  <c r="O388" i="1"/>
  <c r="R388" i="1" s="1"/>
  <c r="W388" i="1" s="1"/>
  <c r="T388" i="1"/>
  <c r="O384" i="1"/>
  <c r="R384" i="1" s="1"/>
  <c r="W384" i="1" s="1"/>
  <c r="T384" i="1"/>
  <c r="O379" i="1"/>
  <c r="R379" i="1" s="1"/>
  <c r="W379" i="1" s="1"/>
  <c r="T379" i="1"/>
  <c r="O375" i="1"/>
  <c r="R375" i="1" s="1"/>
  <c r="W375" i="1" s="1"/>
  <c r="T375" i="1"/>
  <c r="O371" i="1"/>
  <c r="R371" i="1" s="1"/>
  <c r="W371" i="1" s="1"/>
  <c r="T371" i="1"/>
  <c r="O367" i="1"/>
  <c r="R367" i="1" s="1"/>
  <c r="W367" i="1" s="1"/>
  <c r="T367" i="1"/>
  <c r="O364" i="1"/>
  <c r="R364" i="1" s="1"/>
  <c r="W364" i="1" s="1"/>
  <c r="T364" i="1"/>
  <c r="O359" i="1"/>
  <c r="R359" i="1" s="1"/>
  <c r="W359" i="1" s="1"/>
  <c r="T359" i="1"/>
  <c r="O356" i="1"/>
  <c r="R356" i="1" s="1"/>
  <c r="W356" i="1" s="1"/>
  <c r="T356" i="1"/>
  <c r="O351" i="1"/>
  <c r="R351" i="1" s="1"/>
  <c r="W351" i="1" s="1"/>
  <c r="T351" i="1"/>
  <c r="O348" i="1"/>
  <c r="R348" i="1" s="1"/>
  <c r="W348" i="1" s="1"/>
  <c r="T348" i="1"/>
  <c r="O344" i="1"/>
  <c r="R344" i="1" s="1"/>
  <c r="W344" i="1" s="1"/>
  <c r="T344" i="1"/>
  <c r="O338" i="1"/>
  <c r="R338" i="1" s="1"/>
  <c r="W338" i="1" s="1"/>
  <c r="T338" i="1"/>
  <c r="O335" i="1"/>
  <c r="R335" i="1" s="1"/>
  <c r="W335" i="1" s="1"/>
  <c r="T335" i="1"/>
  <c r="O330" i="1"/>
  <c r="R330" i="1" s="1"/>
  <c r="W330" i="1" s="1"/>
  <c r="T330" i="1"/>
  <c r="O327" i="1"/>
  <c r="R327" i="1" s="1"/>
  <c r="W327" i="1" s="1"/>
  <c r="T327" i="1"/>
  <c r="O323" i="1"/>
  <c r="R323" i="1" s="1"/>
  <c r="W323" i="1" s="1"/>
  <c r="T323" i="1"/>
  <c r="O318" i="1"/>
  <c r="R318" i="1" s="1"/>
  <c r="W318" i="1" s="1"/>
  <c r="T318" i="1"/>
  <c r="O314" i="1"/>
  <c r="R314" i="1" s="1"/>
  <c r="W314" i="1" s="1"/>
  <c r="T314" i="1"/>
  <c r="O312" i="1"/>
  <c r="R312" i="1" s="1"/>
  <c r="W312" i="1" s="1"/>
  <c r="T312" i="1"/>
  <c r="O309" i="1"/>
  <c r="R309" i="1" s="1"/>
  <c r="W309" i="1" s="1"/>
  <c r="T309" i="1"/>
  <c r="O306" i="1"/>
  <c r="R306" i="1" s="1"/>
  <c r="W306" i="1" s="1"/>
  <c r="T306" i="1"/>
  <c r="O303" i="1"/>
  <c r="R303" i="1" s="1"/>
  <c r="W303" i="1" s="1"/>
  <c r="T303" i="1"/>
  <c r="O299" i="1"/>
  <c r="R299" i="1" s="1"/>
  <c r="W299" i="1" s="1"/>
  <c r="T299" i="1"/>
  <c r="O295" i="1"/>
  <c r="R295" i="1" s="1"/>
  <c r="W295" i="1" s="1"/>
  <c r="T295" i="1"/>
  <c r="O291" i="1"/>
  <c r="R291" i="1" s="1"/>
  <c r="W291" i="1" s="1"/>
  <c r="T291" i="1"/>
  <c r="O287" i="1"/>
  <c r="R287" i="1" s="1"/>
  <c r="W287" i="1" s="1"/>
  <c r="T287" i="1"/>
  <c r="O283" i="1"/>
  <c r="R283" i="1" s="1"/>
  <c r="W283" i="1" s="1"/>
  <c r="T283" i="1"/>
  <c r="O279" i="1"/>
  <c r="R279" i="1" s="1"/>
  <c r="W279" i="1" s="1"/>
  <c r="T279" i="1"/>
  <c r="O275" i="1"/>
  <c r="R275" i="1" s="1"/>
  <c r="W275" i="1" s="1"/>
  <c r="T275" i="1"/>
  <c r="O271" i="1"/>
  <c r="R271" i="1" s="1"/>
  <c r="W271" i="1" s="1"/>
  <c r="T271" i="1"/>
  <c r="O267" i="1"/>
  <c r="R267" i="1" s="1"/>
  <c r="W267" i="1" s="1"/>
  <c r="T267" i="1"/>
  <c r="O263" i="1"/>
  <c r="R263" i="1" s="1"/>
  <c r="W263" i="1" s="1"/>
  <c r="T263" i="1"/>
  <c r="O259" i="1"/>
  <c r="R259" i="1" s="1"/>
  <c r="W259" i="1" s="1"/>
  <c r="T259" i="1"/>
  <c r="O256" i="1"/>
  <c r="R256" i="1" s="1"/>
  <c r="W256" i="1" s="1"/>
  <c r="T256" i="1"/>
  <c r="O253" i="1"/>
  <c r="R253" i="1" s="1"/>
  <c r="W253" i="1" s="1"/>
  <c r="T253" i="1"/>
  <c r="O250" i="1"/>
  <c r="R250" i="1" s="1"/>
  <c r="W250" i="1" s="1"/>
  <c r="T250" i="1"/>
  <c r="O246" i="1"/>
  <c r="R246" i="1" s="1"/>
  <c r="W246" i="1" s="1"/>
  <c r="T246" i="1"/>
  <c r="O242" i="1"/>
  <c r="R242" i="1" s="1"/>
  <c r="W242" i="1" s="1"/>
  <c r="T242" i="1"/>
  <c r="O241" i="1"/>
  <c r="R241" i="1" s="1"/>
  <c r="W241" i="1" s="1"/>
  <c r="T241" i="1"/>
  <c r="O240" i="1"/>
  <c r="R240" i="1" s="1"/>
  <c r="W240" i="1" s="1"/>
  <c r="T240" i="1"/>
  <c r="O239" i="1"/>
  <c r="R239" i="1" s="1"/>
  <c r="W239" i="1" s="1"/>
  <c r="T239" i="1"/>
  <c r="O238" i="1"/>
  <c r="R238" i="1" s="1"/>
  <c r="W238" i="1" s="1"/>
  <c r="T238" i="1"/>
  <c r="O237" i="1"/>
  <c r="R237" i="1" s="1"/>
  <c r="W237" i="1" s="1"/>
  <c r="T237" i="1"/>
  <c r="O236" i="1"/>
  <c r="R236" i="1" s="1"/>
  <c r="W236" i="1" s="1"/>
  <c r="T236" i="1"/>
  <c r="O235" i="1"/>
  <c r="R235" i="1" s="1"/>
  <c r="W235" i="1" s="1"/>
  <c r="T235" i="1"/>
  <c r="O234" i="1"/>
  <c r="R234" i="1" s="1"/>
  <c r="W234" i="1" s="1"/>
  <c r="T234" i="1"/>
  <c r="O233" i="1"/>
  <c r="R233" i="1" s="1"/>
  <c r="W233" i="1" s="1"/>
  <c r="T233" i="1"/>
  <c r="O230" i="1"/>
  <c r="R230" i="1" s="1"/>
  <c r="W230" i="1" s="1"/>
  <c r="T230" i="1"/>
  <c r="O229" i="1"/>
  <c r="R229" i="1" s="1"/>
  <c r="W229" i="1" s="1"/>
  <c r="T229" i="1"/>
  <c r="O228" i="1"/>
  <c r="R228" i="1" s="1"/>
  <c r="W228" i="1" s="1"/>
  <c r="T228" i="1"/>
  <c r="O227" i="1"/>
  <c r="R227" i="1" s="1"/>
  <c r="W227" i="1" s="1"/>
  <c r="T227" i="1"/>
  <c r="O225" i="1"/>
  <c r="R225" i="1" s="1"/>
  <c r="W225" i="1" s="1"/>
  <c r="T225" i="1"/>
  <c r="O224" i="1"/>
  <c r="R224" i="1" s="1"/>
  <c r="W224" i="1" s="1"/>
  <c r="T224" i="1"/>
  <c r="O223" i="1"/>
  <c r="R223" i="1" s="1"/>
  <c r="W223" i="1" s="1"/>
  <c r="T223" i="1"/>
  <c r="O222" i="1"/>
  <c r="R222" i="1" s="1"/>
  <c r="W222" i="1" s="1"/>
  <c r="T222" i="1"/>
  <c r="O221" i="1"/>
  <c r="R221" i="1" s="1"/>
  <c r="W221" i="1" s="1"/>
  <c r="T221" i="1"/>
  <c r="O220" i="1"/>
  <c r="R220" i="1" s="1"/>
  <c r="W220" i="1" s="1"/>
  <c r="T220" i="1"/>
  <c r="O219" i="1"/>
  <c r="R219" i="1" s="1"/>
  <c r="W219" i="1" s="1"/>
  <c r="T219" i="1"/>
  <c r="O218" i="1"/>
  <c r="R218" i="1" s="1"/>
  <c r="W218" i="1" s="1"/>
  <c r="T218" i="1"/>
  <c r="O217" i="1"/>
  <c r="R217" i="1" s="1"/>
  <c r="W217" i="1" s="1"/>
  <c r="T217" i="1"/>
  <c r="O216" i="1"/>
  <c r="R216" i="1" s="1"/>
  <c r="W216" i="1" s="1"/>
  <c r="T216" i="1"/>
  <c r="O215" i="1"/>
  <c r="R215" i="1" s="1"/>
  <c r="W215" i="1" s="1"/>
  <c r="T215" i="1"/>
  <c r="O214" i="1"/>
  <c r="R214" i="1" s="1"/>
  <c r="W214" i="1" s="1"/>
  <c r="T214" i="1"/>
  <c r="O213" i="1"/>
  <c r="R213" i="1" s="1"/>
  <c r="W213" i="1" s="1"/>
  <c r="T213" i="1"/>
  <c r="O212" i="1"/>
  <c r="R212" i="1" s="1"/>
  <c r="W212" i="1" s="1"/>
  <c r="T212" i="1"/>
  <c r="O211" i="1"/>
  <c r="R211" i="1" s="1"/>
  <c r="W211" i="1" s="1"/>
  <c r="T211" i="1"/>
  <c r="O210" i="1"/>
  <c r="R210" i="1" s="1"/>
  <c r="W210" i="1" s="1"/>
  <c r="T210" i="1"/>
  <c r="O209" i="1"/>
  <c r="R209" i="1" s="1"/>
  <c r="W209" i="1" s="1"/>
  <c r="T209" i="1"/>
  <c r="O208" i="1"/>
  <c r="R208" i="1" s="1"/>
  <c r="W208" i="1" s="1"/>
  <c r="T208" i="1"/>
  <c r="O207" i="1"/>
  <c r="R207" i="1" s="1"/>
  <c r="W207" i="1" s="1"/>
  <c r="T207" i="1"/>
  <c r="O206" i="1"/>
  <c r="R206" i="1" s="1"/>
  <c r="W206" i="1" s="1"/>
  <c r="T206" i="1"/>
  <c r="O205" i="1"/>
  <c r="R205" i="1" s="1"/>
  <c r="W205" i="1" s="1"/>
  <c r="T205" i="1"/>
  <c r="O204" i="1"/>
  <c r="T204" i="1"/>
  <c r="O203" i="1"/>
  <c r="T203" i="1"/>
  <c r="O202" i="1"/>
  <c r="T202" i="1"/>
  <c r="O201" i="1"/>
  <c r="T201" i="1"/>
  <c r="O200" i="1"/>
  <c r="R200" i="1" s="1"/>
  <c r="W200" i="1" s="1"/>
  <c r="T200" i="1"/>
  <c r="O199" i="1"/>
  <c r="R199" i="1" s="1"/>
  <c r="W199" i="1" s="1"/>
  <c r="T199" i="1"/>
  <c r="O198" i="1"/>
  <c r="R198" i="1" s="1"/>
  <c r="W198" i="1" s="1"/>
  <c r="T198" i="1"/>
  <c r="O197" i="1"/>
  <c r="R197" i="1" s="1"/>
  <c r="W197" i="1" s="1"/>
  <c r="T197" i="1"/>
  <c r="O196" i="1"/>
  <c r="R196" i="1" s="1"/>
  <c r="W196" i="1" s="1"/>
  <c r="T196" i="1"/>
  <c r="O195" i="1"/>
  <c r="R195" i="1" s="1"/>
  <c r="W195" i="1" s="1"/>
  <c r="T195" i="1"/>
  <c r="O194" i="1"/>
  <c r="R194" i="1" s="1"/>
  <c r="W194" i="1" s="1"/>
  <c r="T194" i="1"/>
  <c r="O193" i="1"/>
  <c r="R193" i="1" s="1"/>
  <c r="W193" i="1" s="1"/>
  <c r="T193" i="1"/>
  <c r="O192" i="1"/>
  <c r="R192" i="1" s="1"/>
  <c r="W192" i="1" s="1"/>
  <c r="T192" i="1"/>
  <c r="O191" i="1"/>
  <c r="R191" i="1" s="1"/>
  <c r="W191" i="1" s="1"/>
  <c r="T191" i="1"/>
  <c r="O190" i="1"/>
  <c r="R190" i="1" s="1"/>
  <c r="W190" i="1" s="1"/>
  <c r="T190" i="1"/>
  <c r="O189" i="1"/>
  <c r="R189" i="1" s="1"/>
  <c r="W189" i="1" s="1"/>
  <c r="T189" i="1"/>
  <c r="O188" i="1"/>
  <c r="R188" i="1" s="1"/>
  <c r="W188" i="1" s="1"/>
  <c r="T188" i="1"/>
  <c r="O187" i="1"/>
  <c r="R187" i="1" s="1"/>
  <c r="W187" i="1" s="1"/>
  <c r="T187" i="1"/>
  <c r="O186" i="1"/>
  <c r="R186" i="1" s="1"/>
  <c r="W186" i="1" s="1"/>
  <c r="T186" i="1"/>
  <c r="O185" i="1"/>
  <c r="R185" i="1" s="1"/>
  <c r="W185" i="1" s="1"/>
  <c r="T185" i="1"/>
  <c r="O184" i="1"/>
  <c r="R184" i="1" s="1"/>
  <c r="W184" i="1" s="1"/>
  <c r="T184" i="1"/>
  <c r="O183" i="1"/>
  <c r="R183" i="1" s="1"/>
  <c r="W183" i="1" s="1"/>
  <c r="T183" i="1"/>
  <c r="O182" i="1"/>
  <c r="R182" i="1" s="1"/>
  <c r="W182" i="1" s="1"/>
  <c r="T182" i="1"/>
  <c r="O181" i="1"/>
  <c r="R181" i="1" s="1"/>
  <c r="W181" i="1" s="1"/>
  <c r="T181" i="1"/>
  <c r="O180" i="1"/>
  <c r="R180" i="1" s="1"/>
  <c r="W180" i="1" s="1"/>
  <c r="T180" i="1"/>
  <c r="O179" i="1"/>
  <c r="R179" i="1" s="1"/>
  <c r="W179" i="1" s="1"/>
  <c r="T179" i="1"/>
  <c r="O178" i="1"/>
  <c r="R178" i="1" s="1"/>
  <c r="W178" i="1" s="1"/>
  <c r="T178" i="1"/>
  <c r="O177" i="1"/>
  <c r="R177" i="1" s="1"/>
  <c r="W177" i="1" s="1"/>
  <c r="T177" i="1"/>
  <c r="O176" i="1"/>
  <c r="R176" i="1" s="1"/>
  <c r="W176" i="1" s="1"/>
  <c r="T176" i="1"/>
  <c r="O175" i="1"/>
  <c r="R175" i="1" s="1"/>
  <c r="W175" i="1" s="1"/>
  <c r="T175" i="1"/>
  <c r="O174" i="1"/>
  <c r="R174" i="1" s="1"/>
  <c r="W174" i="1" s="1"/>
  <c r="T174" i="1"/>
  <c r="O173" i="1"/>
  <c r="R173" i="1" s="1"/>
  <c r="W173" i="1" s="1"/>
  <c r="T173" i="1"/>
  <c r="O172" i="1"/>
  <c r="R172" i="1" s="1"/>
  <c r="W172" i="1" s="1"/>
  <c r="T172" i="1"/>
  <c r="O171" i="1"/>
  <c r="R171" i="1" s="1"/>
  <c r="W171" i="1" s="1"/>
  <c r="T171" i="1"/>
  <c r="O170" i="1"/>
  <c r="R170" i="1" s="1"/>
  <c r="W170" i="1" s="1"/>
  <c r="T170" i="1"/>
  <c r="O169" i="1"/>
  <c r="R169" i="1" s="1"/>
  <c r="W169" i="1" s="1"/>
  <c r="T169" i="1"/>
  <c r="O168" i="1"/>
  <c r="R168" i="1" s="1"/>
  <c r="W168" i="1" s="1"/>
  <c r="T168" i="1"/>
  <c r="O167" i="1"/>
  <c r="R167" i="1" s="1"/>
  <c r="W167" i="1" s="1"/>
  <c r="T167" i="1"/>
  <c r="O166" i="1"/>
  <c r="R166" i="1" s="1"/>
  <c r="W166" i="1" s="1"/>
  <c r="T166" i="1"/>
  <c r="O165" i="1"/>
  <c r="R165" i="1" s="1"/>
  <c r="W165" i="1" s="1"/>
  <c r="T165" i="1"/>
  <c r="O164" i="1"/>
  <c r="R164" i="1" s="1"/>
  <c r="W164" i="1" s="1"/>
  <c r="T164" i="1"/>
  <c r="O163" i="1"/>
  <c r="R163" i="1" s="1"/>
  <c r="W163" i="1" s="1"/>
  <c r="T163" i="1"/>
  <c r="O162" i="1"/>
  <c r="R162" i="1" s="1"/>
  <c r="W162" i="1" s="1"/>
  <c r="T162" i="1"/>
  <c r="O160" i="1"/>
  <c r="R160" i="1" s="1"/>
  <c r="W160" i="1" s="1"/>
  <c r="T160" i="1"/>
  <c r="O159" i="1"/>
  <c r="R159" i="1" s="1"/>
  <c r="W159" i="1" s="1"/>
  <c r="T159" i="1"/>
  <c r="O158" i="1"/>
  <c r="R158" i="1" s="1"/>
  <c r="W158" i="1" s="1"/>
  <c r="T158" i="1"/>
  <c r="O157" i="1"/>
  <c r="R157" i="1" s="1"/>
  <c r="W157" i="1" s="1"/>
  <c r="T157" i="1"/>
  <c r="O156" i="1"/>
  <c r="R156" i="1" s="1"/>
  <c r="W156" i="1" s="1"/>
  <c r="T156" i="1"/>
  <c r="O155" i="1"/>
  <c r="R155" i="1" s="1"/>
  <c r="W155" i="1" s="1"/>
  <c r="T155" i="1"/>
  <c r="O154" i="1"/>
  <c r="R154" i="1" s="1"/>
  <c r="W154" i="1" s="1"/>
  <c r="T154" i="1"/>
  <c r="O153" i="1"/>
  <c r="R153" i="1" s="1"/>
  <c r="W153" i="1" s="1"/>
  <c r="T153" i="1"/>
  <c r="O152" i="1"/>
  <c r="R152" i="1" s="1"/>
  <c r="W152" i="1" s="1"/>
  <c r="T152" i="1"/>
  <c r="O151" i="1"/>
  <c r="R151" i="1" s="1"/>
  <c r="W151" i="1" s="1"/>
  <c r="T151" i="1"/>
  <c r="O150" i="1"/>
  <c r="R150" i="1" s="1"/>
  <c r="W150" i="1" s="1"/>
  <c r="T150" i="1"/>
  <c r="O149" i="1"/>
  <c r="R149" i="1" s="1"/>
  <c r="W149" i="1" s="1"/>
  <c r="T149" i="1"/>
  <c r="O148" i="1"/>
  <c r="R148" i="1" s="1"/>
  <c r="W148" i="1" s="1"/>
  <c r="T148" i="1"/>
  <c r="O147" i="1"/>
  <c r="R147" i="1" s="1"/>
  <c r="W147" i="1" s="1"/>
  <c r="T147" i="1"/>
  <c r="O146" i="1"/>
  <c r="R146" i="1" s="1"/>
  <c r="W146" i="1" s="1"/>
  <c r="T146" i="1"/>
  <c r="O145" i="1"/>
  <c r="R145" i="1" s="1"/>
  <c r="W145" i="1" s="1"/>
  <c r="T145" i="1"/>
  <c r="O144" i="1"/>
  <c r="R144" i="1" s="1"/>
  <c r="W144" i="1" s="1"/>
  <c r="T144" i="1"/>
  <c r="O143" i="1"/>
  <c r="R143" i="1" s="1"/>
  <c r="W143" i="1" s="1"/>
  <c r="T143" i="1"/>
  <c r="O142" i="1"/>
  <c r="R142" i="1" s="1"/>
  <c r="W142" i="1" s="1"/>
  <c r="T142" i="1"/>
  <c r="O141" i="1"/>
  <c r="R141" i="1" s="1"/>
  <c r="W141" i="1" s="1"/>
  <c r="T141" i="1"/>
  <c r="O140" i="1"/>
  <c r="R140" i="1" s="1"/>
  <c r="W140" i="1" s="1"/>
  <c r="T140" i="1"/>
  <c r="O139" i="1"/>
  <c r="R139" i="1" s="1"/>
  <c r="W139" i="1" s="1"/>
  <c r="T139" i="1"/>
  <c r="O138" i="1"/>
  <c r="R138" i="1" s="1"/>
  <c r="W138" i="1" s="1"/>
  <c r="T138" i="1"/>
  <c r="O137" i="1"/>
  <c r="R137" i="1" s="1"/>
  <c r="W137" i="1" s="1"/>
  <c r="T137" i="1"/>
  <c r="O136" i="1"/>
  <c r="R136" i="1" s="1"/>
  <c r="W136" i="1" s="1"/>
  <c r="T136" i="1"/>
  <c r="O135" i="1"/>
  <c r="R135" i="1" s="1"/>
  <c r="W135" i="1" s="1"/>
  <c r="T135" i="1"/>
  <c r="O134" i="1"/>
  <c r="R134" i="1" s="1"/>
  <c r="W134" i="1" s="1"/>
  <c r="T134" i="1"/>
  <c r="O133" i="1"/>
  <c r="R133" i="1" s="1"/>
  <c r="W133" i="1" s="1"/>
  <c r="T133" i="1"/>
  <c r="O132" i="1"/>
  <c r="R132" i="1" s="1"/>
  <c r="W132" i="1" s="1"/>
  <c r="T132" i="1"/>
  <c r="O131" i="1"/>
  <c r="R131" i="1" s="1"/>
  <c r="W131" i="1" s="1"/>
  <c r="T131" i="1"/>
  <c r="O130" i="1"/>
  <c r="R130" i="1" s="1"/>
  <c r="W130" i="1" s="1"/>
  <c r="T130" i="1"/>
  <c r="O129" i="1"/>
  <c r="R129" i="1" s="1"/>
  <c r="W129" i="1" s="1"/>
  <c r="T129" i="1"/>
  <c r="O128" i="1"/>
  <c r="R128" i="1" s="1"/>
  <c r="W128" i="1" s="1"/>
  <c r="T128" i="1"/>
  <c r="O127" i="1"/>
  <c r="R127" i="1" s="1"/>
  <c r="W127" i="1" s="1"/>
  <c r="T127" i="1"/>
  <c r="O126" i="1"/>
  <c r="R126" i="1" s="1"/>
  <c r="W126" i="1" s="1"/>
  <c r="T126" i="1"/>
  <c r="O125" i="1"/>
  <c r="R125" i="1" s="1"/>
  <c r="W125" i="1" s="1"/>
  <c r="T125" i="1"/>
  <c r="O124" i="1"/>
  <c r="R124" i="1" s="1"/>
  <c r="W124" i="1" s="1"/>
  <c r="T124" i="1"/>
  <c r="O123" i="1"/>
  <c r="R123" i="1" s="1"/>
  <c r="W123" i="1" s="1"/>
  <c r="T123" i="1"/>
  <c r="O122" i="1"/>
  <c r="R122" i="1" s="1"/>
  <c r="W122" i="1" s="1"/>
  <c r="T122" i="1"/>
  <c r="O121" i="1"/>
  <c r="R121" i="1" s="1"/>
  <c r="W121" i="1" s="1"/>
  <c r="T121" i="1"/>
  <c r="O120" i="1"/>
  <c r="R120" i="1" s="1"/>
  <c r="W120" i="1" s="1"/>
  <c r="T120" i="1"/>
  <c r="O119" i="1"/>
  <c r="R119" i="1" s="1"/>
  <c r="W119" i="1" s="1"/>
  <c r="T119" i="1"/>
  <c r="O118" i="1"/>
  <c r="R118" i="1" s="1"/>
  <c r="W118" i="1" s="1"/>
  <c r="T118" i="1"/>
  <c r="O117" i="1"/>
  <c r="R117" i="1" s="1"/>
  <c r="W117" i="1" s="1"/>
  <c r="T117" i="1"/>
  <c r="O116" i="1"/>
  <c r="R116" i="1" s="1"/>
  <c r="W116" i="1" s="1"/>
  <c r="T116" i="1"/>
  <c r="O115" i="1"/>
  <c r="R115" i="1" s="1"/>
  <c r="W115" i="1" s="1"/>
  <c r="T115" i="1"/>
  <c r="O114" i="1"/>
  <c r="R114" i="1" s="1"/>
  <c r="W114" i="1" s="1"/>
  <c r="T114" i="1"/>
  <c r="O113" i="1"/>
  <c r="R113" i="1" s="1"/>
  <c r="W113" i="1" s="1"/>
  <c r="T113" i="1"/>
  <c r="O112" i="1"/>
  <c r="R112" i="1" s="1"/>
  <c r="W112" i="1" s="1"/>
  <c r="T112" i="1"/>
  <c r="O111" i="1"/>
  <c r="R111" i="1" s="1"/>
  <c r="W111" i="1" s="1"/>
  <c r="T111" i="1"/>
  <c r="O110" i="1"/>
  <c r="R110" i="1" s="1"/>
  <c r="W110" i="1" s="1"/>
  <c r="T110" i="1"/>
  <c r="O109" i="1"/>
  <c r="R109" i="1" s="1"/>
  <c r="W109" i="1" s="1"/>
  <c r="T109" i="1"/>
  <c r="O108" i="1"/>
  <c r="R108" i="1" s="1"/>
  <c r="W108" i="1" s="1"/>
  <c r="T108" i="1"/>
  <c r="O107" i="1"/>
  <c r="R107" i="1" s="1"/>
  <c r="W107" i="1" s="1"/>
  <c r="T107" i="1"/>
  <c r="O106" i="1"/>
  <c r="R106" i="1" s="1"/>
  <c r="W106" i="1" s="1"/>
  <c r="T106" i="1"/>
  <c r="O105" i="1"/>
  <c r="R105" i="1" s="1"/>
  <c r="W105" i="1" s="1"/>
  <c r="T105" i="1"/>
  <c r="O104" i="1"/>
  <c r="R104" i="1" s="1"/>
  <c r="W104" i="1" s="1"/>
  <c r="T104" i="1"/>
  <c r="O103" i="1"/>
  <c r="R103" i="1" s="1"/>
  <c r="W103" i="1" s="1"/>
  <c r="T103" i="1"/>
  <c r="O102" i="1"/>
  <c r="R102" i="1" s="1"/>
  <c r="W102" i="1" s="1"/>
  <c r="T102" i="1"/>
  <c r="O101" i="1"/>
  <c r="R101" i="1" s="1"/>
  <c r="W101" i="1" s="1"/>
  <c r="T101" i="1"/>
  <c r="O100" i="1"/>
  <c r="R100" i="1" s="1"/>
  <c r="W100" i="1" s="1"/>
  <c r="T100" i="1"/>
  <c r="O99" i="1"/>
  <c r="R99" i="1" s="1"/>
  <c r="W99" i="1" s="1"/>
  <c r="T99" i="1"/>
  <c r="O98" i="1"/>
  <c r="R98" i="1" s="1"/>
  <c r="W98" i="1" s="1"/>
  <c r="T98" i="1"/>
  <c r="O97" i="1"/>
  <c r="R97" i="1" s="1"/>
  <c r="W97" i="1" s="1"/>
  <c r="T97" i="1"/>
  <c r="O96" i="1"/>
  <c r="R96" i="1" s="1"/>
  <c r="W96" i="1" s="1"/>
  <c r="T96" i="1"/>
  <c r="O95" i="1"/>
  <c r="R95" i="1" s="1"/>
  <c r="W95" i="1" s="1"/>
  <c r="T95" i="1"/>
  <c r="O94" i="1"/>
  <c r="R94" i="1" s="1"/>
  <c r="W94" i="1" s="1"/>
  <c r="T94" i="1"/>
  <c r="O93" i="1"/>
  <c r="R93" i="1" s="1"/>
  <c r="W93" i="1" s="1"/>
  <c r="T93" i="1"/>
  <c r="O92" i="1"/>
  <c r="R92" i="1" s="1"/>
  <c r="W92" i="1" s="1"/>
  <c r="T92" i="1"/>
  <c r="O91" i="1"/>
  <c r="R91" i="1" s="1"/>
  <c r="W91" i="1" s="1"/>
  <c r="T91" i="1"/>
  <c r="O90" i="1"/>
  <c r="R90" i="1" s="1"/>
  <c r="W90" i="1" s="1"/>
  <c r="T90" i="1"/>
  <c r="O89" i="1"/>
  <c r="R89" i="1" s="1"/>
  <c r="W89" i="1" s="1"/>
  <c r="T89" i="1"/>
  <c r="O88" i="1"/>
  <c r="R88" i="1" s="1"/>
  <c r="W88" i="1" s="1"/>
  <c r="T88" i="1"/>
  <c r="O87" i="1"/>
  <c r="R87" i="1" s="1"/>
  <c r="W87" i="1" s="1"/>
  <c r="T87" i="1"/>
  <c r="O86" i="1"/>
  <c r="R86" i="1" s="1"/>
  <c r="W86" i="1" s="1"/>
  <c r="T86" i="1"/>
  <c r="O85" i="1"/>
  <c r="R85" i="1" s="1"/>
  <c r="W85" i="1" s="1"/>
  <c r="T85" i="1"/>
  <c r="O84" i="1"/>
  <c r="R84" i="1" s="1"/>
  <c r="W84" i="1" s="1"/>
  <c r="T84" i="1"/>
  <c r="O83" i="1"/>
  <c r="R83" i="1" s="1"/>
  <c r="W83" i="1" s="1"/>
  <c r="T83" i="1"/>
  <c r="O82" i="1"/>
  <c r="R82" i="1" s="1"/>
  <c r="W82" i="1" s="1"/>
  <c r="T82" i="1"/>
  <c r="O81" i="1"/>
  <c r="R81" i="1" s="1"/>
  <c r="W81" i="1" s="1"/>
  <c r="T81" i="1"/>
  <c r="O80" i="1"/>
  <c r="R80" i="1" s="1"/>
  <c r="W80" i="1" s="1"/>
  <c r="T80" i="1"/>
  <c r="O79" i="1"/>
  <c r="R79" i="1" s="1"/>
  <c r="W79" i="1" s="1"/>
  <c r="T79" i="1"/>
  <c r="O78" i="1"/>
  <c r="R78" i="1" s="1"/>
  <c r="W78" i="1" s="1"/>
  <c r="T78" i="1"/>
  <c r="O77" i="1"/>
  <c r="R77" i="1" s="1"/>
  <c r="W77" i="1" s="1"/>
  <c r="T77" i="1"/>
  <c r="O76" i="1"/>
  <c r="R76" i="1" s="1"/>
  <c r="W76" i="1" s="1"/>
  <c r="T76" i="1"/>
  <c r="O75" i="1"/>
  <c r="R75" i="1" s="1"/>
  <c r="W75" i="1" s="1"/>
  <c r="T75" i="1"/>
  <c r="O74" i="1"/>
  <c r="R74" i="1" s="1"/>
  <c r="W74" i="1" s="1"/>
  <c r="T74" i="1"/>
  <c r="O73" i="1"/>
  <c r="R73" i="1" s="1"/>
  <c r="W73" i="1" s="1"/>
  <c r="T73" i="1"/>
  <c r="O72" i="1"/>
  <c r="R72" i="1" s="1"/>
  <c r="W72" i="1" s="1"/>
  <c r="T72" i="1"/>
  <c r="O71" i="1"/>
  <c r="R71" i="1" s="1"/>
  <c r="W71" i="1" s="1"/>
  <c r="T71" i="1"/>
  <c r="O70" i="1"/>
  <c r="R70" i="1" s="1"/>
  <c r="W70" i="1" s="1"/>
  <c r="T70" i="1"/>
  <c r="O1030" i="1"/>
  <c r="R1030" i="1" s="1"/>
  <c r="W1030" i="1" s="1"/>
  <c r="T1030" i="1"/>
  <c r="O1025" i="1"/>
  <c r="R1025" i="1" s="1"/>
  <c r="W1025" i="1" s="1"/>
  <c r="T1025" i="1"/>
  <c r="O1022" i="1"/>
  <c r="R1022" i="1" s="1"/>
  <c r="W1022" i="1" s="1"/>
  <c r="T1022" i="1"/>
  <c r="O1018" i="1"/>
  <c r="R1018" i="1" s="1"/>
  <c r="W1018" i="1" s="1"/>
  <c r="T1018" i="1"/>
  <c r="O1014" i="1"/>
  <c r="R1014" i="1" s="1"/>
  <c r="W1014" i="1" s="1"/>
  <c r="T1014" i="1"/>
  <c r="O1010" i="1"/>
  <c r="R1010" i="1" s="1"/>
  <c r="W1010" i="1" s="1"/>
  <c r="T1010" i="1"/>
  <c r="O1006" i="1"/>
  <c r="R1006" i="1" s="1"/>
  <c r="W1006" i="1" s="1"/>
  <c r="T1006" i="1"/>
  <c r="O1002" i="1"/>
  <c r="R1002" i="1" s="1"/>
  <c r="W1002" i="1" s="1"/>
  <c r="T1002" i="1"/>
  <c r="O997" i="1"/>
  <c r="R997" i="1" s="1"/>
  <c r="W997" i="1" s="1"/>
  <c r="T997" i="1"/>
  <c r="O993" i="1"/>
  <c r="R993" i="1" s="1"/>
  <c r="W993" i="1" s="1"/>
  <c r="T993" i="1"/>
  <c r="O990" i="1"/>
  <c r="R990" i="1" s="1"/>
  <c r="W990" i="1" s="1"/>
  <c r="T990" i="1"/>
  <c r="O987" i="1"/>
  <c r="R987" i="1" s="1"/>
  <c r="W987" i="1" s="1"/>
  <c r="T987" i="1"/>
  <c r="O983" i="1"/>
  <c r="R983" i="1" s="1"/>
  <c r="W983" i="1" s="1"/>
  <c r="T983" i="1"/>
  <c r="O979" i="1"/>
  <c r="R979" i="1" s="1"/>
  <c r="W979" i="1" s="1"/>
  <c r="T979" i="1"/>
  <c r="O975" i="1"/>
  <c r="R975" i="1" s="1"/>
  <c r="W975" i="1" s="1"/>
  <c r="T975" i="1"/>
  <c r="O971" i="1"/>
  <c r="R971" i="1" s="1"/>
  <c r="W971" i="1" s="1"/>
  <c r="T971" i="1"/>
  <c r="O966" i="1"/>
  <c r="R966" i="1" s="1"/>
  <c r="W966" i="1" s="1"/>
  <c r="T966" i="1"/>
  <c r="O963" i="1"/>
  <c r="R963" i="1" s="1"/>
  <c r="W963" i="1" s="1"/>
  <c r="T963" i="1"/>
  <c r="O959" i="1"/>
  <c r="R959" i="1" s="1"/>
  <c r="W959" i="1" s="1"/>
  <c r="T959" i="1"/>
  <c r="O955" i="1"/>
  <c r="R955" i="1" s="1"/>
  <c r="W955" i="1" s="1"/>
  <c r="T955" i="1"/>
  <c r="O951" i="1"/>
  <c r="R951" i="1" s="1"/>
  <c r="W951" i="1" s="1"/>
  <c r="T951" i="1"/>
  <c r="O948" i="1"/>
  <c r="R948" i="1" s="1"/>
  <c r="W948" i="1" s="1"/>
  <c r="T948" i="1"/>
  <c r="O942" i="1"/>
  <c r="R942" i="1" s="1"/>
  <c r="W942" i="1" s="1"/>
  <c r="T942" i="1"/>
  <c r="O938" i="1"/>
  <c r="R938" i="1" s="1"/>
  <c r="W938" i="1" s="1"/>
  <c r="T938" i="1"/>
  <c r="O934" i="1"/>
  <c r="R934" i="1" s="1"/>
  <c r="W934" i="1" s="1"/>
  <c r="T934" i="1"/>
  <c r="O928" i="1"/>
  <c r="R928" i="1" s="1"/>
  <c r="W928" i="1" s="1"/>
  <c r="T928" i="1"/>
  <c r="O924" i="1"/>
  <c r="R924" i="1" s="1"/>
  <c r="W924" i="1" s="1"/>
  <c r="T924" i="1"/>
  <c r="O921" i="1"/>
  <c r="R921" i="1" s="1"/>
  <c r="W921" i="1" s="1"/>
  <c r="T921" i="1"/>
  <c r="O917" i="1"/>
  <c r="R917" i="1" s="1"/>
  <c r="W917" i="1" s="1"/>
  <c r="T917" i="1"/>
  <c r="O914" i="1"/>
  <c r="R914" i="1" s="1"/>
  <c r="W914" i="1" s="1"/>
  <c r="T914" i="1"/>
  <c r="O910" i="1"/>
  <c r="R910" i="1" s="1"/>
  <c r="W910" i="1" s="1"/>
  <c r="T910" i="1"/>
  <c r="O908" i="1"/>
  <c r="R908" i="1" s="1"/>
  <c r="W908" i="1" s="1"/>
  <c r="T908" i="1"/>
  <c r="O905" i="1"/>
  <c r="R905" i="1" s="1"/>
  <c r="W905" i="1" s="1"/>
  <c r="T905" i="1"/>
  <c r="O898" i="1"/>
  <c r="R898" i="1" s="1"/>
  <c r="W898" i="1" s="1"/>
  <c r="T898" i="1"/>
  <c r="O894" i="1"/>
  <c r="R894" i="1" s="1"/>
  <c r="W894" i="1" s="1"/>
  <c r="T894" i="1"/>
  <c r="O891" i="1"/>
  <c r="R891" i="1" s="1"/>
  <c r="W891" i="1" s="1"/>
  <c r="T891" i="1"/>
  <c r="O887" i="1"/>
  <c r="R887" i="1" s="1"/>
  <c r="W887" i="1" s="1"/>
  <c r="T887" i="1"/>
  <c r="O883" i="1"/>
  <c r="T883" i="1"/>
  <c r="O879" i="1"/>
  <c r="R879" i="1" s="1"/>
  <c r="W879" i="1" s="1"/>
  <c r="T879" i="1"/>
  <c r="O875" i="1"/>
  <c r="R875" i="1" s="1"/>
  <c r="W875" i="1" s="1"/>
  <c r="T875" i="1"/>
  <c r="O869" i="1"/>
  <c r="R869" i="1" s="1"/>
  <c r="W869" i="1" s="1"/>
  <c r="T869" i="1"/>
  <c r="O862" i="1"/>
  <c r="R862" i="1" s="1"/>
  <c r="W862" i="1" s="1"/>
  <c r="T862" i="1"/>
  <c r="O858" i="1"/>
  <c r="R858" i="1" s="1"/>
  <c r="W858" i="1" s="1"/>
  <c r="T858" i="1"/>
  <c r="O854" i="1"/>
  <c r="R854" i="1" s="1"/>
  <c r="W854" i="1" s="1"/>
  <c r="T854" i="1"/>
  <c r="O850" i="1"/>
  <c r="R850" i="1" s="1"/>
  <c r="W850" i="1" s="1"/>
  <c r="T850" i="1"/>
  <c r="O847" i="1"/>
  <c r="R847" i="1" s="1"/>
  <c r="W847" i="1" s="1"/>
  <c r="T847" i="1"/>
  <c r="O843" i="1"/>
  <c r="R843" i="1" s="1"/>
  <c r="W843" i="1" s="1"/>
  <c r="T843" i="1"/>
  <c r="O839" i="1"/>
  <c r="R839" i="1" s="1"/>
  <c r="W839" i="1" s="1"/>
  <c r="T839" i="1"/>
  <c r="O835" i="1"/>
  <c r="R835" i="1" s="1"/>
  <c r="W835" i="1" s="1"/>
  <c r="T835" i="1"/>
  <c r="O832" i="1"/>
  <c r="R832" i="1" s="1"/>
  <c r="W832" i="1" s="1"/>
  <c r="T832" i="1"/>
  <c r="O828" i="1"/>
  <c r="R828" i="1" s="1"/>
  <c r="W828" i="1" s="1"/>
  <c r="T828" i="1"/>
  <c r="O824" i="1"/>
  <c r="R824" i="1" s="1"/>
  <c r="W824" i="1" s="1"/>
  <c r="T824" i="1"/>
  <c r="O820" i="1"/>
  <c r="R820" i="1" s="1"/>
  <c r="W820" i="1" s="1"/>
  <c r="T820" i="1"/>
  <c r="O816" i="1"/>
  <c r="R816" i="1" s="1"/>
  <c r="W816" i="1" s="1"/>
  <c r="T816" i="1"/>
  <c r="O812" i="1"/>
  <c r="R812" i="1" s="1"/>
  <c r="W812" i="1" s="1"/>
  <c r="T812" i="1"/>
  <c r="O808" i="1"/>
  <c r="R808" i="1" s="1"/>
  <c r="W808" i="1" s="1"/>
  <c r="T808" i="1"/>
  <c r="O804" i="1"/>
  <c r="R804" i="1" s="1"/>
  <c r="W804" i="1" s="1"/>
  <c r="T804" i="1"/>
  <c r="O800" i="1"/>
  <c r="R800" i="1" s="1"/>
  <c r="W800" i="1" s="1"/>
  <c r="T800" i="1"/>
  <c r="O796" i="1"/>
  <c r="R796" i="1" s="1"/>
  <c r="W796" i="1" s="1"/>
  <c r="T796" i="1"/>
  <c r="O792" i="1"/>
  <c r="R792" i="1" s="1"/>
  <c r="W792" i="1" s="1"/>
  <c r="T792" i="1"/>
  <c r="O788" i="1"/>
  <c r="R788" i="1" s="1"/>
  <c r="W788" i="1" s="1"/>
  <c r="T788" i="1"/>
  <c r="O785" i="1"/>
  <c r="R785" i="1" s="1"/>
  <c r="W785" i="1" s="1"/>
  <c r="T785" i="1"/>
  <c r="O781" i="1"/>
  <c r="R781" i="1" s="1"/>
  <c r="W781" i="1" s="1"/>
  <c r="T781" i="1"/>
  <c r="O778" i="1"/>
  <c r="R778" i="1" s="1"/>
  <c r="W778" i="1" s="1"/>
  <c r="T778" i="1"/>
  <c r="O774" i="1"/>
  <c r="R774" i="1" s="1"/>
  <c r="W774" i="1" s="1"/>
  <c r="T774" i="1"/>
  <c r="O770" i="1"/>
  <c r="R770" i="1" s="1"/>
  <c r="W770" i="1" s="1"/>
  <c r="T770" i="1"/>
  <c r="O765" i="1"/>
  <c r="R765" i="1" s="1"/>
  <c r="W765" i="1" s="1"/>
  <c r="T765" i="1"/>
  <c r="O761" i="1"/>
  <c r="R761" i="1" s="1"/>
  <c r="W761" i="1" s="1"/>
  <c r="T761" i="1"/>
  <c r="O757" i="1"/>
  <c r="R757" i="1" s="1"/>
  <c r="W757" i="1" s="1"/>
  <c r="T757" i="1"/>
  <c r="O754" i="1"/>
  <c r="R754" i="1" s="1"/>
  <c r="W754" i="1" s="1"/>
  <c r="T754" i="1"/>
  <c r="O750" i="1"/>
  <c r="R750" i="1" s="1"/>
  <c r="W750" i="1" s="1"/>
  <c r="T750" i="1"/>
  <c r="O746" i="1"/>
  <c r="R746" i="1" s="1"/>
  <c r="W746" i="1" s="1"/>
  <c r="T746" i="1"/>
  <c r="O742" i="1"/>
  <c r="R742" i="1" s="1"/>
  <c r="W742" i="1" s="1"/>
  <c r="T742" i="1"/>
  <c r="O738" i="1"/>
  <c r="R738" i="1" s="1"/>
  <c r="W738" i="1" s="1"/>
  <c r="T738" i="1"/>
  <c r="O734" i="1"/>
  <c r="R734" i="1" s="1"/>
  <c r="W734" i="1" s="1"/>
  <c r="T734" i="1"/>
  <c r="O730" i="1"/>
  <c r="R730" i="1" s="1"/>
  <c r="W730" i="1" s="1"/>
  <c r="T730" i="1"/>
  <c r="O726" i="1"/>
  <c r="R726" i="1" s="1"/>
  <c r="W726" i="1" s="1"/>
  <c r="T726" i="1"/>
  <c r="O722" i="1"/>
  <c r="R722" i="1" s="1"/>
  <c r="W722" i="1" s="1"/>
  <c r="T722" i="1"/>
  <c r="O718" i="1"/>
  <c r="R718" i="1" s="1"/>
  <c r="W718" i="1" s="1"/>
  <c r="T718" i="1"/>
  <c r="O714" i="1"/>
  <c r="R714" i="1" s="1"/>
  <c r="W714" i="1" s="1"/>
  <c r="T714" i="1"/>
  <c r="O710" i="1"/>
  <c r="R710" i="1" s="1"/>
  <c r="W710" i="1" s="1"/>
  <c r="T710" i="1"/>
  <c r="O706" i="1"/>
  <c r="R706" i="1" s="1"/>
  <c r="W706" i="1" s="1"/>
  <c r="T706" i="1"/>
  <c r="O702" i="1"/>
  <c r="R702" i="1" s="1"/>
  <c r="W702" i="1" s="1"/>
  <c r="T702" i="1"/>
  <c r="O698" i="1"/>
  <c r="R698" i="1" s="1"/>
  <c r="W698" i="1" s="1"/>
  <c r="T698" i="1"/>
  <c r="O694" i="1"/>
  <c r="R694" i="1" s="1"/>
  <c r="W694" i="1" s="1"/>
  <c r="T694" i="1"/>
  <c r="O690" i="1"/>
  <c r="R690" i="1" s="1"/>
  <c r="W690" i="1" s="1"/>
  <c r="T690" i="1"/>
  <c r="O686" i="1"/>
  <c r="R686" i="1" s="1"/>
  <c r="W686" i="1" s="1"/>
  <c r="T686" i="1"/>
  <c r="O682" i="1"/>
  <c r="R682" i="1" s="1"/>
  <c r="W682" i="1" s="1"/>
  <c r="T682" i="1"/>
  <c r="O678" i="1"/>
  <c r="R678" i="1" s="1"/>
  <c r="W678" i="1" s="1"/>
  <c r="T678" i="1"/>
  <c r="O674" i="1"/>
  <c r="R674" i="1" s="1"/>
  <c r="W674" i="1" s="1"/>
  <c r="T674" i="1"/>
  <c r="O670" i="1"/>
  <c r="R670" i="1" s="1"/>
  <c r="W670" i="1" s="1"/>
  <c r="T670" i="1"/>
  <c r="O666" i="1"/>
  <c r="R666" i="1" s="1"/>
  <c r="W666" i="1" s="1"/>
  <c r="T666" i="1"/>
  <c r="O662" i="1"/>
  <c r="R662" i="1" s="1"/>
  <c r="W662" i="1" s="1"/>
  <c r="T662" i="1"/>
  <c r="O659" i="1"/>
  <c r="R659" i="1" s="1"/>
  <c r="W659" i="1" s="1"/>
  <c r="T659" i="1"/>
  <c r="O655" i="1"/>
  <c r="R655" i="1" s="1"/>
  <c r="W655" i="1" s="1"/>
  <c r="T655" i="1"/>
  <c r="O652" i="1"/>
  <c r="R652" i="1" s="1"/>
  <c r="W652" i="1" s="1"/>
  <c r="T652" i="1"/>
  <c r="O648" i="1"/>
  <c r="R648" i="1" s="1"/>
  <c r="W648" i="1" s="1"/>
  <c r="T648" i="1"/>
  <c r="O643" i="1"/>
  <c r="R643" i="1" s="1"/>
  <c r="W643" i="1" s="1"/>
  <c r="T643" i="1"/>
  <c r="O639" i="1"/>
  <c r="R639" i="1" s="1"/>
  <c r="W639" i="1" s="1"/>
  <c r="T639" i="1"/>
  <c r="O635" i="1"/>
  <c r="R635" i="1" s="1"/>
  <c r="W635" i="1" s="1"/>
  <c r="T635" i="1"/>
  <c r="O631" i="1"/>
  <c r="R631" i="1" s="1"/>
  <c r="W631" i="1" s="1"/>
  <c r="T631" i="1"/>
  <c r="O627" i="1"/>
  <c r="R627" i="1" s="1"/>
  <c r="W627" i="1" s="1"/>
  <c r="T627" i="1"/>
  <c r="O623" i="1"/>
  <c r="R623" i="1" s="1"/>
  <c r="W623" i="1" s="1"/>
  <c r="T623" i="1"/>
  <c r="O619" i="1"/>
  <c r="R619" i="1" s="1"/>
  <c r="W619" i="1" s="1"/>
  <c r="T619" i="1"/>
  <c r="O614" i="1"/>
  <c r="R614" i="1" s="1"/>
  <c r="W614" i="1" s="1"/>
  <c r="T614" i="1"/>
  <c r="O610" i="1"/>
  <c r="R610" i="1" s="1"/>
  <c r="W610" i="1" s="1"/>
  <c r="T610" i="1"/>
  <c r="O606" i="1"/>
  <c r="R606" i="1" s="1"/>
  <c r="W606" i="1" s="1"/>
  <c r="T606" i="1"/>
  <c r="O602" i="1"/>
  <c r="R602" i="1" s="1"/>
  <c r="W602" i="1" s="1"/>
  <c r="T602" i="1"/>
  <c r="O593" i="1"/>
  <c r="R593" i="1" s="1"/>
  <c r="W593" i="1" s="1"/>
  <c r="T593" i="1"/>
  <c r="O590" i="1"/>
  <c r="R590" i="1" s="1"/>
  <c r="W590" i="1" s="1"/>
  <c r="T590" i="1"/>
  <c r="O587" i="1"/>
  <c r="R587" i="1" s="1"/>
  <c r="W587" i="1" s="1"/>
  <c r="T587" i="1"/>
  <c r="O583" i="1"/>
  <c r="R583" i="1" s="1"/>
  <c r="W583" i="1" s="1"/>
  <c r="T583" i="1"/>
  <c r="O580" i="1"/>
  <c r="R580" i="1" s="1"/>
  <c r="W580" i="1" s="1"/>
  <c r="T580" i="1"/>
  <c r="O576" i="1"/>
  <c r="R576" i="1" s="1"/>
  <c r="W576" i="1" s="1"/>
  <c r="T576" i="1"/>
  <c r="O572" i="1"/>
  <c r="R572" i="1" s="1"/>
  <c r="W572" i="1" s="1"/>
  <c r="T572" i="1"/>
  <c r="O568" i="1"/>
  <c r="R568" i="1" s="1"/>
  <c r="W568" i="1" s="1"/>
  <c r="T568" i="1"/>
  <c r="O564" i="1"/>
  <c r="R564" i="1" s="1"/>
  <c r="W564" i="1" s="1"/>
  <c r="T564" i="1"/>
  <c r="O560" i="1"/>
  <c r="R560" i="1" s="1"/>
  <c r="W560" i="1" s="1"/>
  <c r="T560" i="1"/>
  <c r="O556" i="1"/>
  <c r="R556" i="1" s="1"/>
  <c r="W556" i="1" s="1"/>
  <c r="T556" i="1"/>
  <c r="O553" i="1"/>
  <c r="R553" i="1" s="1"/>
  <c r="W553" i="1" s="1"/>
  <c r="T553" i="1"/>
  <c r="O549" i="1"/>
  <c r="R549" i="1" s="1"/>
  <c r="W549" i="1" s="1"/>
  <c r="T549" i="1"/>
  <c r="O545" i="1"/>
  <c r="R545" i="1" s="1"/>
  <c r="W545" i="1" s="1"/>
  <c r="T545" i="1"/>
  <c r="O542" i="1"/>
  <c r="R542" i="1" s="1"/>
  <c r="W542" i="1" s="1"/>
  <c r="T542" i="1"/>
  <c r="O538" i="1"/>
  <c r="R538" i="1" s="1"/>
  <c r="W538" i="1" s="1"/>
  <c r="T538" i="1"/>
  <c r="O533" i="1"/>
  <c r="R533" i="1" s="1"/>
  <c r="W533" i="1" s="1"/>
  <c r="T533" i="1"/>
  <c r="O530" i="1"/>
  <c r="R530" i="1" s="1"/>
  <c r="W530" i="1" s="1"/>
  <c r="T530" i="1"/>
  <c r="O526" i="1"/>
  <c r="R526" i="1" s="1"/>
  <c r="W526" i="1" s="1"/>
  <c r="T526" i="1"/>
  <c r="O521" i="1"/>
  <c r="R521" i="1" s="1"/>
  <c r="W521" i="1" s="1"/>
  <c r="T521" i="1"/>
  <c r="O517" i="1"/>
  <c r="R517" i="1" s="1"/>
  <c r="W517" i="1" s="1"/>
  <c r="T517" i="1"/>
  <c r="O514" i="1"/>
  <c r="R514" i="1" s="1"/>
  <c r="W514" i="1" s="1"/>
  <c r="T514" i="1"/>
  <c r="O510" i="1"/>
  <c r="R510" i="1" s="1"/>
  <c r="W510" i="1" s="1"/>
  <c r="T510" i="1"/>
  <c r="O505" i="1"/>
  <c r="R505" i="1" s="1"/>
  <c r="W505" i="1" s="1"/>
  <c r="T505" i="1"/>
  <c r="O502" i="1"/>
  <c r="R502" i="1" s="1"/>
  <c r="W502" i="1" s="1"/>
  <c r="T502" i="1"/>
  <c r="O497" i="1"/>
  <c r="R497" i="1" s="1"/>
  <c r="W497" i="1" s="1"/>
  <c r="T497" i="1"/>
  <c r="O493" i="1"/>
  <c r="R493" i="1" s="1"/>
  <c r="W493" i="1" s="1"/>
  <c r="T493" i="1"/>
  <c r="O490" i="1"/>
  <c r="R490" i="1" s="1"/>
  <c r="W490" i="1" s="1"/>
  <c r="T490" i="1"/>
  <c r="O486" i="1"/>
  <c r="R486" i="1" s="1"/>
  <c r="W486" i="1" s="1"/>
  <c r="T486" i="1"/>
  <c r="O482" i="1"/>
  <c r="R482" i="1" s="1"/>
  <c r="W482" i="1" s="1"/>
  <c r="T482" i="1"/>
  <c r="O478" i="1"/>
  <c r="R478" i="1" s="1"/>
  <c r="W478" i="1" s="1"/>
  <c r="T478" i="1"/>
  <c r="O474" i="1"/>
  <c r="R474" i="1" s="1"/>
  <c r="W474" i="1" s="1"/>
  <c r="T474" i="1"/>
  <c r="O470" i="1"/>
  <c r="R470" i="1" s="1"/>
  <c r="W470" i="1" s="1"/>
  <c r="T470" i="1"/>
  <c r="O465" i="1"/>
  <c r="R465" i="1" s="1"/>
  <c r="W465" i="1" s="1"/>
  <c r="T465" i="1"/>
  <c r="O462" i="1"/>
  <c r="R462" i="1" s="1"/>
  <c r="W462" i="1" s="1"/>
  <c r="T462" i="1"/>
  <c r="O458" i="1"/>
  <c r="R458" i="1" s="1"/>
  <c r="W458" i="1" s="1"/>
  <c r="T458" i="1"/>
  <c r="O453" i="1"/>
  <c r="R453" i="1" s="1"/>
  <c r="W453" i="1" s="1"/>
  <c r="T453" i="1"/>
  <c r="O450" i="1"/>
  <c r="R450" i="1" s="1"/>
  <c r="W450" i="1" s="1"/>
  <c r="T450" i="1"/>
  <c r="O446" i="1"/>
  <c r="R446" i="1" s="1"/>
  <c r="W446" i="1" s="1"/>
  <c r="T446" i="1"/>
  <c r="O441" i="1"/>
  <c r="R441" i="1" s="1"/>
  <c r="W441" i="1" s="1"/>
  <c r="T441" i="1"/>
  <c r="O438" i="1"/>
  <c r="R438" i="1" s="1"/>
  <c r="W438" i="1" s="1"/>
  <c r="T438" i="1"/>
  <c r="O434" i="1"/>
  <c r="R434" i="1" s="1"/>
  <c r="W434" i="1" s="1"/>
  <c r="T434" i="1"/>
  <c r="O430" i="1"/>
  <c r="R430" i="1" s="1"/>
  <c r="W430" i="1" s="1"/>
  <c r="T430" i="1"/>
  <c r="O426" i="1"/>
  <c r="R426" i="1" s="1"/>
  <c r="W426" i="1" s="1"/>
  <c r="T426" i="1"/>
  <c r="O422" i="1"/>
  <c r="R422" i="1" s="1"/>
  <c r="W422" i="1" s="1"/>
  <c r="T422" i="1"/>
  <c r="O418" i="1"/>
  <c r="R418" i="1" s="1"/>
  <c r="W418" i="1" s="1"/>
  <c r="T418" i="1"/>
  <c r="O414" i="1"/>
  <c r="R414" i="1" s="1"/>
  <c r="W414" i="1" s="1"/>
  <c r="T414" i="1"/>
  <c r="O410" i="1"/>
  <c r="R410" i="1" s="1"/>
  <c r="W410" i="1" s="1"/>
  <c r="T410" i="1"/>
  <c r="O406" i="1"/>
  <c r="R406" i="1" s="1"/>
  <c r="W406" i="1" s="1"/>
  <c r="T406" i="1"/>
  <c r="O402" i="1"/>
  <c r="R402" i="1" s="1"/>
  <c r="W402" i="1" s="1"/>
  <c r="T402" i="1"/>
  <c r="O398" i="1"/>
  <c r="R398" i="1" s="1"/>
  <c r="W398" i="1" s="1"/>
  <c r="T398" i="1"/>
  <c r="O394" i="1"/>
  <c r="R394" i="1" s="1"/>
  <c r="W394" i="1" s="1"/>
  <c r="T394" i="1"/>
  <c r="O390" i="1"/>
  <c r="R390" i="1" s="1"/>
  <c r="W390" i="1" s="1"/>
  <c r="T390" i="1"/>
  <c r="O386" i="1"/>
  <c r="R386" i="1" s="1"/>
  <c r="W386" i="1" s="1"/>
  <c r="T386" i="1"/>
  <c r="O382" i="1"/>
  <c r="R382" i="1" s="1"/>
  <c r="W382" i="1" s="1"/>
  <c r="T382" i="1"/>
  <c r="O378" i="1"/>
  <c r="R378" i="1" s="1"/>
  <c r="W378" i="1" s="1"/>
  <c r="T378" i="1"/>
  <c r="O374" i="1"/>
  <c r="R374" i="1" s="1"/>
  <c r="W374" i="1" s="1"/>
  <c r="T374" i="1"/>
  <c r="O370" i="1"/>
  <c r="R370" i="1" s="1"/>
  <c r="W370" i="1" s="1"/>
  <c r="T370" i="1"/>
  <c r="O366" i="1"/>
  <c r="R366" i="1" s="1"/>
  <c r="W366" i="1" s="1"/>
  <c r="T366" i="1"/>
  <c r="O362" i="1"/>
  <c r="R362" i="1" s="1"/>
  <c r="W362" i="1" s="1"/>
  <c r="T362" i="1"/>
  <c r="O358" i="1"/>
  <c r="R358" i="1" s="1"/>
  <c r="W358" i="1" s="1"/>
  <c r="T358" i="1"/>
  <c r="O354" i="1"/>
  <c r="R354" i="1" s="1"/>
  <c r="W354" i="1" s="1"/>
  <c r="T354" i="1"/>
  <c r="O350" i="1"/>
  <c r="R350" i="1" s="1"/>
  <c r="W350" i="1" s="1"/>
  <c r="T350" i="1"/>
  <c r="O346" i="1"/>
  <c r="R346" i="1" s="1"/>
  <c r="W346" i="1" s="1"/>
  <c r="T346" i="1"/>
  <c r="O343" i="1"/>
  <c r="R343" i="1" s="1"/>
  <c r="W343" i="1" s="1"/>
  <c r="T343" i="1"/>
  <c r="O340" i="1"/>
  <c r="R340" i="1" s="1"/>
  <c r="W340" i="1" s="1"/>
  <c r="T340" i="1"/>
  <c r="O336" i="1"/>
  <c r="R336" i="1" s="1"/>
  <c r="W336" i="1" s="1"/>
  <c r="T336" i="1"/>
  <c r="O332" i="1"/>
  <c r="R332" i="1" s="1"/>
  <c r="W332" i="1" s="1"/>
  <c r="T332" i="1"/>
  <c r="O328" i="1"/>
  <c r="R328" i="1" s="1"/>
  <c r="W328" i="1" s="1"/>
  <c r="T328" i="1"/>
  <c r="O324" i="1"/>
  <c r="R324" i="1" s="1"/>
  <c r="W324" i="1" s="1"/>
  <c r="T324" i="1"/>
  <c r="O320" i="1"/>
  <c r="R320" i="1" s="1"/>
  <c r="W320" i="1" s="1"/>
  <c r="T320" i="1"/>
  <c r="O316" i="1"/>
  <c r="R316" i="1" s="1"/>
  <c r="W316" i="1" s="1"/>
  <c r="T316" i="1"/>
  <c r="O300" i="1"/>
  <c r="R300" i="1" s="1"/>
  <c r="W300" i="1" s="1"/>
  <c r="T300" i="1"/>
  <c r="O297" i="1"/>
  <c r="R297" i="1" s="1"/>
  <c r="W297" i="1" s="1"/>
  <c r="T297" i="1"/>
  <c r="O292" i="1"/>
  <c r="R292" i="1" s="1"/>
  <c r="W292" i="1" s="1"/>
  <c r="T292" i="1"/>
  <c r="O288" i="1"/>
  <c r="R288" i="1" s="1"/>
  <c r="W288" i="1" s="1"/>
  <c r="T288" i="1"/>
  <c r="O284" i="1"/>
  <c r="R284" i="1" s="1"/>
  <c r="W284" i="1" s="1"/>
  <c r="T284" i="1"/>
  <c r="O280" i="1"/>
  <c r="R280" i="1" s="1"/>
  <c r="W280" i="1" s="1"/>
  <c r="T280" i="1"/>
  <c r="O276" i="1"/>
  <c r="R276" i="1" s="1"/>
  <c r="W276" i="1" s="1"/>
  <c r="T276" i="1"/>
  <c r="O273" i="1"/>
  <c r="R273" i="1" s="1"/>
  <c r="W273" i="1" s="1"/>
  <c r="T273" i="1"/>
  <c r="O269" i="1"/>
  <c r="R269" i="1" s="1"/>
  <c r="W269" i="1" s="1"/>
  <c r="T269" i="1"/>
  <c r="O265" i="1"/>
  <c r="R265" i="1" s="1"/>
  <c r="W265" i="1" s="1"/>
  <c r="T265" i="1"/>
  <c r="O261" i="1"/>
  <c r="R261" i="1" s="1"/>
  <c r="W261" i="1" s="1"/>
  <c r="T261" i="1"/>
  <c r="O258" i="1"/>
  <c r="R258" i="1" s="1"/>
  <c r="W258" i="1" s="1"/>
  <c r="T258" i="1"/>
  <c r="O255" i="1"/>
  <c r="R255" i="1" s="1"/>
  <c r="W255" i="1" s="1"/>
  <c r="T255" i="1"/>
  <c r="O252" i="1"/>
  <c r="R252" i="1" s="1"/>
  <c r="W252" i="1" s="1"/>
  <c r="T252" i="1"/>
  <c r="O249" i="1"/>
  <c r="R249" i="1" s="1"/>
  <c r="W249" i="1" s="1"/>
  <c r="T249" i="1"/>
  <c r="O247" i="1"/>
  <c r="R247" i="1" s="1"/>
  <c r="W247" i="1" s="1"/>
  <c r="T247" i="1"/>
  <c r="O244" i="1"/>
  <c r="R244" i="1" s="1"/>
  <c r="W244" i="1" s="1"/>
  <c r="T244" i="1"/>
  <c r="O226" i="1"/>
  <c r="R226" i="1" s="1"/>
  <c r="W226" i="1" s="1"/>
  <c r="T226" i="1"/>
  <c r="O1032" i="1"/>
  <c r="R1032" i="1" s="1"/>
  <c r="W1032" i="1" s="1"/>
  <c r="T1032" i="1"/>
  <c r="O1027" i="1"/>
  <c r="R1027" i="1" s="1"/>
  <c r="W1027" i="1" s="1"/>
  <c r="T1027" i="1"/>
  <c r="O1024" i="1"/>
  <c r="R1024" i="1" s="1"/>
  <c r="W1024" i="1" s="1"/>
  <c r="T1024" i="1"/>
  <c r="O1019" i="1"/>
  <c r="R1019" i="1" s="1"/>
  <c r="W1019" i="1" s="1"/>
  <c r="T1019" i="1"/>
  <c r="O1015" i="1"/>
  <c r="R1015" i="1" s="1"/>
  <c r="W1015" i="1" s="1"/>
  <c r="T1015" i="1"/>
  <c r="O1011" i="1"/>
  <c r="R1011" i="1" s="1"/>
  <c r="W1011" i="1" s="1"/>
  <c r="T1011" i="1"/>
  <c r="O1008" i="1"/>
  <c r="R1008" i="1" s="1"/>
  <c r="W1008" i="1" s="1"/>
  <c r="T1008" i="1"/>
  <c r="O1004" i="1"/>
  <c r="R1004" i="1" s="1"/>
  <c r="W1004" i="1" s="1"/>
  <c r="T1004" i="1"/>
  <c r="O1000" i="1"/>
  <c r="R1000" i="1" s="1"/>
  <c r="W1000" i="1" s="1"/>
  <c r="T1000" i="1"/>
  <c r="O995" i="1"/>
  <c r="R995" i="1" s="1"/>
  <c r="W995" i="1" s="1"/>
  <c r="T995" i="1"/>
  <c r="O991" i="1"/>
  <c r="R991" i="1" s="1"/>
  <c r="W991" i="1" s="1"/>
  <c r="T991" i="1"/>
  <c r="O988" i="1"/>
  <c r="R988" i="1" s="1"/>
  <c r="W988" i="1" s="1"/>
  <c r="T988" i="1"/>
  <c r="O984" i="1"/>
  <c r="R984" i="1" s="1"/>
  <c r="W984" i="1" s="1"/>
  <c r="T984" i="1"/>
  <c r="O981" i="1"/>
  <c r="R981" i="1" s="1"/>
  <c r="W981" i="1" s="1"/>
  <c r="T981" i="1"/>
  <c r="O976" i="1"/>
  <c r="R976" i="1" s="1"/>
  <c r="W976" i="1" s="1"/>
  <c r="T976" i="1"/>
  <c r="O972" i="1"/>
  <c r="R972" i="1" s="1"/>
  <c r="W972" i="1" s="1"/>
  <c r="T972" i="1"/>
  <c r="O968" i="1"/>
  <c r="R968" i="1" s="1"/>
  <c r="W968" i="1" s="1"/>
  <c r="T968" i="1"/>
  <c r="O964" i="1"/>
  <c r="R964" i="1" s="1"/>
  <c r="W964" i="1" s="1"/>
  <c r="T964" i="1"/>
  <c r="O960" i="1"/>
  <c r="R960" i="1" s="1"/>
  <c r="W960" i="1" s="1"/>
  <c r="T960" i="1"/>
  <c r="O956" i="1"/>
  <c r="R956" i="1" s="1"/>
  <c r="W956" i="1" s="1"/>
  <c r="T956" i="1"/>
  <c r="O953" i="1"/>
  <c r="R953" i="1" s="1"/>
  <c r="W953" i="1" s="1"/>
  <c r="T953" i="1"/>
  <c r="O949" i="1"/>
  <c r="R949" i="1" s="1"/>
  <c r="W949" i="1" s="1"/>
  <c r="T949" i="1"/>
  <c r="O944" i="1"/>
  <c r="R944" i="1" s="1"/>
  <c r="W944" i="1" s="1"/>
  <c r="T944" i="1"/>
  <c r="O940" i="1"/>
  <c r="R940" i="1" s="1"/>
  <c r="W940" i="1" s="1"/>
  <c r="T940" i="1"/>
  <c r="O936" i="1"/>
  <c r="R936" i="1" s="1"/>
  <c r="W936" i="1" s="1"/>
  <c r="T936" i="1"/>
  <c r="O932" i="1"/>
  <c r="R932" i="1" s="1"/>
  <c r="W932" i="1" s="1"/>
  <c r="T932" i="1"/>
  <c r="O927" i="1"/>
  <c r="R927" i="1" s="1"/>
  <c r="W927" i="1" s="1"/>
  <c r="T927" i="1"/>
  <c r="O920" i="1"/>
  <c r="R920" i="1" s="1"/>
  <c r="W920" i="1" s="1"/>
  <c r="T920" i="1"/>
  <c r="O916" i="1"/>
  <c r="R916" i="1" s="1"/>
  <c r="W916" i="1" s="1"/>
  <c r="T916" i="1"/>
  <c r="O913" i="1"/>
  <c r="R913" i="1" s="1"/>
  <c r="W913" i="1" s="1"/>
  <c r="T913" i="1"/>
  <c r="O907" i="1"/>
  <c r="R907" i="1" s="1"/>
  <c r="W907" i="1" s="1"/>
  <c r="T907" i="1"/>
  <c r="O903" i="1"/>
  <c r="R903" i="1" s="1"/>
  <c r="W903" i="1" s="1"/>
  <c r="T903" i="1"/>
  <c r="O900" i="1"/>
  <c r="R900" i="1" s="1"/>
  <c r="W900" i="1" s="1"/>
  <c r="T900" i="1"/>
  <c r="O889" i="1"/>
  <c r="R889" i="1" s="1"/>
  <c r="W889" i="1" s="1"/>
  <c r="T889" i="1"/>
  <c r="O885" i="1"/>
  <c r="T885" i="1"/>
  <c r="O881" i="1"/>
  <c r="R881" i="1" s="1"/>
  <c r="W881" i="1" s="1"/>
  <c r="T881" i="1"/>
  <c r="O877" i="1"/>
  <c r="R877" i="1" s="1"/>
  <c r="W877" i="1" s="1"/>
  <c r="T877" i="1"/>
  <c r="O874" i="1"/>
  <c r="R874" i="1" s="1"/>
  <c r="W874" i="1" s="1"/>
  <c r="T874" i="1"/>
  <c r="O871" i="1"/>
  <c r="R871" i="1" s="1"/>
  <c r="W871" i="1" s="1"/>
  <c r="T871" i="1"/>
  <c r="O867" i="1"/>
  <c r="R867" i="1" s="1"/>
  <c r="W867" i="1" s="1"/>
  <c r="T867" i="1"/>
  <c r="O864" i="1"/>
  <c r="R864" i="1" s="1"/>
  <c r="W864" i="1" s="1"/>
  <c r="T864" i="1"/>
  <c r="O860" i="1"/>
  <c r="R860" i="1" s="1"/>
  <c r="W860" i="1" s="1"/>
  <c r="T860" i="1"/>
  <c r="O856" i="1"/>
  <c r="R856" i="1" s="1"/>
  <c r="W856" i="1" s="1"/>
  <c r="T856" i="1"/>
  <c r="O853" i="1"/>
  <c r="R853" i="1" s="1"/>
  <c r="W853" i="1" s="1"/>
  <c r="T853" i="1"/>
  <c r="O849" i="1"/>
  <c r="R849" i="1" s="1"/>
  <c r="W849" i="1" s="1"/>
  <c r="T849" i="1"/>
  <c r="O845" i="1"/>
  <c r="R845" i="1" s="1"/>
  <c r="W845" i="1" s="1"/>
  <c r="T845" i="1"/>
  <c r="O841" i="1"/>
  <c r="R841" i="1" s="1"/>
  <c r="W841" i="1" s="1"/>
  <c r="T841" i="1"/>
  <c r="O838" i="1"/>
  <c r="R838" i="1" s="1"/>
  <c r="W838" i="1" s="1"/>
  <c r="T838" i="1"/>
  <c r="O834" i="1"/>
  <c r="R834" i="1" s="1"/>
  <c r="W834" i="1" s="1"/>
  <c r="T834" i="1"/>
  <c r="O831" i="1"/>
  <c r="R831" i="1" s="1"/>
  <c r="W831" i="1" s="1"/>
  <c r="T831" i="1"/>
  <c r="O827" i="1"/>
  <c r="R827" i="1" s="1"/>
  <c r="W827" i="1" s="1"/>
  <c r="T827" i="1"/>
  <c r="O822" i="1"/>
  <c r="R822" i="1" s="1"/>
  <c r="W822" i="1" s="1"/>
  <c r="T822" i="1"/>
  <c r="O818" i="1"/>
  <c r="R818" i="1" s="1"/>
  <c r="W818" i="1" s="1"/>
  <c r="T818" i="1"/>
  <c r="O814" i="1"/>
  <c r="R814" i="1" s="1"/>
  <c r="W814" i="1" s="1"/>
  <c r="T814" i="1"/>
  <c r="O810" i="1"/>
  <c r="R810" i="1" s="1"/>
  <c r="W810" i="1" s="1"/>
  <c r="T810" i="1"/>
  <c r="O806" i="1"/>
  <c r="R806" i="1" s="1"/>
  <c r="W806" i="1" s="1"/>
  <c r="T806" i="1"/>
  <c r="O802" i="1"/>
  <c r="R802" i="1" s="1"/>
  <c r="W802" i="1" s="1"/>
  <c r="T802" i="1"/>
  <c r="O798" i="1"/>
  <c r="R798" i="1" s="1"/>
  <c r="W798" i="1" s="1"/>
  <c r="T798" i="1"/>
  <c r="O795" i="1"/>
  <c r="R795" i="1" s="1"/>
  <c r="W795" i="1" s="1"/>
  <c r="T795" i="1"/>
  <c r="O790" i="1"/>
  <c r="R790" i="1" s="1"/>
  <c r="W790" i="1" s="1"/>
  <c r="T790" i="1"/>
  <c r="O786" i="1"/>
  <c r="R786" i="1" s="1"/>
  <c r="W786" i="1" s="1"/>
  <c r="T786" i="1"/>
  <c r="O783" i="1"/>
  <c r="R783" i="1" s="1"/>
  <c r="W783" i="1" s="1"/>
  <c r="T783" i="1"/>
  <c r="O779" i="1"/>
  <c r="R779" i="1" s="1"/>
  <c r="W779" i="1" s="1"/>
  <c r="T779" i="1"/>
  <c r="O775" i="1"/>
  <c r="R775" i="1" s="1"/>
  <c r="W775" i="1" s="1"/>
  <c r="T775" i="1"/>
  <c r="O771" i="1"/>
  <c r="R771" i="1" s="1"/>
  <c r="W771" i="1" s="1"/>
  <c r="T771" i="1"/>
  <c r="O767" i="1"/>
  <c r="R767" i="1" s="1"/>
  <c r="W767" i="1" s="1"/>
  <c r="T767" i="1"/>
  <c r="O763" i="1"/>
  <c r="R763" i="1" s="1"/>
  <c r="W763" i="1" s="1"/>
  <c r="T763" i="1"/>
  <c r="O759" i="1"/>
  <c r="R759" i="1" s="1"/>
  <c r="W759" i="1" s="1"/>
  <c r="T759" i="1"/>
  <c r="O755" i="1"/>
  <c r="R755" i="1" s="1"/>
  <c r="W755" i="1" s="1"/>
  <c r="T755" i="1"/>
  <c r="O751" i="1"/>
  <c r="R751" i="1" s="1"/>
  <c r="W751" i="1" s="1"/>
  <c r="T751" i="1"/>
  <c r="O747" i="1"/>
  <c r="R747" i="1" s="1"/>
  <c r="W747" i="1" s="1"/>
  <c r="T747" i="1"/>
  <c r="O744" i="1"/>
  <c r="R744" i="1" s="1"/>
  <c r="W744" i="1" s="1"/>
  <c r="T744" i="1"/>
  <c r="O740" i="1"/>
  <c r="R740" i="1" s="1"/>
  <c r="W740" i="1" s="1"/>
  <c r="T740" i="1"/>
  <c r="O736" i="1"/>
  <c r="R736" i="1" s="1"/>
  <c r="W736" i="1" s="1"/>
  <c r="T736" i="1"/>
  <c r="O731" i="1"/>
  <c r="R731" i="1" s="1"/>
  <c r="W731" i="1" s="1"/>
  <c r="T731" i="1"/>
  <c r="O727" i="1"/>
  <c r="R727" i="1" s="1"/>
  <c r="W727" i="1" s="1"/>
  <c r="T727" i="1"/>
  <c r="O724" i="1"/>
  <c r="R724" i="1" s="1"/>
  <c r="W724" i="1" s="1"/>
  <c r="T724" i="1"/>
  <c r="O719" i="1"/>
  <c r="R719" i="1" s="1"/>
  <c r="W719" i="1" s="1"/>
  <c r="T719" i="1"/>
  <c r="O715" i="1"/>
  <c r="R715" i="1" s="1"/>
  <c r="W715" i="1" s="1"/>
  <c r="T715" i="1"/>
  <c r="O711" i="1"/>
  <c r="R711" i="1" s="1"/>
  <c r="W711" i="1" s="1"/>
  <c r="T711" i="1"/>
  <c r="O707" i="1"/>
  <c r="R707" i="1" s="1"/>
  <c r="W707" i="1" s="1"/>
  <c r="T707" i="1"/>
  <c r="O703" i="1"/>
  <c r="R703" i="1" s="1"/>
  <c r="W703" i="1" s="1"/>
  <c r="T703" i="1"/>
  <c r="O700" i="1"/>
  <c r="R700" i="1" s="1"/>
  <c r="W700" i="1" s="1"/>
  <c r="T700" i="1"/>
  <c r="O695" i="1"/>
  <c r="R695" i="1" s="1"/>
  <c r="W695" i="1" s="1"/>
  <c r="T695" i="1"/>
  <c r="O692" i="1"/>
  <c r="R692" i="1" s="1"/>
  <c r="W692" i="1" s="1"/>
  <c r="T692" i="1"/>
  <c r="O687" i="1"/>
  <c r="R687" i="1" s="1"/>
  <c r="W687" i="1" s="1"/>
  <c r="T687" i="1"/>
  <c r="O683" i="1"/>
  <c r="R683" i="1" s="1"/>
  <c r="W683" i="1" s="1"/>
  <c r="T683" i="1"/>
  <c r="O680" i="1"/>
  <c r="R680" i="1" s="1"/>
  <c r="W680" i="1" s="1"/>
  <c r="T680" i="1"/>
  <c r="O676" i="1"/>
  <c r="R676" i="1" s="1"/>
  <c r="W676" i="1" s="1"/>
  <c r="T676" i="1"/>
  <c r="O671" i="1"/>
  <c r="R671" i="1" s="1"/>
  <c r="W671" i="1" s="1"/>
  <c r="T671" i="1"/>
  <c r="O667" i="1"/>
  <c r="R667" i="1" s="1"/>
  <c r="W667" i="1" s="1"/>
  <c r="T667" i="1"/>
  <c r="O661" i="1"/>
  <c r="R661" i="1" s="1"/>
  <c r="W661" i="1" s="1"/>
  <c r="T661" i="1"/>
  <c r="O657" i="1"/>
  <c r="R657" i="1" s="1"/>
  <c r="W657" i="1" s="1"/>
  <c r="T657" i="1"/>
  <c r="O654" i="1"/>
  <c r="R654" i="1" s="1"/>
  <c r="W654" i="1" s="1"/>
  <c r="T654" i="1"/>
  <c r="O650" i="1"/>
  <c r="R650" i="1" s="1"/>
  <c r="W650" i="1" s="1"/>
  <c r="T650" i="1"/>
  <c r="O646" i="1"/>
  <c r="R646" i="1" s="1"/>
  <c r="W646" i="1" s="1"/>
  <c r="T646" i="1"/>
  <c r="O641" i="1"/>
  <c r="R641" i="1" s="1"/>
  <c r="W641" i="1" s="1"/>
  <c r="T641" i="1"/>
  <c r="O637" i="1"/>
  <c r="R637" i="1" s="1"/>
  <c r="W637" i="1" s="1"/>
  <c r="T637" i="1"/>
  <c r="O633" i="1"/>
  <c r="R633" i="1" s="1"/>
  <c r="W633" i="1" s="1"/>
  <c r="T633" i="1"/>
  <c r="O629" i="1"/>
  <c r="R629" i="1" s="1"/>
  <c r="W629" i="1" s="1"/>
  <c r="T629" i="1"/>
  <c r="O625" i="1"/>
  <c r="R625" i="1" s="1"/>
  <c r="W625" i="1" s="1"/>
  <c r="T625" i="1"/>
  <c r="O621" i="1"/>
  <c r="R621" i="1" s="1"/>
  <c r="W621" i="1" s="1"/>
  <c r="T621" i="1"/>
  <c r="O617" i="1"/>
  <c r="R617" i="1" s="1"/>
  <c r="W617" i="1" s="1"/>
  <c r="T617" i="1"/>
  <c r="O613" i="1"/>
  <c r="R613" i="1" s="1"/>
  <c r="W613" i="1" s="1"/>
  <c r="T613" i="1"/>
  <c r="O609" i="1"/>
  <c r="R609" i="1" s="1"/>
  <c r="W609" i="1" s="1"/>
  <c r="T609" i="1"/>
  <c r="O605" i="1"/>
  <c r="R605" i="1" s="1"/>
  <c r="W605" i="1" s="1"/>
  <c r="T605" i="1"/>
  <c r="O601" i="1"/>
  <c r="R601" i="1" s="1"/>
  <c r="W601" i="1" s="1"/>
  <c r="T601" i="1"/>
  <c r="O598" i="1"/>
  <c r="R598" i="1" s="1"/>
  <c r="W598" i="1" s="1"/>
  <c r="T598" i="1"/>
  <c r="O595" i="1"/>
  <c r="R595" i="1" s="1"/>
  <c r="W595" i="1" s="1"/>
  <c r="T595" i="1"/>
  <c r="O585" i="1"/>
  <c r="R585" i="1" s="1"/>
  <c r="W585" i="1" s="1"/>
  <c r="T585" i="1"/>
  <c r="O581" i="1"/>
  <c r="R581" i="1" s="1"/>
  <c r="W581" i="1" s="1"/>
  <c r="T581" i="1"/>
  <c r="O577" i="1"/>
  <c r="R577" i="1" s="1"/>
  <c r="W577" i="1" s="1"/>
  <c r="T577" i="1"/>
  <c r="O573" i="1"/>
  <c r="R573" i="1" s="1"/>
  <c r="W573" i="1" s="1"/>
  <c r="T573" i="1"/>
  <c r="O569" i="1"/>
  <c r="R569" i="1" s="1"/>
  <c r="W569" i="1" s="1"/>
  <c r="T569" i="1"/>
  <c r="O565" i="1"/>
  <c r="R565" i="1" s="1"/>
  <c r="W565" i="1" s="1"/>
  <c r="T565" i="1"/>
  <c r="O561" i="1"/>
  <c r="R561" i="1" s="1"/>
  <c r="W561" i="1" s="1"/>
  <c r="T561" i="1"/>
  <c r="O557" i="1"/>
  <c r="R557" i="1" s="1"/>
  <c r="W557" i="1" s="1"/>
  <c r="T557" i="1"/>
  <c r="O554" i="1"/>
  <c r="R554" i="1" s="1"/>
  <c r="W554" i="1" s="1"/>
  <c r="T554" i="1"/>
  <c r="O551" i="1"/>
  <c r="R551" i="1" s="1"/>
  <c r="W551" i="1" s="1"/>
  <c r="T551" i="1"/>
  <c r="O547" i="1"/>
  <c r="R547" i="1" s="1"/>
  <c r="W547" i="1" s="1"/>
  <c r="T547" i="1"/>
  <c r="O544" i="1"/>
  <c r="R544" i="1" s="1"/>
  <c r="W544" i="1" s="1"/>
  <c r="T544" i="1"/>
  <c r="O539" i="1"/>
  <c r="R539" i="1" s="1"/>
  <c r="W539" i="1" s="1"/>
  <c r="T539" i="1"/>
  <c r="O535" i="1"/>
  <c r="R535" i="1" s="1"/>
  <c r="W535" i="1" s="1"/>
  <c r="T535" i="1"/>
  <c r="O531" i="1"/>
  <c r="R531" i="1" s="1"/>
  <c r="W531" i="1" s="1"/>
  <c r="T531" i="1"/>
  <c r="O527" i="1"/>
  <c r="R527" i="1" s="1"/>
  <c r="W527" i="1" s="1"/>
  <c r="T527" i="1"/>
  <c r="O523" i="1"/>
  <c r="R523" i="1" s="1"/>
  <c r="W523" i="1" s="1"/>
  <c r="T523" i="1"/>
  <c r="O520" i="1"/>
  <c r="R520" i="1" s="1"/>
  <c r="W520" i="1" s="1"/>
  <c r="T520" i="1"/>
  <c r="O516" i="1"/>
  <c r="R516" i="1" s="1"/>
  <c r="W516" i="1" s="1"/>
  <c r="T516" i="1"/>
  <c r="O511" i="1"/>
  <c r="R511" i="1" s="1"/>
  <c r="W511" i="1" s="1"/>
  <c r="T511" i="1"/>
  <c r="O507" i="1"/>
  <c r="R507" i="1" s="1"/>
  <c r="W507" i="1" s="1"/>
  <c r="T507" i="1"/>
  <c r="O503" i="1"/>
  <c r="R503" i="1" s="1"/>
  <c r="W503" i="1" s="1"/>
  <c r="T503" i="1"/>
  <c r="O499" i="1"/>
  <c r="R499" i="1" s="1"/>
  <c r="W499" i="1" s="1"/>
  <c r="T499" i="1"/>
  <c r="O495" i="1"/>
  <c r="R495" i="1" s="1"/>
  <c r="W495" i="1" s="1"/>
  <c r="T495" i="1"/>
  <c r="O492" i="1"/>
  <c r="R492" i="1" s="1"/>
  <c r="W492" i="1" s="1"/>
  <c r="T492" i="1"/>
  <c r="O487" i="1"/>
  <c r="R487" i="1" s="1"/>
  <c r="W487" i="1" s="1"/>
  <c r="T487" i="1"/>
  <c r="O483" i="1"/>
  <c r="R483" i="1" s="1"/>
  <c r="W483" i="1" s="1"/>
  <c r="T483" i="1"/>
  <c r="O479" i="1"/>
  <c r="R479" i="1" s="1"/>
  <c r="W479" i="1" s="1"/>
  <c r="T479" i="1"/>
  <c r="O476" i="1"/>
  <c r="R476" i="1" s="1"/>
  <c r="W476" i="1" s="1"/>
  <c r="T476" i="1"/>
  <c r="O472" i="1"/>
  <c r="R472" i="1" s="1"/>
  <c r="W472" i="1" s="1"/>
  <c r="T472" i="1"/>
  <c r="O467" i="1"/>
  <c r="R467" i="1" s="1"/>
  <c r="W467" i="1" s="1"/>
  <c r="T467" i="1"/>
  <c r="O463" i="1"/>
  <c r="R463" i="1" s="1"/>
  <c r="W463" i="1" s="1"/>
  <c r="T463" i="1"/>
  <c r="O459" i="1"/>
  <c r="R459" i="1" s="1"/>
  <c r="W459" i="1" s="1"/>
  <c r="T459" i="1"/>
  <c r="O455" i="1"/>
  <c r="R455" i="1" s="1"/>
  <c r="W455" i="1" s="1"/>
  <c r="T455" i="1"/>
  <c r="O451" i="1"/>
  <c r="R451" i="1" s="1"/>
  <c r="W451" i="1" s="1"/>
  <c r="T451" i="1"/>
  <c r="O448" i="1"/>
  <c r="R448" i="1" s="1"/>
  <c r="W448" i="1" s="1"/>
  <c r="T448" i="1"/>
  <c r="O444" i="1"/>
  <c r="R444" i="1" s="1"/>
  <c r="W444" i="1" s="1"/>
  <c r="T444" i="1"/>
  <c r="O440" i="1"/>
  <c r="R440" i="1" s="1"/>
  <c r="W440" i="1" s="1"/>
  <c r="T440" i="1"/>
  <c r="O435" i="1"/>
  <c r="R435" i="1" s="1"/>
  <c r="W435" i="1" s="1"/>
  <c r="T435" i="1"/>
  <c r="O431" i="1"/>
  <c r="R431" i="1" s="1"/>
  <c r="W431" i="1" s="1"/>
  <c r="T431" i="1"/>
  <c r="O427" i="1"/>
  <c r="R427" i="1" s="1"/>
  <c r="W427" i="1" s="1"/>
  <c r="T427" i="1"/>
  <c r="O423" i="1"/>
  <c r="R423" i="1" s="1"/>
  <c r="W423" i="1" s="1"/>
  <c r="T423" i="1"/>
  <c r="O419" i="1"/>
  <c r="R419" i="1" s="1"/>
  <c r="W419" i="1" s="1"/>
  <c r="T419" i="1"/>
  <c r="O415" i="1"/>
  <c r="R415" i="1" s="1"/>
  <c r="W415" i="1" s="1"/>
  <c r="T415" i="1"/>
  <c r="O411" i="1"/>
  <c r="R411" i="1" s="1"/>
  <c r="W411" i="1" s="1"/>
  <c r="T411" i="1"/>
  <c r="O407" i="1"/>
  <c r="R407" i="1" s="1"/>
  <c r="W407" i="1" s="1"/>
  <c r="T407" i="1"/>
  <c r="O403" i="1"/>
  <c r="R403" i="1" s="1"/>
  <c r="W403" i="1" s="1"/>
  <c r="T403" i="1"/>
  <c r="O399" i="1"/>
  <c r="R399" i="1" s="1"/>
  <c r="W399" i="1" s="1"/>
  <c r="T399" i="1"/>
  <c r="O395" i="1"/>
  <c r="R395" i="1" s="1"/>
  <c r="W395" i="1" s="1"/>
  <c r="T395" i="1"/>
  <c r="O391" i="1"/>
  <c r="R391" i="1" s="1"/>
  <c r="W391" i="1" s="1"/>
  <c r="T391" i="1"/>
  <c r="O387" i="1"/>
  <c r="R387" i="1" s="1"/>
  <c r="W387" i="1" s="1"/>
  <c r="T387" i="1"/>
  <c r="O383" i="1"/>
  <c r="R383" i="1" s="1"/>
  <c r="W383" i="1" s="1"/>
  <c r="T383" i="1"/>
  <c r="O380" i="1"/>
  <c r="R380" i="1" s="1"/>
  <c r="W380" i="1" s="1"/>
  <c r="T380" i="1"/>
  <c r="O376" i="1"/>
  <c r="R376" i="1" s="1"/>
  <c r="W376" i="1" s="1"/>
  <c r="T376" i="1"/>
  <c r="O372" i="1"/>
  <c r="R372" i="1" s="1"/>
  <c r="W372" i="1" s="1"/>
  <c r="T372" i="1"/>
  <c r="O368" i="1"/>
  <c r="R368" i="1" s="1"/>
  <c r="W368" i="1" s="1"/>
  <c r="T368" i="1"/>
  <c r="O363" i="1"/>
  <c r="R363" i="1" s="1"/>
  <c r="W363" i="1" s="1"/>
  <c r="T363" i="1"/>
  <c r="O360" i="1"/>
  <c r="R360" i="1" s="1"/>
  <c r="W360" i="1" s="1"/>
  <c r="T360" i="1"/>
  <c r="O355" i="1"/>
  <c r="R355" i="1" s="1"/>
  <c r="W355" i="1" s="1"/>
  <c r="T355" i="1"/>
  <c r="O352" i="1"/>
  <c r="R352" i="1" s="1"/>
  <c r="W352" i="1" s="1"/>
  <c r="T352" i="1"/>
  <c r="O347" i="1"/>
  <c r="R347" i="1" s="1"/>
  <c r="W347" i="1" s="1"/>
  <c r="T347" i="1"/>
  <c r="O342" i="1"/>
  <c r="R342" i="1" s="1"/>
  <c r="W342" i="1" s="1"/>
  <c r="T342" i="1"/>
  <c r="O339" i="1"/>
  <c r="R339" i="1" s="1"/>
  <c r="W339" i="1" s="1"/>
  <c r="T339" i="1"/>
  <c r="O334" i="1"/>
  <c r="R334" i="1" s="1"/>
  <c r="W334" i="1" s="1"/>
  <c r="T334" i="1"/>
  <c r="O331" i="1"/>
  <c r="R331" i="1" s="1"/>
  <c r="W331" i="1" s="1"/>
  <c r="T331" i="1"/>
  <c r="O326" i="1"/>
  <c r="R326" i="1" s="1"/>
  <c r="W326" i="1" s="1"/>
  <c r="T326" i="1"/>
  <c r="O322" i="1"/>
  <c r="R322" i="1" s="1"/>
  <c r="W322" i="1" s="1"/>
  <c r="T322" i="1"/>
  <c r="O319" i="1"/>
  <c r="R319" i="1" s="1"/>
  <c r="W319" i="1" s="1"/>
  <c r="T319" i="1"/>
  <c r="O315" i="1"/>
  <c r="R315" i="1" s="1"/>
  <c r="W315" i="1" s="1"/>
  <c r="T315" i="1"/>
  <c r="O311" i="1"/>
  <c r="R311" i="1" s="1"/>
  <c r="W311" i="1" s="1"/>
  <c r="T311" i="1"/>
  <c r="O308" i="1"/>
  <c r="R308" i="1" s="1"/>
  <c r="W308" i="1" s="1"/>
  <c r="T308" i="1"/>
  <c r="O305" i="1"/>
  <c r="R305" i="1" s="1"/>
  <c r="W305" i="1" s="1"/>
  <c r="T305" i="1"/>
  <c r="O302" i="1"/>
  <c r="R302" i="1" s="1"/>
  <c r="W302" i="1" s="1"/>
  <c r="T302" i="1"/>
  <c r="O298" i="1"/>
  <c r="R298" i="1" s="1"/>
  <c r="W298" i="1" s="1"/>
  <c r="T298" i="1"/>
  <c r="O294" i="1"/>
  <c r="R294" i="1" s="1"/>
  <c r="W294" i="1" s="1"/>
  <c r="T294" i="1"/>
  <c r="O290" i="1"/>
  <c r="R290" i="1" s="1"/>
  <c r="W290" i="1" s="1"/>
  <c r="T290" i="1"/>
  <c r="O286" i="1"/>
  <c r="R286" i="1" s="1"/>
  <c r="W286" i="1" s="1"/>
  <c r="T286" i="1"/>
  <c r="O282" i="1"/>
  <c r="R282" i="1" s="1"/>
  <c r="W282" i="1" s="1"/>
  <c r="T282" i="1"/>
  <c r="O278" i="1"/>
  <c r="R278" i="1" s="1"/>
  <c r="W278" i="1" s="1"/>
  <c r="T278" i="1"/>
  <c r="O274" i="1"/>
  <c r="R274" i="1" s="1"/>
  <c r="W274" i="1" s="1"/>
  <c r="T274" i="1"/>
  <c r="O270" i="1"/>
  <c r="R270" i="1" s="1"/>
  <c r="W270" i="1" s="1"/>
  <c r="T270" i="1"/>
  <c r="O266" i="1"/>
  <c r="R266" i="1" s="1"/>
  <c r="W266" i="1" s="1"/>
  <c r="T266" i="1"/>
  <c r="O262" i="1"/>
  <c r="R262" i="1" s="1"/>
  <c r="W262" i="1" s="1"/>
  <c r="T262" i="1"/>
  <c r="O231" i="1"/>
  <c r="R231" i="1" s="1"/>
  <c r="W231" i="1" s="1"/>
  <c r="T231" i="1"/>
  <c r="R307" i="1"/>
  <c r="W307" i="1" s="1"/>
  <c r="R301" i="1"/>
  <c r="W301" i="1" s="1"/>
  <c r="R285" i="1"/>
  <c r="W285" i="1" s="1"/>
  <c r="R277" i="1"/>
  <c r="W277" i="1" s="1"/>
  <c r="R268" i="1"/>
  <c r="W268" i="1" s="1"/>
  <c r="R254" i="1"/>
  <c r="W254" i="1" s="1"/>
  <c r="R248" i="1"/>
  <c r="W248" i="1" s="1"/>
  <c r="R243" i="1"/>
  <c r="W243" i="1" s="1"/>
  <c r="R204" i="1"/>
  <c r="W204" i="1" s="1"/>
  <c r="R203" i="1"/>
  <c r="W203" i="1" s="1"/>
  <c r="R202" i="1"/>
  <c r="W202" i="1" s="1"/>
  <c r="R201" i="1"/>
  <c r="W201" i="1" s="1"/>
  <c r="R1007" i="1"/>
  <c r="W1007" i="1" s="1"/>
  <c r="R994" i="1"/>
  <c r="W994" i="1" s="1"/>
  <c r="R989" i="1"/>
  <c r="W989" i="1" s="1"/>
  <c r="R967" i="1"/>
  <c r="W967" i="1" s="1"/>
  <c r="R962" i="1"/>
  <c r="W962" i="1" s="1"/>
  <c r="R947" i="1"/>
  <c r="W947" i="1" s="1"/>
  <c r="R941" i="1"/>
  <c r="W941" i="1" s="1"/>
  <c r="R937" i="1"/>
  <c r="W937" i="1" s="1"/>
  <c r="R933" i="1"/>
  <c r="W933" i="1" s="1"/>
  <c r="R931" i="1"/>
  <c r="W931" i="1" s="1"/>
  <c r="R922" i="1"/>
  <c r="W922" i="1" s="1"/>
  <c r="R901" i="1"/>
  <c r="W901" i="1" s="1"/>
  <c r="R899" i="1"/>
  <c r="W899" i="1" s="1"/>
  <c r="R893" i="1"/>
  <c r="W893" i="1" s="1"/>
  <c r="R888" i="1"/>
  <c r="W888" i="1" s="1"/>
  <c r="R885" i="1"/>
  <c r="W885" i="1" s="1"/>
  <c r="R883" i="1"/>
  <c r="W883" i="1" s="1"/>
  <c r="R880" i="1"/>
  <c r="W880" i="1" s="1"/>
  <c r="R878" i="1"/>
  <c r="W878" i="1" s="1"/>
  <c r="R866" i="1"/>
  <c r="W866" i="1" s="1"/>
  <c r="R859" i="1"/>
  <c r="W859" i="1" s="1"/>
  <c r="R829" i="1"/>
  <c r="W829" i="1" s="1"/>
  <c r="R1026" i="1"/>
  <c r="W1026" i="1" s="1"/>
  <c r="R1023" i="1"/>
  <c r="W1023" i="1" s="1"/>
  <c r="R1021" i="1"/>
  <c r="W1021" i="1" s="1"/>
  <c r="R1016" i="1"/>
  <c r="W1016" i="1" s="1"/>
  <c r="R1009" i="1"/>
  <c r="W1009" i="1" s="1"/>
  <c r="R1001" i="1"/>
  <c r="W1001" i="1" s="1"/>
  <c r="R992" i="1"/>
  <c r="W992" i="1" s="1"/>
  <c r="R978" i="1"/>
  <c r="W978" i="1" s="1"/>
  <c r="R952" i="1"/>
  <c r="W952" i="1" s="1"/>
  <c r="R946" i="1"/>
  <c r="W946" i="1" s="1"/>
  <c r="R939" i="1"/>
  <c r="W939" i="1" s="1"/>
  <c r="R930" i="1"/>
  <c r="W930" i="1" s="1"/>
  <c r="R926" i="1"/>
  <c r="W926" i="1" s="1"/>
  <c r="R919" i="1"/>
  <c r="W919" i="1" s="1"/>
  <c r="R912" i="1"/>
  <c r="W912" i="1" s="1"/>
  <c r="R895" i="1"/>
  <c r="W895" i="1" s="1"/>
  <c r="R886" i="1"/>
  <c r="W886" i="1" s="1"/>
  <c r="R884" i="1"/>
  <c r="W884" i="1" s="1"/>
  <c r="R882" i="1"/>
  <c r="W882" i="1" s="1"/>
  <c r="R873" i="1"/>
  <c r="W873" i="1" s="1"/>
  <c r="R851" i="1"/>
  <c r="W851" i="1" s="1"/>
  <c r="R836" i="1"/>
  <c r="W836" i="1" s="1"/>
  <c r="R821" i="1"/>
  <c r="W821" i="1" s="1"/>
  <c r="R817" i="1"/>
  <c r="W817" i="1" s="1"/>
  <c r="R813" i="1"/>
  <c r="W813" i="1" s="1"/>
  <c r="R805" i="1"/>
  <c r="W805" i="1" s="1"/>
  <c r="R797" i="1"/>
  <c r="W797" i="1" s="1"/>
  <c r="R793" i="1"/>
  <c r="W793" i="1" s="1"/>
  <c r="R789" i="1"/>
  <c r="W789" i="1" s="1"/>
  <c r="R782" i="1"/>
  <c r="W782" i="1" s="1"/>
  <c r="R766" i="1"/>
  <c r="W766" i="1" s="1"/>
  <c r="R749" i="1"/>
  <c r="W749" i="1" s="1"/>
  <c r="R733" i="1"/>
  <c r="W733" i="1" s="1"/>
  <c r="R721" i="1"/>
  <c r="W721" i="1" s="1"/>
  <c r="R685" i="1"/>
  <c r="W685" i="1" s="1"/>
  <c r="R669" i="1"/>
  <c r="W669" i="1" s="1"/>
  <c r="R665" i="1"/>
  <c r="W665" i="1" s="1"/>
  <c r="R663" i="1"/>
  <c r="W663" i="1" s="1"/>
  <c r="R644" i="1"/>
  <c r="W644" i="1" s="1"/>
  <c r="R628" i="1"/>
  <c r="W628" i="1" s="1"/>
  <c r="R624" i="1"/>
  <c r="W624" i="1" s="1"/>
  <c r="R616" i="1"/>
  <c r="W616" i="1" s="1"/>
  <c r="R608" i="1"/>
  <c r="W608" i="1" s="1"/>
  <c r="R571" i="1"/>
  <c r="W571" i="1" s="1"/>
  <c r="R563" i="1"/>
  <c r="W563" i="1" s="1"/>
  <c r="R537" i="1"/>
  <c r="W537" i="1" s="1"/>
  <c r="R513" i="1"/>
  <c r="W513" i="1" s="1"/>
  <c r="R509" i="1"/>
  <c r="W509" i="1" s="1"/>
  <c r="R494" i="1"/>
  <c r="W494" i="1" s="1"/>
  <c r="R489" i="1"/>
  <c r="W489" i="1" s="1"/>
  <c r="R745" i="1"/>
  <c r="W745" i="1" s="1"/>
  <c r="R737" i="1"/>
  <c r="W737" i="1" s="1"/>
  <c r="R728" i="1"/>
  <c r="W728" i="1" s="1"/>
  <c r="R725" i="1"/>
  <c r="W725" i="1" s="1"/>
  <c r="R717" i="1"/>
  <c r="W717" i="1" s="1"/>
  <c r="R713" i="1"/>
  <c r="W713" i="1" s="1"/>
  <c r="R701" i="1"/>
  <c r="W701" i="1" s="1"/>
  <c r="R693" i="1"/>
  <c r="W693" i="1" s="1"/>
  <c r="R656" i="1"/>
  <c r="W656" i="1" s="1"/>
  <c r="R651" i="1"/>
  <c r="W651" i="1" s="1"/>
  <c r="R640" i="1"/>
  <c r="W640" i="1" s="1"/>
  <c r="R604" i="1"/>
  <c r="W604" i="1" s="1"/>
  <c r="R594" i="1"/>
  <c r="W594" i="1" s="1"/>
  <c r="R584" i="1"/>
  <c r="W584" i="1" s="1"/>
  <c r="R579" i="1"/>
  <c r="W579" i="1" s="1"/>
  <c r="R567" i="1"/>
  <c r="W567" i="1" s="1"/>
  <c r="R546" i="1"/>
  <c r="W546" i="1" s="1"/>
  <c r="R541" i="1"/>
  <c r="W541" i="1" s="1"/>
  <c r="R529" i="1"/>
  <c r="W529" i="1" s="1"/>
  <c r="R525" i="1"/>
  <c r="W525" i="1" s="1"/>
  <c r="R522" i="1"/>
  <c r="W522" i="1" s="1"/>
  <c r="R518" i="1"/>
  <c r="W518" i="1" s="1"/>
  <c r="R506" i="1"/>
  <c r="W506" i="1" s="1"/>
  <c r="R498" i="1"/>
  <c r="W498" i="1" s="1"/>
  <c r="R481" i="1"/>
  <c r="W481" i="1" s="1"/>
  <c r="R477" i="1"/>
  <c r="W477" i="1" s="1"/>
  <c r="R473" i="1"/>
  <c r="W473" i="1" s="1"/>
  <c r="R466" i="1"/>
  <c r="W466" i="1" s="1"/>
  <c r="R461" i="1"/>
  <c r="W461" i="1" s="1"/>
  <c r="R457" i="1"/>
  <c r="W457" i="1" s="1"/>
  <c r="R454" i="1"/>
  <c r="W454" i="1" s="1"/>
  <c r="R449" i="1"/>
  <c r="W449" i="1" s="1"/>
  <c r="R442" i="1"/>
  <c r="W442" i="1" s="1"/>
  <c r="R433" i="1"/>
  <c r="W433" i="1" s="1"/>
  <c r="R425" i="1"/>
  <c r="W425" i="1" s="1"/>
  <c r="R417" i="1"/>
  <c r="W417" i="1" s="1"/>
  <c r="R413" i="1"/>
  <c r="W413" i="1" s="1"/>
  <c r="R409" i="1"/>
  <c r="W409" i="1" s="1"/>
  <c r="R401" i="1"/>
  <c r="W401" i="1" s="1"/>
  <c r="R397" i="1"/>
  <c r="W397" i="1" s="1"/>
  <c r="R393" i="1"/>
  <c r="W393" i="1" s="1"/>
  <c r="R385" i="1"/>
  <c r="W385" i="1" s="1"/>
  <c r="R377" i="1"/>
  <c r="W377" i="1" s="1"/>
  <c r="R373" i="1"/>
  <c r="W373" i="1" s="1"/>
  <c r="R369" i="1"/>
  <c r="W369" i="1" s="1"/>
  <c r="R361" i="1"/>
  <c r="W361" i="1" s="1"/>
  <c r="R353" i="1"/>
  <c r="W353" i="1" s="1"/>
  <c r="R349" i="1"/>
  <c r="W349" i="1" s="1"/>
  <c r="R345" i="1"/>
  <c r="W345" i="1" s="1"/>
  <c r="R337" i="1"/>
  <c r="W337" i="1" s="1"/>
  <c r="R333" i="1"/>
  <c r="W333" i="1" s="1"/>
  <c r="R329" i="1"/>
  <c r="W329" i="1" s="1"/>
  <c r="R325" i="1"/>
  <c r="W325" i="1" s="1"/>
  <c r="R321" i="1"/>
  <c r="W321" i="1" s="1"/>
  <c r="R313" i="1"/>
  <c r="W313" i="1" s="1"/>
  <c r="X454" i="1" l="1"/>
  <c r="Y454" i="1"/>
  <c r="X377" i="1"/>
  <c r="Y377" i="1"/>
  <c r="X529" i="1"/>
  <c r="Y529" i="1"/>
  <c r="X789" i="1"/>
  <c r="Y789" i="1"/>
  <c r="X393" i="1"/>
  <c r="Y393" i="1"/>
  <c r="X481" i="1"/>
  <c r="Y481" i="1"/>
  <c r="X656" i="1"/>
  <c r="Y656" i="1"/>
  <c r="X608" i="1"/>
  <c r="Y608" i="1"/>
  <c r="X797" i="1"/>
  <c r="Y797" i="1"/>
  <c r="X939" i="1"/>
  <c r="Y939" i="1"/>
  <c r="X883" i="1"/>
  <c r="Y883" i="1"/>
  <c r="X1007" i="1"/>
  <c r="Y1007" i="1"/>
  <c r="X262" i="1"/>
  <c r="Y262" i="1"/>
  <c r="X294" i="1"/>
  <c r="Y294" i="1"/>
  <c r="X322" i="1"/>
  <c r="Y322" i="1"/>
  <c r="X355" i="1"/>
  <c r="Y355" i="1"/>
  <c r="X387" i="1"/>
  <c r="Y387" i="1"/>
  <c r="X419" i="1"/>
  <c r="Y419" i="1"/>
  <c r="X451" i="1"/>
  <c r="Y451" i="1"/>
  <c r="X483" i="1"/>
  <c r="Y483" i="1"/>
  <c r="X516" i="1"/>
  <c r="Y516" i="1"/>
  <c r="X547" i="1"/>
  <c r="Y547" i="1"/>
  <c r="X577" i="1"/>
  <c r="Y577" i="1"/>
  <c r="X613" i="1"/>
  <c r="Y613" i="1"/>
  <c r="X646" i="1"/>
  <c r="Y646" i="1"/>
  <c r="X680" i="1"/>
  <c r="Y680" i="1"/>
  <c r="X711" i="1"/>
  <c r="Y711" i="1"/>
  <c r="X744" i="1"/>
  <c r="Y744" i="1"/>
  <c r="X775" i="1"/>
  <c r="Y775" i="1"/>
  <c r="X806" i="1"/>
  <c r="Y806" i="1"/>
  <c r="X838" i="1"/>
  <c r="Y838" i="1"/>
  <c r="X867" i="1"/>
  <c r="Y867" i="1"/>
  <c r="X903" i="1"/>
  <c r="Y903" i="1"/>
  <c r="X940" i="1"/>
  <c r="Y940" i="1"/>
  <c r="X972" i="1"/>
  <c r="Y972" i="1"/>
  <c r="X1004" i="1"/>
  <c r="Y1004" i="1"/>
  <c r="X226" i="1"/>
  <c r="Y226" i="1"/>
  <c r="X265" i="1"/>
  <c r="Y265" i="1"/>
  <c r="X297" i="1"/>
  <c r="Y297" i="1"/>
  <c r="X340" i="1"/>
  <c r="Y340" i="1"/>
  <c r="X386" i="1"/>
  <c r="Y386" i="1"/>
  <c r="X418" i="1"/>
  <c r="Y418" i="1"/>
  <c r="X450" i="1"/>
  <c r="Y450" i="1"/>
  <c r="X482" i="1"/>
  <c r="Y482" i="1"/>
  <c r="X514" i="1"/>
  <c r="Y514" i="1"/>
  <c r="X545" i="1"/>
  <c r="Y545" i="1"/>
  <c r="X576" i="1"/>
  <c r="Y576" i="1"/>
  <c r="X610" i="1"/>
  <c r="Y610" i="1"/>
  <c r="X643" i="1"/>
  <c r="Y643" i="1"/>
  <c r="X674" i="1"/>
  <c r="Y674" i="1"/>
  <c r="X706" i="1"/>
  <c r="Y706" i="1"/>
  <c r="X738" i="1"/>
  <c r="Y738" i="1"/>
  <c r="X770" i="1"/>
  <c r="Y770" i="1"/>
  <c r="X800" i="1"/>
  <c r="Y800" i="1"/>
  <c r="X832" i="1"/>
  <c r="Y832" i="1"/>
  <c r="X862" i="1"/>
  <c r="Y862" i="1"/>
  <c r="X914" i="1"/>
  <c r="Y914" i="1"/>
  <c r="X948" i="1"/>
  <c r="Y948" i="1"/>
  <c r="X979" i="1"/>
  <c r="Y979" i="1"/>
  <c r="X1025" i="1"/>
  <c r="Y1025" i="1"/>
  <c r="X76" i="1"/>
  <c r="Y76" i="1"/>
  <c r="X84" i="1"/>
  <c r="Y84" i="1"/>
  <c r="X92" i="1"/>
  <c r="Y92" i="1"/>
  <c r="X100" i="1"/>
  <c r="Y100" i="1"/>
  <c r="X108" i="1"/>
  <c r="Y108" i="1"/>
  <c r="X116" i="1"/>
  <c r="Y116" i="1"/>
  <c r="X124" i="1"/>
  <c r="Y124" i="1"/>
  <c r="X132" i="1"/>
  <c r="Y132" i="1"/>
  <c r="X136" i="1"/>
  <c r="Y136" i="1"/>
  <c r="X144" i="1"/>
  <c r="Y144" i="1"/>
  <c r="X156" i="1"/>
  <c r="Y156" i="1"/>
  <c r="X165" i="1"/>
  <c r="Y165" i="1"/>
  <c r="X173" i="1"/>
  <c r="Y173" i="1"/>
  <c r="X181" i="1"/>
  <c r="Y181" i="1"/>
  <c r="X189" i="1"/>
  <c r="Y189" i="1"/>
  <c r="X193" i="1"/>
  <c r="Y193" i="1"/>
  <c r="X209" i="1"/>
  <c r="Y209" i="1"/>
  <c r="X263" i="1"/>
  <c r="Y263" i="1"/>
  <c r="X349" i="1"/>
  <c r="Y349" i="1"/>
  <c r="X397" i="1"/>
  <c r="Y397" i="1"/>
  <c r="X449" i="1"/>
  <c r="Y449" i="1"/>
  <c r="X498" i="1"/>
  <c r="Y498" i="1"/>
  <c r="X567" i="1"/>
  <c r="Y567" i="1"/>
  <c r="X693" i="1"/>
  <c r="Y693" i="1"/>
  <c r="X489" i="1"/>
  <c r="Y489" i="1"/>
  <c r="X616" i="1"/>
  <c r="Y616" i="1"/>
  <c r="X721" i="1"/>
  <c r="Y721" i="1"/>
  <c r="X805" i="1"/>
  <c r="Y805" i="1"/>
  <c r="X884" i="1"/>
  <c r="Y884" i="1"/>
  <c r="X946" i="1"/>
  <c r="Y946" i="1"/>
  <c r="X1023" i="1"/>
  <c r="Y1023" i="1"/>
  <c r="X885" i="1"/>
  <c r="Y885" i="1"/>
  <c r="X937" i="1"/>
  <c r="Y937" i="1"/>
  <c r="X201" i="1"/>
  <c r="Y201" i="1"/>
  <c r="X277" i="1"/>
  <c r="Y277" i="1"/>
  <c r="X353" i="1"/>
  <c r="Y353" i="1"/>
  <c r="X733" i="1"/>
  <c r="Y733" i="1"/>
  <c r="X1026" i="1"/>
  <c r="Y1026" i="1"/>
  <c r="X285" i="1"/>
  <c r="Y285" i="1"/>
  <c r="X282" i="1"/>
  <c r="Y282" i="1"/>
  <c r="X311" i="1"/>
  <c r="Y311" i="1"/>
  <c r="X342" i="1"/>
  <c r="Y342" i="1"/>
  <c r="X376" i="1"/>
  <c r="Y376" i="1"/>
  <c r="X407" i="1"/>
  <c r="Y407" i="1"/>
  <c r="X440" i="1"/>
  <c r="Y440" i="1"/>
  <c r="X472" i="1"/>
  <c r="Y472" i="1"/>
  <c r="X503" i="1"/>
  <c r="Y503" i="1"/>
  <c r="X535" i="1"/>
  <c r="Y535" i="1"/>
  <c r="X565" i="1"/>
  <c r="Y565" i="1"/>
  <c r="X601" i="1"/>
  <c r="Y601" i="1"/>
  <c r="X633" i="1"/>
  <c r="Y633" i="1"/>
  <c r="X667" i="1"/>
  <c r="Y667" i="1"/>
  <c r="X700" i="1"/>
  <c r="Y700" i="1"/>
  <c r="X731" i="1"/>
  <c r="Y731" i="1"/>
  <c r="X763" i="1"/>
  <c r="Y763" i="1"/>
  <c r="X795" i="1"/>
  <c r="Y795" i="1"/>
  <c r="X827" i="1"/>
  <c r="Y827" i="1"/>
  <c r="X871" i="1"/>
  <c r="Y871" i="1"/>
  <c r="X907" i="1"/>
  <c r="Y907" i="1"/>
  <c r="X944" i="1"/>
  <c r="Y944" i="1"/>
  <c r="X976" i="1"/>
  <c r="Y976" i="1"/>
  <c r="X1008" i="1"/>
  <c r="Y1008" i="1"/>
  <c r="X244" i="1"/>
  <c r="Y244" i="1"/>
  <c r="X269" i="1"/>
  <c r="Y269" i="1"/>
  <c r="X300" i="1"/>
  <c r="Y300" i="1"/>
  <c r="X343" i="1"/>
  <c r="Y343" i="1"/>
  <c r="X374" i="1"/>
  <c r="Y374" i="1"/>
  <c r="X406" i="1"/>
  <c r="Y406" i="1"/>
  <c r="X453" i="1"/>
  <c r="Y453" i="1"/>
  <c r="X486" i="1"/>
  <c r="Y486" i="1"/>
  <c r="X517" i="1"/>
  <c r="Y517" i="1"/>
  <c r="X549" i="1"/>
  <c r="Y549" i="1"/>
  <c r="X580" i="1"/>
  <c r="Y580" i="1"/>
  <c r="X614" i="1"/>
  <c r="Y614" i="1"/>
  <c r="X648" i="1"/>
  <c r="Y648" i="1"/>
  <c r="X678" i="1"/>
  <c r="Y678" i="1"/>
  <c r="X710" i="1"/>
  <c r="Y710" i="1"/>
  <c r="X742" i="1"/>
  <c r="Y742" i="1"/>
  <c r="X774" i="1"/>
  <c r="Y774" i="1"/>
  <c r="X804" i="1"/>
  <c r="Y804" i="1"/>
  <c r="X820" i="1"/>
  <c r="Y820" i="1"/>
  <c r="X850" i="1"/>
  <c r="Y850" i="1"/>
  <c r="X887" i="1"/>
  <c r="Y887" i="1"/>
  <c r="X917" i="1"/>
  <c r="Y917" i="1"/>
  <c r="X951" i="1"/>
  <c r="Y951" i="1"/>
  <c r="X983" i="1"/>
  <c r="Y983" i="1"/>
  <c r="X1030" i="1"/>
  <c r="Y1030" i="1"/>
  <c r="X77" i="1"/>
  <c r="Y77" i="1"/>
  <c r="X85" i="1"/>
  <c r="Y85" i="1"/>
  <c r="X93" i="1"/>
  <c r="Y93" i="1"/>
  <c r="X101" i="1"/>
  <c r="Y101" i="1"/>
  <c r="X109" i="1"/>
  <c r="Y109" i="1"/>
  <c r="X117" i="1"/>
  <c r="Y117" i="1"/>
  <c r="X125" i="1"/>
  <c r="Y125" i="1"/>
  <c r="X129" i="1"/>
  <c r="Y129" i="1"/>
  <c r="X137" i="1"/>
  <c r="Y137" i="1"/>
  <c r="X145" i="1"/>
  <c r="Y145" i="1"/>
  <c r="X153" i="1"/>
  <c r="Y153" i="1"/>
  <c r="X162" i="1"/>
  <c r="Y162" i="1"/>
  <c r="X170" i="1"/>
  <c r="Y170" i="1"/>
  <c r="X178" i="1"/>
  <c r="Y178" i="1"/>
  <c r="X186" i="1"/>
  <c r="Y186" i="1"/>
  <c r="X194" i="1"/>
  <c r="Y194" i="1"/>
  <c r="X206" i="1"/>
  <c r="Y206" i="1"/>
  <c r="X214" i="1"/>
  <c r="Y214" i="1"/>
  <c r="X222" i="1"/>
  <c r="Y222" i="1"/>
  <c r="X233" i="1"/>
  <c r="Y233" i="1"/>
  <c r="X241" i="1"/>
  <c r="Y241" i="1"/>
  <c r="X267" i="1"/>
  <c r="Y267" i="1"/>
  <c r="X299" i="1"/>
  <c r="Y299" i="1"/>
  <c r="X327" i="1"/>
  <c r="Y327" i="1"/>
  <c r="X359" i="1"/>
  <c r="Y359" i="1"/>
  <c r="X392" i="1"/>
  <c r="Y392" i="1"/>
  <c r="X424" i="1"/>
  <c r="Y424" i="1"/>
  <c r="X456" i="1"/>
  <c r="Y456" i="1"/>
  <c r="X471" i="1"/>
  <c r="Y471" i="1"/>
  <c r="X504" i="1"/>
  <c r="Y504" i="1"/>
  <c r="X536" i="1"/>
  <c r="Y536" i="1"/>
  <c r="X566" i="1"/>
  <c r="Y566" i="1"/>
  <c r="X596" i="1"/>
  <c r="Y596" i="1"/>
  <c r="X611" i="1"/>
  <c r="Y611" i="1"/>
  <c r="X626" i="1"/>
  <c r="Y626" i="1"/>
  <c r="X642" i="1"/>
  <c r="Y642" i="1"/>
  <c r="X658" i="1"/>
  <c r="Y658" i="1"/>
  <c r="X675" i="1"/>
  <c r="Y675" i="1"/>
  <c r="X691" i="1"/>
  <c r="Y691" i="1"/>
  <c r="X708" i="1"/>
  <c r="Y708" i="1"/>
  <c r="X723" i="1"/>
  <c r="Y723" i="1"/>
  <c r="X739" i="1"/>
  <c r="Y739" i="1"/>
  <c r="X756" i="1"/>
  <c r="Y756" i="1"/>
  <c r="X787" i="1"/>
  <c r="Y787" i="1"/>
  <c r="X803" i="1"/>
  <c r="Y803" i="1"/>
  <c r="X819" i="1"/>
  <c r="Y819" i="1"/>
  <c r="X833" i="1"/>
  <c r="Y833" i="1"/>
  <c r="X848" i="1"/>
  <c r="Y848" i="1"/>
  <c r="X865" i="1"/>
  <c r="Y865" i="1"/>
  <c r="X896" i="1"/>
  <c r="Y896" i="1"/>
  <c r="X909" i="1"/>
  <c r="Y909" i="1"/>
  <c r="X923" i="1"/>
  <c r="Y923" i="1"/>
  <c r="X935" i="1"/>
  <c r="Y935" i="1"/>
  <c r="X969" i="1"/>
  <c r="Y969" i="1"/>
  <c r="X985" i="1"/>
  <c r="Y985" i="1"/>
  <c r="X1003" i="1"/>
  <c r="Y1003" i="1"/>
  <c r="X1020" i="1"/>
  <c r="Y1020" i="1"/>
  <c r="X232" i="1"/>
  <c r="Y232" i="1"/>
  <c r="X251" i="1"/>
  <c r="Y251" i="1"/>
  <c r="X264" i="1"/>
  <c r="Y264" i="1"/>
  <c r="X281" i="1"/>
  <c r="Y281" i="1"/>
  <c r="X296" i="1"/>
  <c r="Y296" i="1"/>
  <c r="X310" i="1"/>
  <c r="Y310" i="1"/>
  <c r="X341" i="1"/>
  <c r="Y341" i="1"/>
  <c r="X357" i="1"/>
  <c r="Y357" i="1"/>
  <c r="X389" i="1"/>
  <c r="Y389" i="1"/>
  <c r="X405" i="1"/>
  <c r="Y405" i="1"/>
  <c r="X421" i="1"/>
  <c r="Y421" i="1"/>
  <c r="X437" i="1"/>
  <c r="Y437" i="1"/>
  <c r="X469" i="1"/>
  <c r="Y469" i="1"/>
  <c r="X485" i="1"/>
  <c r="Y485" i="1"/>
  <c r="X501" i="1"/>
  <c r="Y501" i="1"/>
  <c r="X534" i="1"/>
  <c r="Y534" i="1"/>
  <c r="X550" i="1"/>
  <c r="Y550" i="1"/>
  <c r="X588" i="1"/>
  <c r="Y588" i="1"/>
  <c r="X600" i="1"/>
  <c r="Y600" i="1"/>
  <c r="X632" i="1"/>
  <c r="Y632" i="1"/>
  <c r="X647" i="1"/>
  <c r="Y647" i="1"/>
  <c r="X677" i="1"/>
  <c r="Y677" i="1"/>
  <c r="X709" i="1"/>
  <c r="Y709" i="1"/>
  <c r="X741" i="1"/>
  <c r="Y741" i="1"/>
  <c r="X758" i="1"/>
  <c r="Y758" i="1"/>
  <c r="X773" i="1"/>
  <c r="Y773" i="1"/>
  <c r="X809" i="1"/>
  <c r="Y809" i="1"/>
  <c r="X825" i="1"/>
  <c r="Y825" i="1"/>
  <c r="X844" i="1"/>
  <c r="Y844" i="1"/>
  <c r="X863" i="1"/>
  <c r="Y863" i="1"/>
  <c r="X876" i="1"/>
  <c r="Y876" i="1"/>
  <c r="X892" i="1"/>
  <c r="Y892" i="1"/>
  <c r="X904" i="1"/>
  <c r="Y904" i="1"/>
  <c r="X925" i="1"/>
  <c r="Y925" i="1"/>
  <c r="X954" i="1"/>
  <c r="Y954" i="1"/>
  <c r="X970" i="1"/>
  <c r="Y970" i="1"/>
  <c r="X986" i="1"/>
  <c r="Y986" i="1"/>
  <c r="X1017" i="1"/>
  <c r="Y1017" i="1"/>
  <c r="X494" i="1"/>
  <c r="Y494" i="1"/>
  <c r="X952" i="1"/>
  <c r="Y952" i="1"/>
  <c r="X888" i="1"/>
  <c r="Y888" i="1"/>
  <c r="X266" i="1"/>
  <c r="Y266" i="1"/>
  <c r="X298" i="1"/>
  <c r="Y298" i="1"/>
  <c r="X326" i="1"/>
  <c r="Y326" i="1"/>
  <c r="X360" i="1"/>
  <c r="Y360" i="1"/>
  <c r="X391" i="1"/>
  <c r="Y391" i="1"/>
  <c r="X423" i="1"/>
  <c r="Y423" i="1"/>
  <c r="X455" i="1"/>
  <c r="Y455" i="1"/>
  <c r="X487" i="1"/>
  <c r="Y487" i="1"/>
  <c r="X520" i="1"/>
  <c r="Y520" i="1"/>
  <c r="X551" i="1"/>
  <c r="Y551" i="1"/>
  <c r="X581" i="1"/>
  <c r="Y581" i="1"/>
  <c r="X617" i="1"/>
  <c r="Y617" i="1"/>
  <c r="X650" i="1"/>
  <c r="Y650" i="1"/>
  <c r="X683" i="1"/>
  <c r="Y683" i="1"/>
  <c r="X715" i="1"/>
  <c r="Y715" i="1"/>
  <c r="X747" i="1"/>
  <c r="Y747" i="1"/>
  <c r="X779" i="1"/>
  <c r="Y779" i="1"/>
  <c r="X810" i="1"/>
  <c r="Y810" i="1"/>
  <c r="X841" i="1"/>
  <c r="Y841" i="1"/>
  <c r="X856" i="1"/>
  <c r="Y856" i="1"/>
  <c r="X927" i="1"/>
  <c r="Y927" i="1"/>
  <c r="X960" i="1"/>
  <c r="Y960" i="1"/>
  <c r="X991" i="1"/>
  <c r="Y991" i="1"/>
  <c r="X1024" i="1"/>
  <c r="Y1024" i="1"/>
  <c r="X255" i="1"/>
  <c r="Y255" i="1"/>
  <c r="X284" i="1"/>
  <c r="Y284" i="1"/>
  <c r="X328" i="1"/>
  <c r="Y328" i="1"/>
  <c r="X358" i="1"/>
  <c r="Y358" i="1"/>
  <c r="X390" i="1"/>
  <c r="Y390" i="1"/>
  <c r="X422" i="1"/>
  <c r="Y422" i="1"/>
  <c r="X438" i="1"/>
  <c r="Y438" i="1"/>
  <c r="X470" i="1"/>
  <c r="Y470" i="1"/>
  <c r="X502" i="1"/>
  <c r="Y502" i="1"/>
  <c r="X533" i="1"/>
  <c r="Y533" i="1"/>
  <c r="X564" i="1"/>
  <c r="Y564" i="1"/>
  <c r="X593" i="1"/>
  <c r="Y593" i="1"/>
  <c r="X631" i="1"/>
  <c r="Y631" i="1"/>
  <c r="X662" i="1"/>
  <c r="Y662" i="1"/>
  <c r="X694" i="1"/>
  <c r="Y694" i="1"/>
  <c r="X726" i="1"/>
  <c r="Y726" i="1"/>
  <c r="X757" i="1"/>
  <c r="Y757" i="1"/>
  <c r="X788" i="1"/>
  <c r="Y788" i="1"/>
  <c r="X835" i="1"/>
  <c r="Y835" i="1"/>
  <c r="X869" i="1"/>
  <c r="Y869" i="1"/>
  <c r="X905" i="1"/>
  <c r="Y905" i="1"/>
  <c r="X934" i="1"/>
  <c r="Y934" i="1"/>
  <c r="X966" i="1"/>
  <c r="Y966" i="1"/>
  <c r="X997" i="1"/>
  <c r="Y997" i="1"/>
  <c r="X1014" i="1"/>
  <c r="Y1014" i="1"/>
  <c r="X73" i="1"/>
  <c r="Y73" i="1"/>
  <c r="X81" i="1"/>
  <c r="Y81" i="1"/>
  <c r="X89" i="1"/>
  <c r="Y89" i="1"/>
  <c r="X97" i="1"/>
  <c r="Y97" i="1"/>
  <c r="X105" i="1"/>
  <c r="Y105" i="1"/>
  <c r="X113" i="1"/>
  <c r="Y113" i="1"/>
  <c r="X121" i="1"/>
  <c r="Y121" i="1"/>
  <c r="X133" i="1"/>
  <c r="Y133" i="1"/>
  <c r="X141" i="1"/>
  <c r="Y141" i="1"/>
  <c r="X149" i="1"/>
  <c r="Y149" i="1"/>
  <c r="X157" i="1"/>
  <c r="Y157" i="1"/>
  <c r="X166" i="1"/>
  <c r="Y166" i="1"/>
  <c r="X174" i="1"/>
  <c r="Y174" i="1"/>
  <c r="X182" i="1"/>
  <c r="Y182" i="1"/>
  <c r="X190" i="1"/>
  <c r="Y190" i="1"/>
  <c r="X198" i="1"/>
  <c r="Y198" i="1"/>
  <c r="X210" i="1"/>
  <c r="Y210" i="1"/>
  <c r="X218" i="1"/>
  <c r="Y218" i="1"/>
  <c r="X227" i="1"/>
  <c r="Y227" i="1"/>
  <c r="X237" i="1"/>
  <c r="Y237" i="1"/>
  <c r="X253" i="1"/>
  <c r="Y253" i="1"/>
  <c r="X283" i="1"/>
  <c r="Y283" i="1"/>
  <c r="X312" i="1"/>
  <c r="Y312" i="1"/>
  <c r="X344" i="1"/>
  <c r="Y344" i="1"/>
  <c r="X375" i="1"/>
  <c r="Y375" i="1"/>
  <c r="X408" i="1"/>
  <c r="Y408" i="1"/>
  <c r="X439" i="1"/>
  <c r="Y439" i="1"/>
  <c r="X488" i="1"/>
  <c r="Y488" i="1"/>
  <c r="X519" i="1"/>
  <c r="Y519" i="1"/>
  <c r="X552" i="1"/>
  <c r="Y552" i="1"/>
  <c r="X582" i="1"/>
  <c r="Y582" i="1"/>
  <c r="X772" i="1"/>
  <c r="Y772" i="1"/>
  <c r="X321" i="1"/>
  <c r="Y321" i="1"/>
  <c r="X361" i="1"/>
  <c r="Y361" i="1"/>
  <c r="X409" i="1"/>
  <c r="Y409" i="1"/>
  <c r="X457" i="1"/>
  <c r="Y457" i="1"/>
  <c r="X518" i="1"/>
  <c r="Y518" i="1"/>
  <c r="X584" i="1"/>
  <c r="Y584" i="1"/>
  <c r="X713" i="1"/>
  <c r="Y713" i="1"/>
  <c r="X509" i="1"/>
  <c r="Y509" i="1"/>
  <c r="X628" i="1"/>
  <c r="Y628" i="1"/>
  <c r="X749" i="1"/>
  <c r="Y749" i="1"/>
  <c r="X817" i="1"/>
  <c r="Y817" i="1"/>
  <c r="X895" i="1"/>
  <c r="Y895" i="1"/>
  <c r="X978" i="1"/>
  <c r="Y978" i="1"/>
  <c r="X829" i="1"/>
  <c r="Y829" i="1"/>
  <c r="X893" i="1"/>
  <c r="Y893" i="1"/>
  <c r="X947" i="1"/>
  <c r="Y947" i="1"/>
  <c r="X203" i="1"/>
  <c r="Y203" i="1"/>
  <c r="X301" i="1"/>
  <c r="Y301" i="1"/>
  <c r="X579" i="1"/>
  <c r="Y579" i="1"/>
  <c r="X813" i="1"/>
  <c r="Y813" i="1"/>
  <c r="X941" i="1"/>
  <c r="Y941" i="1"/>
  <c r="X325" i="1"/>
  <c r="Y325" i="1"/>
  <c r="X413" i="1"/>
  <c r="Y413" i="1"/>
  <c r="X522" i="1"/>
  <c r="Y522" i="1"/>
  <c r="X717" i="1"/>
  <c r="Y717" i="1"/>
  <c r="X644" i="1"/>
  <c r="Y644" i="1"/>
  <c r="X821" i="1"/>
  <c r="Y821" i="1"/>
  <c r="X992" i="1"/>
  <c r="Y992" i="1"/>
  <c r="X899" i="1"/>
  <c r="Y899" i="1"/>
  <c r="X962" i="1"/>
  <c r="Y962" i="1"/>
  <c r="X307" i="1"/>
  <c r="Y307" i="1"/>
  <c r="X286" i="1"/>
  <c r="Y286" i="1"/>
  <c r="X315" i="1"/>
  <c r="Y315" i="1"/>
  <c r="X347" i="1"/>
  <c r="Y347" i="1"/>
  <c r="X380" i="1"/>
  <c r="Y380" i="1"/>
  <c r="X411" i="1"/>
  <c r="Y411" i="1"/>
  <c r="X444" i="1"/>
  <c r="Y444" i="1"/>
  <c r="X476" i="1"/>
  <c r="Y476" i="1"/>
  <c r="X507" i="1"/>
  <c r="Y507" i="1"/>
  <c r="X539" i="1"/>
  <c r="Y539" i="1"/>
  <c r="X569" i="1"/>
  <c r="Y569" i="1"/>
  <c r="X605" i="1"/>
  <c r="Y605" i="1"/>
  <c r="X637" i="1"/>
  <c r="Y637" i="1"/>
  <c r="X671" i="1"/>
  <c r="Y671" i="1"/>
  <c r="X687" i="1"/>
  <c r="Y687" i="1"/>
  <c r="X719" i="1"/>
  <c r="Y719" i="1"/>
  <c r="X751" i="1"/>
  <c r="Y751" i="1"/>
  <c r="X783" i="1"/>
  <c r="Y783" i="1"/>
  <c r="X814" i="1"/>
  <c r="Y814" i="1"/>
  <c r="X845" i="1"/>
  <c r="Y845" i="1"/>
  <c r="X874" i="1"/>
  <c r="Y874" i="1"/>
  <c r="X913" i="1"/>
  <c r="Y913" i="1"/>
  <c r="X949" i="1"/>
  <c r="Y949" i="1"/>
  <c r="X981" i="1"/>
  <c r="Y981" i="1"/>
  <c r="X1027" i="1"/>
  <c r="Y1027" i="1"/>
  <c r="X258" i="1"/>
  <c r="Y258" i="1"/>
  <c r="X288" i="1"/>
  <c r="Y288" i="1"/>
  <c r="X332" i="1"/>
  <c r="Y332" i="1"/>
  <c r="X362" i="1"/>
  <c r="Y362" i="1"/>
  <c r="X394" i="1"/>
  <c r="Y394" i="1"/>
  <c r="X426" i="1"/>
  <c r="Y426" i="1"/>
  <c r="X458" i="1"/>
  <c r="Y458" i="1"/>
  <c r="X490" i="1"/>
  <c r="Y490" i="1"/>
  <c r="X521" i="1"/>
  <c r="Y521" i="1"/>
  <c r="X553" i="1"/>
  <c r="Y553" i="1"/>
  <c r="X583" i="1"/>
  <c r="Y583" i="1"/>
  <c r="X619" i="1"/>
  <c r="Y619" i="1"/>
  <c r="X652" i="1"/>
  <c r="Y652" i="1"/>
  <c r="X682" i="1"/>
  <c r="Y682" i="1"/>
  <c r="X714" i="1"/>
  <c r="Y714" i="1"/>
  <c r="X746" i="1"/>
  <c r="Y746" i="1"/>
  <c r="X778" i="1"/>
  <c r="Y778" i="1"/>
  <c r="X808" i="1"/>
  <c r="Y808" i="1"/>
  <c r="X839" i="1"/>
  <c r="Y839" i="1"/>
  <c r="X875" i="1"/>
  <c r="Y875" i="1"/>
  <c r="X908" i="1"/>
  <c r="Y908" i="1"/>
  <c r="X938" i="1"/>
  <c r="Y938" i="1"/>
  <c r="X971" i="1"/>
  <c r="Y971" i="1"/>
  <c r="X1002" i="1"/>
  <c r="Y1002" i="1"/>
  <c r="X70" i="1"/>
  <c r="Y70" i="1"/>
  <c r="X78" i="1"/>
  <c r="Y78" i="1"/>
  <c r="X86" i="1"/>
  <c r="Y86" i="1"/>
  <c r="X94" i="1"/>
  <c r="Y94" i="1"/>
  <c r="X102" i="1"/>
  <c r="Y102" i="1"/>
  <c r="X110" i="1"/>
  <c r="Y110" i="1"/>
  <c r="X118" i="1"/>
  <c r="Y118" i="1"/>
  <c r="X126" i="1"/>
  <c r="Y126" i="1"/>
  <c r="X134" i="1"/>
  <c r="Y134" i="1"/>
  <c r="X142" i="1"/>
  <c r="Y142" i="1"/>
  <c r="X150" i="1"/>
  <c r="Y150" i="1"/>
  <c r="X158" i="1"/>
  <c r="Y158" i="1"/>
  <c r="X167" i="1"/>
  <c r="Y167" i="1"/>
  <c r="X171" i="1"/>
  <c r="Y171" i="1"/>
  <c r="X179" i="1"/>
  <c r="Y179" i="1"/>
  <c r="X187" i="1"/>
  <c r="Y187" i="1"/>
  <c r="X191" i="1"/>
  <c r="Y191" i="1"/>
  <c r="X195" i="1"/>
  <c r="Y195" i="1"/>
  <c r="X199" i="1"/>
  <c r="Y199" i="1"/>
  <c r="X207" i="1"/>
  <c r="Y207" i="1"/>
  <c r="X211" i="1"/>
  <c r="Y211" i="1"/>
  <c r="X215" i="1"/>
  <c r="Y215" i="1"/>
  <c r="X219" i="1"/>
  <c r="Y219" i="1"/>
  <c r="X223" i="1"/>
  <c r="Y223" i="1"/>
  <c r="X234" i="1"/>
  <c r="Y234" i="1"/>
  <c r="X238" i="1"/>
  <c r="Y238" i="1"/>
  <c r="X242" i="1"/>
  <c r="Y242" i="1"/>
  <c r="X256" i="1"/>
  <c r="Y256" i="1"/>
  <c r="X271" i="1"/>
  <c r="Y271" i="1"/>
  <c r="X287" i="1"/>
  <c r="Y287" i="1"/>
  <c r="X303" i="1"/>
  <c r="Y303" i="1"/>
  <c r="X314" i="1"/>
  <c r="Y314" i="1"/>
  <c r="X330" i="1"/>
  <c r="Y330" i="1"/>
  <c r="X348" i="1"/>
  <c r="Y348" i="1"/>
  <c r="X364" i="1"/>
  <c r="Y364" i="1"/>
  <c r="X379" i="1"/>
  <c r="Y379" i="1"/>
  <c r="X396" i="1"/>
  <c r="Y396" i="1"/>
  <c r="X412" i="1"/>
  <c r="Y412" i="1"/>
  <c r="X428" i="1"/>
  <c r="Y428" i="1"/>
  <c r="X443" i="1"/>
  <c r="Y443" i="1"/>
  <c r="X460" i="1"/>
  <c r="Y460" i="1"/>
  <c r="X475" i="1"/>
  <c r="Y475" i="1"/>
  <c r="X491" i="1"/>
  <c r="Y491" i="1"/>
  <c r="X508" i="1"/>
  <c r="Y508" i="1"/>
  <c r="X524" i="1"/>
  <c r="Y524" i="1"/>
  <c r="X540" i="1"/>
  <c r="Y540" i="1"/>
  <c r="X555" i="1"/>
  <c r="Y555" i="1"/>
  <c r="X570" i="1"/>
  <c r="Y570" i="1"/>
  <c r="X586" i="1"/>
  <c r="Y586" i="1"/>
  <c r="X599" i="1"/>
  <c r="Y599" i="1"/>
  <c r="X615" i="1"/>
  <c r="Y615" i="1"/>
  <c r="X630" i="1"/>
  <c r="Y630" i="1"/>
  <c r="X645" i="1"/>
  <c r="Y645" i="1"/>
  <c r="X664" i="1"/>
  <c r="Y664" i="1"/>
  <c r="X679" i="1"/>
  <c r="Y679" i="1"/>
  <c r="X696" i="1"/>
  <c r="Y696" i="1"/>
  <c r="X712" i="1"/>
  <c r="Y712" i="1"/>
  <c r="X743" i="1"/>
  <c r="Y743" i="1"/>
  <c r="X760" i="1"/>
  <c r="Y760" i="1"/>
  <c r="X776" i="1"/>
  <c r="Y776" i="1"/>
  <c r="X791" i="1"/>
  <c r="Y791" i="1"/>
  <c r="X807" i="1"/>
  <c r="Y807" i="1"/>
  <c r="X823" i="1"/>
  <c r="Y823" i="1"/>
  <c r="X837" i="1"/>
  <c r="Y837" i="1"/>
  <c r="X852" i="1"/>
  <c r="Y852" i="1"/>
  <c r="X868" i="1"/>
  <c r="Y868" i="1"/>
  <c r="X957" i="1"/>
  <c r="Y957" i="1"/>
  <c r="X973" i="1"/>
  <c r="Y973" i="1"/>
  <c r="X559" i="1"/>
  <c r="Y559" i="1"/>
  <c r="X575" i="1"/>
  <c r="Y575" i="1"/>
  <c r="X591" i="1"/>
  <c r="Y591" i="1"/>
  <c r="X620" i="1"/>
  <c r="Y620" i="1"/>
  <c r="X636" i="1"/>
  <c r="Y636" i="1"/>
  <c r="X681" i="1"/>
  <c r="Y681" i="1"/>
  <c r="X697" i="1"/>
  <c r="Y697" i="1"/>
  <c r="X729" i="1"/>
  <c r="Y729" i="1"/>
  <c r="X762" i="1"/>
  <c r="Y762" i="1"/>
  <c r="X777" i="1"/>
  <c r="Y777" i="1"/>
  <c r="X911" i="1"/>
  <c r="Y911" i="1"/>
  <c r="X945" i="1"/>
  <c r="Y945" i="1"/>
  <c r="X958" i="1"/>
  <c r="Y958" i="1"/>
  <c r="X974" i="1"/>
  <c r="Y974" i="1"/>
  <c r="X1005" i="1"/>
  <c r="Y1005" i="1"/>
  <c r="X506" i="1"/>
  <c r="Y506" i="1"/>
  <c r="X886" i="1"/>
  <c r="Y886" i="1"/>
  <c r="X202" i="1"/>
  <c r="Y202" i="1"/>
  <c r="X369" i="1"/>
  <c r="Y369" i="1"/>
  <c r="X461" i="1"/>
  <c r="Y461" i="1"/>
  <c r="X594" i="1"/>
  <c r="Y594" i="1"/>
  <c r="X513" i="1"/>
  <c r="Y513" i="1"/>
  <c r="X766" i="1"/>
  <c r="Y766" i="1"/>
  <c r="X912" i="1"/>
  <c r="Y912" i="1"/>
  <c r="X859" i="1"/>
  <c r="Y859" i="1"/>
  <c r="X204" i="1"/>
  <c r="Y204" i="1"/>
  <c r="X270" i="1"/>
  <c r="Y270" i="1"/>
  <c r="X302" i="1"/>
  <c r="Y302" i="1"/>
  <c r="X331" i="1"/>
  <c r="Y331" i="1"/>
  <c r="X363" i="1"/>
  <c r="Y363" i="1"/>
  <c r="X395" i="1"/>
  <c r="Y395" i="1"/>
  <c r="X427" i="1"/>
  <c r="Y427" i="1"/>
  <c r="X459" i="1"/>
  <c r="Y459" i="1"/>
  <c r="X492" i="1"/>
  <c r="Y492" i="1"/>
  <c r="X523" i="1"/>
  <c r="Y523" i="1"/>
  <c r="X554" i="1"/>
  <c r="Y554" i="1"/>
  <c r="X585" i="1"/>
  <c r="Y585" i="1"/>
  <c r="X621" i="1"/>
  <c r="Y621" i="1"/>
  <c r="X654" i="1"/>
  <c r="Y654" i="1"/>
  <c r="X703" i="1"/>
  <c r="Y703" i="1"/>
  <c r="X736" i="1"/>
  <c r="Y736" i="1"/>
  <c r="X767" i="1"/>
  <c r="Y767" i="1"/>
  <c r="X798" i="1"/>
  <c r="Y798" i="1"/>
  <c r="X831" i="1"/>
  <c r="Y831" i="1"/>
  <c r="X860" i="1"/>
  <c r="Y860" i="1"/>
  <c r="X889" i="1"/>
  <c r="Y889" i="1"/>
  <c r="X932" i="1"/>
  <c r="Y932" i="1"/>
  <c r="X964" i="1"/>
  <c r="Y964" i="1"/>
  <c r="X995" i="1"/>
  <c r="Y995" i="1"/>
  <c r="X1011" i="1"/>
  <c r="Y1011" i="1"/>
  <c r="X247" i="1"/>
  <c r="Y247" i="1"/>
  <c r="X273" i="1"/>
  <c r="Y273" i="1"/>
  <c r="X316" i="1"/>
  <c r="Y316" i="1"/>
  <c r="X346" i="1"/>
  <c r="Y346" i="1"/>
  <c r="X378" i="1"/>
  <c r="Y378" i="1"/>
  <c r="X410" i="1"/>
  <c r="Y410" i="1"/>
  <c r="X441" i="1"/>
  <c r="Y441" i="1"/>
  <c r="X474" i="1"/>
  <c r="Y474" i="1"/>
  <c r="X505" i="1"/>
  <c r="Y505" i="1"/>
  <c r="X538" i="1"/>
  <c r="Y538" i="1"/>
  <c r="X568" i="1"/>
  <c r="Y568" i="1"/>
  <c r="X602" i="1"/>
  <c r="Y602" i="1"/>
  <c r="X635" i="1"/>
  <c r="Y635" i="1"/>
  <c r="X666" i="1"/>
  <c r="Y666" i="1"/>
  <c r="X698" i="1"/>
  <c r="Y698" i="1"/>
  <c r="X730" i="1"/>
  <c r="Y730" i="1"/>
  <c r="X761" i="1"/>
  <c r="Y761" i="1"/>
  <c r="X792" i="1"/>
  <c r="Y792" i="1"/>
  <c r="X824" i="1"/>
  <c r="Y824" i="1"/>
  <c r="X854" i="1"/>
  <c r="Y854" i="1"/>
  <c r="X891" i="1"/>
  <c r="Y891" i="1"/>
  <c r="X921" i="1"/>
  <c r="Y921" i="1"/>
  <c r="X955" i="1"/>
  <c r="Y955" i="1"/>
  <c r="X987" i="1"/>
  <c r="Y987" i="1"/>
  <c r="X1018" i="1"/>
  <c r="Y1018" i="1"/>
  <c r="X74" i="1"/>
  <c r="Y74" i="1"/>
  <c r="X82" i="1"/>
  <c r="Y82" i="1"/>
  <c r="X90" i="1"/>
  <c r="Y90" i="1"/>
  <c r="X98" i="1"/>
  <c r="Y98" i="1"/>
  <c r="X106" i="1"/>
  <c r="Y106" i="1"/>
  <c r="X114" i="1"/>
  <c r="Y114" i="1"/>
  <c r="X122" i="1"/>
  <c r="Y122" i="1"/>
  <c r="X130" i="1"/>
  <c r="Y130" i="1"/>
  <c r="X138" i="1"/>
  <c r="Y138" i="1"/>
  <c r="X146" i="1"/>
  <c r="Y146" i="1"/>
  <c r="X154" i="1"/>
  <c r="Y154" i="1"/>
  <c r="X163" i="1"/>
  <c r="Y163" i="1"/>
  <c r="X175" i="1"/>
  <c r="Y175" i="1"/>
  <c r="X183" i="1"/>
  <c r="Y183" i="1"/>
  <c r="X228" i="1"/>
  <c r="Y228" i="1"/>
  <c r="X329" i="1"/>
  <c r="Y329" i="1"/>
  <c r="X373" i="1"/>
  <c r="Y373" i="1"/>
  <c r="X417" i="1"/>
  <c r="Y417" i="1"/>
  <c r="X466" i="1"/>
  <c r="Y466" i="1"/>
  <c r="X525" i="1"/>
  <c r="Y525" i="1"/>
  <c r="X604" i="1"/>
  <c r="Y604" i="1"/>
  <c r="X725" i="1"/>
  <c r="Y725" i="1"/>
  <c r="X537" i="1"/>
  <c r="Y537" i="1"/>
  <c r="X663" i="1"/>
  <c r="Y663" i="1"/>
  <c r="X782" i="1"/>
  <c r="Y782" i="1"/>
  <c r="X836" i="1"/>
  <c r="Y836" i="1"/>
  <c r="X919" i="1"/>
  <c r="Y919" i="1"/>
  <c r="X1001" i="1"/>
  <c r="Y1001" i="1"/>
  <c r="X866" i="1"/>
  <c r="Y866" i="1"/>
  <c r="X901" i="1"/>
  <c r="Y901" i="1"/>
  <c r="X967" i="1"/>
  <c r="Y967" i="1"/>
  <c r="X243" i="1"/>
  <c r="Y243" i="1"/>
  <c r="X701" i="1"/>
  <c r="Y701" i="1"/>
  <c r="X473" i="1"/>
  <c r="Y473" i="1"/>
  <c r="X563" i="1"/>
  <c r="Y563" i="1"/>
  <c r="X851" i="1"/>
  <c r="Y851" i="1"/>
  <c r="X1009" i="1"/>
  <c r="Y1009" i="1"/>
  <c r="X922" i="1"/>
  <c r="Y922" i="1"/>
  <c r="X248" i="1"/>
  <c r="Y248" i="1"/>
  <c r="X274" i="1"/>
  <c r="Y274" i="1"/>
  <c r="X305" i="1"/>
  <c r="Y305" i="1"/>
  <c r="X352" i="1"/>
  <c r="Y352" i="1"/>
  <c r="X383" i="1"/>
  <c r="Y383" i="1"/>
  <c r="X415" i="1"/>
  <c r="Y415" i="1"/>
  <c r="X448" i="1"/>
  <c r="Y448" i="1"/>
  <c r="X479" i="1"/>
  <c r="Y479" i="1"/>
  <c r="X511" i="1"/>
  <c r="Y511" i="1"/>
  <c r="X544" i="1"/>
  <c r="Y544" i="1"/>
  <c r="X573" i="1"/>
  <c r="Y573" i="1"/>
  <c r="X609" i="1"/>
  <c r="Y609" i="1"/>
  <c r="X641" i="1"/>
  <c r="Y641" i="1"/>
  <c r="X676" i="1"/>
  <c r="Y676" i="1"/>
  <c r="X707" i="1"/>
  <c r="Y707" i="1"/>
  <c r="X740" i="1"/>
  <c r="Y740" i="1"/>
  <c r="X771" i="1"/>
  <c r="Y771" i="1"/>
  <c r="X802" i="1"/>
  <c r="Y802" i="1"/>
  <c r="X834" i="1"/>
  <c r="Y834" i="1"/>
  <c r="X864" i="1"/>
  <c r="Y864" i="1"/>
  <c r="X900" i="1"/>
  <c r="Y900" i="1"/>
  <c r="X953" i="1"/>
  <c r="Y953" i="1"/>
  <c r="X984" i="1"/>
  <c r="Y984" i="1"/>
  <c r="X1015" i="1"/>
  <c r="Y1015" i="1"/>
  <c r="X249" i="1"/>
  <c r="Y249" i="1"/>
  <c r="X276" i="1"/>
  <c r="Y276" i="1"/>
  <c r="X320" i="1"/>
  <c r="Y320" i="1"/>
  <c r="X350" i="1"/>
  <c r="Y350" i="1"/>
  <c r="X382" i="1"/>
  <c r="Y382" i="1"/>
  <c r="X414" i="1"/>
  <c r="Y414" i="1"/>
  <c r="X446" i="1"/>
  <c r="Y446" i="1"/>
  <c r="X478" i="1"/>
  <c r="Y478" i="1"/>
  <c r="X510" i="1"/>
  <c r="Y510" i="1"/>
  <c r="X556" i="1"/>
  <c r="Y556" i="1"/>
  <c r="X587" i="1"/>
  <c r="Y587" i="1"/>
  <c r="X623" i="1"/>
  <c r="Y623" i="1"/>
  <c r="X655" i="1"/>
  <c r="Y655" i="1"/>
  <c r="X686" i="1"/>
  <c r="Y686" i="1"/>
  <c r="X718" i="1"/>
  <c r="Y718" i="1"/>
  <c r="X750" i="1"/>
  <c r="Y750" i="1"/>
  <c r="X781" i="1"/>
  <c r="Y781" i="1"/>
  <c r="X812" i="1"/>
  <c r="Y812" i="1"/>
  <c r="X843" i="1"/>
  <c r="Y843" i="1"/>
  <c r="X879" i="1"/>
  <c r="Y879" i="1"/>
  <c r="X910" i="1"/>
  <c r="Y910" i="1"/>
  <c r="X942" i="1"/>
  <c r="Y942" i="1"/>
  <c r="X975" i="1"/>
  <c r="Y975" i="1"/>
  <c r="X1006" i="1"/>
  <c r="Y1006" i="1"/>
  <c r="X71" i="1"/>
  <c r="Y71" i="1"/>
  <c r="X79" i="1"/>
  <c r="Y79" i="1"/>
  <c r="X87" i="1"/>
  <c r="Y87" i="1"/>
  <c r="X95" i="1"/>
  <c r="Y95" i="1"/>
  <c r="X103" i="1"/>
  <c r="Y103" i="1"/>
  <c r="X111" i="1"/>
  <c r="Y111" i="1"/>
  <c r="X119" i="1"/>
  <c r="Y119" i="1"/>
  <c r="X127" i="1"/>
  <c r="Y127" i="1"/>
  <c r="X135" i="1"/>
  <c r="Y135" i="1"/>
  <c r="X143" i="1"/>
  <c r="Y143" i="1"/>
  <c r="X151" i="1"/>
  <c r="Y151" i="1"/>
  <c r="X159" i="1"/>
  <c r="Y159" i="1"/>
  <c r="X168" i="1"/>
  <c r="Y168" i="1"/>
  <c r="X176" i="1"/>
  <c r="Y176" i="1"/>
  <c r="X184" i="1"/>
  <c r="Y184" i="1"/>
  <c r="X192" i="1"/>
  <c r="Y192" i="1"/>
  <c r="X200" i="1"/>
  <c r="Y200" i="1"/>
  <c r="X212" i="1"/>
  <c r="Y212" i="1"/>
  <c r="X220" i="1"/>
  <c r="Y220" i="1"/>
  <c r="X229" i="1"/>
  <c r="Y229" i="1"/>
  <c r="X239" i="1"/>
  <c r="Y239" i="1"/>
  <c r="X259" i="1"/>
  <c r="Y259" i="1"/>
  <c r="X291" i="1"/>
  <c r="Y291" i="1"/>
  <c r="X318" i="1"/>
  <c r="Y318" i="1"/>
  <c r="X351" i="1"/>
  <c r="Y351" i="1"/>
  <c r="X384" i="1"/>
  <c r="Y384" i="1"/>
  <c r="X400" i="1"/>
  <c r="Y400" i="1"/>
  <c r="X416" i="1"/>
  <c r="Y416" i="1"/>
  <c r="X432" i="1"/>
  <c r="Y432" i="1"/>
  <c r="X447" i="1"/>
  <c r="Y447" i="1"/>
  <c r="X464" i="1"/>
  <c r="Y464" i="1"/>
  <c r="X480" i="1"/>
  <c r="Y480" i="1"/>
  <c r="X496" i="1"/>
  <c r="Y496" i="1"/>
  <c r="X512" i="1"/>
  <c r="Y512" i="1"/>
  <c r="X528" i="1"/>
  <c r="Y528" i="1"/>
  <c r="X558" i="1"/>
  <c r="Y558" i="1"/>
  <c r="X574" i="1"/>
  <c r="Y574" i="1"/>
  <c r="X589" i="1"/>
  <c r="Y589" i="1"/>
  <c r="X603" i="1"/>
  <c r="Y603" i="1"/>
  <c r="X618" i="1"/>
  <c r="Y618" i="1"/>
  <c r="X634" i="1"/>
  <c r="Y634" i="1"/>
  <c r="X649" i="1"/>
  <c r="Y649" i="1"/>
  <c r="X668" i="1"/>
  <c r="Y668" i="1"/>
  <c r="X684" i="1"/>
  <c r="Y684" i="1"/>
  <c r="X699" i="1"/>
  <c r="Y699" i="1"/>
  <c r="X716" i="1"/>
  <c r="Y716" i="1"/>
  <c r="X732" i="1"/>
  <c r="Y732" i="1"/>
  <c r="X748" i="1"/>
  <c r="Y748" i="1"/>
  <c r="X764" i="1"/>
  <c r="Y764" i="1"/>
  <c r="X780" i="1"/>
  <c r="Y780" i="1"/>
  <c r="X794" i="1"/>
  <c r="Y794" i="1"/>
  <c r="X811" i="1"/>
  <c r="Y811" i="1"/>
  <c r="X826" i="1"/>
  <c r="Y826" i="1"/>
  <c r="X842" i="1"/>
  <c r="Y842" i="1"/>
  <c r="X857" i="1"/>
  <c r="Y857" i="1"/>
  <c r="X872" i="1"/>
  <c r="Y872" i="1"/>
  <c r="X890" i="1"/>
  <c r="Y890" i="1"/>
  <c r="X902" i="1"/>
  <c r="Y902" i="1"/>
  <c r="X915" i="1"/>
  <c r="Y915" i="1"/>
  <c r="X929" i="1"/>
  <c r="Y929" i="1"/>
  <c r="X943" i="1"/>
  <c r="Y943" i="1"/>
  <c r="X961" i="1"/>
  <c r="Y961" i="1"/>
  <c r="X977" i="1"/>
  <c r="Y977" i="1"/>
  <c r="X996" i="1"/>
  <c r="Y996" i="1"/>
  <c r="X1012" i="1"/>
  <c r="Y1012" i="1"/>
  <c r="X1028" i="1"/>
  <c r="Y1028" i="1"/>
  <c r="X245" i="1"/>
  <c r="Y245" i="1"/>
  <c r="X257" i="1"/>
  <c r="Y257" i="1"/>
  <c r="X272" i="1"/>
  <c r="Y272" i="1"/>
  <c r="X289" i="1"/>
  <c r="Y289" i="1"/>
  <c r="X304" i="1"/>
  <c r="Y304" i="1"/>
  <c r="X317" i="1"/>
  <c r="Y317" i="1"/>
  <c r="X365" i="1"/>
  <c r="Y365" i="1"/>
  <c r="X381" i="1"/>
  <c r="Y381" i="1"/>
  <c r="X429" i="1"/>
  <c r="Y429" i="1"/>
  <c r="X445" i="1"/>
  <c r="Y445" i="1"/>
  <c r="X801" i="1"/>
  <c r="Y801" i="1"/>
  <c r="X855" i="1"/>
  <c r="Y855" i="1"/>
  <c r="X870" i="1"/>
  <c r="Y870" i="1"/>
  <c r="X897" i="1"/>
  <c r="Y897" i="1"/>
  <c r="X918" i="1"/>
  <c r="Y918" i="1"/>
  <c r="X401" i="1"/>
  <c r="Y401" i="1"/>
  <c r="X333" i="1"/>
  <c r="Y333" i="1"/>
  <c r="X640" i="1"/>
  <c r="Y640" i="1"/>
  <c r="X665" i="1"/>
  <c r="Y665" i="1"/>
  <c r="X926" i="1"/>
  <c r="Y926" i="1"/>
  <c r="X878" i="1"/>
  <c r="Y878" i="1"/>
  <c r="X989" i="1"/>
  <c r="Y989" i="1"/>
  <c r="X231" i="1"/>
  <c r="Y231" i="1"/>
  <c r="X290" i="1"/>
  <c r="Y290" i="1"/>
  <c r="X319" i="1"/>
  <c r="Y319" i="1"/>
  <c r="X334" i="1"/>
  <c r="Y334" i="1"/>
  <c r="X368" i="1"/>
  <c r="Y368" i="1"/>
  <c r="X399" i="1"/>
  <c r="Y399" i="1"/>
  <c r="X431" i="1"/>
  <c r="Y431" i="1"/>
  <c r="X463" i="1"/>
  <c r="Y463" i="1"/>
  <c r="X495" i="1"/>
  <c r="Y495" i="1"/>
  <c r="X527" i="1"/>
  <c r="Y527" i="1"/>
  <c r="X557" i="1"/>
  <c r="Y557" i="1"/>
  <c r="X595" i="1"/>
  <c r="Y595" i="1"/>
  <c r="X625" i="1"/>
  <c r="Y625" i="1"/>
  <c r="X657" i="1"/>
  <c r="Y657" i="1"/>
  <c r="X692" i="1"/>
  <c r="Y692" i="1"/>
  <c r="X724" i="1"/>
  <c r="Y724" i="1"/>
  <c r="X755" i="1"/>
  <c r="Y755" i="1"/>
  <c r="X786" i="1"/>
  <c r="Y786" i="1"/>
  <c r="X818" i="1"/>
  <c r="Y818" i="1"/>
  <c r="X849" i="1"/>
  <c r="Y849" i="1"/>
  <c r="X877" i="1"/>
  <c r="Y877" i="1"/>
  <c r="X916" i="1"/>
  <c r="Y916" i="1"/>
  <c r="X936" i="1"/>
  <c r="Y936" i="1"/>
  <c r="X968" i="1"/>
  <c r="Y968" i="1"/>
  <c r="X1000" i="1"/>
  <c r="Y1000" i="1"/>
  <c r="X1032" i="1"/>
  <c r="Y1032" i="1"/>
  <c r="X261" i="1"/>
  <c r="Y261" i="1"/>
  <c r="X292" i="1"/>
  <c r="Y292" i="1"/>
  <c r="X336" i="1"/>
  <c r="Y336" i="1"/>
  <c r="X366" i="1"/>
  <c r="Y366" i="1"/>
  <c r="X398" i="1"/>
  <c r="Y398" i="1"/>
  <c r="X430" i="1"/>
  <c r="Y430" i="1"/>
  <c r="X462" i="1"/>
  <c r="Y462" i="1"/>
  <c r="X493" i="1"/>
  <c r="Y493" i="1"/>
  <c r="X526" i="1"/>
  <c r="Y526" i="1"/>
  <c r="X542" i="1"/>
  <c r="Y542" i="1"/>
  <c r="X572" i="1"/>
  <c r="Y572" i="1"/>
  <c r="X606" i="1"/>
  <c r="Y606" i="1"/>
  <c r="X639" i="1"/>
  <c r="Y639" i="1"/>
  <c r="X670" i="1"/>
  <c r="Y670" i="1"/>
  <c r="X702" i="1"/>
  <c r="Y702" i="1"/>
  <c r="X734" i="1"/>
  <c r="Y734" i="1"/>
  <c r="X765" i="1"/>
  <c r="Y765" i="1"/>
  <c r="X796" i="1"/>
  <c r="Y796" i="1"/>
  <c r="X828" i="1"/>
  <c r="Y828" i="1"/>
  <c r="X858" i="1"/>
  <c r="Y858" i="1"/>
  <c r="X894" i="1"/>
  <c r="Y894" i="1"/>
  <c r="X924" i="1"/>
  <c r="Y924" i="1"/>
  <c r="X959" i="1"/>
  <c r="Y959" i="1"/>
  <c r="X990" i="1"/>
  <c r="Y990" i="1"/>
  <c r="X1022" i="1"/>
  <c r="Y1022" i="1"/>
  <c r="X75" i="1"/>
  <c r="Y75" i="1"/>
  <c r="X83" i="1"/>
  <c r="Y83" i="1"/>
  <c r="X91" i="1"/>
  <c r="Y91" i="1"/>
  <c r="X99" i="1"/>
  <c r="Y99" i="1"/>
  <c r="X107" i="1"/>
  <c r="Y107" i="1"/>
  <c r="X115" i="1"/>
  <c r="Y115" i="1"/>
  <c r="X123" i="1"/>
  <c r="Y123" i="1"/>
  <c r="X131" i="1"/>
  <c r="Y131" i="1"/>
  <c r="X139" i="1"/>
  <c r="Y139" i="1"/>
  <c r="X147" i="1"/>
  <c r="Y147" i="1"/>
  <c r="X155" i="1"/>
  <c r="Y155" i="1"/>
  <c r="X164" i="1"/>
  <c r="Y164" i="1"/>
  <c r="X172" i="1"/>
  <c r="Y172" i="1"/>
  <c r="X180" i="1"/>
  <c r="Y180" i="1"/>
  <c r="X188" i="1"/>
  <c r="Y188" i="1"/>
  <c r="X196" i="1"/>
  <c r="Y196" i="1"/>
  <c r="X208" i="1"/>
  <c r="Y208" i="1"/>
  <c r="X216" i="1"/>
  <c r="Y216" i="1"/>
  <c r="X224" i="1"/>
  <c r="Y224" i="1"/>
  <c r="X235" i="1"/>
  <c r="Y235" i="1"/>
  <c r="X246" i="1"/>
  <c r="Y246" i="1"/>
  <c r="X275" i="1"/>
  <c r="Y275" i="1"/>
  <c r="X306" i="1"/>
  <c r="Y306" i="1"/>
  <c r="X335" i="1"/>
  <c r="Y335" i="1"/>
  <c r="X367" i="1"/>
  <c r="Y367" i="1"/>
  <c r="X543" i="1"/>
  <c r="Y543" i="1"/>
  <c r="X337" i="1"/>
  <c r="Y337" i="1"/>
  <c r="X385" i="1"/>
  <c r="Y385" i="1"/>
  <c r="X433" i="1"/>
  <c r="Y433" i="1"/>
  <c r="X477" i="1"/>
  <c r="Y477" i="1"/>
  <c r="X541" i="1"/>
  <c r="Y541" i="1"/>
  <c r="X651" i="1"/>
  <c r="Y651" i="1"/>
  <c r="X737" i="1"/>
  <c r="Y737" i="1"/>
  <c r="X571" i="1"/>
  <c r="Y571" i="1"/>
  <c r="X669" i="1"/>
  <c r="Y669" i="1"/>
  <c r="X793" i="1"/>
  <c r="Y793" i="1"/>
  <c r="X873" i="1"/>
  <c r="Y873" i="1"/>
  <c r="X930" i="1"/>
  <c r="Y930" i="1"/>
  <c r="X1016" i="1"/>
  <c r="Y1016" i="1"/>
  <c r="X880" i="1"/>
  <c r="Y880" i="1"/>
  <c r="X931" i="1"/>
  <c r="Y931" i="1"/>
  <c r="X994" i="1"/>
  <c r="Y994" i="1"/>
  <c r="X254" i="1"/>
  <c r="Y254" i="1"/>
  <c r="X313" i="1"/>
  <c r="Y313" i="1"/>
  <c r="X624" i="1"/>
  <c r="Y624" i="1"/>
  <c r="X425" i="1"/>
  <c r="Y425" i="1"/>
  <c r="X728" i="1"/>
  <c r="Y728" i="1"/>
  <c r="X345" i="1"/>
  <c r="Y345" i="1"/>
  <c r="X442" i="1"/>
  <c r="Y442" i="1"/>
  <c r="X546" i="1"/>
  <c r="Y546" i="1"/>
  <c r="X745" i="1"/>
  <c r="Y745" i="1"/>
  <c r="X685" i="1"/>
  <c r="Y685" i="1"/>
  <c r="X882" i="1"/>
  <c r="Y882" i="1"/>
  <c r="X1021" i="1"/>
  <c r="Y1021" i="1"/>
  <c r="X933" i="1"/>
  <c r="Y933" i="1"/>
  <c r="X268" i="1"/>
  <c r="Y268" i="1"/>
  <c r="X278" i="1"/>
  <c r="Y278" i="1"/>
  <c r="X308" i="1"/>
  <c r="Y308" i="1"/>
  <c r="X339" i="1"/>
  <c r="Y339" i="1"/>
  <c r="X372" i="1"/>
  <c r="Y372" i="1"/>
  <c r="X403" i="1"/>
  <c r="Y403" i="1"/>
  <c r="X435" i="1"/>
  <c r="Y435" i="1"/>
  <c r="X467" i="1"/>
  <c r="Y467" i="1"/>
  <c r="X499" i="1"/>
  <c r="Y499" i="1"/>
  <c r="X531" i="1"/>
  <c r="Y531" i="1"/>
  <c r="X561" i="1"/>
  <c r="Y561" i="1"/>
  <c r="X598" i="1"/>
  <c r="Y598" i="1"/>
  <c r="X629" i="1"/>
  <c r="Y629" i="1"/>
  <c r="X661" i="1"/>
  <c r="Y661" i="1"/>
  <c r="X695" i="1"/>
  <c r="Y695" i="1"/>
  <c r="X727" i="1"/>
  <c r="Y727" i="1"/>
  <c r="X759" i="1"/>
  <c r="Y759" i="1"/>
  <c r="X790" i="1"/>
  <c r="Y790" i="1"/>
  <c r="X822" i="1"/>
  <c r="Y822" i="1"/>
  <c r="X853" i="1"/>
  <c r="Y853" i="1"/>
  <c r="X881" i="1"/>
  <c r="Y881" i="1"/>
  <c r="X920" i="1"/>
  <c r="Y920" i="1"/>
  <c r="X956" i="1"/>
  <c r="Y956" i="1"/>
  <c r="X988" i="1"/>
  <c r="Y988" i="1"/>
  <c r="X1019" i="1"/>
  <c r="Y1019" i="1"/>
  <c r="X252" i="1"/>
  <c r="Y252" i="1"/>
  <c r="X280" i="1"/>
  <c r="Y280" i="1"/>
  <c r="X324" i="1"/>
  <c r="Y324" i="1"/>
  <c r="X354" i="1"/>
  <c r="Y354" i="1"/>
  <c r="X370" i="1"/>
  <c r="Y370" i="1"/>
  <c r="X402" i="1"/>
  <c r="Y402" i="1"/>
  <c r="X434" i="1"/>
  <c r="Y434" i="1"/>
  <c r="X465" i="1"/>
  <c r="Y465" i="1"/>
  <c r="X497" i="1"/>
  <c r="Y497" i="1"/>
  <c r="X530" i="1"/>
  <c r="Y530" i="1"/>
  <c r="X560" i="1"/>
  <c r="Y560" i="1"/>
  <c r="X590" i="1"/>
  <c r="Y590" i="1"/>
  <c r="X627" i="1"/>
  <c r="Y627" i="1"/>
  <c r="X659" i="1"/>
  <c r="Y659" i="1"/>
  <c r="X690" i="1"/>
  <c r="Y690" i="1"/>
  <c r="X722" i="1"/>
  <c r="Y722" i="1"/>
  <c r="X754" i="1"/>
  <c r="Y754" i="1"/>
  <c r="X785" i="1"/>
  <c r="Y785" i="1"/>
  <c r="X816" i="1"/>
  <c r="Y816" i="1"/>
  <c r="X847" i="1"/>
  <c r="Y847" i="1"/>
  <c r="X898" i="1"/>
  <c r="Y898" i="1"/>
  <c r="X928" i="1"/>
  <c r="Y928" i="1"/>
  <c r="X963" i="1"/>
  <c r="Y963" i="1"/>
  <c r="X993" i="1"/>
  <c r="Y993" i="1"/>
  <c r="X1010" i="1"/>
  <c r="Y1010" i="1"/>
  <c r="X72" i="1"/>
  <c r="Y72" i="1"/>
  <c r="X80" i="1"/>
  <c r="Y80" i="1"/>
  <c r="X88" i="1"/>
  <c r="Y88" i="1"/>
  <c r="X96" i="1"/>
  <c r="Y96" i="1"/>
  <c r="X104" i="1"/>
  <c r="Y104" i="1"/>
  <c r="X112" i="1"/>
  <c r="Y112" i="1"/>
  <c r="X120" i="1"/>
  <c r="Y120" i="1"/>
  <c r="X128" i="1"/>
  <c r="Y128" i="1"/>
  <c r="X140" i="1"/>
  <c r="Y140" i="1"/>
  <c r="X148" i="1"/>
  <c r="Y148" i="1"/>
  <c r="X152" i="1"/>
  <c r="Y152" i="1"/>
  <c r="X160" i="1"/>
  <c r="Y160" i="1"/>
  <c r="X169" i="1"/>
  <c r="Y169" i="1"/>
  <c r="X177" i="1"/>
  <c r="Y177" i="1"/>
  <c r="X185" i="1"/>
  <c r="Y185" i="1"/>
  <c r="X197" i="1"/>
  <c r="Y197" i="1"/>
  <c r="X205" i="1"/>
  <c r="Y205" i="1"/>
  <c r="X213" i="1"/>
  <c r="Y213" i="1"/>
  <c r="X217" i="1"/>
  <c r="Y217" i="1"/>
  <c r="X221" i="1"/>
  <c r="Y221" i="1"/>
  <c r="X225" i="1"/>
  <c r="Y225" i="1"/>
  <c r="X230" i="1"/>
  <c r="Y230" i="1"/>
  <c r="X236" i="1"/>
  <c r="Y236" i="1"/>
  <c r="X240" i="1"/>
  <c r="Y240" i="1"/>
  <c r="X250" i="1"/>
  <c r="Y250" i="1"/>
  <c r="X279" i="1"/>
  <c r="Y279" i="1"/>
  <c r="X295" i="1"/>
  <c r="Y295" i="1"/>
  <c r="X309" i="1"/>
  <c r="Y309" i="1"/>
  <c r="X323" i="1"/>
  <c r="Y323" i="1"/>
  <c r="X338" i="1"/>
  <c r="Y338" i="1"/>
  <c r="X356" i="1"/>
  <c r="Y356" i="1"/>
  <c r="X371" i="1"/>
  <c r="Y371" i="1"/>
  <c r="X388" i="1"/>
  <c r="Y388" i="1"/>
  <c r="X404" i="1"/>
  <c r="Y404" i="1"/>
  <c r="X420" i="1"/>
  <c r="Y420" i="1"/>
  <c r="X436" i="1"/>
  <c r="Y436" i="1"/>
  <c r="X452" i="1"/>
  <c r="Y452" i="1"/>
  <c r="X468" i="1"/>
  <c r="Y468" i="1"/>
  <c r="X484" i="1"/>
  <c r="Y484" i="1"/>
  <c r="X500" i="1"/>
  <c r="Y500" i="1"/>
  <c r="X515" i="1"/>
  <c r="Y515" i="1"/>
  <c r="X532" i="1"/>
  <c r="Y532" i="1"/>
  <c r="X548" i="1"/>
  <c r="Y548" i="1"/>
  <c r="X562" i="1"/>
  <c r="Y562" i="1"/>
  <c r="X578" i="1"/>
  <c r="Y578" i="1"/>
  <c r="X592" i="1"/>
  <c r="Y592" i="1"/>
  <c r="X607" i="1"/>
  <c r="Y607" i="1"/>
  <c r="X622" i="1"/>
  <c r="Y622" i="1"/>
  <c r="X638" i="1"/>
  <c r="Y638" i="1"/>
  <c r="X653" i="1"/>
  <c r="Y653" i="1"/>
  <c r="X672" i="1"/>
  <c r="Y672" i="1"/>
  <c r="X688" i="1"/>
  <c r="Y688" i="1"/>
  <c r="X704" i="1"/>
  <c r="Y704" i="1"/>
  <c r="X720" i="1"/>
  <c r="Y720" i="1"/>
  <c r="X735" i="1"/>
  <c r="Y735" i="1"/>
  <c r="X752" i="1"/>
  <c r="Y752" i="1"/>
  <c r="X768" i="1"/>
  <c r="Y768" i="1"/>
  <c r="X784" i="1"/>
  <c r="Y784" i="1"/>
  <c r="X799" i="1"/>
  <c r="Y799" i="1"/>
  <c r="X815" i="1"/>
  <c r="Y815" i="1"/>
  <c r="X830" i="1"/>
  <c r="Y830" i="1"/>
  <c r="X846" i="1"/>
  <c r="Y846" i="1"/>
  <c r="X861" i="1"/>
  <c r="Y861" i="1"/>
  <c r="X906" i="1"/>
  <c r="Y906" i="1"/>
  <c r="X965" i="1"/>
  <c r="Y965" i="1"/>
  <c r="X980" i="1"/>
  <c r="Y980" i="1"/>
  <c r="X999" i="1"/>
  <c r="Y999" i="1"/>
  <c r="X1031" i="1"/>
  <c r="Y1031" i="1"/>
  <c r="X260" i="1"/>
  <c r="Y260" i="1"/>
  <c r="X293" i="1"/>
  <c r="Y293" i="1"/>
  <c r="X597" i="1"/>
  <c r="Y597" i="1"/>
  <c r="X612" i="1"/>
  <c r="Y612" i="1"/>
  <c r="X660" i="1"/>
  <c r="Y660" i="1"/>
  <c r="X673" i="1"/>
  <c r="Y673" i="1"/>
  <c r="X689" i="1"/>
  <c r="Y689" i="1"/>
  <c r="X705" i="1"/>
  <c r="Y705" i="1"/>
  <c r="X753" i="1"/>
  <c r="Y753" i="1"/>
  <c r="X769" i="1"/>
  <c r="Y769" i="1"/>
  <c r="X840" i="1"/>
  <c r="Y840" i="1"/>
  <c r="X950" i="1"/>
  <c r="Y950" i="1"/>
  <c r="X982" i="1"/>
  <c r="Y982" i="1"/>
  <c r="X998" i="1"/>
  <c r="Y998" i="1"/>
  <c r="X1013" i="1"/>
  <c r="Y1013" i="1"/>
  <c r="X1029" i="1"/>
  <c r="Y1029" i="1"/>
  <c r="H498" i="1"/>
  <c r="H725" i="1"/>
  <c r="I725" i="1" s="1"/>
  <c r="H793" i="1"/>
  <c r="H851" i="1"/>
  <c r="I851" i="1" s="1"/>
  <c r="H992" i="1"/>
  <c r="H899" i="1"/>
  <c r="I899" i="1" s="1"/>
  <c r="H201" i="1"/>
  <c r="H262" i="1"/>
  <c r="I262" i="1" s="1"/>
  <c r="H294" i="1"/>
  <c r="H322" i="1"/>
  <c r="I322" i="1" s="1"/>
  <c r="H355" i="1"/>
  <c r="H387" i="1"/>
  <c r="I387" i="1" s="1"/>
  <c r="H419" i="1"/>
  <c r="H451" i="1"/>
  <c r="I451" i="1" s="1"/>
  <c r="H483" i="1"/>
  <c r="H516" i="1"/>
  <c r="I516" i="1" s="1"/>
  <c r="H547" i="1"/>
  <c r="H577" i="1"/>
  <c r="I577" i="1" s="1"/>
  <c r="H613" i="1"/>
  <c r="H646" i="1"/>
  <c r="I646" i="1" s="1"/>
  <c r="H680" i="1"/>
  <c r="H711" i="1"/>
  <c r="I711" i="1" s="1"/>
  <c r="H744" i="1"/>
  <c r="H775" i="1"/>
  <c r="I775" i="1" s="1"/>
  <c r="H806" i="1"/>
  <c r="H838" i="1"/>
  <c r="I838" i="1" s="1"/>
  <c r="H867" i="1"/>
  <c r="H903" i="1"/>
  <c r="I903" i="1" s="1"/>
  <c r="H940" i="1"/>
  <c r="H972" i="1"/>
  <c r="I972" i="1" s="1"/>
  <c r="H1004" i="1"/>
  <c r="H226" i="1"/>
  <c r="I226" i="1" s="1"/>
  <c r="H265" i="1"/>
  <c r="H297" i="1"/>
  <c r="I297" i="1" s="1"/>
  <c r="H340" i="1"/>
  <c r="H370" i="1"/>
  <c r="I370" i="1" s="1"/>
  <c r="H402" i="1"/>
  <c r="H434" i="1"/>
  <c r="I434" i="1" s="1"/>
  <c r="H450" i="1"/>
  <c r="H482" i="1"/>
  <c r="I482" i="1" s="1"/>
  <c r="H514" i="1"/>
  <c r="H530" i="1"/>
  <c r="I530" i="1" s="1"/>
  <c r="H545" i="1"/>
  <c r="H560" i="1"/>
  <c r="I560" i="1" s="1"/>
  <c r="H576" i="1"/>
  <c r="H610" i="1"/>
  <c r="I610" i="1" s="1"/>
  <c r="H643" i="1"/>
  <c r="H674" i="1"/>
  <c r="I674" i="1" s="1"/>
  <c r="H706" i="1"/>
  <c r="H738" i="1"/>
  <c r="I738" i="1" s="1"/>
  <c r="H770" i="1"/>
  <c r="H800" i="1"/>
  <c r="I800" i="1" s="1"/>
  <c r="H832" i="1"/>
  <c r="H862" i="1"/>
  <c r="I862" i="1" s="1"/>
  <c r="H914" i="1"/>
  <c r="H84" i="1"/>
  <c r="I84" i="1" s="1"/>
  <c r="H329" i="1"/>
  <c r="H373" i="1"/>
  <c r="I373" i="1" s="1"/>
  <c r="H409" i="1"/>
  <c r="H454" i="1"/>
  <c r="I454" i="1" s="1"/>
  <c r="H506" i="1"/>
  <c r="H579" i="1"/>
  <c r="I579" i="1" s="1"/>
  <c r="H647" i="1"/>
  <c r="H728" i="1"/>
  <c r="I728" i="1" s="1"/>
  <c r="H513" i="1"/>
  <c r="H644" i="1"/>
  <c r="I644" i="1" s="1"/>
  <c r="H733" i="1"/>
  <c r="H797" i="1"/>
  <c r="I797" i="1" s="1"/>
  <c r="H873" i="1"/>
  <c r="H930" i="1"/>
  <c r="I930" i="1" s="1"/>
  <c r="H1001" i="1"/>
  <c r="H866" i="1"/>
  <c r="I866" i="1" s="1"/>
  <c r="H901" i="1"/>
  <c r="H962" i="1"/>
  <c r="I962" i="1" s="1"/>
  <c r="H202" i="1"/>
  <c r="H285" i="1"/>
  <c r="I285" i="1" s="1"/>
  <c r="H401" i="1"/>
  <c r="H567" i="1"/>
  <c r="I567" i="1" s="1"/>
  <c r="H628" i="1"/>
  <c r="H333" i="1"/>
  <c r="I333" i="1" s="1"/>
  <c r="H413" i="1"/>
  <c r="H518" i="1"/>
  <c r="I518" i="1" s="1"/>
  <c r="H651" i="1"/>
  <c r="H537" i="1"/>
  <c r="I537" i="1" s="1"/>
  <c r="H749" i="1"/>
  <c r="H882" i="1"/>
  <c r="I882" i="1" s="1"/>
  <c r="H1009" i="1"/>
  <c r="H922" i="1"/>
  <c r="I922" i="1" s="1"/>
  <c r="H203" i="1"/>
  <c r="H266" i="1"/>
  <c r="I266" i="1" s="1"/>
  <c r="H298" i="1"/>
  <c r="H326" i="1"/>
  <c r="I326" i="1" s="1"/>
  <c r="H360" i="1"/>
  <c r="H391" i="1"/>
  <c r="I391" i="1" s="1"/>
  <c r="H423" i="1"/>
  <c r="H455" i="1"/>
  <c r="I455" i="1" s="1"/>
  <c r="H472" i="1"/>
  <c r="H503" i="1"/>
  <c r="I503" i="1" s="1"/>
  <c r="H535" i="1"/>
  <c r="H565" i="1"/>
  <c r="I565" i="1" s="1"/>
  <c r="H601" i="1"/>
  <c r="H633" i="1"/>
  <c r="I633" i="1" s="1"/>
  <c r="H650" i="1"/>
  <c r="H683" i="1"/>
  <c r="I683" i="1" s="1"/>
  <c r="H715" i="1"/>
  <c r="H747" i="1"/>
  <c r="I747" i="1" s="1"/>
  <c r="H779" i="1"/>
  <c r="H810" i="1"/>
  <c r="I810" i="1" s="1"/>
  <c r="H841" i="1"/>
  <c r="H871" i="1"/>
  <c r="I871" i="1" s="1"/>
  <c r="H927" i="1"/>
  <c r="H960" i="1"/>
  <c r="I960" i="1" s="1"/>
  <c r="H991" i="1"/>
  <c r="H1024" i="1"/>
  <c r="I1024" i="1" s="1"/>
  <c r="H269" i="1"/>
  <c r="H300" i="1"/>
  <c r="I300" i="1" s="1"/>
  <c r="H343" i="1"/>
  <c r="H374" i="1"/>
  <c r="I374" i="1" s="1"/>
  <c r="H406" i="1"/>
  <c r="H438" i="1"/>
  <c r="I438" i="1" s="1"/>
  <c r="H470" i="1"/>
  <c r="H502" i="1"/>
  <c r="I502" i="1" s="1"/>
  <c r="H533" i="1"/>
  <c r="H564" i="1"/>
  <c r="I564" i="1" s="1"/>
  <c r="H593" i="1"/>
  <c r="H631" i="1"/>
  <c r="I631" i="1" s="1"/>
  <c r="H662" i="1"/>
  <c r="H694" i="1"/>
  <c r="I694" i="1" s="1"/>
  <c r="H726" i="1"/>
  <c r="H757" i="1"/>
  <c r="I757" i="1" s="1"/>
  <c r="H774" i="1"/>
  <c r="H788" i="1"/>
  <c r="I788" i="1" s="1"/>
  <c r="H804" i="1"/>
  <c r="H820" i="1"/>
  <c r="I820" i="1" s="1"/>
  <c r="H835" i="1"/>
  <c r="H850" i="1"/>
  <c r="I850" i="1" s="1"/>
  <c r="H869" i="1"/>
  <c r="H887" i="1"/>
  <c r="I887" i="1" s="1"/>
  <c r="H905" i="1"/>
  <c r="H917" i="1"/>
  <c r="I917" i="1" s="1"/>
  <c r="H934" i="1"/>
  <c r="H966" i="1"/>
  <c r="I966" i="1" s="1"/>
  <c r="H983" i="1"/>
  <c r="H997" i="1"/>
  <c r="I997" i="1" s="1"/>
  <c r="H1014" i="1"/>
  <c r="H1030" i="1"/>
  <c r="I1030" i="1" s="1"/>
  <c r="H73" i="1"/>
  <c r="H77" i="1"/>
  <c r="I77" i="1" s="1"/>
  <c r="H81" i="1"/>
  <c r="H89" i="1"/>
  <c r="I89" i="1" s="1"/>
  <c r="H93" i="1"/>
  <c r="H97" i="1"/>
  <c r="I97" i="1" s="1"/>
  <c r="H101" i="1"/>
  <c r="H105" i="1"/>
  <c r="I105" i="1" s="1"/>
  <c r="H109" i="1"/>
  <c r="H113" i="1"/>
  <c r="I113" i="1" s="1"/>
  <c r="H117" i="1"/>
  <c r="H121" i="1"/>
  <c r="I121" i="1" s="1"/>
  <c r="H125" i="1"/>
  <c r="H129" i="1"/>
  <c r="I129" i="1" s="1"/>
  <c r="H133" i="1"/>
  <c r="H137" i="1"/>
  <c r="I137" i="1" s="1"/>
  <c r="H141" i="1"/>
  <c r="H145" i="1"/>
  <c r="I145" i="1" s="1"/>
  <c r="H149" i="1"/>
  <c r="H153" i="1"/>
  <c r="I153" i="1" s="1"/>
  <c r="H157" i="1"/>
  <c r="H162" i="1"/>
  <c r="I162" i="1" s="1"/>
  <c r="H166" i="1"/>
  <c r="H170" i="1"/>
  <c r="I170" i="1" s="1"/>
  <c r="H174" i="1"/>
  <c r="H178" i="1"/>
  <c r="I178" i="1" s="1"/>
  <c r="H182" i="1"/>
  <c r="H186" i="1"/>
  <c r="I186" i="1" s="1"/>
  <c r="H190" i="1"/>
  <c r="H194" i="1"/>
  <c r="I194" i="1" s="1"/>
  <c r="H198" i="1"/>
  <c r="H206" i="1"/>
  <c r="I206" i="1" s="1"/>
  <c r="H210" i="1"/>
  <c r="H214" i="1"/>
  <c r="I214" i="1" s="1"/>
  <c r="H218" i="1"/>
  <c r="H222" i="1"/>
  <c r="I222" i="1" s="1"/>
  <c r="H227" i="1"/>
  <c r="H233" i="1"/>
  <c r="I233" i="1" s="1"/>
  <c r="H237" i="1"/>
  <c r="H241" i="1"/>
  <c r="I241" i="1" s="1"/>
  <c r="H253" i="1"/>
  <c r="H267" i="1"/>
  <c r="I267" i="1" s="1"/>
  <c r="H283" i="1"/>
  <c r="H299" i="1"/>
  <c r="I299" i="1" s="1"/>
  <c r="H312" i="1"/>
  <c r="H327" i="1"/>
  <c r="I327" i="1" s="1"/>
  <c r="H344" i="1"/>
  <c r="H359" i="1"/>
  <c r="I359" i="1" s="1"/>
  <c r="H392" i="1"/>
  <c r="H408" i="1"/>
  <c r="I408" i="1" s="1"/>
  <c r="H424" i="1"/>
  <c r="H439" i="1"/>
  <c r="I439" i="1" s="1"/>
  <c r="H456" i="1"/>
  <c r="H471" i="1"/>
  <c r="I471" i="1" s="1"/>
  <c r="H488" i="1"/>
  <c r="H504" i="1"/>
  <c r="I504" i="1" s="1"/>
  <c r="H519" i="1"/>
  <c r="H536" i="1"/>
  <c r="I536" i="1" s="1"/>
  <c r="H552" i="1"/>
  <c r="H566" i="1"/>
  <c r="I566" i="1" s="1"/>
  <c r="H582" i="1"/>
  <c r="H596" i="1"/>
  <c r="I596" i="1" s="1"/>
  <c r="H611" i="1"/>
  <c r="H626" i="1"/>
  <c r="I626" i="1" s="1"/>
  <c r="H642" i="1"/>
  <c r="H658" i="1"/>
  <c r="I658" i="1" s="1"/>
  <c r="H675" i="1"/>
  <c r="H691" i="1"/>
  <c r="H708" i="1"/>
  <c r="H723" i="1"/>
  <c r="I723" i="1" s="1"/>
  <c r="H739" i="1"/>
  <c r="H756" i="1"/>
  <c r="I756" i="1" s="1"/>
  <c r="H772" i="1"/>
  <c r="H787" i="1"/>
  <c r="I787" i="1" s="1"/>
  <c r="H803" i="1"/>
  <c r="H819" i="1"/>
  <c r="I819" i="1" s="1"/>
  <c r="H833" i="1"/>
  <c r="H848" i="1"/>
  <c r="I848" i="1" s="1"/>
  <c r="H865" i="1"/>
  <c r="H896" i="1"/>
  <c r="I896" i="1" s="1"/>
  <c r="H909" i="1"/>
  <c r="H923" i="1"/>
  <c r="I923" i="1" s="1"/>
  <c r="H935" i="1"/>
  <c r="H969" i="1"/>
  <c r="I969" i="1" s="1"/>
  <c r="H1003" i="1"/>
  <c r="H1020" i="1"/>
  <c r="I1020" i="1" s="1"/>
  <c r="H232" i="1"/>
  <c r="H251" i="1"/>
  <c r="I251" i="1" s="1"/>
  <c r="H264" i="1"/>
  <c r="H281" i="1"/>
  <c r="I281" i="1" s="1"/>
  <c r="H296" i="1"/>
  <c r="H310" i="1"/>
  <c r="I310" i="1" s="1"/>
  <c r="H341" i="1"/>
  <c r="H357" i="1"/>
  <c r="I357" i="1" s="1"/>
  <c r="H405" i="1"/>
  <c r="H421" i="1"/>
  <c r="I421" i="1" s="1"/>
  <c r="H469" i="1"/>
  <c r="H501" i="1"/>
  <c r="I501" i="1" s="1"/>
  <c r="H534" i="1"/>
  <c r="H550" i="1"/>
  <c r="I550" i="1" s="1"/>
  <c r="H809" i="1"/>
  <c r="H825" i="1"/>
  <c r="I825" i="1" s="1"/>
  <c r="H863" i="1"/>
  <c r="H876" i="1"/>
  <c r="I876" i="1" s="1"/>
  <c r="H892" i="1"/>
  <c r="H904" i="1"/>
  <c r="I904" i="1" s="1"/>
  <c r="H925" i="1"/>
  <c r="H325" i="1"/>
  <c r="I325" i="1" s="1"/>
  <c r="H449" i="1"/>
  <c r="H509" i="1"/>
  <c r="I509" i="1" s="1"/>
  <c r="H375" i="1"/>
  <c r="H457" i="1"/>
  <c r="I457" i="1" s="1"/>
  <c r="H584" i="1"/>
  <c r="H737" i="1"/>
  <c r="I737" i="1" s="1"/>
  <c r="H663" i="1"/>
  <c r="H805" i="1"/>
  <c r="I805" i="1" s="1"/>
  <c r="H939" i="1"/>
  <c r="H878" i="1"/>
  <c r="I878" i="1" s="1"/>
  <c r="H967" i="1"/>
  <c r="H301" i="1"/>
  <c r="I301" i="1" s="1"/>
  <c r="H282" i="1"/>
  <c r="H311" i="1"/>
  <c r="I311" i="1" s="1"/>
  <c r="H342" i="1"/>
  <c r="H376" i="1"/>
  <c r="I376" i="1" s="1"/>
  <c r="H407" i="1"/>
  <c r="H440" i="1"/>
  <c r="I440" i="1" s="1"/>
  <c r="H487" i="1"/>
  <c r="H520" i="1"/>
  <c r="I520" i="1" s="1"/>
  <c r="H551" i="1"/>
  <c r="H581" i="1"/>
  <c r="I581" i="1" s="1"/>
  <c r="H617" i="1"/>
  <c r="H667" i="1"/>
  <c r="I667" i="1" s="1"/>
  <c r="H700" i="1"/>
  <c r="H731" i="1"/>
  <c r="I731" i="1" s="1"/>
  <c r="H763" i="1"/>
  <c r="H795" i="1"/>
  <c r="I795" i="1" s="1"/>
  <c r="H827" i="1"/>
  <c r="H856" i="1"/>
  <c r="I856" i="1" s="1"/>
  <c r="H907" i="1"/>
  <c r="H944" i="1"/>
  <c r="I944" i="1" s="1"/>
  <c r="H976" i="1"/>
  <c r="H1008" i="1"/>
  <c r="I1008" i="1" s="1"/>
  <c r="H244" i="1"/>
  <c r="H255" i="1"/>
  <c r="I255" i="1" s="1"/>
  <c r="H284" i="1"/>
  <c r="H328" i="1"/>
  <c r="I328" i="1" s="1"/>
  <c r="H358" i="1"/>
  <c r="H390" i="1"/>
  <c r="I390" i="1" s="1"/>
  <c r="H422" i="1"/>
  <c r="H453" i="1"/>
  <c r="I453" i="1" s="1"/>
  <c r="H486" i="1"/>
  <c r="H517" i="1"/>
  <c r="I517" i="1" s="1"/>
  <c r="H549" i="1"/>
  <c r="H580" i="1"/>
  <c r="I580" i="1" s="1"/>
  <c r="H614" i="1"/>
  <c r="H648" i="1"/>
  <c r="I648" i="1" s="1"/>
  <c r="H678" i="1"/>
  <c r="H710" i="1"/>
  <c r="I710" i="1" s="1"/>
  <c r="H742" i="1"/>
  <c r="H951" i="1"/>
  <c r="I951" i="1" s="1"/>
  <c r="H337" i="1"/>
  <c r="H377" i="1"/>
  <c r="I377" i="1" s="1"/>
  <c r="H417" i="1"/>
  <c r="H461" i="1"/>
  <c r="I461" i="1" s="1"/>
  <c r="H522" i="1"/>
  <c r="H588" i="1"/>
  <c r="I588" i="1" s="1"/>
  <c r="H656" i="1"/>
  <c r="H741" i="1"/>
  <c r="I741" i="1" s="1"/>
  <c r="H563" i="1"/>
  <c r="H665" i="1"/>
  <c r="I665" i="1" s="1"/>
  <c r="H758" i="1"/>
  <c r="H813" i="1"/>
  <c r="I813" i="1" s="1"/>
  <c r="H884" i="1"/>
  <c r="H946" i="1"/>
  <c r="I946" i="1" s="1"/>
  <c r="H1016" i="1"/>
  <c r="H880" i="1"/>
  <c r="I880" i="1" s="1"/>
  <c r="H931" i="1"/>
  <c r="H985" i="1"/>
  <c r="I985" i="1" s="1"/>
  <c r="H204" i="1"/>
  <c r="H307" i="1"/>
  <c r="I307" i="1" s="1"/>
  <c r="H385" i="1"/>
  <c r="H594" i="1"/>
  <c r="I594" i="1" s="1"/>
  <c r="H766" i="1"/>
  <c r="H886" i="1"/>
  <c r="I886" i="1" s="1"/>
  <c r="H1021" i="1"/>
  <c r="H933" i="1"/>
  <c r="I933" i="1" s="1"/>
  <c r="H243" i="1"/>
  <c r="H270" i="1"/>
  <c r="I270" i="1" s="1"/>
  <c r="H302" i="1"/>
  <c r="H331" i="1"/>
  <c r="I331" i="1" s="1"/>
  <c r="H363" i="1"/>
  <c r="H395" i="1"/>
  <c r="I395" i="1" s="1"/>
  <c r="H427" i="1"/>
  <c r="H459" i="1"/>
  <c r="I459" i="1" s="1"/>
  <c r="H492" i="1"/>
  <c r="H523" i="1"/>
  <c r="I523" i="1" s="1"/>
  <c r="H554" i="1"/>
  <c r="H585" i="1"/>
  <c r="I585" i="1" s="1"/>
  <c r="H621" i="1"/>
  <c r="H654" i="1"/>
  <c r="I654" i="1" s="1"/>
  <c r="H687" i="1"/>
  <c r="H719" i="1"/>
  <c r="I719" i="1" s="1"/>
  <c r="H751" i="1"/>
  <c r="H783" i="1"/>
  <c r="I783" i="1" s="1"/>
  <c r="H814" i="1"/>
  <c r="H845" i="1"/>
  <c r="I845" i="1" s="1"/>
  <c r="H889" i="1"/>
  <c r="H258" i="1"/>
  <c r="I258" i="1" s="1"/>
  <c r="H288" i="1"/>
  <c r="I288" i="1" s="1"/>
  <c r="H332" i="1"/>
  <c r="I332" i="1" s="1"/>
  <c r="H362" i="1"/>
  <c r="I362" i="1" s="1"/>
  <c r="H394" i="1"/>
  <c r="I394" i="1" s="1"/>
  <c r="H426" i="1"/>
  <c r="I426" i="1" s="1"/>
  <c r="H458" i="1"/>
  <c r="I458" i="1" s="1"/>
  <c r="H490" i="1"/>
  <c r="I490" i="1" s="1"/>
  <c r="H521" i="1"/>
  <c r="I521" i="1" s="1"/>
  <c r="H553" i="1"/>
  <c r="I553" i="1" s="1"/>
  <c r="H583" i="1"/>
  <c r="I583" i="1" s="1"/>
  <c r="H619" i="1"/>
  <c r="I619" i="1" s="1"/>
  <c r="H652" i="1"/>
  <c r="I652" i="1" s="1"/>
  <c r="H682" i="1"/>
  <c r="I682" i="1" s="1"/>
  <c r="H714" i="1"/>
  <c r="I714" i="1" s="1"/>
  <c r="H746" i="1"/>
  <c r="I746" i="1" s="1"/>
  <c r="H778" i="1"/>
  <c r="I778" i="1" s="1"/>
  <c r="H808" i="1"/>
  <c r="I808" i="1" s="1"/>
  <c r="H839" i="1"/>
  <c r="I839" i="1" s="1"/>
  <c r="H875" i="1"/>
  <c r="I875" i="1" s="1"/>
  <c r="H891" i="1"/>
  <c r="I891" i="1" s="1"/>
  <c r="H921" i="1"/>
  <c r="I921" i="1" s="1"/>
  <c r="H938" i="1"/>
  <c r="I938" i="1" s="1"/>
  <c r="H955" i="1"/>
  <c r="I955" i="1" s="1"/>
  <c r="H971" i="1"/>
  <c r="I971" i="1" s="1"/>
  <c r="H987" i="1"/>
  <c r="I987" i="1" s="1"/>
  <c r="H1002" i="1"/>
  <c r="I1002" i="1" s="1"/>
  <c r="H1018" i="1"/>
  <c r="I1018" i="1" s="1"/>
  <c r="H70" i="1"/>
  <c r="I70" i="1" s="1"/>
  <c r="H74" i="1"/>
  <c r="I74" i="1" s="1"/>
  <c r="H78" i="1"/>
  <c r="I78" i="1" s="1"/>
  <c r="H82" i="1"/>
  <c r="I82" i="1" s="1"/>
  <c r="H90" i="1"/>
  <c r="I90" i="1" s="1"/>
  <c r="H94" i="1"/>
  <c r="I94" i="1" s="1"/>
  <c r="H98" i="1"/>
  <c r="I98" i="1" s="1"/>
  <c r="H102" i="1"/>
  <c r="I102" i="1" s="1"/>
  <c r="H106" i="1"/>
  <c r="I106" i="1" s="1"/>
  <c r="H110" i="1"/>
  <c r="I110" i="1" s="1"/>
  <c r="H114" i="1"/>
  <c r="I114" i="1" s="1"/>
  <c r="H118" i="1"/>
  <c r="I118" i="1" s="1"/>
  <c r="H122" i="1"/>
  <c r="I122" i="1" s="1"/>
  <c r="H126" i="1"/>
  <c r="I126" i="1" s="1"/>
  <c r="H130" i="1"/>
  <c r="I130" i="1" s="1"/>
  <c r="H134" i="1"/>
  <c r="I134" i="1" s="1"/>
  <c r="H138" i="1"/>
  <c r="I138" i="1" s="1"/>
  <c r="H142" i="1"/>
  <c r="I142" i="1" s="1"/>
  <c r="H146" i="1"/>
  <c r="I146" i="1" s="1"/>
  <c r="H150" i="1"/>
  <c r="I150" i="1" s="1"/>
  <c r="H154" i="1"/>
  <c r="I154" i="1" s="1"/>
  <c r="H158" i="1"/>
  <c r="I158" i="1" s="1"/>
  <c r="H163" i="1"/>
  <c r="I163" i="1" s="1"/>
  <c r="H167" i="1"/>
  <c r="I167" i="1" s="1"/>
  <c r="H171" i="1"/>
  <c r="I171" i="1" s="1"/>
  <c r="H175" i="1"/>
  <c r="I175" i="1" s="1"/>
  <c r="H179" i="1"/>
  <c r="I179" i="1" s="1"/>
  <c r="H183" i="1"/>
  <c r="I183" i="1" s="1"/>
  <c r="H187" i="1"/>
  <c r="I187" i="1" s="1"/>
  <c r="H191" i="1"/>
  <c r="I191" i="1" s="1"/>
  <c r="H195" i="1"/>
  <c r="I195" i="1" s="1"/>
  <c r="H199" i="1"/>
  <c r="I199" i="1" s="1"/>
  <c r="H207" i="1"/>
  <c r="I207" i="1" s="1"/>
  <c r="H211" i="1"/>
  <c r="I211" i="1" s="1"/>
  <c r="H215" i="1"/>
  <c r="I215" i="1" s="1"/>
  <c r="H219" i="1"/>
  <c r="I219" i="1" s="1"/>
  <c r="H223" i="1"/>
  <c r="I223" i="1" s="1"/>
  <c r="H228" i="1"/>
  <c r="I228" i="1" s="1"/>
  <c r="H234" i="1"/>
  <c r="I234" i="1" s="1"/>
  <c r="H238" i="1"/>
  <c r="I238" i="1" s="1"/>
  <c r="H242" i="1"/>
  <c r="I242" i="1" s="1"/>
  <c r="H256" i="1"/>
  <c r="I256" i="1" s="1"/>
  <c r="H271" i="1"/>
  <c r="I271" i="1" s="1"/>
  <c r="H287" i="1"/>
  <c r="I287" i="1" s="1"/>
  <c r="H303" i="1"/>
  <c r="I303" i="1" s="1"/>
  <c r="H314" i="1"/>
  <c r="I314" i="1" s="1"/>
  <c r="H330" i="1"/>
  <c r="I330" i="1" s="1"/>
  <c r="H348" i="1"/>
  <c r="H364" i="1"/>
  <c r="I364" i="1" s="1"/>
  <c r="H379" i="1"/>
  <c r="I379" i="1" s="1"/>
  <c r="H396" i="1"/>
  <c r="I396" i="1" s="1"/>
  <c r="H412" i="1"/>
  <c r="H428" i="1"/>
  <c r="I428" i="1" s="1"/>
  <c r="H443" i="1"/>
  <c r="I443" i="1" s="1"/>
  <c r="H460" i="1"/>
  <c r="I460" i="1" s="1"/>
  <c r="H475" i="1"/>
  <c r="H491" i="1"/>
  <c r="I491" i="1" s="1"/>
  <c r="H508" i="1"/>
  <c r="I508" i="1" s="1"/>
  <c r="H524" i="1"/>
  <c r="I524" i="1" s="1"/>
  <c r="H540" i="1"/>
  <c r="I540" i="1" s="1"/>
  <c r="H555" i="1"/>
  <c r="I555" i="1" s="1"/>
  <c r="H570" i="1"/>
  <c r="I570" i="1" s="1"/>
  <c r="H586" i="1"/>
  <c r="I586" i="1" s="1"/>
  <c r="H599" i="1"/>
  <c r="I599" i="1" s="1"/>
  <c r="H615" i="1"/>
  <c r="I615" i="1" s="1"/>
  <c r="H630" i="1"/>
  <c r="I630" i="1" s="1"/>
  <c r="H645" i="1"/>
  <c r="I645" i="1" s="1"/>
  <c r="H664" i="1"/>
  <c r="I664" i="1" s="1"/>
  <c r="H679" i="1"/>
  <c r="I679" i="1" s="1"/>
  <c r="H696" i="1"/>
  <c r="I696" i="1" s="1"/>
  <c r="H712" i="1"/>
  <c r="I712" i="1" s="1"/>
  <c r="H743" i="1"/>
  <c r="H760" i="1"/>
  <c r="I760" i="1" s="1"/>
  <c r="H776" i="1"/>
  <c r="I776" i="1" s="1"/>
  <c r="H791" i="1"/>
  <c r="I791" i="1" s="1"/>
  <c r="H807" i="1"/>
  <c r="H823" i="1"/>
  <c r="I823" i="1" s="1"/>
  <c r="H837" i="1"/>
  <c r="I837" i="1" s="1"/>
  <c r="H852" i="1"/>
  <c r="I852" i="1" s="1"/>
  <c r="H868" i="1"/>
  <c r="I868" i="1" s="1"/>
  <c r="H957" i="1"/>
  <c r="I957" i="1" s="1"/>
  <c r="H973" i="1"/>
  <c r="I973" i="1" s="1"/>
  <c r="H559" i="1"/>
  <c r="I559" i="1" s="1"/>
  <c r="H575" i="1"/>
  <c r="I575" i="1" s="1"/>
  <c r="H591" i="1"/>
  <c r="I591" i="1" s="1"/>
  <c r="H620" i="1"/>
  <c r="I620" i="1" s="1"/>
  <c r="H636" i="1"/>
  <c r="I636" i="1" s="1"/>
  <c r="H681" i="1"/>
  <c r="I681" i="1" s="1"/>
  <c r="H697" i="1"/>
  <c r="I697" i="1" s="1"/>
  <c r="H729" i="1"/>
  <c r="I729" i="1" s="1"/>
  <c r="H762" i="1"/>
  <c r="I762" i="1" s="1"/>
  <c r="H777" i="1"/>
  <c r="I777" i="1" s="1"/>
  <c r="H911" i="1"/>
  <c r="I911" i="1" s="1"/>
  <c r="H945" i="1"/>
  <c r="I945" i="1" s="1"/>
  <c r="H958" i="1"/>
  <c r="I958" i="1" s="1"/>
  <c r="H974" i="1"/>
  <c r="H1005" i="1"/>
  <c r="I1005" i="1" s="1"/>
  <c r="H466" i="1"/>
  <c r="I466" i="1" s="1"/>
  <c r="H693" i="1"/>
  <c r="I693" i="1" s="1"/>
  <c r="H669" i="1"/>
  <c r="I669" i="1" s="1"/>
  <c r="H817" i="1"/>
  <c r="I817" i="1" s="1"/>
  <c r="H952" i="1"/>
  <c r="I952" i="1" s="1"/>
  <c r="H883" i="1"/>
  <c r="I883" i="1" s="1"/>
  <c r="H989" i="1"/>
  <c r="I989" i="1" s="1"/>
  <c r="H85" i="1"/>
  <c r="I85" i="1" s="1"/>
  <c r="H286" i="1"/>
  <c r="I286" i="1" s="1"/>
  <c r="H315" i="1"/>
  <c r="I315" i="1" s="1"/>
  <c r="H347" i="1"/>
  <c r="I347" i="1" s="1"/>
  <c r="H380" i="1"/>
  <c r="I380" i="1" s="1"/>
  <c r="H411" i="1"/>
  <c r="I411" i="1" s="1"/>
  <c r="H444" i="1"/>
  <c r="I444" i="1" s="1"/>
  <c r="H476" i="1"/>
  <c r="I476" i="1" s="1"/>
  <c r="H507" i="1"/>
  <c r="I507" i="1" s="1"/>
  <c r="H539" i="1"/>
  <c r="I539" i="1" s="1"/>
  <c r="H569" i="1"/>
  <c r="I569" i="1" s="1"/>
  <c r="H605" i="1"/>
  <c r="H637" i="1"/>
  <c r="I637" i="1" s="1"/>
  <c r="H671" i="1"/>
  <c r="I671" i="1" s="1"/>
  <c r="H703" i="1"/>
  <c r="I703" i="1" s="1"/>
  <c r="H736" i="1"/>
  <c r="I736" i="1" s="1"/>
  <c r="H767" i="1"/>
  <c r="I767" i="1" s="1"/>
  <c r="H798" i="1"/>
  <c r="I798" i="1" s="1"/>
  <c r="H831" i="1"/>
  <c r="I831" i="1" s="1"/>
  <c r="H860" i="1"/>
  <c r="I860" i="1" s="1"/>
  <c r="H874" i="1"/>
  <c r="I874" i="1" s="1"/>
  <c r="H913" i="1"/>
  <c r="I913" i="1" s="1"/>
  <c r="H932" i="1"/>
  <c r="I932" i="1" s="1"/>
  <c r="H949" i="1"/>
  <c r="H964" i="1"/>
  <c r="I964" i="1" s="1"/>
  <c r="H981" i="1"/>
  <c r="I981" i="1" s="1"/>
  <c r="H995" i="1"/>
  <c r="I995" i="1" s="1"/>
  <c r="H1011" i="1"/>
  <c r="I1011" i="1" s="1"/>
  <c r="H247" i="1"/>
  <c r="I247" i="1" s="1"/>
  <c r="H273" i="1"/>
  <c r="I273" i="1" s="1"/>
  <c r="H316" i="1"/>
  <c r="I316" i="1" s="1"/>
  <c r="H346" i="1"/>
  <c r="I346" i="1" s="1"/>
  <c r="H378" i="1"/>
  <c r="I378" i="1" s="1"/>
  <c r="H410" i="1"/>
  <c r="I410" i="1" s="1"/>
  <c r="H441" i="1"/>
  <c r="I441" i="1" s="1"/>
  <c r="H474" i="1"/>
  <c r="I474" i="1" s="1"/>
  <c r="H505" i="1"/>
  <c r="I505" i="1" s="1"/>
  <c r="H538" i="1"/>
  <c r="I538" i="1" s="1"/>
  <c r="H568" i="1"/>
  <c r="I568" i="1" s="1"/>
  <c r="H602" i="1"/>
  <c r="I602" i="1" s="1"/>
  <c r="H635" i="1"/>
  <c r="I635" i="1" s="1"/>
  <c r="H666" i="1"/>
  <c r="I666" i="1" s="1"/>
  <c r="H698" i="1"/>
  <c r="I698" i="1" s="1"/>
  <c r="H730" i="1"/>
  <c r="I730" i="1" s="1"/>
  <c r="H761" i="1"/>
  <c r="I761" i="1" s="1"/>
  <c r="H792" i="1"/>
  <c r="I792" i="1" s="1"/>
  <c r="H824" i="1"/>
  <c r="I824" i="1" s="1"/>
  <c r="H854" i="1"/>
  <c r="I854" i="1" s="1"/>
  <c r="H908" i="1"/>
  <c r="I908" i="1" s="1"/>
  <c r="H86" i="1"/>
  <c r="I86" i="1" s="1"/>
  <c r="H349" i="1"/>
  <c r="I349" i="1" s="1"/>
  <c r="H389" i="1"/>
  <c r="H433" i="1"/>
  <c r="I433" i="1" s="1"/>
  <c r="H473" i="1"/>
  <c r="I473" i="1" s="1"/>
  <c r="H529" i="1"/>
  <c r="I529" i="1" s="1"/>
  <c r="H600" i="1"/>
  <c r="I600" i="1" s="1"/>
  <c r="H701" i="1"/>
  <c r="I701" i="1" s="1"/>
  <c r="H485" i="1"/>
  <c r="I485" i="1" s="1"/>
  <c r="H608" i="1"/>
  <c r="I608" i="1" s="1"/>
  <c r="H677" i="1"/>
  <c r="I677" i="1" s="1"/>
  <c r="H773" i="1"/>
  <c r="I773" i="1" s="1"/>
  <c r="H821" i="1"/>
  <c r="I821" i="1" s="1"/>
  <c r="H895" i="1"/>
  <c r="I895" i="1" s="1"/>
  <c r="H970" i="1"/>
  <c r="I970" i="1" s="1"/>
  <c r="H1023" i="1"/>
  <c r="I1023" i="1" s="1"/>
  <c r="H885" i="1"/>
  <c r="I885" i="1" s="1"/>
  <c r="H937" i="1"/>
  <c r="I937" i="1" s="1"/>
  <c r="H994" i="1"/>
  <c r="I994" i="1" s="1"/>
  <c r="H248" i="1"/>
  <c r="I248" i="1" s="1"/>
  <c r="H425" i="1"/>
  <c r="I425" i="1" s="1"/>
  <c r="H745" i="1"/>
  <c r="I745" i="1" s="1"/>
  <c r="H313" i="1"/>
  <c r="I313" i="1" s="1"/>
  <c r="H393" i="1"/>
  <c r="I393" i="1" s="1"/>
  <c r="H477" i="1"/>
  <c r="I477" i="1" s="1"/>
  <c r="H713" i="1"/>
  <c r="I713" i="1" s="1"/>
  <c r="H616" i="1"/>
  <c r="H782" i="1"/>
  <c r="I782" i="1" s="1"/>
  <c r="H912" i="1"/>
  <c r="I912" i="1" s="1"/>
  <c r="H978" i="1"/>
  <c r="I978" i="1" s="1"/>
  <c r="H1026" i="1"/>
  <c r="I1026" i="1" s="1"/>
  <c r="H941" i="1"/>
  <c r="I941" i="1" s="1"/>
  <c r="H254" i="1"/>
  <c r="I254" i="1" s="1"/>
  <c r="H274" i="1"/>
  <c r="I274" i="1" s="1"/>
  <c r="H305" i="1"/>
  <c r="I305" i="1" s="1"/>
  <c r="H319" i="1"/>
  <c r="I319" i="1" s="1"/>
  <c r="H352" i="1"/>
  <c r="I352" i="1" s="1"/>
  <c r="H383" i="1"/>
  <c r="I383" i="1" s="1"/>
  <c r="H415" i="1"/>
  <c r="I415" i="1" s="1"/>
  <c r="H448" i="1"/>
  <c r="H479" i="1"/>
  <c r="I479" i="1" s="1"/>
  <c r="H511" i="1"/>
  <c r="I511" i="1" s="1"/>
  <c r="H544" i="1"/>
  <c r="H573" i="1"/>
  <c r="I573" i="1" s="1"/>
  <c r="H609" i="1"/>
  <c r="I609" i="1" s="1"/>
  <c r="H641" i="1"/>
  <c r="I641" i="1" s="1"/>
  <c r="H676" i="1"/>
  <c r="I676" i="1" s="1"/>
  <c r="H707" i="1"/>
  <c r="I707" i="1" s="1"/>
  <c r="H740" i="1"/>
  <c r="I740" i="1" s="1"/>
  <c r="H771" i="1"/>
  <c r="I771" i="1" s="1"/>
  <c r="H802" i="1"/>
  <c r="I802" i="1" s="1"/>
  <c r="H849" i="1"/>
  <c r="I849" i="1" s="1"/>
  <c r="H864" i="1"/>
  <c r="I864" i="1" s="1"/>
  <c r="H900" i="1"/>
  <c r="I900" i="1" s="1"/>
  <c r="H936" i="1"/>
  <c r="I936" i="1" s="1"/>
  <c r="H968" i="1"/>
  <c r="I968" i="1" s="1"/>
  <c r="H1000" i="1"/>
  <c r="I1000" i="1" s="1"/>
  <c r="H1032" i="1"/>
  <c r="I1032" i="1" s="1"/>
  <c r="H261" i="1"/>
  <c r="I261" i="1" s="1"/>
  <c r="H292" i="1"/>
  <c r="I292" i="1" s="1"/>
  <c r="H336" i="1"/>
  <c r="I336" i="1" s="1"/>
  <c r="H366" i="1"/>
  <c r="I366" i="1" s="1"/>
  <c r="H398" i="1"/>
  <c r="H446" i="1"/>
  <c r="I446" i="1" s="1"/>
  <c r="H478" i="1"/>
  <c r="I478" i="1" s="1"/>
  <c r="H510" i="1"/>
  <c r="I510" i="1" s="1"/>
  <c r="H526" i="1"/>
  <c r="I526" i="1" s="1"/>
  <c r="H542" i="1"/>
  <c r="I542" i="1" s="1"/>
  <c r="H572" i="1"/>
  <c r="I572" i="1" s="1"/>
  <c r="H587" i="1"/>
  <c r="I587" i="1" s="1"/>
  <c r="H623" i="1"/>
  <c r="I623" i="1" s="1"/>
  <c r="H670" i="1"/>
  <c r="I670" i="1" s="1"/>
  <c r="H702" i="1"/>
  <c r="I702" i="1" s="1"/>
  <c r="H734" i="1"/>
  <c r="I734" i="1" s="1"/>
  <c r="H750" i="1"/>
  <c r="I750" i="1" s="1"/>
  <c r="H781" i="1"/>
  <c r="I781" i="1" s="1"/>
  <c r="H796" i="1"/>
  <c r="I796" i="1" s="1"/>
  <c r="H812" i="1"/>
  <c r="I812" i="1" s="1"/>
  <c r="H828" i="1"/>
  <c r="I828" i="1" s="1"/>
  <c r="H843" i="1"/>
  <c r="I843" i="1" s="1"/>
  <c r="H858" i="1"/>
  <c r="I858" i="1" s="1"/>
  <c r="H879" i="1"/>
  <c r="I879" i="1" s="1"/>
  <c r="H894" i="1"/>
  <c r="H910" i="1"/>
  <c r="I910" i="1" s="1"/>
  <c r="H924" i="1"/>
  <c r="I924" i="1" s="1"/>
  <c r="H942" i="1"/>
  <c r="I942" i="1" s="1"/>
  <c r="H959" i="1"/>
  <c r="I959" i="1" s="1"/>
  <c r="H990" i="1"/>
  <c r="I990" i="1" s="1"/>
  <c r="H1006" i="1"/>
  <c r="I1006" i="1" s="1"/>
  <c r="H1022" i="1"/>
  <c r="I1022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103" i="1"/>
  <c r="I103" i="1" s="1"/>
  <c r="H107" i="1"/>
  <c r="I107" i="1" s="1"/>
  <c r="H111" i="1"/>
  <c r="I111" i="1" s="1"/>
  <c r="H115" i="1"/>
  <c r="I115" i="1" s="1"/>
  <c r="H119" i="1"/>
  <c r="H123" i="1"/>
  <c r="I123" i="1" s="1"/>
  <c r="H127" i="1"/>
  <c r="I127" i="1" s="1"/>
  <c r="H131" i="1"/>
  <c r="I131" i="1" s="1"/>
  <c r="H135" i="1"/>
  <c r="I135" i="1" s="1"/>
  <c r="H139" i="1"/>
  <c r="I139" i="1" s="1"/>
  <c r="H143" i="1"/>
  <c r="I143" i="1" s="1"/>
  <c r="H147" i="1"/>
  <c r="I147" i="1" s="1"/>
  <c r="H151" i="1"/>
  <c r="I151" i="1" s="1"/>
  <c r="H155" i="1"/>
  <c r="I155" i="1" s="1"/>
  <c r="H159" i="1"/>
  <c r="I159" i="1" s="1"/>
  <c r="H164" i="1"/>
  <c r="I164" i="1" s="1"/>
  <c r="H168" i="1"/>
  <c r="I168" i="1" s="1"/>
  <c r="H172" i="1"/>
  <c r="I172" i="1" s="1"/>
  <c r="H176" i="1"/>
  <c r="I176" i="1" s="1"/>
  <c r="H180" i="1"/>
  <c r="I180" i="1" s="1"/>
  <c r="H184" i="1"/>
  <c r="I184" i="1" s="1"/>
  <c r="H188" i="1"/>
  <c r="I188" i="1" s="1"/>
  <c r="H192" i="1"/>
  <c r="I192" i="1" s="1"/>
  <c r="H196" i="1"/>
  <c r="I196" i="1" s="1"/>
  <c r="H200" i="1"/>
  <c r="I200" i="1" s="1"/>
  <c r="H208" i="1"/>
  <c r="I208" i="1" s="1"/>
  <c r="H212" i="1"/>
  <c r="I212" i="1" s="1"/>
  <c r="H216" i="1"/>
  <c r="I216" i="1" s="1"/>
  <c r="H220" i="1"/>
  <c r="I220" i="1" s="1"/>
  <c r="H224" i="1"/>
  <c r="I224" i="1" s="1"/>
  <c r="H229" i="1"/>
  <c r="I229" i="1" s="1"/>
  <c r="H235" i="1"/>
  <c r="I235" i="1" s="1"/>
  <c r="H239" i="1"/>
  <c r="I239" i="1" s="1"/>
  <c r="H246" i="1"/>
  <c r="I246" i="1" s="1"/>
  <c r="H259" i="1"/>
  <c r="I259" i="1" s="1"/>
  <c r="H275" i="1"/>
  <c r="I275" i="1" s="1"/>
  <c r="H291" i="1"/>
  <c r="I291" i="1" s="1"/>
  <c r="H306" i="1"/>
  <c r="I306" i="1" s="1"/>
  <c r="H318" i="1"/>
  <c r="I318" i="1" s="1"/>
  <c r="H335" i="1"/>
  <c r="I335" i="1" s="1"/>
  <c r="H351" i="1"/>
  <c r="I351" i="1" s="1"/>
  <c r="H367" i="1"/>
  <c r="I367" i="1" s="1"/>
  <c r="H384" i="1"/>
  <c r="I384" i="1" s="1"/>
  <c r="H400" i="1"/>
  <c r="I400" i="1" s="1"/>
  <c r="H416" i="1"/>
  <c r="I416" i="1" s="1"/>
  <c r="H432" i="1"/>
  <c r="I432" i="1" s="1"/>
  <c r="H447" i="1"/>
  <c r="I447" i="1" s="1"/>
  <c r="H464" i="1"/>
  <c r="I464" i="1" s="1"/>
  <c r="H480" i="1"/>
  <c r="I480" i="1" s="1"/>
  <c r="H496" i="1"/>
  <c r="I496" i="1" s="1"/>
  <c r="H512" i="1"/>
  <c r="I512" i="1" s="1"/>
  <c r="H528" i="1"/>
  <c r="I528" i="1" s="1"/>
  <c r="H543" i="1"/>
  <c r="I543" i="1" s="1"/>
  <c r="H558" i="1"/>
  <c r="I558" i="1" s="1"/>
  <c r="H574" i="1"/>
  <c r="I574" i="1" s="1"/>
  <c r="H589" i="1"/>
  <c r="I589" i="1" s="1"/>
  <c r="H603" i="1"/>
  <c r="I603" i="1" s="1"/>
  <c r="H618" i="1"/>
  <c r="I618" i="1" s="1"/>
  <c r="H634" i="1"/>
  <c r="I634" i="1" s="1"/>
  <c r="H649" i="1"/>
  <c r="I649" i="1" s="1"/>
  <c r="H668" i="1"/>
  <c r="I668" i="1" s="1"/>
  <c r="H684" i="1"/>
  <c r="I684" i="1" s="1"/>
  <c r="H699" i="1"/>
  <c r="I699" i="1" s="1"/>
  <c r="H716" i="1"/>
  <c r="I716" i="1" s="1"/>
  <c r="H732" i="1"/>
  <c r="I732" i="1" s="1"/>
  <c r="H748" i="1"/>
  <c r="I748" i="1" s="1"/>
  <c r="H764" i="1"/>
  <c r="I764" i="1" s="1"/>
  <c r="H780" i="1"/>
  <c r="I780" i="1" s="1"/>
  <c r="H794" i="1"/>
  <c r="H811" i="1"/>
  <c r="I811" i="1" s="1"/>
  <c r="H826" i="1"/>
  <c r="I826" i="1" s="1"/>
  <c r="H842" i="1"/>
  <c r="I842" i="1" s="1"/>
  <c r="H857" i="1"/>
  <c r="I857" i="1" s="1"/>
  <c r="H872" i="1"/>
  <c r="I872" i="1" s="1"/>
  <c r="H890" i="1"/>
  <c r="I890" i="1" s="1"/>
  <c r="H902" i="1"/>
  <c r="I902" i="1" s="1"/>
  <c r="H915" i="1"/>
  <c r="I915" i="1" s="1"/>
  <c r="H929" i="1"/>
  <c r="I929" i="1" s="1"/>
  <c r="H943" i="1"/>
  <c r="I943" i="1" s="1"/>
  <c r="H961" i="1"/>
  <c r="I961" i="1" s="1"/>
  <c r="H977" i="1"/>
  <c r="I977" i="1" s="1"/>
  <c r="H996" i="1"/>
  <c r="I996" i="1" s="1"/>
  <c r="H1012" i="1"/>
  <c r="I1012" i="1" s="1"/>
  <c r="H1028" i="1"/>
  <c r="I1028" i="1" s="1"/>
  <c r="H245" i="1"/>
  <c r="I245" i="1" s="1"/>
  <c r="H257" i="1"/>
  <c r="I257" i="1" s="1"/>
  <c r="H272" i="1"/>
  <c r="I272" i="1" s="1"/>
  <c r="H289" i="1"/>
  <c r="I289" i="1" s="1"/>
  <c r="H304" i="1"/>
  <c r="I304" i="1" s="1"/>
  <c r="H317" i="1"/>
  <c r="I317" i="1" s="1"/>
  <c r="H365" i="1"/>
  <c r="I365" i="1" s="1"/>
  <c r="H381" i="1"/>
  <c r="I381" i="1" s="1"/>
  <c r="H429" i="1"/>
  <c r="I429" i="1" s="1"/>
  <c r="H445" i="1"/>
  <c r="I445" i="1" s="1"/>
  <c r="H801" i="1"/>
  <c r="I801" i="1" s="1"/>
  <c r="H855" i="1"/>
  <c r="I855" i="1" s="1"/>
  <c r="H870" i="1"/>
  <c r="I870" i="1" s="1"/>
  <c r="H897" i="1"/>
  <c r="I897" i="1" s="1"/>
  <c r="H918" i="1"/>
  <c r="I918" i="1" s="1"/>
  <c r="H345" i="1"/>
  <c r="I345" i="1" s="1"/>
  <c r="H525" i="1"/>
  <c r="I525" i="1" s="1"/>
  <c r="H571" i="1"/>
  <c r="I571" i="1" s="1"/>
  <c r="H353" i="1"/>
  <c r="I353" i="1" s="1"/>
  <c r="H437" i="1"/>
  <c r="I437" i="1" s="1"/>
  <c r="H541" i="1"/>
  <c r="I541" i="1" s="1"/>
  <c r="H604" i="1"/>
  <c r="I604" i="1" s="1"/>
  <c r="H489" i="1"/>
  <c r="I489" i="1" s="1"/>
  <c r="H685" i="1"/>
  <c r="I685" i="1" s="1"/>
  <c r="H836" i="1"/>
  <c r="I836" i="1" s="1"/>
  <c r="H888" i="1"/>
  <c r="I888" i="1" s="1"/>
  <c r="H1007" i="1"/>
  <c r="I1007" i="1" s="1"/>
  <c r="H231" i="1"/>
  <c r="I231" i="1" s="1"/>
  <c r="H290" i="1"/>
  <c r="I290" i="1" s="1"/>
  <c r="H334" i="1"/>
  <c r="I334" i="1" s="1"/>
  <c r="H368" i="1"/>
  <c r="I368" i="1" s="1"/>
  <c r="H399" i="1"/>
  <c r="I399" i="1" s="1"/>
  <c r="H431" i="1"/>
  <c r="I431" i="1" s="1"/>
  <c r="H463" i="1"/>
  <c r="I463" i="1" s="1"/>
  <c r="H495" i="1"/>
  <c r="I495" i="1" s="1"/>
  <c r="H527" i="1"/>
  <c r="I527" i="1" s="1"/>
  <c r="H557" i="1"/>
  <c r="I557" i="1" s="1"/>
  <c r="H595" i="1"/>
  <c r="I595" i="1" s="1"/>
  <c r="H625" i="1"/>
  <c r="I625" i="1" s="1"/>
  <c r="H657" i="1"/>
  <c r="I657" i="1" s="1"/>
  <c r="H692" i="1"/>
  <c r="I692" i="1" s="1"/>
  <c r="H724" i="1"/>
  <c r="I724" i="1" s="1"/>
  <c r="H755" i="1"/>
  <c r="I755" i="1" s="1"/>
  <c r="H786" i="1"/>
  <c r="I786" i="1" s="1"/>
  <c r="H818" i="1"/>
  <c r="I818" i="1" s="1"/>
  <c r="H834" i="1"/>
  <c r="I834" i="1" s="1"/>
  <c r="H877" i="1"/>
  <c r="I877" i="1" s="1"/>
  <c r="H916" i="1"/>
  <c r="I916" i="1" s="1"/>
  <c r="H953" i="1"/>
  <c r="I953" i="1" s="1"/>
  <c r="H984" i="1"/>
  <c r="I984" i="1" s="1"/>
  <c r="H1015" i="1"/>
  <c r="I1015" i="1" s="1"/>
  <c r="H249" i="1"/>
  <c r="I249" i="1" s="1"/>
  <c r="H276" i="1"/>
  <c r="I276" i="1" s="1"/>
  <c r="H320" i="1"/>
  <c r="I320" i="1" s="1"/>
  <c r="H350" i="1"/>
  <c r="I350" i="1" s="1"/>
  <c r="H382" i="1"/>
  <c r="I382" i="1" s="1"/>
  <c r="H414" i="1"/>
  <c r="I414" i="1" s="1"/>
  <c r="H430" i="1"/>
  <c r="I430" i="1" s="1"/>
  <c r="H462" i="1"/>
  <c r="I462" i="1" s="1"/>
  <c r="H493" i="1"/>
  <c r="I493" i="1" s="1"/>
  <c r="H556" i="1"/>
  <c r="I556" i="1" s="1"/>
  <c r="H606" i="1"/>
  <c r="I606" i="1" s="1"/>
  <c r="H639" i="1"/>
  <c r="I639" i="1" s="1"/>
  <c r="H655" i="1"/>
  <c r="I655" i="1" s="1"/>
  <c r="H686" i="1"/>
  <c r="I686" i="1" s="1"/>
  <c r="H718" i="1"/>
  <c r="I718" i="1" s="1"/>
  <c r="H765" i="1"/>
  <c r="I765" i="1" s="1"/>
  <c r="H975" i="1"/>
  <c r="I975" i="1" s="1"/>
  <c r="H321" i="1"/>
  <c r="I321" i="1" s="1"/>
  <c r="H361" i="1"/>
  <c r="I361" i="1" s="1"/>
  <c r="H397" i="1"/>
  <c r="I397" i="1" s="1"/>
  <c r="H442" i="1"/>
  <c r="I442" i="1" s="1"/>
  <c r="H481" i="1"/>
  <c r="H546" i="1"/>
  <c r="I546" i="1" s="1"/>
  <c r="H632" i="1"/>
  <c r="I632" i="1" s="1"/>
  <c r="H717" i="1"/>
  <c r="I717" i="1" s="1"/>
  <c r="H494" i="1"/>
  <c r="H624" i="1"/>
  <c r="I624" i="1" s="1"/>
  <c r="H709" i="1"/>
  <c r="I709" i="1" s="1"/>
  <c r="H789" i="1"/>
  <c r="I789" i="1" s="1"/>
  <c r="H844" i="1"/>
  <c r="I844" i="1" s="1"/>
  <c r="H919" i="1"/>
  <c r="I919" i="1" s="1"/>
  <c r="H986" i="1"/>
  <c r="I986" i="1" s="1"/>
  <c r="H829" i="1"/>
  <c r="I829" i="1" s="1"/>
  <c r="H893" i="1"/>
  <c r="I893" i="1" s="1"/>
  <c r="H947" i="1"/>
  <c r="I947" i="1" s="1"/>
  <c r="H1017" i="1"/>
  <c r="I1017" i="1" s="1"/>
  <c r="H268" i="1"/>
  <c r="I268" i="1" s="1"/>
  <c r="H369" i="1"/>
  <c r="I369" i="1" s="1"/>
  <c r="H640" i="1"/>
  <c r="I640" i="1" s="1"/>
  <c r="H721" i="1"/>
  <c r="I721" i="1" s="1"/>
  <c r="H926" i="1"/>
  <c r="I926" i="1" s="1"/>
  <c r="H859" i="1"/>
  <c r="I859" i="1" s="1"/>
  <c r="H954" i="1"/>
  <c r="I954" i="1" s="1"/>
  <c r="H277" i="1"/>
  <c r="I277" i="1" s="1"/>
  <c r="H278" i="1"/>
  <c r="I278" i="1" s="1"/>
  <c r="H308" i="1"/>
  <c r="I308" i="1" s="1"/>
  <c r="H339" i="1"/>
  <c r="I339" i="1" s="1"/>
  <c r="H372" i="1"/>
  <c r="I372" i="1" s="1"/>
  <c r="H403" i="1"/>
  <c r="I403" i="1" s="1"/>
  <c r="H435" i="1"/>
  <c r="I435" i="1" s="1"/>
  <c r="H467" i="1"/>
  <c r="I467" i="1" s="1"/>
  <c r="H499" i="1"/>
  <c r="I499" i="1" s="1"/>
  <c r="H531" i="1"/>
  <c r="I531" i="1" s="1"/>
  <c r="H561" i="1"/>
  <c r="I561" i="1" s="1"/>
  <c r="H598" i="1"/>
  <c r="I598" i="1" s="1"/>
  <c r="H629" i="1"/>
  <c r="I629" i="1" s="1"/>
  <c r="H661" i="1"/>
  <c r="I661" i="1" s="1"/>
  <c r="H695" i="1"/>
  <c r="H727" i="1"/>
  <c r="I727" i="1" s="1"/>
  <c r="H759" i="1"/>
  <c r="I759" i="1" s="1"/>
  <c r="H790" i="1"/>
  <c r="I790" i="1" s="1"/>
  <c r="H822" i="1"/>
  <c r="I822" i="1" s="1"/>
  <c r="H853" i="1"/>
  <c r="I853" i="1" s="1"/>
  <c r="H881" i="1"/>
  <c r="I881" i="1" s="1"/>
  <c r="H920" i="1"/>
  <c r="I920" i="1" s="1"/>
  <c r="H956" i="1"/>
  <c r="I956" i="1" s="1"/>
  <c r="H988" i="1"/>
  <c r="I988" i="1" s="1"/>
  <c r="H1019" i="1"/>
  <c r="I1019" i="1" s="1"/>
  <c r="H252" i="1"/>
  <c r="I252" i="1" s="1"/>
  <c r="H280" i="1"/>
  <c r="I280" i="1" s="1"/>
  <c r="H324" i="1"/>
  <c r="I324" i="1" s="1"/>
  <c r="H354" i="1"/>
  <c r="I354" i="1" s="1"/>
  <c r="H386" i="1"/>
  <c r="I386" i="1" s="1"/>
  <c r="H418" i="1"/>
  <c r="H465" i="1"/>
  <c r="I465" i="1" s="1"/>
  <c r="H497" i="1"/>
  <c r="I497" i="1" s="1"/>
  <c r="H590" i="1"/>
  <c r="I590" i="1" s="1"/>
  <c r="H627" i="1"/>
  <c r="I627" i="1" s="1"/>
  <c r="H659" i="1"/>
  <c r="H690" i="1"/>
  <c r="I690" i="1" s="1"/>
  <c r="H722" i="1"/>
  <c r="I722" i="1" s="1"/>
  <c r="H754" i="1"/>
  <c r="I754" i="1" s="1"/>
  <c r="H785" i="1"/>
  <c r="I785" i="1" s="1"/>
  <c r="H816" i="1"/>
  <c r="I816" i="1" s="1"/>
  <c r="H847" i="1"/>
  <c r="I847" i="1" s="1"/>
  <c r="H898" i="1"/>
  <c r="I898" i="1" s="1"/>
  <c r="H928" i="1"/>
  <c r="I928" i="1" s="1"/>
  <c r="H948" i="1"/>
  <c r="I948" i="1" s="1"/>
  <c r="H963" i="1"/>
  <c r="I963" i="1" s="1"/>
  <c r="H979" i="1"/>
  <c r="I979" i="1" s="1"/>
  <c r="H993" i="1"/>
  <c r="I993" i="1" s="1"/>
  <c r="H1010" i="1"/>
  <c r="I1010" i="1" s="1"/>
  <c r="H1025" i="1"/>
  <c r="I1025" i="1" s="1"/>
  <c r="H72" i="1"/>
  <c r="I72" i="1" s="1"/>
  <c r="H76" i="1"/>
  <c r="I76" i="1" s="1"/>
  <c r="H80" i="1"/>
  <c r="I80" i="1" s="1"/>
  <c r="H88" i="1"/>
  <c r="I88" i="1" s="1"/>
  <c r="H92" i="1"/>
  <c r="I92" i="1" s="1"/>
  <c r="H96" i="1"/>
  <c r="I96" i="1" s="1"/>
  <c r="H100" i="1"/>
  <c r="I100" i="1" s="1"/>
  <c r="H104" i="1"/>
  <c r="I104" i="1" s="1"/>
  <c r="H108" i="1"/>
  <c r="H112" i="1"/>
  <c r="I112" i="1" s="1"/>
  <c r="H116" i="1"/>
  <c r="I116" i="1" s="1"/>
  <c r="H120" i="1"/>
  <c r="I120" i="1" s="1"/>
  <c r="H124" i="1"/>
  <c r="I124" i="1" s="1"/>
  <c r="H128" i="1"/>
  <c r="I128" i="1" s="1"/>
  <c r="H132" i="1"/>
  <c r="I132" i="1" s="1"/>
  <c r="H136" i="1"/>
  <c r="I136" i="1" s="1"/>
  <c r="H140" i="1"/>
  <c r="I140" i="1" s="1"/>
  <c r="H144" i="1"/>
  <c r="I144" i="1" s="1"/>
  <c r="H148" i="1"/>
  <c r="I148" i="1" s="1"/>
  <c r="H152" i="1"/>
  <c r="I152" i="1" s="1"/>
  <c r="H156" i="1"/>
  <c r="I156" i="1" s="1"/>
  <c r="H160" i="1"/>
  <c r="I160" i="1" s="1"/>
  <c r="H165" i="1"/>
  <c r="I165" i="1" s="1"/>
  <c r="H169" i="1"/>
  <c r="I169" i="1" s="1"/>
  <c r="H173" i="1"/>
  <c r="I173" i="1" s="1"/>
  <c r="H177" i="1"/>
  <c r="I177" i="1" s="1"/>
  <c r="H181" i="1"/>
  <c r="I181" i="1" s="1"/>
  <c r="H185" i="1"/>
  <c r="I185" i="1" s="1"/>
  <c r="H189" i="1"/>
  <c r="I189" i="1" s="1"/>
  <c r="H193" i="1"/>
  <c r="I193" i="1" s="1"/>
  <c r="H197" i="1"/>
  <c r="I197" i="1" s="1"/>
  <c r="H205" i="1"/>
  <c r="I205" i="1" s="1"/>
  <c r="H209" i="1"/>
  <c r="I209" i="1" s="1"/>
  <c r="H213" i="1"/>
  <c r="I213" i="1" s="1"/>
  <c r="H217" i="1"/>
  <c r="I217" i="1" s="1"/>
  <c r="H221" i="1"/>
  <c r="I221" i="1" s="1"/>
  <c r="H225" i="1"/>
  <c r="I225" i="1" s="1"/>
  <c r="H230" i="1"/>
  <c r="I230" i="1" s="1"/>
  <c r="H236" i="1"/>
  <c r="I236" i="1" s="1"/>
  <c r="H240" i="1"/>
  <c r="I240" i="1" s="1"/>
  <c r="H250" i="1"/>
  <c r="I250" i="1" s="1"/>
  <c r="H263" i="1"/>
  <c r="I263" i="1" s="1"/>
  <c r="H279" i="1"/>
  <c r="I279" i="1" s="1"/>
  <c r="H295" i="1"/>
  <c r="I295" i="1" s="1"/>
  <c r="H309" i="1"/>
  <c r="I309" i="1" s="1"/>
  <c r="H323" i="1"/>
  <c r="I323" i="1" s="1"/>
  <c r="H338" i="1"/>
  <c r="I338" i="1" s="1"/>
  <c r="H356" i="1"/>
  <c r="I356" i="1" s="1"/>
  <c r="H371" i="1"/>
  <c r="I371" i="1" s="1"/>
  <c r="H388" i="1"/>
  <c r="I388" i="1" s="1"/>
  <c r="H404" i="1"/>
  <c r="I404" i="1" s="1"/>
  <c r="H420" i="1"/>
  <c r="I420" i="1" s="1"/>
  <c r="H436" i="1"/>
  <c r="I436" i="1" s="1"/>
  <c r="H452" i="1"/>
  <c r="I452" i="1" s="1"/>
  <c r="H468" i="1"/>
  <c r="I468" i="1" s="1"/>
  <c r="H484" i="1"/>
  <c r="I484" i="1" s="1"/>
  <c r="H500" i="1"/>
  <c r="I500" i="1" s="1"/>
  <c r="H515" i="1"/>
  <c r="I515" i="1" s="1"/>
  <c r="H532" i="1"/>
  <c r="I532" i="1" s="1"/>
  <c r="H548" i="1"/>
  <c r="I548" i="1" s="1"/>
  <c r="H562" i="1"/>
  <c r="I562" i="1" s="1"/>
  <c r="H578" i="1"/>
  <c r="I578" i="1" s="1"/>
  <c r="H592" i="1"/>
  <c r="I592" i="1" s="1"/>
  <c r="H607" i="1"/>
  <c r="I607" i="1" s="1"/>
  <c r="H622" i="1"/>
  <c r="I622" i="1" s="1"/>
  <c r="H638" i="1"/>
  <c r="I638" i="1" s="1"/>
  <c r="H653" i="1"/>
  <c r="I653" i="1" s="1"/>
  <c r="H672" i="1"/>
  <c r="I672" i="1" s="1"/>
  <c r="H688" i="1"/>
  <c r="I688" i="1" s="1"/>
  <c r="H704" i="1"/>
  <c r="I704" i="1" s="1"/>
  <c r="H720" i="1"/>
  <c r="I720" i="1" s="1"/>
  <c r="H735" i="1"/>
  <c r="I735" i="1" s="1"/>
  <c r="H752" i="1"/>
  <c r="I752" i="1" s="1"/>
  <c r="H768" i="1"/>
  <c r="I768" i="1" s="1"/>
  <c r="H784" i="1"/>
  <c r="I784" i="1" s="1"/>
  <c r="H799" i="1"/>
  <c r="I799" i="1" s="1"/>
  <c r="H815" i="1"/>
  <c r="I815" i="1" s="1"/>
  <c r="H830" i="1"/>
  <c r="I830" i="1" s="1"/>
  <c r="H846" i="1"/>
  <c r="I846" i="1" s="1"/>
  <c r="H861" i="1"/>
  <c r="I861" i="1" s="1"/>
  <c r="H906" i="1"/>
  <c r="H965" i="1"/>
  <c r="I965" i="1" s="1"/>
  <c r="H980" i="1"/>
  <c r="I980" i="1" s="1"/>
  <c r="H999" i="1"/>
  <c r="I999" i="1" s="1"/>
  <c r="H1031" i="1"/>
  <c r="H260" i="1"/>
  <c r="I260" i="1" s="1"/>
  <c r="H293" i="1"/>
  <c r="I293" i="1" s="1"/>
  <c r="H597" i="1"/>
  <c r="I597" i="1" s="1"/>
  <c r="H612" i="1"/>
  <c r="I612" i="1" s="1"/>
  <c r="H660" i="1"/>
  <c r="I660" i="1" s="1"/>
  <c r="H673" i="1"/>
  <c r="I673" i="1" s="1"/>
  <c r="H689" i="1"/>
  <c r="I689" i="1" s="1"/>
  <c r="H705" i="1"/>
  <c r="I705" i="1" s="1"/>
  <c r="H753" i="1"/>
  <c r="I753" i="1" s="1"/>
  <c r="H769" i="1"/>
  <c r="I769" i="1" s="1"/>
  <c r="H840" i="1"/>
  <c r="I840" i="1" s="1"/>
  <c r="H950" i="1"/>
  <c r="I950" i="1" s="1"/>
  <c r="H982" i="1"/>
  <c r="I982" i="1" s="1"/>
  <c r="H998" i="1"/>
  <c r="I998" i="1" s="1"/>
  <c r="H1013" i="1"/>
  <c r="I1013" i="1" s="1"/>
  <c r="H1029" i="1"/>
  <c r="I1029" i="1" s="1"/>
  <c r="H1027" i="1"/>
  <c r="I1027" i="1" s="1"/>
  <c r="I283" i="1"/>
  <c r="I343" i="1"/>
  <c r="I375" i="1"/>
  <c r="I927" i="1"/>
  <c r="I203" i="1"/>
  <c r="I406" i="1"/>
  <c r="I470" i="1"/>
  <c r="I534" i="1"/>
  <c r="I237" i="1"/>
  <c r="I284" i="1"/>
  <c r="I424" i="1"/>
  <c r="I101" i="1"/>
  <c r="I210" i="1"/>
  <c r="I492" i="1"/>
  <c r="I869" i="1"/>
  <c r="I976" i="1"/>
  <c r="I385" i="1"/>
  <c r="I758" i="1"/>
  <c r="I803" i="1"/>
  <c r="I832" i="1"/>
  <c r="I329" i="1"/>
  <c r="I949" i="1"/>
  <c r="I925" i="1"/>
  <c r="I940" i="1"/>
  <c r="I708" i="1"/>
  <c r="I770" i="1"/>
  <c r="I1031" i="1"/>
  <c r="I472" i="1"/>
  <c r="I547" i="1"/>
  <c r="I611" i="1"/>
  <c r="I643" i="1"/>
  <c r="I651" i="1"/>
  <c r="I659" i="1"/>
  <c r="I675" i="1"/>
  <c r="I691" i="1"/>
  <c r="I715" i="1"/>
  <c r="I867" i="1"/>
  <c r="I909" i="1"/>
  <c r="I1014" i="1"/>
  <c r="I983" i="1"/>
  <c r="I739" i="1"/>
  <c r="I841" i="1"/>
  <c r="I884" i="1"/>
  <c r="I551" i="1"/>
  <c r="I81" i="1"/>
  <c r="I342" i="1"/>
  <c r="I358" i="1"/>
  <c r="I294" i="1"/>
  <c r="I348" i="1"/>
  <c r="I419" i="1"/>
  <c r="I483" i="1"/>
  <c r="I398" i="1"/>
  <c r="I405" i="1"/>
  <c r="I469" i="1"/>
  <c r="I227" i="1"/>
  <c r="I355" i="1"/>
  <c r="I243" i="1"/>
  <c r="I125" i="1"/>
  <c r="I141" i="1"/>
  <c r="I312" i="1"/>
  <c r="I190" i="1"/>
  <c r="I253" i="1"/>
  <c r="I119" i="1"/>
  <c r="I456" i="1"/>
  <c r="I494" i="1"/>
  <c r="I809" i="1"/>
  <c r="I601" i="1"/>
  <c r="I700" i="1"/>
  <c r="I749" i="1"/>
  <c r="I766" i="1"/>
  <c r="I873" i="1"/>
  <c r="I914" i="1"/>
  <c r="I863" i="1"/>
  <c r="I1009" i="1"/>
  <c r="I931" i="1"/>
  <c r="I991" i="1"/>
  <c r="I563" i="1"/>
  <c r="I628" i="1"/>
  <c r="I804" i="1"/>
  <c r="I337" i="1"/>
  <c r="I418" i="1"/>
  <c r="I514" i="1"/>
  <c r="I662" i="1"/>
  <c r="I939" i="1"/>
  <c r="I678" i="1"/>
  <c r="I544" i="1"/>
  <c r="I642" i="1"/>
  <c r="I742" i="1"/>
  <c r="I772" i="1"/>
  <c r="I865" i="1"/>
  <c r="I533" i="1"/>
  <c r="I549" i="1"/>
  <c r="I582" i="1"/>
  <c r="I613" i="1"/>
  <c r="I621" i="1"/>
  <c r="I506" i="1"/>
  <c r="I833" i="1"/>
  <c r="I743" i="1"/>
  <c r="I806" i="1"/>
  <c r="I907" i="1"/>
  <c r="I967" i="1"/>
  <c r="I1001" i="1"/>
  <c r="I166" i="1"/>
  <c r="I174" i="1"/>
  <c r="I282" i="1"/>
  <c r="I298" i="1"/>
  <c r="I407" i="1"/>
  <c r="I423" i="1"/>
  <c r="I487" i="1"/>
  <c r="I409" i="1"/>
  <c r="I392" i="1"/>
  <c r="I363" i="1"/>
  <c r="I232" i="1"/>
  <c r="I264" i="1"/>
  <c r="I296" i="1"/>
  <c r="I109" i="1"/>
  <c r="I201" i="1"/>
  <c r="I265" i="1"/>
  <c r="I422" i="1"/>
  <c r="I486" i="1"/>
  <c r="I133" i="1"/>
  <c r="I149" i="1"/>
  <c r="I522" i="1"/>
  <c r="I412" i="1"/>
  <c r="I488" i="1"/>
  <c r="I552" i="1"/>
  <c r="I616" i="1"/>
  <c r="I680" i="1"/>
  <c r="I793" i="1"/>
  <c r="I733" i="1"/>
  <c r="I901" i="1"/>
  <c r="I935" i="1"/>
  <c r="I974" i="1"/>
  <c r="I905" i="1"/>
  <c r="I992" i="1"/>
  <c r="I402" i="1"/>
  <c r="I448" i="1"/>
  <c r="I656" i="1"/>
  <c r="I726" i="1"/>
  <c r="I389" i="1"/>
  <c r="I519" i="1"/>
  <c r="I535" i="1"/>
  <c r="I576" i="1"/>
  <c r="I584" i="1"/>
  <c r="I647" i="1"/>
  <c r="I663" i="1"/>
  <c r="I687" i="1"/>
  <c r="I695" i="1"/>
  <c r="I889" i="1"/>
  <c r="I763" i="1"/>
  <c r="I779" i="1"/>
  <c r="I794" i="1"/>
  <c r="I73" i="1"/>
  <c r="I93" i="1"/>
  <c r="I204" i="1"/>
  <c r="I302" i="1"/>
  <c r="I340" i="1"/>
  <c r="I427" i="1"/>
  <c r="I475" i="1"/>
  <c r="I413" i="1"/>
  <c r="I605" i="1"/>
  <c r="I157" i="1"/>
  <c r="I202" i="1"/>
  <c r="I269" i="1"/>
  <c r="I117" i="1"/>
  <c r="I650" i="1"/>
  <c r="I744" i="1"/>
  <c r="I807" i="1"/>
  <c r="I827" i="1"/>
  <c r="I1004" i="1"/>
  <c r="I1021" i="1"/>
  <c r="I892" i="1"/>
  <c r="I182" i="1"/>
  <c r="I244" i="1"/>
  <c r="I835" i="1"/>
  <c r="I198" i="1"/>
  <c r="I450" i="1"/>
  <c r="I1003" i="1"/>
  <c r="I894" i="1"/>
  <c r="I341" i="1"/>
  <c r="I706" i="1"/>
  <c r="I614" i="1"/>
  <c r="I774" i="1"/>
  <c r="I1016" i="1"/>
  <c r="I513" i="1"/>
  <c r="I545" i="1"/>
  <c r="I554" i="1"/>
  <c r="I593" i="1"/>
  <c r="I617" i="1"/>
  <c r="I498" i="1"/>
  <c r="I906" i="1"/>
  <c r="I934" i="1"/>
  <c r="I751" i="1"/>
  <c r="I814" i="1"/>
  <c r="I108" i="1"/>
  <c r="I344" i="1"/>
  <c r="I360" i="1"/>
  <c r="I401" i="1"/>
  <c r="I417" i="1"/>
  <c r="I449" i="1"/>
  <c r="I481" i="1"/>
  <c r="I2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B17" i="4" l="1"/>
  <c r="A15" i="4"/>
  <c r="A14" i="4" s="1"/>
  <c r="A13" i="4" s="1"/>
  <c r="A12" i="4" s="1"/>
  <c r="A11" i="4" s="1"/>
  <c r="F11" i="4"/>
  <c r="F12" i="4" s="1"/>
  <c r="F13" i="4" s="1"/>
  <c r="F14" i="4" s="1"/>
  <c r="F15" i="4" s="1"/>
  <c r="F16" i="4" s="1"/>
  <c r="D15" i="4" l="1"/>
  <c r="B10" i="4"/>
  <c r="D13" i="4"/>
  <c r="D17" i="4"/>
  <c r="B14" i="4"/>
  <c r="D11" i="4"/>
  <c r="B11" i="4"/>
  <c r="B15" i="4"/>
  <c r="C17" i="4"/>
  <c r="C15" i="4"/>
  <c r="C13" i="4"/>
  <c r="C11" i="4"/>
  <c r="B12" i="4"/>
  <c r="B16" i="4"/>
  <c r="D16" i="4"/>
  <c r="D14" i="4"/>
  <c r="D12" i="4"/>
  <c r="B13" i="4"/>
  <c r="C16" i="4"/>
  <c r="C14" i="4"/>
  <c r="C12" i="4"/>
  <c r="L17" i="4"/>
  <c r="L16" i="4"/>
  <c r="I16" i="4"/>
  <c r="I17" i="4"/>
  <c r="I11" i="4"/>
  <c r="I14" i="4"/>
  <c r="I15" i="4"/>
  <c r="I12" i="4"/>
  <c r="I13" i="4"/>
  <c r="J13" i="4"/>
  <c r="A10" i="4"/>
  <c r="D10" i="4" s="1"/>
  <c r="G11" i="4"/>
  <c r="K12" i="4"/>
  <c r="H11" i="4"/>
  <c r="L11" i="4"/>
  <c r="L12" i="4"/>
  <c r="L13" i="4"/>
  <c r="L14" i="4"/>
  <c r="L15" i="4"/>
  <c r="B15" i="3"/>
  <c r="Q68" i="1"/>
  <c r="Q69" i="1"/>
  <c r="P68" i="1"/>
  <c r="P69" i="1"/>
  <c r="N68" i="1"/>
  <c r="N69" i="1"/>
  <c r="O69" i="1" l="1"/>
  <c r="R69" i="1" s="1"/>
  <c r="W69" i="1" s="1"/>
  <c r="T69" i="1"/>
  <c r="O68" i="1"/>
  <c r="R68" i="1" s="1"/>
  <c r="W68" i="1" s="1"/>
  <c r="T68" i="1"/>
  <c r="B14" i="3"/>
  <c r="F15" i="3"/>
  <c r="C10" i="4"/>
  <c r="K14" i="4"/>
  <c r="G13" i="4"/>
  <c r="J14" i="4"/>
  <c r="H13" i="4"/>
  <c r="H15" i="4"/>
  <c r="G15" i="4"/>
  <c r="K17" i="4"/>
  <c r="K16" i="4"/>
  <c r="J16" i="4"/>
  <c r="J17" i="4"/>
  <c r="I10" i="4"/>
  <c r="L10" i="4"/>
  <c r="H10" i="4"/>
  <c r="K10" i="4"/>
  <c r="G10" i="4"/>
  <c r="J10" i="4"/>
  <c r="G17" i="4"/>
  <c r="G16" i="4"/>
  <c r="J12" i="4"/>
  <c r="H17" i="4"/>
  <c r="H16" i="4"/>
  <c r="G14" i="4"/>
  <c r="G12" i="4"/>
  <c r="H14" i="4"/>
  <c r="H12" i="4"/>
  <c r="K15" i="4"/>
  <c r="K13" i="4"/>
  <c r="K11" i="4"/>
  <c r="J15" i="4"/>
  <c r="J11" i="4"/>
  <c r="X68" i="1" l="1"/>
  <c r="Y68" i="1"/>
  <c r="X69" i="1"/>
  <c r="Y69" i="1"/>
  <c r="H69" i="1"/>
  <c r="I69" i="1" s="1"/>
  <c r="H68" i="1"/>
  <c r="I68" i="1" s="1"/>
  <c r="B13" i="3"/>
  <c r="F14" i="3"/>
  <c r="B12" i="3" l="1"/>
  <c r="F13" i="3"/>
  <c r="P5" i="2"/>
  <c r="P6" i="2"/>
  <c r="P7" i="2"/>
  <c r="P2" i="2"/>
  <c r="C11" i="3"/>
  <c r="C12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" i="1"/>
  <c r="F20" i="3" l="1"/>
  <c r="B11" i="3"/>
  <c r="F12" i="3"/>
  <c r="C13" i="3"/>
  <c r="C14" i="3"/>
  <c r="B10" i="3" l="1"/>
  <c r="F10" i="3" s="1"/>
  <c r="F11" i="3"/>
  <c r="D20" i="3"/>
  <c r="C15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G17" i="3" l="1"/>
  <c r="G13" i="3"/>
  <c r="G10" i="3"/>
  <c r="G16" i="3"/>
  <c r="G12" i="3"/>
  <c r="G14" i="3"/>
  <c r="G15" i="3"/>
  <c r="G11" i="3"/>
  <c r="D11" i="3"/>
  <c r="D15" i="3"/>
  <c r="D12" i="3"/>
  <c r="D16" i="3"/>
  <c r="D14" i="3"/>
  <c r="D13" i="3"/>
  <c r="D17" i="3"/>
  <c r="D10" i="3"/>
  <c r="H17" i="3"/>
  <c r="H13" i="3"/>
  <c r="H16" i="3"/>
  <c r="H12" i="3"/>
  <c r="H14" i="3"/>
  <c r="H15" i="3"/>
  <c r="H11" i="3"/>
  <c r="H10" i="3"/>
  <c r="E17" i="3"/>
  <c r="E13" i="3"/>
  <c r="E16" i="3"/>
  <c r="E12" i="3"/>
  <c r="E14" i="3"/>
  <c r="E15" i="3"/>
  <c r="E11" i="3"/>
  <c r="E10" i="3"/>
  <c r="I17" i="3"/>
  <c r="I13" i="3"/>
  <c r="I10" i="3"/>
  <c r="I16" i="3"/>
  <c r="I12" i="3"/>
  <c r="I15" i="3"/>
  <c r="I11" i="3"/>
  <c r="I14" i="3"/>
  <c r="L7" i="3"/>
  <c r="C16" i="3"/>
  <c r="T2" i="1"/>
  <c r="O64" i="1" l="1"/>
  <c r="R64" i="1" s="1"/>
  <c r="W64" i="1" s="1"/>
  <c r="T64" i="1"/>
  <c r="O56" i="1"/>
  <c r="R56" i="1" s="1"/>
  <c r="W56" i="1" s="1"/>
  <c r="T56" i="1"/>
  <c r="O45" i="1"/>
  <c r="R45" i="1" s="1"/>
  <c r="W45" i="1" s="1"/>
  <c r="T45" i="1"/>
  <c r="O37" i="1"/>
  <c r="R37" i="1" s="1"/>
  <c r="W37" i="1" s="1"/>
  <c r="T37" i="1"/>
  <c r="O29" i="1"/>
  <c r="R29" i="1" s="1"/>
  <c r="W29" i="1" s="1"/>
  <c r="T29" i="1"/>
  <c r="O25" i="1"/>
  <c r="R25" i="1" s="1"/>
  <c r="W25" i="1" s="1"/>
  <c r="T25" i="1"/>
  <c r="O17" i="1"/>
  <c r="R17" i="1" s="1"/>
  <c r="W17" i="1" s="1"/>
  <c r="T17" i="1"/>
  <c r="O13" i="1"/>
  <c r="R13" i="1" s="1"/>
  <c r="W13" i="1" s="1"/>
  <c r="T13" i="1"/>
  <c r="O9" i="1"/>
  <c r="R9" i="1" s="1"/>
  <c r="W9" i="1" s="1"/>
  <c r="T9" i="1"/>
  <c r="O67" i="1"/>
  <c r="R67" i="1" s="1"/>
  <c r="W67" i="1" s="1"/>
  <c r="T67" i="1"/>
  <c r="O63" i="1"/>
  <c r="R63" i="1" s="1"/>
  <c r="W63" i="1" s="1"/>
  <c r="T63" i="1"/>
  <c r="O59" i="1"/>
  <c r="R59" i="1" s="1"/>
  <c r="W59" i="1" s="1"/>
  <c r="T59" i="1"/>
  <c r="O55" i="1"/>
  <c r="R55" i="1" s="1"/>
  <c r="W55" i="1" s="1"/>
  <c r="T55" i="1"/>
  <c r="O51" i="1"/>
  <c r="R51" i="1" s="1"/>
  <c r="W51" i="1" s="1"/>
  <c r="T51" i="1"/>
  <c r="O48" i="1"/>
  <c r="R48" i="1" s="1"/>
  <c r="W48" i="1" s="1"/>
  <c r="T48" i="1"/>
  <c r="O44" i="1"/>
  <c r="R44" i="1" s="1"/>
  <c r="W44" i="1" s="1"/>
  <c r="T44" i="1"/>
  <c r="O40" i="1"/>
  <c r="R40" i="1" s="1"/>
  <c r="W40" i="1" s="1"/>
  <c r="T40" i="1"/>
  <c r="O36" i="1"/>
  <c r="R36" i="1" s="1"/>
  <c r="W36" i="1" s="1"/>
  <c r="T36" i="1"/>
  <c r="O32" i="1"/>
  <c r="R32" i="1" s="1"/>
  <c r="W32" i="1" s="1"/>
  <c r="T32" i="1"/>
  <c r="O28" i="1"/>
  <c r="R28" i="1" s="1"/>
  <c r="W28" i="1" s="1"/>
  <c r="T28" i="1"/>
  <c r="O24" i="1"/>
  <c r="R24" i="1" s="1"/>
  <c r="W24" i="1" s="1"/>
  <c r="T24" i="1"/>
  <c r="O20" i="1"/>
  <c r="R20" i="1" s="1"/>
  <c r="W20" i="1" s="1"/>
  <c r="T20" i="1"/>
  <c r="O16" i="1"/>
  <c r="R16" i="1" s="1"/>
  <c r="W16" i="1" s="1"/>
  <c r="T16" i="1"/>
  <c r="O12" i="1"/>
  <c r="R12" i="1" s="1"/>
  <c r="W12" i="1" s="1"/>
  <c r="T12" i="1"/>
  <c r="O8" i="1"/>
  <c r="R8" i="1" s="1"/>
  <c r="W8" i="1" s="1"/>
  <c r="T8" i="1"/>
  <c r="O4" i="1"/>
  <c r="R4" i="1" s="1"/>
  <c r="W4" i="1" s="1"/>
  <c r="T4" i="1"/>
  <c r="O66" i="1"/>
  <c r="R66" i="1" s="1"/>
  <c r="W66" i="1" s="1"/>
  <c r="T66" i="1"/>
  <c r="O58" i="1"/>
  <c r="R58" i="1" s="1"/>
  <c r="W58" i="1" s="1"/>
  <c r="T58" i="1"/>
  <c r="O50" i="1"/>
  <c r="R50" i="1" s="1"/>
  <c r="W50" i="1" s="1"/>
  <c r="T50" i="1"/>
  <c r="O43" i="1"/>
  <c r="R43" i="1" s="1"/>
  <c r="W43" i="1" s="1"/>
  <c r="T43" i="1"/>
  <c r="O31" i="1"/>
  <c r="R31" i="1" s="1"/>
  <c r="W31" i="1" s="1"/>
  <c r="T31" i="1"/>
  <c r="O23" i="1"/>
  <c r="R23" i="1" s="1"/>
  <c r="W23" i="1" s="1"/>
  <c r="T23" i="1"/>
  <c r="O3" i="1"/>
  <c r="R3" i="1" s="1"/>
  <c r="W3" i="1" s="1"/>
  <c r="T3" i="1"/>
  <c r="O62" i="1"/>
  <c r="R62" i="1" s="1"/>
  <c r="W62" i="1" s="1"/>
  <c r="T62" i="1"/>
  <c r="O54" i="1"/>
  <c r="R54" i="1" s="1"/>
  <c r="W54" i="1" s="1"/>
  <c r="T54" i="1"/>
  <c r="O47" i="1"/>
  <c r="R47" i="1" s="1"/>
  <c r="W47" i="1" s="1"/>
  <c r="T47" i="1"/>
  <c r="O39" i="1"/>
  <c r="R39" i="1" s="1"/>
  <c r="W39" i="1" s="1"/>
  <c r="T39" i="1"/>
  <c r="O35" i="1"/>
  <c r="R35" i="1" s="1"/>
  <c r="W35" i="1" s="1"/>
  <c r="T35" i="1"/>
  <c r="O27" i="1"/>
  <c r="R27" i="1" s="1"/>
  <c r="W27" i="1" s="1"/>
  <c r="T27" i="1"/>
  <c r="O19" i="1"/>
  <c r="R19" i="1" s="1"/>
  <c r="W19" i="1" s="1"/>
  <c r="T19" i="1"/>
  <c r="O15" i="1"/>
  <c r="R15" i="1" s="1"/>
  <c r="W15" i="1" s="1"/>
  <c r="T15" i="1"/>
  <c r="O11" i="1"/>
  <c r="R11" i="1" s="1"/>
  <c r="W11" i="1" s="1"/>
  <c r="T11" i="1"/>
  <c r="O7" i="1"/>
  <c r="R7" i="1" s="1"/>
  <c r="W7" i="1" s="1"/>
  <c r="T7" i="1"/>
  <c r="O65" i="1"/>
  <c r="R65" i="1" s="1"/>
  <c r="W65" i="1" s="1"/>
  <c r="T65" i="1"/>
  <c r="O61" i="1"/>
  <c r="R61" i="1" s="1"/>
  <c r="W61" i="1" s="1"/>
  <c r="T61" i="1"/>
  <c r="O57" i="1"/>
  <c r="R57" i="1" s="1"/>
  <c r="W57" i="1" s="1"/>
  <c r="T57" i="1"/>
  <c r="O53" i="1"/>
  <c r="R53" i="1" s="1"/>
  <c r="W53" i="1" s="1"/>
  <c r="T53" i="1"/>
  <c r="O49" i="1"/>
  <c r="R49" i="1" s="1"/>
  <c r="W49" i="1" s="1"/>
  <c r="T49" i="1"/>
  <c r="O46" i="1"/>
  <c r="R46" i="1" s="1"/>
  <c r="W46" i="1" s="1"/>
  <c r="T46" i="1"/>
  <c r="O42" i="1"/>
  <c r="R42" i="1" s="1"/>
  <c r="W42" i="1" s="1"/>
  <c r="T42" i="1"/>
  <c r="O38" i="1"/>
  <c r="R38" i="1" s="1"/>
  <c r="W38" i="1" s="1"/>
  <c r="T38" i="1"/>
  <c r="O34" i="1"/>
  <c r="R34" i="1" s="1"/>
  <c r="W34" i="1" s="1"/>
  <c r="T34" i="1"/>
  <c r="O30" i="1"/>
  <c r="R30" i="1" s="1"/>
  <c r="W30" i="1" s="1"/>
  <c r="T30" i="1"/>
  <c r="O26" i="1"/>
  <c r="R26" i="1" s="1"/>
  <c r="W26" i="1" s="1"/>
  <c r="T26" i="1"/>
  <c r="O22" i="1"/>
  <c r="R22" i="1" s="1"/>
  <c r="W22" i="1" s="1"/>
  <c r="T22" i="1"/>
  <c r="O18" i="1"/>
  <c r="R18" i="1" s="1"/>
  <c r="W18" i="1" s="1"/>
  <c r="T18" i="1"/>
  <c r="O14" i="1"/>
  <c r="R14" i="1" s="1"/>
  <c r="W14" i="1" s="1"/>
  <c r="T14" i="1"/>
  <c r="O10" i="1"/>
  <c r="R10" i="1" s="1"/>
  <c r="W10" i="1" s="1"/>
  <c r="T10" i="1"/>
  <c r="O6" i="1"/>
  <c r="R6" i="1" s="1"/>
  <c r="W6" i="1" s="1"/>
  <c r="T6" i="1"/>
  <c r="O60" i="1"/>
  <c r="R60" i="1" s="1"/>
  <c r="W60" i="1" s="1"/>
  <c r="T60" i="1"/>
  <c r="O52" i="1"/>
  <c r="R52" i="1" s="1"/>
  <c r="W52" i="1" s="1"/>
  <c r="T52" i="1"/>
  <c r="O41" i="1"/>
  <c r="R41" i="1" s="1"/>
  <c r="W41" i="1" s="1"/>
  <c r="T41" i="1"/>
  <c r="O33" i="1"/>
  <c r="R33" i="1" s="1"/>
  <c r="W33" i="1" s="1"/>
  <c r="T33" i="1"/>
  <c r="O21" i="1"/>
  <c r="R21" i="1" s="1"/>
  <c r="W21" i="1" s="1"/>
  <c r="T21" i="1"/>
  <c r="O5" i="1"/>
  <c r="R5" i="1" s="1"/>
  <c r="W5" i="1" s="1"/>
  <c r="T5" i="1"/>
  <c r="O2" i="1"/>
  <c r="R2" i="1" s="1"/>
  <c r="W2" i="1" s="1"/>
  <c r="X60" i="1" l="1"/>
  <c r="Y60" i="1"/>
  <c r="X52" i="1"/>
  <c r="Y52" i="1"/>
  <c r="X30" i="1"/>
  <c r="Y30" i="1"/>
  <c r="X46" i="1"/>
  <c r="Y46" i="1"/>
  <c r="X15" i="1"/>
  <c r="Y15" i="1"/>
  <c r="X3" i="1"/>
  <c r="Y3" i="1"/>
  <c r="X8" i="1"/>
  <c r="Y8" i="1"/>
  <c r="X55" i="1"/>
  <c r="Y55" i="1"/>
  <c r="X49" i="1"/>
  <c r="Y49" i="1"/>
  <c r="X19" i="1"/>
  <c r="Y19" i="1"/>
  <c r="X23" i="1"/>
  <c r="Y23" i="1"/>
  <c r="X58" i="1"/>
  <c r="Y58" i="1"/>
  <c r="X12" i="1"/>
  <c r="Y12" i="1"/>
  <c r="X28" i="1"/>
  <c r="Y28" i="1"/>
  <c r="X44" i="1"/>
  <c r="Y44" i="1"/>
  <c r="X59" i="1"/>
  <c r="Y59" i="1"/>
  <c r="X13" i="1"/>
  <c r="Y13" i="1"/>
  <c r="X37" i="1"/>
  <c r="Y37" i="1"/>
  <c r="X18" i="1"/>
  <c r="Y18" i="1"/>
  <c r="X33" i="1"/>
  <c r="Y33" i="1"/>
  <c r="X6" i="1"/>
  <c r="Y6" i="1"/>
  <c r="X38" i="1"/>
  <c r="Y38" i="1"/>
  <c r="X7" i="1"/>
  <c r="Y7" i="1"/>
  <c r="X27" i="1"/>
  <c r="Y27" i="1"/>
  <c r="X31" i="1"/>
  <c r="Y31" i="1"/>
  <c r="X16" i="1"/>
  <c r="Y16" i="1"/>
  <c r="X48" i="1"/>
  <c r="Y48" i="1"/>
  <c r="X63" i="1"/>
  <c r="Y63" i="1"/>
  <c r="X45" i="1"/>
  <c r="Y45" i="1"/>
  <c r="X21" i="1"/>
  <c r="Y21" i="1"/>
  <c r="X47" i="1"/>
  <c r="Y47" i="1"/>
  <c r="X22" i="1"/>
  <c r="Y22" i="1"/>
  <c r="X53" i="1"/>
  <c r="Y53" i="1"/>
  <c r="X54" i="1"/>
  <c r="Y54" i="1"/>
  <c r="X66" i="1"/>
  <c r="Y66" i="1"/>
  <c r="X32" i="1"/>
  <c r="Y32" i="1"/>
  <c r="X17" i="1"/>
  <c r="Y17" i="1"/>
  <c r="X65" i="1"/>
  <c r="Y65" i="1"/>
  <c r="X10" i="1"/>
  <c r="Y10" i="1"/>
  <c r="X42" i="1"/>
  <c r="Y42" i="1"/>
  <c r="X11" i="1"/>
  <c r="Y11" i="1"/>
  <c r="X62" i="1"/>
  <c r="Y62" i="1"/>
  <c r="X4" i="1"/>
  <c r="Y4" i="1"/>
  <c r="X36" i="1"/>
  <c r="Y36" i="1"/>
  <c r="X51" i="1"/>
  <c r="Y51" i="1"/>
  <c r="X25" i="1"/>
  <c r="Y25" i="1"/>
  <c r="X56" i="1"/>
  <c r="Y56" i="1"/>
  <c r="X34" i="1"/>
  <c r="Y34" i="1"/>
  <c r="X2" i="1"/>
  <c r="Y2" i="1"/>
  <c r="X41" i="1"/>
  <c r="Y41" i="1"/>
  <c r="X26" i="1"/>
  <c r="Y26" i="1"/>
  <c r="X57" i="1"/>
  <c r="Y57" i="1"/>
  <c r="X35" i="1"/>
  <c r="Y35" i="1"/>
  <c r="X43" i="1"/>
  <c r="Y43" i="1"/>
  <c r="X20" i="1"/>
  <c r="Y20" i="1"/>
  <c r="X67" i="1"/>
  <c r="Y67" i="1"/>
  <c r="X5" i="1"/>
  <c r="Y5" i="1"/>
  <c r="X14" i="1"/>
  <c r="Y14" i="1"/>
  <c r="X61" i="1"/>
  <c r="Y61" i="1"/>
  <c r="X39" i="1"/>
  <c r="Y39" i="1"/>
  <c r="X50" i="1"/>
  <c r="Y50" i="1"/>
  <c r="X24" i="1"/>
  <c r="Y24" i="1"/>
  <c r="X40" i="1"/>
  <c r="Y40" i="1"/>
  <c r="X9" i="1"/>
  <c r="Y9" i="1"/>
  <c r="X29" i="1"/>
  <c r="Y29" i="1"/>
  <c r="X64" i="1"/>
  <c r="Y64" i="1"/>
  <c r="H50" i="1"/>
  <c r="I50" i="1" s="1"/>
  <c r="H24" i="1"/>
  <c r="I24" i="1" s="1"/>
  <c r="H29" i="1"/>
  <c r="I29" i="1" s="1"/>
  <c r="H52" i="1"/>
  <c r="I52" i="1" s="1"/>
  <c r="H46" i="1"/>
  <c r="H19" i="1"/>
  <c r="I19" i="1" s="1"/>
  <c r="H47" i="1"/>
  <c r="I47" i="1" s="1"/>
  <c r="H12" i="1"/>
  <c r="I12" i="1" s="1"/>
  <c r="H28" i="1"/>
  <c r="H44" i="1"/>
  <c r="I44" i="1" s="1"/>
  <c r="H59" i="1"/>
  <c r="I59" i="1" s="1"/>
  <c r="H37" i="1"/>
  <c r="I37" i="1" s="1"/>
  <c r="H14" i="1"/>
  <c r="I14" i="1" s="1"/>
  <c r="H15" i="1"/>
  <c r="I15" i="1" s="1"/>
  <c r="H31" i="1"/>
  <c r="I31" i="1" s="1"/>
  <c r="H66" i="1"/>
  <c r="I66" i="1" s="1"/>
  <c r="H17" i="1"/>
  <c r="I17" i="1" s="1"/>
  <c r="H45" i="1"/>
  <c r="I45" i="1" s="1"/>
  <c r="H41" i="1"/>
  <c r="H35" i="1"/>
  <c r="I35" i="1" s="1"/>
  <c r="H62" i="1"/>
  <c r="I62" i="1" s="1"/>
  <c r="H4" i="1"/>
  <c r="I4" i="1" s="1"/>
  <c r="H20" i="1"/>
  <c r="I20" i="1" s="1"/>
  <c r="H36" i="1"/>
  <c r="I36" i="1" s="1"/>
  <c r="H51" i="1"/>
  <c r="I51" i="1" s="1"/>
  <c r="H67" i="1"/>
  <c r="I67" i="1" s="1"/>
  <c r="H25" i="1"/>
  <c r="I25" i="1" s="1"/>
  <c r="H5" i="1"/>
  <c r="I5" i="1" s="1"/>
  <c r="H30" i="1"/>
  <c r="I30" i="1" s="1"/>
  <c r="H61" i="1"/>
  <c r="I61" i="1" s="1"/>
  <c r="H3" i="1"/>
  <c r="I3" i="1" s="1"/>
  <c r="H8" i="1"/>
  <c r="I8" i="1" s="1"/>
  <c r="H40" i="1"/>
  <c r="I40" i="1" s="1"/>
  <c r="H55" i="1"/>
  <c r="I55" i="1" s="1"/>
  <c r="H9" i="1"/>
  <c r="I9" i="1" s="1"/>
  <c r="H64" i="1"/>
  <c r="I64" i="1" s="1"/>
  <c r="H2" i="1"/>
  <c r="I2" i="1" s="1"/>
  <c r="H21" i="1"/>
  <c r="I21" i="1" s="1"/>
  <c r="H60" i="1"/>
  <c r="I60" i="1" s="1"/>
  <c r="H18" i="1"/>
  <c r="I18" i="1" s="1"/>
  <c r="H34" i="1"/>
  <c r="I34" i="1" s="1"/>
  <c r="H49" i="1"/>
  <c r="I49" i="1" s="1"/>
  <c r="H65" i="1"/>
  <c r="I65" i="1" s="1"/>
  <c r="H23" i="1"/>
  <c r="I23" i="1" s="1"/>
  <c r="H58" i="1"/>
  <c r="I58" i="1" s="1"/>
  <c r="H22" i="1"/>
  <c r="I22" i="1" s="1"/>
  <c r="H38" i="1"/>
  <c r="I38" i="1" s="1"/>
  <c r="H39" i="1"/>
  <c r="I39" i="1" s="1"/>
  <c r="H54" i="1"/>
  <c r="I54" i="1" s="1"/>
  <c r="H32" i="1"/>
  <c r="I32" i="1" s="1"/>
  <c r="H56" i="1"/>
  <c r="I56" i="1" s="1"/>
  <c r="H33" i="1"/>
  <c r="I33" i="1" s="1"/>
  <c r="H6" i="1"/>
  <c r="I6" i="1" s="1"/>
  <c r="H53" i="1"/>
  <c r="I53" i="1" s="1"/>
  <c r="H7" i="1"/>
  <c r="I7" i="1" s="1"/>
  <c r="H27" i="1"/>
  <c r="I27" i="1" s="1"/>
  <c r="H16" i="1"/>
  <c r="I16" i="1" s="1"/>
  <c r="H48" i="1"/>
  <c r="I48" i="1" s="1"/>
  <c r="H63" i="1"/>
  <c r="I63" i="1" s="1"/>
  <c r="H10" i="1"/>
  <c r="I10" i="1" s="1"/>
  <c r="H26" i="1"/>
  <c r="I26" i="1" s="1"/>
  <c r="H42" i="1"/>
  <c r="I42" i="1" s="1"/>
  <c r="H57" i="1"/>
  <c r="I57" i="1" s="1"/>
  <c r="H11" i="1"/>
  <c r="I11" i="1" s="1"/>
  <c r="H43" i="1"/>
  <c r="I43" i="1" s="1"/>
  <c r="H13" i="1"/>
  <c r="I13" i="1" s="1"/>
  <c r="I41" i="1"/>
  <c r="I28" i="1"/>
  <c r="I46" i="1"/>
</calcChain>
</file>

<file path=xl/sharedStrings.xml><?xml version="1.0" encoding="utf-8"?>
<sst xmlns="http://schemas.openxmlformats.org/spreadsheetml/2006/main" count="2518" uniqueCount="1221">
  <si>
    <t>PORTE COM RETIRA</t>
  </si>
  <si>
    <t>Regional</t>
  </si>
  <si>
    <t>Prêmio Diário</t>
  </si>
  <si>
    <t>ID Porte / Perfil</t>
  </si>
  <si>
    <t>PORTE 6</t>
  </si>
  <si>
    <t>PORTE 3</t>
  </si>
  <si>
    <t>PORTE 2</t>
  </si>
  <si>
    <t>PORTE 1</t>
  </si>
  <si>
    <t>PORTE 4</t>
  </si>
  <si>
    <t>PORTE 5</t>
  </si>
  <si>
    <t>Filial</t>
  </si>
  <si>
    <t>Meta de Móveis</t>
  </si>
  <si>
    <t>Meta de CDC</t>
  </si>
  <si>
    <t>Meta de Emissão de Cartões</t>
  </si>
  <si>
    <t>1111</t>
  </si>
  <si>
    <t>0111</t>
  </si>
  <si>
    <t>1011</t>
  </si>
  <si>
    <t>0011</t>
  </si>
  <si>
    <t>Lojas com todas as metas</t>
  </si>
  <si>
    <t>Lojas sem meta de CDC</t>
  </si>
  <si>
    <t>Lojas sem meta de Móveis</t>
  </si>
  <si>
    <t>Lojas sem meta de CDC e Móveis</t>
  </si>
  <si>
    <t>Possui Meta de CDC</t>
  </si>
  <si>
    <t>Possui Meta de Móveis</t>
  </si>
  <si>
    <t>Possui Meta de Emissão de Cartões</t>
  </si>
  <si>
    <t>PERFIL A</t>
  </si>
  <si>
    <t>PERFIL B</t>
  </si>
  <si>
    <t>PERFIL C</t>
  </si>
  <si>
    <t>PERFIL D</t>
  </si>
  <si>
    <t>MERCANTIL TOTAL</t>
  </si>
  <si>
    <t>SERVIÇOS</t>
  </si>
  <si>
    <t>CDC</t>
  </si>
  <si>
    <t>MÓVEIS</t>
  </si>
  <si>
    <t>EMISSÃO DE CARTÕES</t>
  </si>
  <si>
    <t>TARGET</t>
  </si>
  <si>
    <t>PRÊMIO DIÁRIO</t>
  </si>
  <si>
    <t>ADICIONAL NPS</t>
  </si>
  <si>
    <t>PREMIO DIARIO</t>
  </si>
  <si>
    <t>Target Total</t>
  </si>
  <si>
    <t>Cumpr.</t>
  </si>
  <si>
    <t>% Prêmio</t>
  </si>
  <si>
    <t>Prêmio Líder Loja</t>
  </si>
  <si>
    <t>Prêmio Líder Categoria</t>
  </si>
  <si>
    <t>PORTE 2 / PERFIL B</t>
  </si>
  <si>
    <t>Meta de Portáteis</t>
  </si>
  <si>
    <t>Possui Meta de Portáteis</t>
  </si>
  <si>
    <t>Meta de Portáteis Mar/19</t>
  </si>
  <si>
    <t>0110</t>
  </si>
  <si>
    <t>1110</t>
  </si>
  <si>
    <t>1001</t>
  </si>
  <si>
    <t>1010</t>
  </si>
  <si>
    <t>0001</t>
  </si>
  <si>
    <t>0010</t>
  </si>
  <si>
    <t>0000</t>
  </si>
  <si>
    <t>PERFIL E</t>
  </si>
  <si>
    <t>PERFIL F</t>
  </si>
  <si>
    <t>PERFIL G</t>
  </si>
  <si>
    <t>PERFIL H</t>
  </si>
  <si>
    <t>PERFIL I</t>
  </si>
  <si>
    <t>PERFIL J</t>
  </si>
  <si>
    <t>PERFIL K</t>
  </si>
  <si>
    <t>PORTE 3 / PERFIL A</t>
  </si>
  <si>
    <t>PORTE 4 / PERFIL A</t>
  </si>
  <si>
    <t>PORTE 6 / PERFIL A</t>
  </si>
  <si>
    <t>PORTE 5 / PERFIL A</t>
  </si>
  <si>
    <t>PORTE 2 / PERFIL A</t>
  </si>
  <si>
    <t>PORTE 4 / PERFIL B</t>
  </si>
  <si>
    <t>PORTE 1 / PERFIL A</t>
  </si>
  <si>
    <t>PORTE 5 / PERFIL B</t>
  </si>
  <si>
    <t>PORTE 1 / PERFIL E</t>
  </si>
  <si>
    <t>PORTE 4 / PERFIL E</t>
  </si>
  <si>
    <t>PORTE 3 / PERFIL B</t>
  </si>
  <si>
    <t>PORTE 6 / PERFIL B</t>
  </si>
  <si>
    <t>PORTE 2 / PERFIL C</t>
  </si>
  <si>
    <t>PORTE 3 / PERFIL E</t>
  </si>
  <si>
    <t>PORTE 1 / PERFIL B</t>
  </si>
  <si>
    <t>PORTE 4 / PERFIL C</t>
  </si>
  <si>
    <t>PORTE 5 / PERFIL F</t>
  </si>
  <si>
    <t>PORTE 1 / PERFIL G</t>
  </si>
  <si>
    <t>PORTE 3 / PERFIL C</t>
  </si>
  <si>
    <t>PORTE 1 / PERFIL C</t>
  </si>
  <si>
    <t>PORTE 1 / PERFIL F</t>
  </si>
  <si>
    <t>PORTE 1 / PERFIL H</t>
  </si>
  <si>
    <t>PORTE 1 / PERFIL I</t>
  </si>
  <si>
    <t>PORTE 1 / PERFIL J</t>
  </si>
  <si>
    <t>PORTE 1 / PERFIL K</t>
  </si>
  <si>
    <t>PORTE 1 / PERFIL D</t>
  </si>
  <si>
    <t>PORTÁTEIS</t>
  </si>
  <si>
    <t>ID PERFIL</t>
  </si>
  <si>
    <t>PERFIL</t>
  </si>
  <si>
    <t>PORTE 2 / PERFIL F</t>
  </si>
  <si>
    <t>PORTE 4 / PERFIL F</t>
  </si>
  <si>
    <t>PORTE 3 / PERFIL F</t>
  </si>
  <si>
    <t>PORTE 5 / PERFIL D</t>
  </si>
  <si>
    <t>ID PERFIL / PERFIL</t>
  </si>
  <si>
    <t>PORTE</t>
  </si>
  <si>
    <t>TOTAL</t>
  </si>
  <si>
    <t>TEST</t>
  </si>
  <si>
    <t>TARGET TOTAL</t>
  </si>
  <si>
    <t>Nome da Filial</t>
  </si>
  <si>
    <t>PLANO MOBILE</t>
  </si>
  <si>
    <t>PERFIL L</t>
  </si>
  <si>
    <t>PERFIL M</t>
  </si>
  <si>
    <t>PERFIL N</t>
  </si>
  <si>
    <t>PERFIL O</t>
  </si>
  <si>
    <t>1001M</t>
  </si>
  <si>
    <t>0001M</t>
  </si>
  <si>
    <t>0000M</t>
  </si>
  <si>
    <t>1000M</t>
  </si>
  <si>
    <t>MOBILE?</t>
  </si>
  <si>
    <t>PORTE 1 / PERFIL M</t>
  </si>
  <si>
    <t>PORTE 2 / PERFIL M</t>
  </si>
  <si>
    <t>PORTE 2 / PERFIL L</t>
  </si>
  <si>
    <t>PORTE 1 / PERFIL N</t>
  </si>
  <si>
    <t>PORTE 1 / PERFIL L</t>
  </si>
  <si>
    <t>PORTE 3 / PERFIL M</t>
  </si>
  <si>
    <t>LOJA CONVENCIONAL</t>
  </si>
  <si>
    <t>LOJA MOBILE</t>
  </si>
  <si>
    <t>DESCRIÇÃO</t>
  </si>
  <si>
    <t>Lojas sem meta de Móveis e Eletroportáteis</t>
  </si>
  <si>
    <t>Lojas sem meta de Emissão de Cartões</t>
  </si>
  <si>
    <t>Lojas sem meta de CDC e Emissão de Cartões</t>
  </si>
  <si>
    <t>Lojas sem meta de CDC, Móveis e Eletroportáteis</t>
  </si>
  <si>
    <t>Lojas sem meta de CDC, Móveis e Emissão de Cartões</t>
  </si>
  <si>
    <t>Lojas sem meta de CDC, Móveis, Eletroportáteis e Emissão de Cartões</t>
  </si>
  <si>
    <t>Lojas sem meta de Móveis e Emissão de Cartões</t>
  </si>
  <si>
    <t>Lojas Mobile sem meta de CDC</t>
  </si>
  <si>
    <t>Lojas Mobile sem meta de CDC e Emissão de Cartões</t>
  </si>
  <si>
    <t>Lojas Mobile sem meta de Emissão de Cartões</t>
  </si>
  <si>
    <t>DESCRIÇÃO PERFIL</t>
  </si>
  <si>
    <t>Porte</t>
  </si>
  <si>
    <t>PARA TABELA</t>
  </si>
  <si>
    <t>Lojas Mobile com todas as metas</t>
  </si>
  <si>
    <t>Meta  (R$) CDC Mar/19</t>
  </si>
  <si>
    <t>Meta de Móveis Mar/19</t>
  </si>
  <si>
    <t>Meta de Emissão de Cartões Mar/19</t>
  </si>
  <si>
    <t>PERFIL P</t>
  </si>
  <si>
    <t>REVISÃO</t>
  </si>
  <si>
    <t>Meta Móveis %</t>
  </si>
  <si>
    <t>Meta Portáteis %</t>
  </si>
  <si>
    <t>Meta CDC %</t>
  </si>
  <si>
    <t>1000</t>
  </si>
  <si>
    <t>PORTE 1 / PERFIL P</t>
  </si>
  <si>
    <t>Lojas sem meta de Móveis, Eletroportáteis e Emissão de Cartões</t>
  </si>
  <si>
    <t>Diretoria</t>
  </si>
  <si>
    <t>RONDONÓPOLIS 2 - MT</t>
  </si>
  <si>
    <t>SHOP PANTANAL 1 - MT</t>
  </si>
  <si>
    <t>SHOP TRÊS AMÉRICAS 2 - MT</t>
  </si>
  <si>
    <t>RONDONÓPOLIS - MT</t>
  </si>
  <si>
    <t>BARRA DO GARÇAS - MT</t>
  </si>
  <si>
    <t>CUIABA 1 - MT</t>
  </si>
  <si>
    <t>VÁRZEA GRANDE - MT</t>
  </si>
  <si>
    <t>CUIABA  2 - MT</t>
  </si>
  <si>
    <t>SHOP PANTANAL - MT</t>
  </si>
  <si>
    <t>SINOP - MT</t>
  </si>
  <si>
    <t>LUCAS DO RIO VERDE - MT</t>
  </si>
  <si>
    <t xml:space="preserve">SORRISO - MT </t>
  </si>
  <si>
    <t>CÁCERES - MT</t>
  </si>
  <si>
    <t>TANGARÁ DA SERRA - MT</t>
  </si>
  <si>
    <t>VARZÉA GRANDE - MT</t>
  </si>
  <si>
    <t>PRIMAVERA DO LESTE - MT</t>
  </si>
  <si>
    <t>SHOPPING TRÊS AMÉRICAS - MT</t>
  </si>
  <si>
    <t>PASSOS 2 - MG</t>
  </si>
  <si>
    <t>SHOP RIBEIRÃO PRETO - SP</t>
  </si>
  <si>
    <t>MOGI MIRIM - SP</t>
  </si>
  <si>
    <t>FRANCA - SP</t>
  </si>
  <si>
    <t>SERTÃOZINHO - SP</t>
  </si>
  <si>
    <t>LIMEIRA - SP</t>
  </si>
  <si>
    <t>RIO CLARO - SP</t>
  </si>
  <si>
    <t>SÃO CARLOS - SP</t>
  </si>
  <si>
    <t>ARARAS - SP</t>
  </si>
  <si>
    <t>MOGI GUAÇU - SP</t>
  </si>
  <si>
    <t>S JOÃO DA BOA VISTA - SP</t>
  </si>
  <si>
    <t>LEME - SP</t>
  </si>
  <si>
    <t>RIBEIRÃO PRETO - SP</t>
  </si>
  <si>
    <t>SHOP NOVO - RIBEIRÃO PRETO - SP</t>
  </si>
  <si>
    <t>SHOP FRANCA - SP</t>
  </si>
  <si>
    <t>BEBEDOURO - SP</t>
  </si>
  <si>
    <t>RIBEIRÃO PRETO 2 - SP</t>
  </si>
  <si>
    <t>JABOTICABAL - SP</t>
  </si>
  <si>
    <t>PIRASSUNUNGA - SP</t>
  </si>
  <si>
    <t>PASSOS - MG</t>
  </si>
  <si>
    <t>MATÃO - SP</t>
  </si>
  <si>
    <t>SHOP NAÇÕES LIMEIRA - SP</t>
  </si>
  <si>
    <t>SÃO SEBASTIÃO DO PARAÍSO - MG</t>
  </si>
  <si>
    <t>LIMEIRA 2 - SP</t>
  </si>
  <si>
    <t>RIO CLARO 2 - SP</t>
  </si>
  <si>
    <t>BATATAIS-SP</t>
  </si>
  <si>
    <t>PORTO FERREIRA</t>
  </si>
  <si>
    <t>SÃO JOAQUIM DA BARRA</t>
  </si>
  <si>
    <t>SÃO JOSE DO RIO PARDO</t>
  </si>
  <si>
    <t>MONTE ALTO 2 - SP</t>
  </si>
  <si>
    <t>MOCOCA 4</t>
  </si>
  <si>
    <t>CARAGUATATUBA 2 - SP</t>
  </si>
  <si>
    <t>S. JOSÉ DOS CAMPOS 1 - SP</t>
  </si>
  <si>
    <t>JACAREÍ - SP</t>
  </si>
  <si>
    <t>GUARATINGUETÁ - SP</t>
  </si>
  <si>
    <t>S JOSÉ DOS CAMPOS - SP</t>
  </si>
  <si>
    <t>TAUBATÉ 1 - SP</t>
  </si>
  <si>
    <t>S JOSÉ DOS CAMPOS 2 - SP</t>
  </si>
  <si>
    <t>TAUBATÉ - SP</t>
  </si>
  <si>
    <t>CARAGUATATUBA - SP</t>
  </si>
  <si>
    <t>LORENA - SP</t>
  </si>
  <si>
    <t>JD SATELITE - S J DOS CAMPOS - SP</t>
  </si>
  <si>
    <t>PINDAMONHANGABA - SP</t>
  </si>
  <si>
    <t>CRUZEIRO - SP</t>
  </si>
  <si>
    <t>SÃO SEBASTIÃO - SP</t>
  </si>
  <si>
    <t>CAMPOS DO JORDÃO - SP</t>
  </si>
  <si>
    <t>SHOP CENTERVALE - S. J. CAMPOS - SP</t>
  </si>
  <si>
    <t>UBATUBA - SP</t>
  </si>
  <si>
    <t>SHOP TAUBATÉ - SP</t>
  </si>
  <si>
    <t>VALE SUL SHOPPING</t>
  </si>
  <si>
    <t>CAÇAPAVA - SP</t>
  </si>
  <si>
    <t>GUARATINGUETÁ 3 - SP</t>
  </si>
  <si>
    <t>JACAREÍ 1 - SP</t>
  </si>
  <si>
    <t>LORENA 2 - SP</t>
  </si>
  <si>
    <t>PINDAMONHANGABA 2 - SP</t>
  </si>
  <si>
    <t>SANTOS - SP</t>
  </si>
  <si>
    <t>S VICENTE - SP</t>
  </si>
  <si>
    <t>SANTOS 2 - SP</t>
  </si>
  <si>
    <t>BOQUEIRÃO - PRAIA GRANDE - SP</t>
  </si>
  <si>
    <t>VICENTE DE CARVALHO - GUARUJÁ 1 - SP</t>
  </si>
  <si>
    <t>GONZAGA - SANTOS - SP</t>
  </si>
  <si>
    <t>CUBATÃO - SP</t>
  </si>
  <si>
    <t>VILA ALICE - GUARUJÁ - SP</t>
  </si>
  <si>
    <t>REGISTRO - SP</t>
  </si>
  <si>
    <t>CIDADE OCIAN - PRAIA GRANDE - SP</t>
  </si>
  <si>
    <t>PERUÍBE - SP</t>
  </si>
  <si>
    <t>GUARUJÁ - SP</t>
  </si>
  <si>
    <t>SHOP LITORAL PLAZA - PRAIA GRANDE 1 - SP</t>
  </si>
  <si>
    <t>ITANHAÉM - SP</t>
  </si>
  <si>
    <t>GUARUJÁ 2 - SP</t>
  </si>
  <si>
    <t>BERTIOGA - SP</t>
  </si>
  <si>
    <t>SHOP BRISAMAR - SÃO VICENTE - SP</t>
  </si>
  <si>
    <t>REGISTRO 2 - SP</t>
  </si>
  <si>
    <t>AMERICANA 3 - SP</t>
  </si>
  <si>
    <t>JUNDIAÍ 3 - SP</t>
  </si>
  <si>
    <t>AMPARO 2 - SP</t>
  </si>
  <si>
    <t>SHOP MAXI JUNDIAÍ 2 - SP</t>
  </si>
  <si>
    <t>SHOP CAMPINAS 2 - SP</t>
  </si>
  <si>
    <t>BRAG. PAULISTA - SP</t>
  </si>
  <si>
    <t>CAMPINAS - SP</t>
  </si>
  <si>
    <t>CAMPINAS 2 - SP</t>
  </si>
  <si>
    <t>CAMPINAS 3 - SP</t>
  </si>
  <si>
    <t>CAMPINAS 4 - SP</t>
  </si>
  <si>
    <t>AMERICANA - SP</t>
  </si>
  <si>
    <t>AMPARO - SP</t>
  </si>
  <si>
    <t>SUMARÉ - SP</t>
  </si>
  <si>
    <t>STA. BÁRBARA D'OESTE - SP</t>
  </si>
  <si>
    <t>JUNDIAÍ - SP</t>
  </si>
  <si>
    <t>CAMPINAS 5 - SP</t>
  </si>
  <si>
    <t>HORTOLÂNDIA - SP</t>
  </si>
  <si>
    <t>CAMPINAS 7 - SP</t>
  </si>
  <si>
    <t>ATIBAIA - SP</t>
  </si>
  <si>
    <t>SHOP CAMPINAS - SP</t>
  </si>
  <si>
    <t>SHOP MAXI JUNDIAÍ - SP</t>
  </si>
  <si>
    <t>VALINHOS - SP</t>
  </si>
  <si>
    <t>AMERICANA 2 - SP</t>
  </si>
  <si>
    <t>ITATIBA - SP</t>
  </si>
  <si>
    <t>PAULÍNIA - SP</t>
  </si>
  <si>
    <t>JUNDIAÍ 2 - SP</t>
  </si>
  <si>
    <t>SHOP PARQUE DAS BANDEIRAS - SP</t>
  </si>
  <si>
    <t>SHOP TIVOLI CENTER - SP</t>
  </si>
  <si>
    <t>CAMPINAS 6 - SP</t>
  </si>
  <si>
    <t>BRAG. PAULISTA 2 - SP</t>
  </si>
  <si>
    <t>JAGUARIÚNA</t>
  </si>
  <si>
    <t>CAMPO LIMPO PAULISTA - SP</t>
  </si>
  <si>
    <t>VINHEDO 2</t>
  </si>
  <si>
    <t>SOROCABA 1 - SP</t>
  </si>
  <si>
    <t>SHOP ESPLANADA - SOROCABA - SP</t>
  </si>
  <si>
    <t>SOROCABA - SP</t>
  </si>
  <si>
    <t>SHOP SOROCABA CENTER - SP</t>
  </si>
  <si>
    <t>ITÚ - SP</t>
  </si>
  <si>
    <t>INDAIATUBA - SP</t>
  </si>
  <si>
    <t>TATUÍ - SP</t>
  </si>
  <si>
    <t>ITAPETININGA - SP</t>
  </si>
  <si>
    <t>ITAPEVA - SP</t>
  </si>
  <si>
    <t>SÃO ROQUE - SP</t>
  </si>
  <si>
    <t>VOTORANTIM - SP</t>
  </si>
  <si>
    <t>SHOP ESPLANADA - SOROCABA 1 - SP</t>
  </si>
  <si>
    <t>INDAIATUBA 2 - SP</t>
  </si>
  <si>
    <t>SALTO - SP</t>
  </si>
  <si>
    <t>SHOP INDAIATUBA - SP</t>
  </si>
  <si>
    <t>BOITUVA - SP</t>
  </si>
  <si>
    <t>SHOP CIDADE SOROCABA - SP</t>
  </si>
  <si>
    <t>SHOP. MILLER BOULEVARD - SP</t>
  </si>
  <si>
    <t>QUIOSQUE SHOP PÁTIO CIANE</t>
  </si>
  <si>
    <t>LARANJAL PAULISTA</t>
  </si>
  <si>
    <t>SALTO DE PIRAPORA</t>
  </si>
  <si>
    <t>PIRACICABA - SP</t>
  </si>
  <si>
    <t>SHOP CENTER PIRACICABA - SP</t>
  </si>
  <si>
    <t>SÃO PEDRO - SP</t>
  </si>
  <si>
    <t>PIRACICABA 2 - SP</t>
  </si>
  <si>
    <t>ARTUR NOGUEIRA</t>
  </si>
  <si>
    <t>GAMA - DF</t>
  </si>
  <si>
    <t>SHOP CONJ. NACIONAL BRASÍLIA - DF</t>
  </si>
  <si>
    <t>PLANALTINA 2 - DF</t>
  </si>
  <si>
    <t>CEILANDIA NORTE - DF</t>
  </si>
  <si>
    <t>SAMAMBAIA NORTE - DF</t>
  </si>
  <si>
    <t>CEILANDIA NORTE 2 - DF</t>
  </si>
  <si>
    <t>NOVO GAMA 1 - GO</t>
  </si>
  <si>
    <t>SOBRADINHO - DF</t>
  </si>
  <si>
    <t>VALPARAÍSO DE GOÍAS - GO</t>
  </si>
  <si>
    <t>GAMA 1 - DF</t>
  </si>
  <si>
    <t>RECANTO DAS EMAS 1 - DF</t>
  </si>
  <si>
    <t>GAMA CENTRAL - DF</t>
  </si>
  <si>
    <t>SHOP CONJ. NACIONAL BRASÍLIA 2 - DF</t>
  </si>
  <si>
    <t>PLANALTINA - DF</t>
  </si>
  <si>
    <t>TAGUATINGA - DF</t>
  </si>
  <si>
    <t>SHOP TAGUATINGA - DF</t>
  </si>
  <si>
    <t>ÁGUAS LINDAS DE GOÍAS - GO</t>
  </si>
  <si>
    <t>LUZIÂNIA 2 - GO</t>
  </si>
  <si>
    <t>SHOP SUL - GO</t>
  </si>
  <si>
    <t>PARACATU - MG</t>
  </si>
  <si>
    <t>SHOPPING SANTA MARIA - DF</t>
  </si>
  <si>
    <t>FORMOSA - GO</t>
  </si>
  <si>
    <t>TAGUATINGA 2 - DF</t>
  </si>
  <si>
    <t>ANHANGUERA 2 - GO</t>
  </si>
  <si>
    <t>ANÁPOLIS 2 - GO</t>
  </si>
  <si>
    <t>SHOP BURITI 2 - GO</t>
  </si>
  <si>
    <t>GARAVELO 1 - GO</t>
  </si>
  <si>
    <t>GOIÂNIA 1 - CENTRO - GO</t>
  </si>
  <si>
    <t>GOIÂNIA 2 - CENTRO - GO</t>
  </si>
  <si>
    <t>ANÁPOLIS - GO</t>
  </si>
  <si>
    <t>SHOP BURITI - GO</t>
  </si>
  <si>
    <t>ST. CAMPINAS - GO</t>
  </si>
  <si>
    <t>SERRINHA - GO</t>
  </si>
  <si>
    <t>TRINDADE - GO</t>
  </si>
  <si>
    <t>SHOP PORTAL - GO</t>
  </si>
  <si>
    <t>INHUMAS - GO</t>
  </si>
  <si>
    <t>SHOP PASSEIO DAS ÁGUAS - GO</t>
  </si>
  <si>
    <t>GOIANÉSIA - GO</t>
  </si>
  <si>
    <t>SENADOR CANEDO - GO</t>
  </si>
  <si>
    <t>PIO XII - GOIÂNIA - GO</t>
  </si>
  <si>
    <t>SHOP BRASIL PARK SHOP - GO</t>
  </si>
  <si>
    <t>ST CAMPINAS 2 - GO</t>
  </si>
  <si>
    <t>SHOP. APARECIDA DE GOIÂNIA</t>
  </si>
  <si>
    <t>QUIOSQUE ASSAI GOIANIA - T9</t>
  </si>
  <si>
    <t>UBERLANDIA 1 - MG</t>
  </si>
  <si>
    <t>UBERLÂNDIA - MG</t>
  </si>
  <si>
    <t>UBERABA 1 - MG</t>
  </si>
  <si>
    <t>CALDAS NOVAS - GO</t>
  </si>
  <si>
    <t>CATALÃO - GO</t>
  </si>
  <si>
    <t>UBERLÂNDIA 2 - MG</t>
  </si>
  <si>
    <t>ARAXÁ - MG</t>
  </si>
  <si>
    <t>JATAÍ - GO</t>
  </si>
  <si>
    <t>ARAGUARI - MG</t>
  </si>
  <si>
    <t>RIO VERDE - GO</t>
  </si>
  <si>
    <t>SHOP UBERABA 2 - MG</t>
  </si>
  <si>
    <t>ITUMBIARA - GO</t>
  </si>
  <si>
    <t>PATOS DE MINAS - MG</t>
  </si>
  <si>
    <t>SHOP BURITI RIO VERDE - GO</t>
  </si>
  <si>
    <t>PRAÇA DA MATRIZ - MG</t>
  </si>
  <si>
    <t>ITUIUTABA - MG</t>
  </si>
  <si>
    <t>RIO VERDE 1 - GO</t>
  </si>
  <si>
    <t>QUIOSQUE ASSAÍ UBERLÂNDIA</t>
  </si>
  <si>
    <t>MACAÉ 2 - RJ</t>
  </si>
  <si>
    <t>CARIACICA 2 - ES</t>
  </si>
  <si>
    <t>CAMPOS 2 - RJ</t>
  </si>
  <si>
    <t>SHOP PLAZA MACAÉ - RJ</t>
  </si>
  <si>
    <t>SHOP BOULEVARD CAMPOS 2 - RJ</t>
  </si>
  <si>
    <t>CAMPOS 3 - RJ</t>
  </si>
  <si>
    <t>CAMPOS 4 - RJ</t>
  </si>
  <si>
    <t>MACAÉ - RJ</t>
  </si>
  <si>
    <t>ITAPERUNA - RJ</t>
  </si>
  <si>
    <t>CAMPOS 5 - RJ</t>
  </si>
  <si>
    <t>SHOP PRAIA DA COSTA-ES</t>
  </si>
  <si>
    <t>VITÓRIA-ES</t>
  </si>
  <si>
    <t>CARIACICA-ES</t>
  </si>
  <si>
    <t>CACHOEIRO DE ITAPEMIRIM 2 - ES</t>
  </si>
  <si>
    <t>GUARAPARI-ES</t>
  </si>
  <si>
    <t>VILA VELHA-ES</t>
  </si>
  <si>
    <t>SERRA-ES</t>
  </si>
  <si>
    <t>SHOP BOULEVARD CAMPOS - RJ</t>
  </si>
  <si>
    <t>SHOP BOULEVARD VILA VELHA - ES</t>
  </si>
  <si>
    <t>SHOP MESTRE ÁLVARO - ES</t>
  </si>
  <si>
    <t>SHOP MOXUARA - ES</t>
  </si>
  <si>
    <t>SÃO MATEUS - ES</t>
  </si>
  <si>
    <t>BONSUCESSO 2 - RJ</t>
  </si>
  <si>
    <t>PENHA - RJ</t>
  </si>
  <si>
    <t>DUQUE DE CAIXAS 3 - RJ</t>
  </si>
  <si>
    <t>MADUREIRA SHOPPING 2 - RJ</t>
  </si>
  <si>
    <t>SHOP ILHA PLAZA 2 - RJ</t>
  </si>
  <si>
    <t>SHOP CARIOCA 2 - RJ</t>
  </si>
  <si>
    <t>SHOP CAXIAS 2 - RJ</t>
  </si>
  <si>
    <t>DUQUE DE CAXIAS 2 - RJ</t>
  </si>
  <si>
    <t>DUQUE DE CAXIAS 5 - RJ</t>
  </si>
  <si>
    <t>ILHA DO GOVERNADOR - RJ</t>
  </si>
  <si>
    <t>MADUREIRA - RJ</t>
  </si>
  <si>
    <t>DUQUE DE CAXIAS 6 - RJ</t>
  </si>
  <si>
    <t>MADUREIRA SHOPPING - RJ</t>
  </si>
  <si>
    <t>BONSUCESSO - RJ</t>
  </si>
  <si>
    <t>PENHA 2 - RJ</t>
  </si>
  <si>
    <t>DUQUE DE CAXIAS 7 - RJ</t>
  </si>
  <si>
    <t>SHOP CAXIAS - RJ</t>
  </si>
  <si>
    <t>MADUREIRA 3 - RJ</t>
  </si>
  <si>
    <t>DUQUE DE CAXIAS 8 - RJ</t>
  </si>
  <si>
    <t>SHOP CARIOCA - RJ</t>
  </si>
  <si>
    <t>SHOP VIA BRASIL - RJ</t>
  </si>
  <si>
    <t>SHOP ILHA PLAZA - RJ</t>
  </si>
  <si>
    <t>BONSUCESSO 1 - RJ</t>
  </si>
  <si>
    <t>URUGUAIANA-CENTRO - RJ</t>
  </si>
  <si>
    <t>NORTE SHOPPING - RJ</t>
  </si>
  <si>
    <t>MEIER 2 - RJ</t>
  </si>
  <si>
    <t>COPACABANA 4 - RJ</t>
  </si>
  <si>
    <t>SHOP NOVA AMÉRICA 2 - RJ</t>
  </si>
  <si>
    <t>SHOP IGUATEMI RIO - RJ</t>
  </si>
  <si>
    <t>CATETE 2 - RJ</t>
  </si>
  <si>
    <t>MOB NORTE SHOP - RJ</t>
  </si>
  <si>
    <t>TIJUCA - RJ</t>
  </si>
  <si>
    <t>NORTE SHOPPING 1 - RJ</t>
  </si>
  <si>
    <t>CATETE - RJ</t>
  </si>
  <si>
    <t>CENTRO-URUGUAIANA - RJ</t>
  </si>
  <si>
    <t>TIJUCA 2 - RJ</t>
  </si>
  <si>
    <t>CENTRO-ALFÂNDEGA - RJ</t>
  </si>
  <si>
    <t>MÉIER - RJ</t>
  </si>
  <si>
    <t>IPANEMA - RJ</t>
  </si>
  <si>
    <t>NORTE SHOPPING 2 - RJ</t>
  </si>
  <si>
    <t>COPACABANA - RJ</t>
  </si>
  <si>
    <t>SHOP CENTER IGUATEMI RIO - RJ</t>
  </si>
  <si>
    <t>SHOP NOVA AMÉRICA - RJ</t>
  </si>
  <si>
    <t>ROCINHA - RJ</t>
  </si>
  <si>
    <t xml:space="preserve"> SANTA CRUZ - RJ </t>
  </si>
  <si>
    <t xml:space="preserve"> BARRA DO PIRAÍ 2 </t>
  </si>
  <si>
    <t xml:space="preserve"> ITAGUAÍ - RJ </t>
  </si>
  <si>
    <t xml:space="preserve"> BARRA MANSA 2 - RJ </t>
  </si>
  <si>
    <t xml:space="preserve"> PIRATAS MALL - RJ </t>
  </si>
  <si>
    <t xml:space="preserve"> VOLTA REDONDA 2 - RJ </t>
  </si>
  <si>
    <t xml:space="preserve"> SHOP RESENDE - RJ </t>
  </si>
  <si>
    <t xml:space="preserve"> VOLTA REDONDA 1 - RJ </t>
  </si>
  <si>
    <t xml:space="preserve"> BARRA MANSA - RJ </t>
  </si>
  <si>
    <t xml:space="preserve"> SANTA CRUZ 1 - RJ </t>
  </si>
  <si>
    <t xml:space="preserve"> VOLTA REDONDA  - RJ </t>
  </si>
  <si>
    <t xml:space="preserve"> PARATI - RJ </t>
  </si>
  <si>
    <t xml:space="preserve"> RESENDE - RJ </t>
  </si>
  <si>
    <t xml:space="preserve"> SHOP CENTER ANGRA - RJ </t>
  </si>
  <si>
    <t xml:space="preserve"> SANTA CRUZ 2 - RJ </t>
  </si>
  <si>
    <t xml:space="preserve"> BARRA DO PIRAÍ - RJ </t>
  </si>
  <si>
    <t xml:space="preserve"> ITAGUAÍ 2 - RJ </t>
  </si>
  <si>
    <t xml:space="preserve"> SEROPÉDICA - RJ </t>
  </si>
  <si>
    <t xml:space="preserve"> VALENÇA - RJ </t>
  </si>
  <si>
    <t xml:space="preserve"> RETIRO-VOLTA REDONDA - RJ </t>
  </si>
  <si>
    <t>CAMPO GRANDE 3 - RJ</t>
  </si>
  <si>
    <t>BANGU 3 - RJ</t>
  </si>
  <si>
    <t>CAMPO GRANDE 4  - RJ</t>
  </si>
  <si>
    <t>TAQUARA - RJ</t>
  </si>
  <si>
    <t>SHOP WEST SHOPPING 2  - RJ</t>
  </si>
  <si>
    <t>SHOP BANGU 1 - RJ</t>
  </si>
  <si>
    <t>SHOP PARK SHOPPING CAMPO GDE - RJ</t>
  </si>
  <si>
    <t>AMÉRICAS SHOP - RJ</t>
  </si>
  <si>
    <t>CAMPO GRANDE - RJ</t>
  </si>
  <si>
    <t>CAMPO GRANDE 1  - RJ</t>
  </si>
  <si>
    <t>CAMPO GRANDE 2 - RJ</t>
  </si>
  <si>
    <t>SHOP RECREIO - RJ</t>
  </si>
  <si>
    <t>TAQUARA 1 - RJ</t>
  </si>
  <si>
    <t>BANGU - RJ</t>
  </si>
  <si>
    <t>BANGU 2 - RJ</t>
  </si>
  <si>
    <t>SHOP CENTER RIO - RJ</t>
  </si>
  <si>
    <t>SHOP VIA PARQUE 2 - RJ</t>
  </si>
  <si>
    <t>SHOP WEST SHOPPING - RJ</t>
  </si>
  <si>
    <t>SHOP BANGU - RJ</t>
  </si>
  <si>
    <t>RIO DAS PEDRAS - RJ</t>
  </si>
  <si>
    <t>PARK SHOPPING SULACAP - RJ</t>
  </si>
  <si>
    <t>SHOP RECREIO</t>
  </si>
  <si>
    <t>ALCÂNTARA 1 - RJ</t>
  </si>
  <si>
    <t>NITERÓI 2 - RJ</t>
  </si>
  <si>
    <t>SHOP ITAIPU MULTICENTER - RJ</t>
  </si>
  <si>
    <t>RIO DAS OSTRAS - RJ</t>
  </si>
  <si>
    <t>SHOP PARK LAGOS - RJ</t>
  </si>
  <si>
    <t>SÃO GONÇALO 2 - RJ</t>
  </si>
  <si>
    <t>SHOP SÃO GONÇALO 2 - RJ</t>
  </si>
  <si>
    <t>ALCÂNTARA - RJ</t>
  </si>
  <si>
    <t>NITERÓI - RJ</t>
  </si>
  <si>
    <t>SÃO GONÇALO - RJ</t>
  </si>
  <si>
    <t>SHOP PLAZA SHOPPING - RJ</t>
  </si>
  <si>
    <t>SHOP BAY MARKET - RJ</t>
  </si>
  <si>
    <t>MARICÁ - RJ</t>
  </si>
  <si>
    <t>CABO FRIO - RJ</t>
  </si>
  <si>
    <t>SHOP SÃO GONÇALO - RJ</t>
  </si>
  <si>
    <t>ALCÂNTARA 2 - RJ</t>
  </si>
  <si>
    <t>SAQUAREMA - RJ</t>
  </si>
  <si>
    <t>SHOP BOULEVARD SÃO GONÇALO 1 - RJ</t>
  </si>
  <si>
    <t>RIO DAS OSTRAS 1 - RJ</t>
  </si>
  <si>
    <t>RIO BONITO - RJ</t>
  </si>
  <si>
    <t>ARARUAMA - RJ</t>
  </si>
  <si>
    <t>CABO FRIO 2 - RJ</t>
  </si>
  <si>
    <t>JUIZ DE FORA BATISTA 2 - MG</t>
  </si>
  <si>
    <t>NOVA FRIBURGO 2 - RJ</t>
  </si>
  <si>
    <t>JUIZ DE FORA HALFELD 2 - MG</t>
  </si>
  <si>
    <t>TRÊS RIOS 2 - RJ</t>
  </si>
  <si>
    <t>SHOP INDEPENDENCIA 2 - MG</t>
  </si>
  <si>
    <t>TERESÓPOLIS 2 - RJ</t>
  </si>
  <si>
    <t>ITABORAÍ - RJ</t>
  </si>
  <si>
    <t>JUIZ DE FORA BATISTA  - MG</t>
  </si>
  <si>
    <t>JUIZ DE FORA RIO BRANCO 2 - MG</t>
  </si>
  <si>
    <t>PETRÓPOLIS - RJ</t>
  </si>
  <si>
    <t>TERESÓPOLIS - RJ</t>
  </si>
  <si>
    <t>PIABETÁ - RJ</t>
  </si>
  <si>
    <t>MAGÉ - RJ</t>
  </si>
  <si>
    <t>NOVA FRIBURGO - RJ</t>
  </si>
  <si>
    <t>PETRÓPOLIS 3 - RJ</t>
  </si>
  <si>
    <t>JUIZ DE FORA HALFELD - MG</t>
  </si>
  <si>
    <t>SHOP CADIMA FRIBURGO - RJ</t>
  </si>
  <si>
    <t>TRÊS RIOS - RJ</t>
  </si>
  <si>
    <t>ITABORAÍ PLAZA</t>
  </si>
  <si>
    <t>SHOPPING JARDIM NORTE - MG</t>
  </si>
  <si>
    <t>IGUAÇU TOP SHOPPING - RJ</t>
  </si>
  <si>
    <t>NOVA IGUAÇU 4 - RJ</t>
  </si>
  <si>
    <t>BELFORD ROXO 2 - RJ</t>
  </si>
  <si>
    <t>NILÓPOLIS 2 - RJ</t>
  </si>
  <si>
    <t>SHOPPING NOVA IGUAÇU - RJ</t>
  </si>
  <si>
    <t>SHOP GRANDE RIO 2 - RJ</t>
  </si>
  <si>
    <t>SHOP JARDIM GUADALUPE 2 - RJ</t>
  </si>
  <si>
    <t>QUEIMADOS 2 - RJ</t>
  </si>
  <si>
    <t>SÃO JOÃO DE MERITI 3 - RJ</t>
  </si>
  <si>
    <t>BELFORD ROXO - RJ</t>
  </si>
  <si>
    <t>NOVA IGUAÇU - RJ</t>
  </si>
  <si>
    <t>NILÓPOLIS - RJ</t>
  </si>
  <si>
    <t>SHOP IGUAÇU TOP SHOPPING - RJ</t>
  </si>
  <si>
    <t>QUEIMADOS - RJ</t>
  </si>
  <si>
    <t>NOVA IGUAÇU 3 - RJ</t>
  </si>
  <si>
    <t>SHOP GRANDE RIO - RJ</t>
  </si>
  <si>
    <t>NOVA IGUAÇÚ 1 - RJ</t>
  </si>
  <si>
    <t>SHOP RIO VILLE - RJ</t>
  </si>
  <si>
    <t>SHOP JARDIM GUADALUPE - RJ</t>
  </si>
  <si>
    <t>SÃO JOÃO DE MERITI 1 - RJ</t>
  </si>
  <si>
    <t>PINHEIROS 2  - SP</t>
  </si>
  <si>
    <t>SANTO AMARO 5 - SP</t>
  </si>
  <si>
    <t>SANTO AMARO 6 - SP</t>
  </si>
  <si>
    <t>SHOP INTERLAGOS 2 - SP</t>
  </si>
  <si>
    <t>MOB SHOP INTERLAGOS - SP</t>
  </si>
  <si>
    <t>PINHEIROS - SP</t>
  </si>
  <si>
    <t>SANTO AMARO - SP</t>
  </si>
  <si>
    <t>VILA JOANIZA - SP</t>
  </si>
  <si>
    <t>SANTO AMARO 2 - SP</t>
  </si>
  <si>
    <t>SHOP INTERLAGOS - SP</t>
  </si>
  <si>
    <t>SANTO AMARO 3 - SP</t>
  </si>
  <si>
    <t>CIDADE DUTRA - SP</t>
  </si>
  <si>
    <t>GRAJAÚ - SP</t>
  </si>
  <si>
    <t>SANTO AMARO 4 - SP</t>
  </si>
  <si>
    <t>SHOP CENTER FIESTA - SP</t>
  </si>
  <si>
    <t>SHOP SP MARKET - SP</t>
  </si>
  <si>
    <t>PQ. COCAIA - SP</t>
  </si>
  <si>
    <t>GRAJAÚ 2 - SP</t>
  </si>
  <si>
    <t>JD. CUPECÊ - SP</t>
  </si>
  <si>
    <t>BROOKLIN PAULISTA  - SP</t>
  </si>
  <si>
    <t>CIDADE DUTRA 2  - SP</t>
  </si>
  <si>
    <t>QUIOSQUE SHOPPING MAIS</t>
  </si>
  <si>
    <t>QUIOSQUE ETNA BERRINI</t>
  </si>
  <si>
    <t>SANTO ANDRÉ 1 - SP</t>
  </si>
  <si>
    <t>SÃO BERNARDO DO CAMPO 1 - SP</t>
  </si>
  <si>
    <t>DIADEMA 3 - SP</t>
  </si>
  <si>
    <t>SHOP GRAND PLAZA - STO. ANDRÉ 2  - SP</t>
  </si>
  <si>
    <t>SHOPPING GOLDEN SQUARE - SP</t>
  </si>
  <si>
    <t>SCS - MATRIZ - SP</t>
  </si>
  <si>
    <t>DIADEMA - SP</t>
  </si>
  <si>
    <t>SÃO BERNARDO DO CAMPO - SP</t>
  </si>
  <si>
    <t>STO.ANDRÉ - VL. LINDA - SP</t>
  </si>
  <si>
    <t>SANTO ANDRÉ - SP</t>
  </si>
  <si>
    <t>SANTO ANDRÉ 2 - SP</t>
  </si>
  <si>
    <t>S.B.CAMPO - RUDGE RAMOS - SP</t>
  </si>
  <si>
    <t>SHOP GRAND PLAZA - STO. ANDRÉ - SP</t>
  </si>
  <si>
    <t>SÃO BERNARDO DO CAMPO 2 - SP</t>
  </si>
  <si>
    <t>DIADEMA 2 - SP</t>
  </si>
  <si>
    <t>S.B.CAMPO - TABOÃO - SP</t>
  </si>
  <si>
    <t>DIADEMA - PIRAPORINHA - SP</t>
  </si>
  <si>
    <t>STO. ANDRÉ - VL. LUZITA - SP</t>
  </si>
  <si>
    <t>DIADEMA- SERRARIA - SP</t>
  </si>
  <si>
    <t>SHOP ATRIUM - STO. ANDRÉ - SP</t>
  </si>
  <si>
    <t>SHOP PÇA.DA MOÇA-DIADEMA - SP</t>
  </si>
  <si>
    <t>ELDORADO - SP</t>
  </si>
  <si>
    <t>SÃO BERNARDO DO CAMPO 3 - SP</t>
  </si>
  <si>
    <t>MEGALOJA - SP</t>
  </si>
  <si>
    <t>LAPA 6 - SP</t>
  </si>
  <si>
    <t>SANTANA PARQUE SHOPPING - SP</t>
  </si>
  <si>
    <t>LAPA - SP</t>
  </si>
  <si>
    <t>TUCURUVI - SP</t>
  </si>
  <si>
    <t>LAPA 2 - SP</t>
  </si>
  <si>
    <t>LAPA 3 - SP</t>
  </si>
  <si>
    <t>LAPA 4 - SP</t>
  </si>
  <si>
    <t>FRANCO DA ROCHA - SP</t>
  </si>
  <si>
    <t>PIRITUBA - SP</t>
  </si>
  <si>
    <t>FREGUESIA DO Ó - SP</t>
  </si>
  <si>
    <t>V. NOVA CACHOEIRINHA - SP</t>
  </si>
  <si>
    <t>SANTANA - SP</t>
  </si>
  <si>
    <t>PERUS - SP</t>
  </si>
  <si>
    <t>CAIEIRAS  - SP</t>
  </si>
  <si>
    <t>LIMÃO - SP</t>
  </si>
  <si>
    <t>SHOPPING D-CANINDÉ - SP</t>
  </si>
  <si>
    <t>SHOP SANTANA PARQUE - SP</t>
  </si>
  <si>
    <t>ITABERABA - SP</t>
  </si>
  <si>
    <t>SHOPPING METRÔ TUCURUVI</t>
  </si>
  <si>
    <t>TIETE PLAZA SHOP - SP</t>
  </si>
  <si>
    <t>NOVA CACHOEIRINHA - SP</t>
  </si>
  <si>
    <t>FRANCO DA ROCHA 2 - SP</t>
  </si>
  <si>
    <t>SANTANA 2  - SP</t>
  </si>
  <si>
    <t>SHOP CANTAREIRA</t>
  </si>
  <si>
    <t>QUIOSQUE SHOP WEST PLAZA</t>
  </si>
  <si>
    <t>CAMPO LIMPO 3  - SP</t>
  </si>
  <si>
    <t>SHOP CENTER TABOÃO 2 - SP</t>
  </si>
  <si>
    <t>SHOP GRANJA VIANNA - COTIA - SP</t>
  </si>
  <si>
    <t>CAPÃO REDONDO - SP</t>
  </si>
  <si>
    <t>CAMPO LIMPO - SP</t>
  </si>
  <si>
    <t>COTIA - SP</t>
  </si>
  <si>
    <t>JD. ANGELA - SP</t>
  </si>
  <si>
    <t>ITAPECERICA DA SERRA - SP</t>
  </si>
  <si>
    <t>TABOÃO- PIRAJUSSARA - SP</t>
  </si>
  <si>
    <t>PARAISÓPOLIS - SP</t>
  </si>
  <si>
    <t>SHOP CENTER TABOÃO - SP</t>
  </si>
  <si>
    <t>SHOP CAMPO LIMPO - SP</t>
  </si>
  <si>
    <t>CAMPO LIMPO 2 - SP</t>
  </si>
  <si>
    <t>VALO VELHO - SP</t>
  </si>
  <si>
    <t>TABOÃO - PQ. S. DUMONT - SP</t>
  </si>
  <si>
    <t>EMBU- JD.STO.EDUARDO - SP</t>
  </si>
  <si>
    <t>SHOP RAPOSO  - SP</t>
  </si>
  <si>
    <t>CAPÃO REDONDO 2 - SP</t>
  </si>
  <si>
    <t>JARDIM SÃO LUIS - SP</t>
  </si>
  <si>
    <t>CAPÃO REDONDO 3  - SP</t>
  </si>
  <si>
    <t>JD. ANGELA 2 - SP</t>
  </si>
  <si>
    <t>SHOP BUTANTÃ - SP</t>
  </si>
  <si>
    <t>QUIOSQUE SHOP JARAGUÁ CENESP</t>
  </si>
  <si>
    <t>VARGEM GRANDE PAULISTA</t>
  </si>
  <si>
    <t>QUIOSQUE SHOP MORUMBI TOWN</t>
  </si>
  <si>
    <t>OSASCO 1  - SP</t>
  </si>
  <si>
    <t>SHOP UNIÃO OSASCO 2  - SP</t>
  </si>
  <si>
    <t>BARUERI 2 - SP</t>
  </si>
  <si>
    <t>SUPER SHOPPING OSASCO - SP</t>
  </si>
  <si>
    <t>OSASCO - SP</t>
  </si>
  <si>
    <t>OSASCO 2 - SP</t>
  </si>
  <si>
    <t>SHOP OSASCO PLAZA - SP</t>
  </si>
  <si>
    <t>BARUERI 1  - SP</t>
  </si>
  <si>
    <t>JANDIRA - SP</t>
  </si>
  <si>
    <t>SHOP CONTINENTAL - SP</t>
  </si>
  <si>
    <t>ITAPEVI - SP</t>
  </si>
  <si>
    <t>OSASCO 3 - SP</t>
  </si>
  <si>
    <t>OSASCO - VL.QUITAÚNA - SP</t>
  </si>
  <si>
    <t>SANTANA DE PARNAÍBA - SP</t>
  </si>
  <si>
    <t>CARAPICUÍBA - SP</t>
  </si>
  <si>
    <t>OSASCO- JD.BELA VISTA - SP</t>
  </si>
  <si>
    <t>OSASCO- JD.HELENA MARIA - SP</t>
  </si>
  <si>
    <t>OSASCO- STO.ANTONIO - SP</t>
  </si>
  <si>
    <t>SHOP UNIÃO DE OSASCO - SP</t>
  </si>
  <si>
    <t>RIO PEQUENO - SP</t>
  </si>
  <si>
    <t>SHOP PARK SHOP. BARUERI - SP</t>
  </si>
  <si>
    <t>SHOPPING CARAPICUÍBA - SP</t>
  </si>
  <si>
    <t>QUIOSQUE ASSAI CARAPICUIBA</t>
  </si>
  <si>
    <t>S.MIGUEL PAULISTA 4  - SP</t>
  </si>
  <si>
    <t>GUAIANAZES 4  - SP</t>
  </si>
  <si>
    <t>SUZANO 2 - SP</t>
  </si>
  <si>
    <t>S.MIGUEL PAULISTA - SP</t>
  </si>
  <si>
    <t>SUZANO - SP</t>
  </si>
  <si>
    <t>S.MIGUEL PAULISTA 2  - SP</t>
  </si>
  <si>
    <t>MOGI DAS CRUZES - SP</t>
  </si>
  <si>
    <t>MOGI DAS CRUZES 2 - SP</t>
  </si>
  <si>
    <t>ITAIM PAULISTA  - SP</t>
  </si>
  <si>
    <t>GUAIANAZES - SP</t>
  </si>
  <si>
    <t>S.MIGUEL PAULISTA 3 - SP</t>
  </si>
  <si>
    <t>POÁ - SP</t>
  </si>
  <si>
    <t>FERRAZ DE VASCONCELOS - SP</t>
  </si>
  <si>
    <t>ITAQUAQUECETUBA - SP</t>
  </si>
  <si>
    <t>SHOP SUZANO - SP</t>
  </si>
  <si>
    <t>GUAIANAZES 2 - SP</t>
  </si>
  <si>
    <t>ITAIM PAULISTA 2  - SP</t>
  </si>
  <si>
    <t>JD. OLIVEIRAS - SP</t>
  </si>
  <si>
    <t>SHOP MOGI CENTER - SP</t>
  </si>
  <si>
    <t>SUZANO 1  - SP</t>
  </si>
  <si>
    <t xml:space="preserve">SHOP ITAQUAQUECETUBA - SP </t>
  </si>
  <si>
    <t>ARUJÁ</t>
  </si>
  <si>
    <t>SHOP INT. GUARULHOS - SP</t>
  </si>
  <si>
    <t>SHOP PENHA  - SP</t>
  </si>
  <si>
    <t>SHOP INTERN. GUARULHOS - SP</t>
  </si>
  <si>
    <t>PONTE RASA 2  - SP</t>
  </si>
  <si>
    <t>PENHA - SP</t>
  </si>
  <si>
    <t>GUARULHOS - SP</t>
  </si>
  <si>
    <t>TABOÃO - SP</t>
  </si>
  <si>
    <t>VILA MARIA - SP</t>
  </si>
  <si>
    <t>GUARULHOS 2 - SP</t>
  </si>
  <si>
    <t>GUARULHOS - VL.GALVÃO - SP</t>
  </si>
  <si>
    <t>GUARULHOS - CUMBICA - SP</t>
  </si>
  <si>
    <t>ARTHUR ALVIM - SP</t>
  </si>
  <si>
    <t>GUARULHOS - PIMENTAS - SP</t>
  </si>
  <si>
    <t>ERMELINO MATARAZZO - SP</t>
  </si>
  <si>
    <t>VILA SABRINA - SP</t>
  </si>
  <si>
    <t>MAIRIPORÃ - SP</t>
  </si>
  <si>
    <t>GUARULHOS 3 - SP</t>
  </si>
  <si>
    <t>VILA RE - SP</t>
  </si>
  <si>
    <t>SHOP BONSUC. - GUARULHOS - SP</t>
  </si>
  <si>
    <t>QUIOSQUE SHOPPING GUARULHOS -SP</t>
  </si>
  <si>
    <t>GUARULHOS 6 - SP</t>
  </si>
  <si>
    <t>PARQUE SHOPPING MAIA</t>
  </si>
  <si>
    <t>SHOP LE ARICANDUVA 2 - SP</t>
  </si>
  <si>
    <t>MOB SHOP ARICANDUVA - SP</t>
  </si>
  <si>
    <t>SHOP MAUÁ - SP</t>
  </si>
  <si>
    <t>SHOP. METRÔ ITAQUERA - SP</t>
  </si>
  <si>
    <t>S MATEUS - SP</t>
  </si>
  <si>
    <t>ITAQUERA - SP</t>
  </si>
  <si>
    <t>ITAQUERA 2 - SP</t>
  </si>
  <si>
    <t>MAUÁ - SP</t>
  </si>
  <si>
    <t>SHOP METRÔ ITAQUERA - SP</t>
  </si>
  <si>
    <t>SHOP ARICANDUVA - SP</t>
  </si>
  <si>
    <t>JD.GRIMALDI - SP</t>
  </si>
  <si>
    <t>JD. IGUATEMI - SP</t>
  </si>
  <si>
    <t>RIBEIRÃO PIRES - SP</t>
  </si>
  <si>
    <t>JD. IGUATEMI 2 - SP</t>
  </si>
  <si>
    <t>SHOP MAUÁ PLAZA - SP</t>
  </si>
  <si>
    <t>CIDADE TIRADENTES - SP</t>
  </si>
  <si>
    <t>VILA MATILDE - SP</t>
  </si>
  <si>
    <t>MAUÁ- JD.ZAÍRA - SP</t>
  </si>
  <si>
    <t>QUIOSQUE ARICANDUVA</t>
  </si>
  <si>
    <t>SHOP LE.ARICANDUVA - SP</t>
  </si>
  <si>
    <t>SHOP METRÔ TATUAPÉ - SP</t>
  </si>
  <si>
    <t>SHOP FREI CANECA - SP</t>
  </si>
  <si>
    <t xml:space="preserve">BRÁS 2  - SP   </t>
  </si>
  <si>
    <t>SHOP CENTRAL PLAZA - SP</t>
  </si>
  <si>
    <t>VILA FORMOSA - SP</t>
  </si>
  <si>
    <t>IPIRANGA - SP</t>
  </si>
  <si>
    <t>IPIRANGA 2 - SP</t>
  </si>
  <si>
    <t>VILA PRUDENTE - SP</t>
  </si>
  <si>
    <t>SAÚDE - SP</t>
  </si>
  <si>
    <t>LIBERDADE - SP</t>
  </si>
  <si>
    <t>PRAÇA RAMOS - SP</t>
  </si>
  <si>
    <t>SHOP METRÔ STA.CRUZ - SP</t>
  </si>
  <si>
    <t>PQ. SÃO LUCAS - SP</t>
  </si>
  <si>
    <t>VILA DIVA - SP</t>
  </si>
  <si>
    <t>CAMBUCI - SP</t>
  </si>
  <si>
    <t>MOÓCA - SP</t>
  </si>
  <si>
    <t>TATUAPÉ - SP</t>
  </si>
  <si>
    <t>VILA CARRÃO - SP</t>
  </si>
  <si>
    <t>SHOP METRO BOULEV. TATUAPÉ  - SP</t>
  </si>
  <si>
    <t>BRÁS - SP</t>
  </si>
  <si>
    <t>SHOP METRÔ TATUAPÉ 3 - SP</t>
  </si>
  <si>
    <t>VILA MERCÊS - SP</t>
  </si>
  <si>
    <t>BOSQUE DA SAÚDE - SP</t>
  </si>
  <si>
    <t>QUIOSQUE TOP CENTER</t>
  </si>
  <si>
    <t>QUIOSQUE SHOP LIGHT</t>
  </si>
  <si>
    <t>QUIOSQUE ETNA MARGINAL TIETÊ</t>
  </si>
  <si>
    <t>SHOP DEL REY 2 - MG</t>
  </si>
  <si>
    <t>CONSELHEIRO LAFAIETE 2 - MG</t>
  </si>
  <si>
    <t>PONTE NOVA - MG</t>
  </si>
  <si>
    <t>UBA 2 - MG</t>
  </si>
  <si>
    <t>ALIPIO DE MELO  2 - MG</t>
  </si>
  <si>
    <t>PEDRO LEOPOLDO - MG</t>
  </si>
  <si>
    <t>MANHUAÇU 2 - MG</t>
  </si>
  <si>
    <t>SHOP DEL REY - MG</t>
  </si>
  <si>
    <t>SANTA LUZIA 2 - MG</t>
  </si>
  <si>
    <t>MURIAÉ - MG</t>
  </si>
  <si>
    <t>ALIPIO DE MELO - MG</t>
  </si>
  <si>
    <t>CATAGUASES - MG</t>
  </si>
  <si>
    <t>UBA - MG</t>
  </si>
  <si>
    <t>CONSELHEIRO LAFAIETE - MG</t>
  </si>
  <si>
    <t>MANHUAÇU - MG</t>
  </si>
  <si>
    <t>CARATINGA - MG</t>
  </si>
  <si>
    <t>VESPASIANO - MG</t>
  </si>
  <si>
    <t>LAGOA SANTA - MG</t>
  </si>
  <si>
    <t>MARIANA 2 - MG</t>
  </si>
  <si>
    <t>VIÇOSA - MG</t>
  </si>
  <si>
    <t>BARBACENA 3  - MG</t>
  </si>
  <si>
    <t>LAVRAS 2 - MG</t>
  </si>
  <si>
    <t>POÇOS DE CALDAS 2 - MG</t>
  </si>
  <si>
    <t>BETIM PRAÇA - MG</t>
  </si>
  <si>
    <t>VARGINHA 2 - MG</t>
  </si>
  <si>
    <t>BARREIRO 2 - MG</t>
  </si>
  <si>
    <t>BARBACENA 2 - MG</t>
  </si>
  <si>
    <t>BETANIA - MG</t>
  </si>
  <si>
    <t>POUSO ALEGRE 2 - MG</t>
  </si>
  <si>
    <t>SÃO JOÃO DEL REI - MG</t>
  </si>
  <si>
    <t>SHOP METROPOLITAN GARDEN - MG</t>
  </si>
  <si>
    <t>BARREIRO - MG</t>
  </si>
  <si>
    <t>BETIM - MG</t>
  </si>
  <si>
    <t>SHOP VIA SHOP BARREIRO - MG</t>
  </si>
  <si>
    <t>POUSO ALEGRE - MG</t>
  </si>
  <si>
    <t>VARGINHA - MG</t>
  </si>
  <si>
    <t>BARBACENA - MG</t>
  </si>
  <si>
    <t>LAVRAS - MG</t>
  </si>
  <si>
    <t>ITAJUBÁ - MG</t>
  </si>
  <si>
    <t>TRÊS CORAÇÕES - MG</t>
  </si>
  <si>
    <t>POÇOS DE CALDAS - MG</t>
  </si>
  <si>
    <t>SÃO LOURENÇO - MG</t>
  </si>
  <si>
    <t>IBIRITÉ - MG</t>
  </si>
  <si>
    <t>MONTES CLAROS - MG</t>
  </si>
  <si>
    <t>MONTES CLAROS 2 - MG</t>
  </si>
  <si>
    <t>SETE LAGOAS 1 - MG</t>
  </si>
  <si>
    <t>MONTES CLAROS 3  - MG</t>
  </si>
  <si>
    <t>VENDA NOVA 4 - MG</t>
  </si>
  <si>
    <t>VENDA NOVA 3 - MG</t>
  </si>
  <si>
    <t>SHOP ESTAÇÃO BH - MG</t>
  </si>
  <si>
    <t>VENDA NOVA - MG</t>
  </si>
  <si>
    <t>SETE LAGOAS - MG</t>
  </si>
  <si>
    <t>SHOP MONTES CLAROS - MG</t>
  </si>
  <si>
    <t>VENDA NOVA 2 - MG</t>
  </si>
  <si>
    <t>MONTES CLAROS 4 - MG</t>
  </si>
  <si>
    <t>MONTES CLAROS 1 - MG</t>
  </si>
  <si>
    <t>SHOP ESTAÇÃO BH 2 - MG</t>
  </si>
  <si>
    <t>RIBEIRÃO DAS NEVES - MG</t>
  </si>
  <si>
    <t xml:space="preserve">SABARÁ - MG </t>
  </si>
  <si>
    <t>JANAÚBA - MG</t>
  </si>
  <si>
    <t>PIRAPORA - MG</t>
  </si>
  <si>
    <t>CURVELO - MG</t>
  </si>
  <si>
    <t>SHOP SETE LAGOAS - MG</t>
  </si>
  <si>
    <t>IPATINGA 1 - MG</t>
  </si>
  <si>
    <t>SHOP GV SHOP - MG</t>
  </si>
  <si>
    <t>CONTAGEM 1  - MG</t>
  </si>
  <si>
    <t>JOÃO MONLEVADE - MG</t>
  </si>
  <si>
    <t>IPATINGA 2 - MG</t>
  </si>
  <si>
    <t>ITABIRA  2 - MG</t>
  </si>
  <si>
    <t>GOV. VALADARES  - MG</t>
  </si>
  <si>
    <t>SHOP ITAÚPOWER 2  - MG</t>
  </si>
  <si>
    <t>SHOP IPATINGA - MG</t>
  </si>
  <si>
    <t>CONTAGEM 2  - MG</t>
  </si>
  <si>
    <t>TEÓFILO OTONI 2 - MG</t>
  </si>
  <si>
    <t>IPATINGA - MG</t>
  </si>
  <si>
    <t>GOV. VALADARES 1 - MG</t>
  </si>
  <si>
    <t>TEÓFILO OTONI - MG</t>
  </si>
  <si>
    <t>CONTAGEM 3 - MG</t>
  </si>
  <si>
    <t>SHOP ITAÚPOWER - MG</t>
  </si>
  <si>
    <t>CEL. FABRICIANO - MG</t>
  </si>
  <si>
    <t>GOV. VALADARES 2 - MG</t>
  </si>
  <si>
    <t>ITABIRA - MG</t>
  </si>
  <si>
    <t>SHOP CONTAGEM - MG</t>
  </si>
  <si>
    <t>TIMÓTEO - MG</t>
  </si>
  <si>
    <t>CONTAGEM INDUSTRIAL - MG</t>
  </si>
  <si>
    <t>SHOP BIG SHOP - MG</t>
  </si>
  <si>
    <t>SHOP MINAS SHOPPING 2  - MG</t>
  </si>
  <si>
    <t>HIPERCENTRO BH - CINE - MG</t>
  </si>
  <si>
    <t>HIPERCENTRO BH 6 - MG</t>
  </si>
  <si>
    <t>HIPERCENTRO BH 8 - MG</t>
  </si>
  <si>
    <t>NOVA LIMA - MG</t>
  </si>
  <si>
    <t>DIVINOPOLIS 2 - MG</t>
  </si>
  <si>
    <t>SHOP HIPERCENTRO CIDADE - MG</t>
  </si>
  <si>
    <t>SHOP BOULEVARD 2 - MG</t>
  </si>
  <si>
    <t>DIVINÓPOLIS - MG</t>
  </si>
  <si>
    <t>HIPERCENTRO BH 2 - MG</t>
  </si>
  <si>
    <t>HIPERCENTRO BH 3 - MG</t>
  </si>
  <si>
    <t>SHOP MINAS SHOPPING - MG</t>
  </si>
  <si>
    <t>HIPERCENTRO BH 4 - MG</t>
  </si>
  <si>
    <t>HIPERCENTRO BH 5 - MG</t>
  </si>
  <si>
    <t>HIPERCENTRO BH 7 - MG</t>
  </si>
  <si>
    <t>SHOP BOULEVARD 1 - MG</t>
  </si>
  <si>
    <t>NOVA SERRANA - MG</t>
  </si>
  <si>
    <t>FORMIGA - MG</t>
  </si>
  <si>
    <t>PARA DE MINAS - MG</t>
  </si>
  <si>
    <t>ITAUNA - MG</t>
  </si>
  <si>
    <t>FEIRA DE SANTANA 1 - BA</t>
  </si>
  <si>
    <t>PARIPE SALVADOR - BA</t>
  </si>
  <si>
    <t>LIBERDADE SALVADOR - BA</t>
  </si>
  <si>
    <t>LAURO DE FREITAS - BA</t>
  </si>
  <si>
    <t>ALAGOINHAS - BA</t>
  </si>
  <si>
    <t>ITAPUA SALVADOR - BA</t>
  </si>
  <si>
    <t>PITUBA SALVADOR - BA</t>
  </si>
  <si>
    <t>SHOP IGUATEMI SALVADOR - BA</t>
  </si>
  <si>
    <t>PAU DA LIMA SALVADOR - BA</t>
  </si>
  <si>
    <t>CAMAÇARI - BA</t>
  </si>
  <si>
    <t>SHOP NORTE SHOP SALVADOR - BA</t>
  </si>
  <si>
    <t>FEIRA DE SANTANA 2 - BA</t>
  </si>
  <si>
    <t>CAJAZEIRAS SALVADOR - BA</t>
  </si>
  <si>
    <t>FEIRA DE SANTANA 3 - BA</t>
  </si>
  <si>
    <t>JUAZEIRO-BA - BA</t>
  </si>
  <si>
    <t>ARACAJU - SE</t>
  </si>
  <si>
    <t>PETROLINA - PE</t>
  </si>
  <si>
    <t>SHOP JARDINS - SE</t>
  </si>
  <si>
    <t>SHOP PRÊMIO - SE</t>
  </si>
  <si>
    <t>MOB SHOP IGUATEMI - BA</t>
  </si>
  <si>
    <t>MOB NORTE SHOP - BA</t>
  </si>
  <si>
    <t>SHOP. RIVER - PETROLINA - PE</t>
  </si>
  <si>
    <t>DIAS D'AVILA</t>
  </si>
  <si>
    <t>SERRINHA - BA</t>
  </si>
  <si>
    <t>SENHOR DO BONFIM</t>
  </si>
  <si>
    <t>BAIXA DO SAPATEIRO - SALVADOR - BA</t>
  </si>
  <si>
    <t>AV. 2 DE JULHO - SALVADOR 1 - BA</t>
  </si>
  <si>
    <t>CANDEIAS - BA</t>
  </si>
  <si>
    <t>SANTO ANTÔNIO DE JESUS - BA</t>
  </si>
  <si>
    <t>SIMÕES FILHO - BA</t>
  </si>
  <si>
    <t>JEQUIÉ - BA</t>
  </si>
  <si>
    <t>CALÇADA SALVADOR - BA</t>
  </si>
  <si>
    <t>CABULA SALVADOR - BA</t>
  </si>
  <si>
    <t>SHOP PIEDADE 2 SALVADOR - BA</t>
  </si>
  <si>
    <t>VITÓRIA DA CONQUISTA 2 - BA</t>
  </si>
  <si>
    <t>VITÓRIA DA CONQUISTA 1 - BA</t>
  </si>
  <si>
    <t>ITABUNA - BA</t>
  </si>
  <si>
    <t>AV. 2 DEJULHO SALVADOR - BA</t>
  </si>
  <si>
    <t>EUNAPOLIS - BA</t>
  </si>
  <si>
    <t>PORTO SEGURO - BA</t>
  </si>
  <si>
    <t>ILHÉUS - BA</t>
  </si>
  <si>
    <t>SHOP BELA VISTA - BA</t>
  </si>
  <si>
    <t>TEIXEIRA DE FREITAS - BA</t>
  </si>
  <si>
    <t>BARREIRAS - BA</t>
  </si>
  <si>
    <t>VALENÇA</t>
  </si>
  <si>
    <t>SANTO AMARO</t>
  </si>
  <si>
    <t xml:space="preserve">CRUZ DAS ALMAS </t>
  </si>
  <si>
    <t>SHOPPING CARUARU - PE</t>
  </si>
  <si>
    <t>RUA DO HOSPICIO - PE</t>
  </si>
  <si>
    <t>LARGO DA PAZ - PE</t>
  </si>
  <si>
    <t>JABOATÃO DOS GUARARAPES - PE</t>
  </si>
  <si>
    <t>GARANHUNS - PE</t>
  </si>
  <si>
    <t>SHOP TACARUNA - PE</t>
  </si>
  <si>
    <t>ABREU E LIMA - PE</t>
  </si>
  <si>
    <t>SÃO LOURENÇO DA MATA 3 - PE</t>
  </si>
  <si>
    <t>MOB SHOP TACARUMA - PE</t>
  </si>
  <si>
    <t>IMBIRIBEIRA 6 - PE</t>
  </si>
  <si>
    <t>CABO DE SANTO AGOSTINHO - PE</t>
  </si>
  <si>
    <t xml:space="preserve">RUA DA CONCÓRDIA  </t>
  </si>
  <si>
    <t>SHOP PATTEO OLINDA</t>
  </si>
  <si>
    <t>CARUARU CENTRO</t>
  </si>
  <si>
    <t>CASA AMARELA - PE</t>
  </si>
  <si>
    <t>PAULISTA - PE</t>
  </si>
  <si>
    <t>ARCOVERDE</t>
  </si>
  <si>
    <t>PEIXINHOS</t>
  </si>
  <si>
    <t>IGARASSU</t>
  </si>
  <si>
    <t>CARUARU 2</t>
  </si>
  <si>
    <t>LIMOEIRO 2</t>
  </si>
  <si>
    <t>SURUBIM 2</t>
  </si>
  <si>
    <t>CAMARAGIBE 2</t>
  </si>
  <si>
    <t>RIOMAR KENNEDY - FORTALEZA - CE</t>
  </si>
  <si>
    <t>PRAÇA DO FERREIRA - CE</t>
  </si>
  <si>
    <t>SHOP CENTER UM FORTALEZA - CE</t>
  </si>
  <si>
    <t>SHOP CAPIM DOURADO - PALMAS - TO</t>
  </si>
  <si>
    <t>FORTALEZA 1 - CE</t>
  </si>
  <si>
    <t>FORTALEZA 3 - CE</t>
  </si>
  <si>
    <t>PALMAS JK CENTRO - TO</t>
  </si>
  <si>
    <t>SHOP NORTH SHOPPING - CE</t>
  </si>
  <si>
    <t>MESSEJANA - CE</t>
  </si>
  <si>
    <t>GURUPI - TO</t>
  </si>
  <si>
    <t>JUAZEIRO DO NORTE - CE</t>
  </si>
  <si>
    <t>TAQUARALTO - TO</t>
  </si>
  <si>
    <t>NORTH SHOPPING JOQUEI - CE</t>
  </si>
  <si>
    <t xml:space="preserve">ARAGUAÍNA - TO </t>
  </si>
  <si>
    <t>CAUCAIA 3 - CE</t>
  </si>
  <si>
    <t>SHOP MARACANAÚ - CE</t>
  </si>
  <si>
    <t>SHOP RIO ANIL - MA</t>
  </si>
  <si>
    <t>SHOP DA ILHA - MA</t>
  </si>
  <si>
    <t>GRANDE CENTER - MA</t>
  </si>
  <si>
    <t>MOB NORTE SHOP - CE</t>
  </si>
  <si>
    <t>SHOP PATIO NORTE - MA</t>
  </si>
  <si>
    <t>GALERIA JET - PI</t>
  </si>
  <si>
    <t>SHOP TERESINA - PI</t>
  </si>
  <si>
    <t>SHOP RIO POTY - PI</t>
  </si>
  <si>
    <t>MACEIO - AL</t>
  </si>
  <si>
    <t>ALECRIM - RN</t>
  </si>
  <si>
    <t>RIO BRANCO - RN</t>
  </si>
  <si>
    <t>SHOP MIDWAY - RN</t>
  </si>
  <si>
    <t>MOSSORÓ - RN</t>
  </si>
  <si>
    <t>PARNAMIRIM - RN</t>
  </si>
  <si>
    <t>CAMPINA GRANDE - PB</t>
  </si>
  <si>
    <t>CAPIM MACIO - RN</t>
  </si>
  <si>
    <t>SHOP MACEIO - AL</t>
  </si>
  <si>
    <t>SHOP PÁTIO MACEIO - AL</t>
  </si>
  <si>
    <t>SHOP MANAIRA - PB</t>
  </si>
  <si>
    <t>SHOP MANGABEIRAS - PB</t>
  </si>
  <si>
    <t>MACEIÓ 2 - AL</t>
  </si>
  <si>
    <t>ARAPIRACA - AL</t>
  </si>
  <si>
    <t>PARQUE SALON - PB</t>
  </si>
  <si>
    <t>SANTA RITA - PB</t>
  </si>
  <si>
    <t>PALMEIRA DOS INDIOS</t>
  </si>
  <si>
    <t>SHOP MOSSORÓ - RN</t>
  </si>
  <si>
    <t>SANTANA DO IPANEMA</t>
  </si>
  <si>
    <t>PATOS</t>
  </si>
  <si>
    <t>NATAL IGAPÓ</t>
  </si>
  <si>
    <t>GUARABIRA</t>
  </si>
  <si>
    <t>MAMANGUAPÉ</t>
  </si>
  <si>
    <t>PAULO AFONSO - BA</t>
  </si>
  <si>
    <t>BAYEUX -PB</t>
  </si>
  <si>
    <t>CAVALHADA - RS</t>
  </si>
  <si>
    <t>AZENHA - RS</t>
  </si>
  <si>
    <t>CANOAS - RS</t>
  </si>
  <si>
    <t>SANTA MARIA  - RS</t>
  </si>
  <si>
    <t>PASSO FUNDO - RS</t>
  </si>
  <si>
    <t>PELOTAS 1 - RS</t>
  </si>
  <si>
    <t>ERECHIM - RS</t>
  </si>
  <si>
    <t>GRAVATAÍ - RS</t>
  </si>
  <si>
    <t>DR. FLORES 3 - RS</t>
  </si>
  <si>
    <t>CAPÃO DA CANOA - RS</t>
  </si>
  <si>
    <t>SHOP PRAIA DE BELAS - RS</t>
  </si>
  <si>
    <t>DR. FLORES - RS</t>
  </si>
  <si>
    <t>SHOP PELOTAS - RS</t>
  </si>
  <si>
    <t>SHOP PRAÇA RIO GRANDE - RS</t>
  </si>
  <si>
    <t>RIO GRANDE - RS</t>
  </si>
  <si>
    <t>PELOTAS 2 - RS</t>
  </si>
  <si>
    <t>NOVO HAMBURGO  - RS</t>
  </si>
  <si>
    <t>SÃO LEOPOLDO - RS</t>
  </si>
  <si>
    <t>DR. FLORES 2 - RS</t>
  </si>
  <si>
    <t>ASSIS BRASIL - RS</t>
  </si>
  <si>
    <t>CACHOEIRINHA - RS</t>
  </si>
  <si>
    <t>TRAMANDAÍ - RS</t>
  </si>
  <si>
    <t>SHOP PASSO FUNDO</t>
  </si>
  <si>
    <t>ESTEIO - RS</t>
  </si>
  <si>
    <t>SANTANA DO LIVRAMENTO - RS</t>
  </si>
  <si>
    <t>CACHOEIRA DO SUL - RS</t>
  </si>
  <si>
    <t>TORRES</t>
  </si>
  <si>
    <t>URUGUAIANA</t>
  </si>
  <si>
    <t>ALVORADA</t>
  </si>
  <si>
    <t>SANTA CRUZ DO SUL</t>
  </si>
  <si>
    <t>SHOP MUELLER - SC</t>
  </si>
  <si>
    <t>SHOP ITAGUAÇU - SÃO JOSÉ - SC</t>
  </si>
  <si>
    <t>ILHA FLORIANÓPOLIS - SC</t>
  </si>
  <si>
    <t>ITAJAÍ 2 - SC</t>
  </si>
  <si>
    <t>JOINVILLE - SC</t>
  </si>
  <si>
    <t>ITAJAÍ - SC</t>
  </si>
  <si>
    <t>JARAGUÁ DO SUL - SC</t>
  </si>
  <si>
    <t>FLORIANÓPOLIS - SC</t>
  </si>
  <si>
    <t>CRICIÚMA - SC</t>
  </si>
  <si>
    <t>BLUMENAU 1 - SC</t>
  </si>
  <si>
    <t>BRUSQUE - SC</t>
  </si>
  <si>
    <t>CHAPECÓ - SC</t>
  </si>
  <si>
    <t>BALNEÁRIO CAMBORIÚ - SC</t>
  </si>
  <si>
    <t>SHOP FAROL TUBARÃO - SC</t>
  </si>
  <si>
    <t>FLORIANÓPOLIS 2 - SC</t>
  </si>
  <si>
    <t>SHOP BLUMENAU NORTE - SC</t>
  </si>
  <si>
    <t>SHOP LAGES GARDEN - SC</t>
  </si>
  <si>
    <t>SHOP FLORIPA - SC</t>
  </si>
  <si>
    <t>MAFRA - SC</t>
  </si>
  <si>
    <t>JOINVILLE 2</t>
  </si>
  <si>
    <t>SÃO JOSÉ 2 - SC</t>
  </si>
  <si>
    <t>SHOP. NAÇÕES CRICIÚMA - SC</t>
  </si>
  <si>
    <t>NAVEGANTES</t>
  </si>
  <si>
    <t>CURITIBA CENTRO 1 - PR</t>
  </si>
  <si>
    <t>CURITIBA - PR</t>
  </si>
  <si>
    <t>S JOSÉ DOS PINHAIS - PR</t>
  </si>
  <si>
    <t>PONTA GROSSA - PR</t>
  </si>
  <si>
    <t>CURITIBA 2 - PR</t>
  </si>
  <si>
    <t>NOVO MUNDO - PR</t>
  </si>
  <si>
    <t>PARANAGUÁ - PR</t>
  </si>
  <si>
    <t>SÍTIO CERCADO - PR</t>
  </si>
  <si>
    <t>PÇA.TIRADENTES - PR</t>
  </si>
  <si>
    <t>HAUER - PR</t>
  </si>
  <si>
    <t>PINHAIS - PR</t>
  </si>
  <si>
    <t>COLOMBO - PR</t>
  </si>
  <si>
    <t>BACACHERI - PR</t>
  </si>
  <si>
    <t>PINHEIRINHO - PR</t>
  </si>
  <si>
    <t>SHOP JD DAS AMÉRICAS - PR</t>
  </si>
  <si>
    <t>FAZENDA RIO GRANDE - PR</t>
  </si>
  <si>
    <t>ARAUCÁRIA - PR</t>
  </si>
  <si>
    <t>CURITIBA - CENTRO 2 - PR</t>
  </si>
  <si>
    <t>PARANAGUÁ 2 - PR</t>
  </si>
  <si>
    <t>CASCAVEL 2 - PR</t>
  </si>
  <si>
    <t>LONDRINA CENTRO - PR</t>
  </si>
  <si>
    <t>MARINGÁ - PR</t>
  </si>
  <si>
    <t>UMUARAMA - PR</t>
  </si>
  <si>
    <t>CASCAVEL - PR</t>
  </si>
  <si>
    <t>FOZ DO IGUAÇU - PR</t>
  </si>
  <si>
    <t>LONDRINA - PR</t>
  </si>
  <si>
    <t>GUARAPUAVA - PR</t>
  </si>
  <si>
    <t>LONDRINA 2 - PR</t>
  </si>
  <si>
    <t>TOLEDO - PR</t>
  </si>
  <si>
    <t>TELÊMACO BORBA - PR</t>
  </si>
  <si>
    <t>BENJAMIN LONDRINA - PR</t>
  </si>
  <si>
    <t>CAMPO MOURÃO - PR</t>
  </si>
  <si>
    <t>CIANORTE - PR</t>
  </si>
  <si>
    <t>PARANAVAÍ - PR</t>
  </si>
  <si>
    <t>FOZ DO IGUAÇU 2  -  PR</t>
  </si>
  <si>
    <t>MARINGÁ 2 - PR</t>
  </si>
  <si>
    <t>SARANDI</t>
  </si>
  <si>
    <t>BAURU - SP</t>
  </si>
  <si>
    <t>AVARÉ - SP</t>
  </si>
  <si>
    <t>ARARAQUARA - SP</t>
  </si>
  <si>
    <t>CATANDUVA - SP</t>
  </si>
  <si>
    <t>BOTUCATU - SP</t>
  </si>
  <si>
    <t>OURINHOS - SP</t>
  </si>
  <si>
    <t>JAÚ - SP</t>
  </si>
  <si>
    <t>LENÇÓIS PAULISTA - SP</t>
  </si>
  <si>
    <t>STA. CRUZ DO R. PARDO - SP</t>
  </si>
  <si>
    <t>OURINHOS 2 - SP</t>
  </si>
  <si>
    <t>IBITINGA - SP</t>
  </si>
  <si>
    <t>SHOP BAURU - SP</t>
  </si>
  <si>
    <t>SHOPPING JARAGUÁ</t>
  </si>
  <si>
    <t>SHOP BOUL NAÇÕES BAURU - SP</t>
  </si>
  <si>
    <t>BAURU 2 - SP</t>
  </si>
  <si>
    <t>BOTUCATU 2 - SP</t>
  </si>
  <si>
    <t>ARARAQUARA 3 - SP</t>
  </si>
  <si>
    <t xml:space="preserve">São Manuel </t>
  </si>
  <si>
    <t>MARÍLIA 2 - SP</t>
  </si>
  <si>
    <t>PRES. PRUDENTE 1 - SP</t>
  </si>
  <si>
    <t>ARAÇATUBA - SP</t>
  </si>
  <si>
    <t>BARRETOS - SP</t>
  </si>
  <si>
    <t>BIRIGUI - SP</t>
  </si>
  <si>
    <t>MARÍLIA - SP</t>
  </si>
  <si>
    <t>VOTUPORANGA - SP</t>
  </si>
  <si>
    <t>PRES. PRUDENTE - SP</t>
  </si>
  <si>
    <t>S JOSÉ DO RIO PRETO - SP</t>
  </si>
  <si>
    <t>LINS - SP</t>
  </si>
  <si>
    <t>ANDRADINA - SP</t>
  </si>
  <si>
    <t>FERNANDÓPOLIS - SP</t>
  </si>
  <si>
    <t>ARAÇATUBA 2 - SP</t>
  </si>
  <si>
    <t>ASSIS - SP</t>
  </si>
  <si>
    <t>OLÍMPIA - SP</t>
  </si>
  <si>
    <t>TUPÃ - SP</t>
  </si>
  <si>
    <t>SHOP PRES.PRUDENTE - SP</t>
  </si>
  <si>
    <t>PENÁPOLIS - SP</t>
  </si>
  <si>
    <t>SHOP PLAZA AVENIDA - S.J.R.PRETO - SP</t>
  </si>
  <si>
    <t>MIRASSOL - SP</t>
  </si>
  <si>
    <t>DRACENA - SP</t>
  </si>
  <si>
    <t>JALES - SP</t>
  </si>
  <si>
    <t>PRESIDENTE EPITÁCIO - SP</t>
  </si>
  <si>
    <t>SHOP PRAÇA NOVA ARAÇATUBA - SP</t>
  </si>
  <si>
    <t>SHOPPING CIDADE NORTE</t>
  </si>
  <si>
    <t>ADAMANTINA 3</t>
  </si>
  <si>
    <t xml:space="preserve">Promissão </t>
  </si>
  <si>
    <t>CPO GRANDE 1 - MS</t>
  </si>
  <si>
    <t>TRÊS LAGOAS - MS</t>
  </si>
  <si>
    <t>DOURADOS 1 - MS</t>
  </si>
  <si>
    <t>CPO GRANDE 2 - MS</t>
  </si>
  <si>
    <t>PARANAÍBA - MS</t>
  </si>
  <si>
    <t>DOURADOS 2 - MS</t>
  </si>
  <si>
    <t>AQUIDAUANA - MS</t>
  </si>
  <si>
    <t>PONTA PORÃ - MS</t>
  </si>
  <si>
    <t>NAVIRAÍ - MS</t>
  </si>
  <si>
    <t>SHOP NORTE SUL PLAZA - MS</t>
  </si>
  <si>
    <t>CAMPO GRANDE 3 - MS</t>
  </si>
  <si>
    <t>NOVA ANDRADINA - MS</t>
  </si>
  <si>
    <t>SHOP BOSQUE DOS IPÊS - MS</t>
  </si>
  <si>
    <t>CORUMBÁ - MS</t>
  </si>
  <si>
    <t>HIPER CENTER - MS</t>
  </si>
  <si>
    <t>SIDROLANDIA</t>
  </si>
  <si>
    <t>Chapadão do Sul</t>
  </si>
  <si>
    <t>SHOP PARK SHOP - DF</t>
  </si>
  <si>
    <t>SHOP VITÓRIA-ES</t>
  </si>
  <si>
    <t>SHOP BH 2 - MG</t>
  </si>
  <si>
    <t>SHOP IGUATEMI PORTO ALEGRE - RS</t>
  </si>
  <si>
    <t>SHOP UBERLANDIA - MG</t>
  </si>
  <si>
    <t>SHOP BARIGUI  - PR</t>
  </si>
  <si>
    <t>SHOP CATUAÍ - PR</t>
  </si>
  <si>
    <t>SHOP IGUATEMI CAXIAS DO SUL - RS</t>
  </si>
  <si>
    <t>SHOP CASA PARK - DF</t>
  </si>
  <si>
    <t>SHOP IGUATEMI FLORIAN - SC</t>
  </si>
  <si>
    <t>SHOP PALLADIUM - PR</t>
  </si>
  <si>
    <t>SHOP CONTINENT PARK - SC</t>
  </si>
  <si>
    <t>SHOP BALNEÁRIO CAMBORIÚ - SC</t>
  </si>
  <si>
    <t>SHOPPING GOIABEIRAS - MT</t>
  </si>
  <si>
    <t>SHOP PARK CANOAS - RS</t>
  </si>
  <si>
    <t>SHOP PALLADIUM 2 - PR</t>
  </si>
  <si>
    <t>SHOP ELDORADO-CPO GRANDE - MS</t>
  </si>
  <si>
    <t>SHOP CATUAÍ 1 - PR</t>
  </si>
  <si>
    <t>SHOP VILA VELHA - ES</t>
  </si>
  <si>
    <t xml:space="preserve">SHOP. ESTAÇÃO CUIABÁ </t>
  </si>
  <si>
    <t>SHOP. BARRA SUL</t>
  </si>
  <si>
    <t>SHOP. ESTAÇÃO CUIABÁ 2</t>
  </si>
  <si>
    <t>SHOP PLAZA SHOPPING 2 - RJ</t>
  </si>
  <si>
    <t>IPANEMA 2 - RJ</t>
  </si>
  <si>
    <t>SHOP FLAMBOYANT - GO</t>
  </si>
  <si>
    <t>SHOP BARRA SHOPPING 2 - RJ</t>
  </si>
  <si>
    <t>SHOP TIJUCA - RJ</t>
  </si>
  <si>
    <t>SHOP DA GÁVEA - RJ</t>
  </si>
  <si>
    <t>SHOP RIO SUL 1 - RJ</t>
  </si>
  <si>
    <t>MOB SHOP TIJUCA - RJ</t>
  </si>
  <si>
    <t>SHOP RIO MAR - SE</t>
  </si>
  <si>
    <t>SHOP RIO SUL - RJ</t>
  </si>
  <si>
    <t>SHOP BARRA SALVADOR - BA</t>
  </si>
  <si>
    <t>SHOP SALVADOR - BA</t>
  </si>
  <si>
    <t>SHOP PARALELA SALVADOR - BA</t>
  </si>
  <si>
    <t>SHOP RIOMAR - PE</t>
  </si>
  <si>
    <t>SHOP METROPOLITANO BARRA - RJ</t>
  </si>
  <si>
    <t>SHOPPING RIOMAR</t>
  </si>
  <si>
    <t>IGUATEMI FORTALEZA - CE</t>
  </si>
  <si>
    <t>MOB SHOP RECIFE - PE</t>
  </si>
  <si>
    <t>SHOP. VILA OLÍMPIA - SP</t>
  </si>
  <si>
    <t>SHOP MORUMBI - SP</t>
  </si>
  <si>
    <t>SHOP RIO PRETO - SP</t>
  </si>
  <si>
    <t>SHOP CENTERVALE - S. J. CAMPOS 2 - SP</t>
  </si>
  <si>
    <t>SHOP RIBEIRÃO - SP</t>
  </si>
  <si>
    <t>SHOP IGUATEMI CAMPINAS - SP</t>
  </si>
  <si>
    <t>SHOP ANÁLIA FRANCO - SP</t>
  </si>
  <si>
    <t>SHOP PARK SHOP S. CAETANO - SP</t>
  </si>
  <si>
    <t>SHOP PIRACICABA - SP</t>
  </si>
  <si>
    <t>SHOP LAR CENTER 2 - SP</t>
  </si>
  <si>
    <t>SHOP CENTER NORTE 2  - SP</t>
  </si>
  <si>
    <t>SHOP MOOCA PLAZA - SP</t>
  </si>
  <si>
    <t>SHOP IGUATEMI SÃO JOSÉ DO RIO PRETO - SP</t>
  </si>
  <si>
    <t>SHOP IGUATEMI SÃO CARLOS - SP</t>
  </si>
  <si>
    <t>SHOP CENTER NORTE - SP</t>
  </si>
  <si>
    <t>SHOP PLAZA SUL - SP</t>
  </si>
  <si>
    <t>SHOP ABC - STO. ANDRÉ - SP</t>
  </si>
  <si>
    <t>SHOP DOM PEDRO - CAMPINAS - SP</t>
  </si>
  <si>
    <t>SHOP TAMB. BARUERI - SP</t>
  </si>
  <si>
    <t>SHOP SÃO BERNARDO PLAZA - SP</t>
  </si>
  <si>
    <t>SHOP LAR CENTER 1 - SP</t>
  </si>
  <si>
    <t>SHOP JUNDIAÍ</t>
  </si>
  <si>
    <t>SHOP. PARQUE DOM PEDRO 2</t>
  </si>
  <si>
    <t>QUIOSQUE SHOPPING JARDIM SUL</t>
  </si>
  <si>
    <t>QUIOSQUE SHOPPING CARIRI - CE</t>
  </si>
  <si>
    <t>PONTAL - SP</t>
  </si>
  <si>
    <t>COXIM - MS</t>
  </si>
  <si>
    <t>APARECIDA DO TABOADO - MS</t>
  </si>
  <si>
    <t>SANTA RITA DO PASSA QUATRO</t>
  </si>
  <si>
    <t>BENTO GONÇALVES - RS</t>
  </si>
  <si>
    <t>SPI/CO</t>
  </si>
  <si>
    <t>RIO/ES</t>
  </si>
  <si>
    <t>PREMIUM</t>
  </si>
  <si>
    <t>GDE SP</t>
  </si>
  <si>
    <t>MG/NE</t>
  </si>
  <si>
    <t>SUL</t>
  </si>
  <si>
    <t>PORTE 5 / PERFIL J</t>
  </si>
  <si>
    <t>PORTE 4 / PERFIL J</t>
  </si>
  <si>
    <t>PORTE 5 / PERFIL E</t>
  </si>
  <si>
    <t>PORTE 2 / PERFIL E</t>
  </si>
  <si>
    <t>PORTE 3 / PERFIL J</t>
  </si>
  <si>
    <t>Combinação nova</t>
  </si>
  <si>
    <t>1 check</t>
  </si>
  <si>
    <t>AMÉRICO BRASILIENSE - SP</t>
  </si>
  <si>
    <t>CAJAMAR</t>
  </si>
  <si>
    <t>BARRA BONITA II</t>
  </si>
  <si>
    <t xml:space="preserve">PEDERNEIRAS II </t>
  </si>
  <si>
    <t>PRESIDENTE VENCESLAU</t>
  </si>
  <si>
    <t xml:space="preserve">VARGEM GRANDE DO SUL </t>
  </si>
  <si>
    <t>MONGAGUA</t>
  </si>
  <si>
    <t>MIRANDÓPOLIS</t>
  </si>
  <si>
    <t>PERFIL_2</t>
  </si>
  <si>
    <t>CONTENT_ID_VL</t>
  </si>
  <si>
    <t>CONTENT_ID_GL</t>
  </si>
  <si>
    <t>Vendedor Líder</t>
  </si>
  <si>
    <t>Perfil</t>
  </si>
  <si>
    <t>Content_id</t>
  </si>
  <si>
    <t>Gerente</t>
  </si>
  <si>
    <t>NOME ARQUIVO</t>
  </si>
  <si>
    <t>ID</t>
  </si>
  <si>
    <t>VL</t>
  </si>
  <si>
    <t>Porte 1</t>
  </si>
  <si>
    <t>Lojas sem meta de CDC, Móveis, Eletroportáteise Emissão de Cartões</t>
  </si>
  <si>
    <t>Porte 2</t>
  </si>
  <si>
    <t>Porte 3</t>
  </si>
  <si>
    <t>Porte 4</t>
  </si>
  <si>
    <t>Porte 5</t>
  </si>
  <si>
    <t>Porte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</si>
</sst>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R&quot;$&quot;\ #,###"/>
    <numFmt numFmtId="165" formatCode="&quot;Target = &quot;\R&quot;$&quot;\ #,###"/>
    <numFmt numFmtId="166" formatCode="0.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" fontId="0" fillId="0" borderId="0" xfId="0" applyNumberFormat="1"/>
    <xf numFmtId="1" fontId="0" fillId="3" borderId="0" xfId="0" applyNumberFormat="1" applyFill="1"/>
    <xf numFmtId="165" fontId="0" fillId="0" borderId="0" xfId="0" applyNumberFormat="1" applyFont="1" applyAlignment="1">
      <alignment horizontal="center"/>
    </xf>
    <xf numFmtId="0" fontId="1" fillId="0" borderId="0" xfId="0" applyFont="1" applyFill="1"/>
    <xf numFmtId="0" fontId="0" fillId="0" borderId="0" xfId="0" applyFill="1"/>
    <xf numFmtId="9" fontId="0" fillId="0" borderId="0" xfId="1" applyFont="1"/>
    <xf numFmtId="0" fontId="0" fillId="4" borderId="0" xfId="0" applyFill="1"/>
    <xf numFmtId="0" fontId="1" fillId="0" borderId="0" xfId="0" applyFont="1" applyAlignment="1">
      <alignment horizontal="center"/>
    </xf>
    <xf numFmtId="166" fontId="0" fillId="0" borderId="0" xfId="0" applyNumberFormat="1"/>
    <xf numFmtId="9" fontId="4" fillId="0" borderId="1" xfId="0" applyNumberFormat="1" applyFont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9" fontId="4" fillId="0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0" fillId="7" borderId="0" xfId="0" applyFill="1"/>
    <xf numFmtId="0" fontId="3" fillId="7" borderId="0" xfId="0" applyFont="1" applyFill="1"/>
    <xf numFmtId="0" fontId="0" fillId="0" borderId="0" xfId="0" applyAlignment="1">
      <alignment horizontal="left"/>
    </xf>
    <xf numFmtId="167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8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/>
  </cellXfs>
  <cellStyles count="2">
    <cellStyle name="Normal" xfId="0" builtinId="0"/>
    <cellStyle name="Porcentagem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700137537/Documents/01%20Via%20Varejo/01%20Projeto%20Farol%20de%20Vendas/01%20Modelo%20de%20Incentivos/03%20An&#225;lises/2019-03%20Portes%20Lojas%202018/PORTE%20LOJAS%202018%20-%20Real%20VM%20com%20Retira%202018_v6_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"/>
      <sheetName val="PORTE 18-19"/>
      <sheetName val="EVL"/>
      <sheetName val="PORTE 2018"/>
      <sheetName val="Análise Porte"/>
      <sheetName val="19-03 Meta Mercantil + retira"/>
      <sheetName val="De Para1 Porte"/>
      <sheetName val="De Para2 - Premio Diario"/>
      <sheetName val="De Para3 Inaug"/>
      <sheetName val="DE PARA"/>
      <sheetName val="Resumo"/>
      <sheetName val="BASE"/>
    </sheetNames>
    <sheetDataSet>
      <sheetData sheetId="0" refreshError="1"/>
      <sheetData sheetId="1">
        <row r="4">
          <cell r="A4">
            <v>7</v>
          </cell>
          <cell r="B4">
            <v>1826403.2891666666</v>
          </cell>
          <cell r="C4">
            <v>0</v>
          </cell>
          <cell r="D4" t="str">
            <v>0. Antes de 2018</v>
          </cell>
          <cell r="E4">
            <v>1826403.2891666666</v>
          </cell>
          <cell r="F4" t="str">
            <v>PORTE 3</v>
          </cell>
          <cell r="G4">
            <v>2331453.520137893</v>
          </cell>
          <cell r="H4" t="str">
            <v>--</v>
          </cell>
          <cell r="I4">
            <v>1826403.2891666666</v>
          </cell>
          <cell r="J4" t="str">
            <v>PORTE 3</v>
          </cell>
          <cell r="K4" t="str">
            <v>PORTE 4</v>
          </cell>
          <cell r="L4" t="b">
            <v>0</v>
          </cell>
          <cell r="M4" t="str">
            <v>PORTE 3</v>
          </cell>
        </row>
        <row r="5">
          <cell r="A5">
            <v>8</v>
          </cell>
          <cell r="B5">
            <v>2187876.4091666667</v>
          </cell>
          <cell r="C5">
            <v>0</v>
          </cell>
          <cell r="D5" t="str">
            <v>0. Antes de 2018</v>
          </cell>
          <cell r="E5">
            <v>2187876.4091666667</v>
          </cell>
          <cell r="F5" t="str">
            <v>PORTE 4</v>
          </cell>
          <cell r="G5">
            <v>2556334.3604960409</v>
          </cell>
          <cell r="H5" t="str">
            <v>--</v>
          </cell>
          <cell r="I5">
            <v>2187876.4091666667</v>
          </cell>
          <cell r="J5" t="str">
            <v>PORTE 4</v>
          </cell>
          <cell r="K5" t="str">
            <v>PORTE 4</v>
          </cell>
          <cell r="L5" t="b">
            <v>1</v>
          </cell>
          <cell r="M5" t="str">
            <v>PORTE 4</v>
          </cell>
        </row>
        <row r="6">
          <cell r="A6">
            <v>11</v>
          </cell>
          <cell r="B6">
            <v>2688897.9599999995</v>
          </cell>
          <cell r="C6">
            <v>0</v>
          </cell>
          <cell r="D6" t="str">
            <v>0. Antes de 2018</v>
          </cell>
          <cell r="E6">
            <v>2688897.9599999995</v>
          </cell>
          <cell r="F6" t="str">
            <v>PORTE 4</v>
          </cell>
          <cell r="G6">
            <v>3153865.7271274561</v>
          </cell>
          <cell r="H6" t="str">
            <v>--</v>
          </cell>
          <cell r="I6">
            <v>2688897.9599999995</v>
          </cell>
          <cell r="J6" t="str">
            <v>PORTE 4</v>
          </cell>
          <cell r="K6" t="str">
            <v>PORTE 5</v>
          </cell>
          <cell r="L6" t="b">
            <v>0</v>
          </cell>
          <cell r="M6" t="str">
            <v>PORTE 4</v>
          </cell>
        </row>
        <row r="7">
          <cell r="A7">
            <v>17</v>
          </cell>
          <cell r="B7">
            <v>4681923.6149999993</v>
          </cell>
          <cell r="C7">
            <v>0</v>
          </cell>
          <cell r="D7" t="str">
            <v>0. Antes de 2018</v>
          </cell>
          <cell r="E7">
            <v>4681923.6149999993</v>
          </cell>
          <cell r="F7" t="str">
            <v>PORTE 6</v>
          </cell>
          <cell r="G7">
            <v>5948619.0257367641</v>
          </cell>
          <cell r="H7" t="str">
            <v>--</v>
          </cell>
          <cell r="I7">
            <v>4681923.6149999993</v>
          </cell>
          <cell r="J7" t="str">
            <v>PORTE 6</v>
          </cell>
          <cell r="K7" t="str">
            <v>PORTE 6</v>
          </cell>
          <cell r="L7" t="b">
            <v>1</v>
          </cell>
          <cell r="M7" t="str">
            <v>PORTE 6</v>
          </cell>
        </row>
        <row r="8">
          <cell r="A8">
            <v>21</v>
          </cell>
          <cell r="B8">
            <v>1571846.5249999997</v>
          </cell>
          <cell r="C8">
            <v>0</v>
          </cell>
          <cell r="D8" t="str">
            <v>0. Antes de 2018</v>
          </cell>
          <cell r="E8">
            <v>1571846.5249999997</v>
          </cell>
          <cell r="F8" t="str">
            <v>PORTE 3</v>
          </cell>
          <cell r="G8">
            <v>1756412.5602175514</v>
          </cell>
          <cell r="H8" t="str">
            <v>--</v>
          </cell>
          <cell r="I8">
            <v>1571846.5249999997</v>
          </cell>
          <cell r="J8" t="str">
            <v>PORTE 3</v>
          </cell>
          <cell r="K8" t="str">
            <v>PORTE 3</v>
          </cell>
          <cell r="L8" t="b">
            <v>1</v>
          </cell>
          <cell r="M8" t="str">
            <v>PORTE 3</v>
          </cell>
        </row>
        <row r="9">
          <cell r="A9">
            <v>23</v>
          </cell>
          <cell r="B9">
            <v>1408964.1174999997</v>
          </cell>
          <cell r="C9">
            <v>0</v>
          </cell>
          <cell r="D9" t="str">
            <v>0. Antes de 2018</v>
          </cell>
          <cell r="E9">
            <v>1408964.1174999997</v>
          </cell>
          <cell r="F9" t="str">
            <v>PORTE 3</v>
          </cell>
          <cell r="G9">
            <v>1691457.7000950042</v>
          </cell>
          <cell r="H9" t="str">
            <v>--</v>
          </cell>
          <cell r="I9">
            <v>1408964.1174999997</v>
          </cell>
          <cell r="J9" t="str">
            <v>PORTE 3</v>
          </cell>
          <cell r="K9" t="str">
            <v>PORTE 3</v>
          </cell>
          <cell r="L9" t="b">
            <v>1</v>
          </cell>
          <cell r="M9" t="str">
            <v>PORTE 3</v>
          </cell>
        </row>
        <row r="10">
          <cell r="A10">
            <v>25</v>
          </cell>
          <cell r="B10">
            <v>3736232.1383333337</v>
          </cell>
          <cell r="C10">
            <v>0</v>
          </cell>
          <cell r="D10" t="str">
            <v>0. Antes de 2018</v>
          </cell>
          <cell r="E10">
            <v>3736232.1383333337</v>
          </cell>
          <cell r="F10" t="str">
            <v>PORTE 5</v>
          </cell>
          <cell r="G10">
            <v>4101449.6050757663</v>
          </cell>
          <cell r="H10" t="str">
            <v>--</v>
          </cell>
          <cell r="I10">
            <v>3736232.1383333337</v>
          </cell>
          <cell r="J10" t="str">
            <v>PORTE 5</v>
          </cell>
          <cell r="K10" t="str">
            <v>PORTE 5</v>
          </cell>
          <cell r="L10" t="b">
            <v>1</v>
          </cell>
          <cell r="M10" t="str">
            <v>PORTE 5</v>
          </cell>
        </row>
        <row r="11">
          <cell r="A11">
            <v>27</v>
          </cell>
          <cell r="B11">
            <v>965705.97750000004</v>
          </cell>
          <cell r="C11">
            <v>0</v>
          </cell>
          <cell r="D11" t="str">
            <v>0. Antes de 2018</v>
          </cell>
          <cell r="E11">
            <v>965705.97750000004</v>
          </cell>
          <cell r="F11" t="str">
            <v>PORTE 2</v>
          </cell>
          <cell r="G11">
            <v>1066102.4418658384</v>
          </cell>
          <cell r="H11" t="str">
            <v>--</v>
          </cell>
          <cell r="I11">
            <v>965705.97750000004</v>
          </cell>
          <cell r="J11" t="str">
            <v>PORTE 2</v>
          </cell>
          <cell r="K11" t="str">
            <v>PORTE 2</v>
          </cell>
          <cell r="L11" t="b">
            <v>1</v>
          </cell>
          <cell r="M11" t="str">
            <v>PORTE 2</v>
          </cell>
        </row>
        <row r="12">
          <cell r="A12">
            <v>31</v>
          </cell>
          <cell r="B12">
            <v>912160.26000000013</v>
          </cell>
          <cell r="C12">
            <v>0</v>
          </cell>
          <cell r="D12" t="str">
            <v>0. Antes de 2018</v>
          </cell>
          <cell r="E12">
            <v>912160.26000000013</v>
          </cell>
          <cell r="F12" t="str">
            <v>PORTE 2</v>
          </cell>
          <cell r="G12">
            <v>1112531.0894308565</v>
          </cell>
          <cell r="H12" t="str">
            <v>--</v>
          </cell>
          <cell r="I12">
            <v>912160.26000000013</v>
          </cell>
          <cell r="J12" t="str">
            <v>PORTE 2</v>
          </cell>
          <cell r="K12" t="str">
            <v>PORTE 2</v>
          </cell>
          <cell r="L12" t="b">
            <v>1</v>
          </cell>
          <cell r="M12" t="str">
            <v>PORTE 2</v>
          </cell>
        </row>
        <row r="13">
          <cell r="A13">
            <v>35</v>
          </cell>
          <cell r="B13">
            <v>1325325.0475000001</v>
          </cell>
          <cell r="C13">
            <v>0</v>
          </cell>
          <cell r="D13" t="str">
            <v>0. Antes de 2018</v>
          </cell>
          <cell r="E13">
            <v>1325325.0475000001</v>
          </cell>
          <cell r="F13" t="str">
            <v>PORTE 3</v>
          </cell>
          <cell r="G13">
            <v>1677513.3428500523</v>
          </cell>
          <cell r="H13" t="str">
            <v>--</v>
          </cell>
          <cell r="I13">
            <v>1325325.0475000001</v>
          </cell>
          <cell r="J13" t="str">
            <v>PORTE 3</v>
          </cell>
          <cell r="K13" t="str">
            <v>PORTE 3</v>
          </cell>
          <cell r="L13" t="b">
            <v>1</v>
          </cell>
          <cell r="M13" t="str">
            <v>PORTE 3</v>
          </cell>
        </row>
        <row r="14">
          <cell r="A14">
            <v>38</v>
          </cell>
          <cell r="B14">
            <v>2789542.9341666666</v>
          </cell>
          <cell r="C14">
            <v>0</v>
          </cell>
          <cell r="D14" t="str">
            <v>0. Antes de 2018</v>
          </cell>
          <cell r="E14">
            <v>2789542.9341666666</v>
          </cell>
          <cell r="F14" t="str">
            <v>PORTE 4</v>
          </cell>
          <cell r="G14">
            <v>3110706.9292653338</v>
          </cell>
          <cell r="H14" t="str">
            <v>--</v>
          </cell>
          <cell r="I14">
            <v>2789542.9341666666</v>
          </cell>
          <cell r="J14" t="str">
            <v>PORTE 4</v>
          </cell>
          <cell r="K14" t="str">
            <v>PORTE 5</v>
          </cell>
          <cell r="L14" t="b">
            <v>0</v>
          </cell>
          <cell r="M14" t="str">
            <v>PORTE 4</v>
          </cell>
        </row>
        <row r="15">
          <cell r="A15">
            <v>39</v>
          </cell>
          <cell r="B15">
            <v>2161727.7833333332</v>
          </cell>
          <cell r="C15">
            <v>0</v>
          </cell>
          <cell r="D15" t="str">
            <v>0. Antes de 2018</v>
          </cell>
          <cell r="E15">
            <v>2161727.7833333332</v>
          </cell>
          <cell r="F15" t="str">
            <v>PORTE 4</v>
          </cell>
          <cell r="G15">
            <v>2516662.9556966769</v>
          </cell>
          <cell r="H15" t="str">
            <v>--</v>
          </cell>
          <cell r="I15">
            <v>2161727.7833333332</v>
          </cell>
          <cell r="J15" t="str">
            <v>PORTE 4</v>
          </cell>
          <cell r="K15" t="str">
            <v>PORTE 4</v>
          </cell>
          <cell r="L15" t="b">
            <v>1</v>
          </cell>
          <cell r="M15" t="str">
            <v>PORTE 4</v>
          </cell>
        </row>
        <row r="16">
          <cell r="A16">
            <v>44</v>
          </cell>
          <cell r="B16">
            <v>1172019.4591666667</v>
          </cell>
          <cell r="C16">
            <v>0</v>
          </cell>
          <cell r="D16" t="str">
            <v>0. Antes de 2018</v>
          </cell>
          <cell r="E16">
            <v>1172019.4591666667</v>
          </cell>
          <cell r="F16" t="str">
            <v>PORTE 2</v>
          </cell>
          <cell r="G16">
            <v>1449377.249536216</v>
          </cell>
          <cell r="H16" t="str">
            <v>--</v>
          </cell>
          <cell r="I16">
            <v>1172019.4591666667</v>
          </cell>
          <cell r="J16" t="str">
            <v>PORTE 2</v>
          </cell>
          <cell r="K16" t="str">
            <v>PORTE 3</v>
          </cell>
          <cell r="L16" t="b">
            <v>0</v>
          </cell>
          <cell r="M16" t="str">
            <v>PORTE 2</v>
          </cell>
        </row>
        <row r="17">
          <cell r="A17">
            <v>46</v>
          </cell>
          <cell r="B17">
            <v>690906.04916666669</v>
          </cell>
          <cell r="C17">
            <v>0</v>
          </cell>
          <cell r="D17" t="str">
            <v>0. Antes de 2018</v>
          </cell>
          <cell r="E17">
            <v>690906.04916666669</v>
          </cell>
          <cell r="F17" t="str">
            <v>PORTE 1</v>
          </cell>
          <cell r="G17">
            <v>688603.97418603557</v>
          </cell>
          <cell r="H17" t="str">
            <v>--</v>
          </cell>
          <cell r="I17">
            <v>690906.04916666669</v>
          </cell>
          <cell r="J17" t="str">
            <v>PORTE 1</v>
          </cell>
          <cell r="K17" t="str">
            <v>PORTE 1</v>
          </cell>
          <cell r="L17" t="b">
            <v>1</v>
          </cell>
          <cell r="M17" t="str">
            <v>PORTE 1</v>
          </cell>
        </row>
        <row r="18">
          <cell r="A18">
            <v>47</v>
          </cell>
          <cell r="B18">
            <v>1320792.4158333333</v>
          </cell>
          <cell r="C18">
            <v>0</v>
          </cell>
          <cell r="D18" t="str">
            <v>0. Antes de 2018</v>
          </cell>
          <cell r="E18">
            <v>1320792.4158333333</v>
          </cell>
          <cell r="F18" t="str">
            <v>PORTE 3</v>
          </cell>
          <cell r="G18">
            <v>1541093.4395006867</v>
          </cell>
          <cell r="H18" t="str">
            <v>--</v>
          </cell>
          <cell r="I18">
            <v>1320792.4158333333</v>
          </cell>
          <cell r="J18" t="str">
            <v>PORTE 3</v>
          </cell>
          <cell r="K18" t="str">
            <v>PORTE 3</v>
          </cell>
          <cell r="L18" t="b">
            <v>1</v>
          </cell>
          <cell r="M18" t="str">
            <v>PORTE 3</v>
          </cell>
        </row>
        <row r="19">
          <cell r="A19">
            <v>49</v>
          </cell>
          <cell r="B19">
            <v>2206554.4116666671</v>
          </cell>
          <cell r="C19">
            <v>0</v>
          </cell>
          <cell r="D19" t="str">
            <v>0. Antes de 2018</v>
          </cell>
          <cell r="E19">
            <v>2206554.4116666671</v>
          </cell>
          <cell r="F19" t="str">
            <v>PORTE 4</v>
          </cell>
          <cell r="G19">
            <v>2132125.3923856602</v>
          </cell>
          <cell r="H19" t="str">
            <v>--</v>
          </cell>
          <cell r="I19">
            <v>2206554.4116666671</v>
          </cell>
          <cell r="J19" t="str">
            <v>PORTE 4</v>
          </cell>
          <cell r="K19" t="str">
            <v>PORTE 4</v>
          </cell>
          <cell r="L19" t="b">
            <v>1</v>
          </cell>
          <cell r="M19" t="str">
            <v>PORTE 4</v>
          </cell>
        </row>
        <row r="20">
          <cell r="A20">
            <v>51</v>
          </cell>
          <cell r="B20">
            <v>2372884.7575000003</v>
          </cell>
          <cell r="C20">
            <v>0</v>
          </cell>
          <cell r="D20" t="str">
            <v>0. Antes de 2018</v>
          </cell>
          <cell r="E20">
            <v>2372884.7575000003</v>
          </cell>
          <cell r="F20" t="str">
            <v>PORTE 4</v>
          </cell>
          <cell r="G20">
            <v>2762719.8057602094</v>
          </cell>
          <cell r="H20" t="str">
            <v>--</v>
          </cell>
          <cell r="I20">
            <v>2372884.7575000003</v>
          </cell>
          <cell r="J20" t="str">
            <v>PORTE 4</v>
          </cell>
          <cell r="K20" t="str">
            <v>PORTE 4</v>
          </cell>
          <cell r="L20" t="b">
            <v>1</v>
          </cell>
          <cell r="M20" t="str">
            <v>PORTE 4</v>
          </cell>
        </row>
        <row r="21">
          <cell r="A21">
            <v>61</v>
          </cell>
          <cell r="B21">
            <v>1198569.8208333331</v>
          </cell>
          <cell r="C21">
            <v>0</v>
          </cell>
          <cell r="D21" t="str">
            <v>0. Antes de 2018</v>
          </cell>
          <cell r="E21">
            <v>1198569.8208333331</v>
          </cell>
          <cell r="F21" t="str">
            <v>PORTE 2</v>
          </cell>
          <cell r="G21">
            <v>1342100.9984164466</v>
          </cell>
          <cell r="H21" t="str">
            <v>--</v>
          </cell>
          <cell r="I21">
            <v>1198569.8208333331</v>
          </cell>
          <cell r="J21" t="str">
            <v>PORTE 2</v>
          </cell>
          <cell r="K21" t="str">
            <v>PORTE 3</v>
          </cell>
          <cell r="L21" t="b">
            <v>0</v>
          </cell>
          <cell r="M21" t="str">
            <v>PORTE 2</v>
          </cell>
        </row>
        <row r="22">
          <cell r="A22">
            <v>70</v>
          </cell>
          <cell r="B22">
            <v>1200842.2083333333</v>
          </cell>
          <cell r="C22">
            <v>0</v>
          </cell>
          <cell r="D22" t="str">
            <v>0. Antes de 2018</v>
          </cell>
          <cell r="E22">
            <v>1200842.2083333333</v>
          </cell>
          <cell r="F22" t="str">
            <v>PORTE 2</v>
          </cell>
          <cell r="G22">
            <v>1433358.6261855857</v>
          </cell>
          <cell r="H22" t="str">
            <v>--</v>
          </cell>
          <cell r="I22">
            <v>1200842.2083333333</v>
          </cell>
          <cell r="J22" t="str">
            <v>PORTE 2</v>
          </cell>
          <cell r="K22" t="str">
            <v>PORTE 3</v>
          </cell>
          <cell r="L22" t="b">
            <v>0</v>
          </cell>
          <cell r="M22" t="str">
            <v>PORTE 2</v>
          </cell>
        </row>
        <row r="23">
          <cell r="A23">
            <v>73</v>
          </cell>
          <cell r="B23">
            <v>5144652.3824999994</v>
          </cell>
          <cell r="C23">
            <v>0</v>
          </cell>
          <cell r="D23" t="str">
            <v>0. Antes de 2018</v>
          </cell>
          <cell r="E23">
            <v>5144652.3824999994</v>
          </cell>
          <cell r="F23" t="str">
            <v>PORTE 6</v>
          </cell>
          <cell r="G23">
            <v>6751297.6800914155</v>
          </cell>
          <cell r="H23" t="str">
            <v>--</v>
          </cell>
          <cell r="I23">
            <v>5144652.3824999994</v>
          </cell>
          <cell r="J23" t="str">
            <v>PORTE 6</v>
          </cell>
          <cell r="K23" t="str">
            <v>PORTE 6</v>
          </cell>
          <cell r="L23" t="b">
            <v>1</v>
          </cell>
          <cell r="M23" t="str">
            <v>PORTE 6</v>
          </cell>
        </row>
        <row r="24">
          <cell r="A24">
            <v>77</v>
          </cell>
          <cell r="B24">
            <v>1062745.6808333334</v>
          </cell>
          <cell r="C24">
            <v>0</v>
          </cell>
          <cell r="D24" t="str">
            <v>0. Antes de 2018</v>
          </cell>
          <cell r="E24">
            <v>1062745.6808333334</v>
          </cell>
          <cell r="F24" t="str">
            <v>PORTE 2</v>
          </cell>
          <cell r="G24">
            <v>1281994.0204438174</v>
          </cell>
          <cell r="H24" t="str">
            <v>--</v>
          </cell>
          <cell r="I24">
            <v>1062745.6808333334</v>
          </cell>
          <cell r="J24" t="str">
            <v>PORTE 2</v>
          </cell>
          <cell r="K24" t="str">
            <v>PORTE 2</v>
          </cell>
          <cell r="L24" t="b">
            <v>1</v>
          </cell>
          <cell r="M24" t="str">
            <v>PORTE 2</v>
          </cell>
        </row>
        <row r="25">
          <cell r="A25">
            <v>78</v>
          </cell>
          <cell r="B25">
            <v>5562149.4058333328</v>
          </cell>
          <cell r="C25">
            <v>0</v>
          </cell>
          <cell r="D25" t="str">
            <v>0. Antes de 2018</v>
          </cell>
          <cell r="E25">
            <v>5562149.4058333328</v>
          </cell>
          <cell r="F25" t="str">
            <v>PORTE 6</v>
          </cell>
          <cell r="G25">
            <v>6863250.3787206719</v>
          </cell>
          <cell r="H25" t="str">
            <v>--</v>
          </cell>
          <cell r="I25">
            <v>5562149.4058333328</v>
          </cell>
          <cell r="J25" t="str">
            <v>PORTE 6</v>
          </cell>
          <cell r="K25" t="str">
            <v>PORTE 6</v>
          </cell>
          <cell r="L25" t="b">
            <v>1</v>
          </cell>
          <cell r="M25" t="str">
            <v>PORTE 6</v>
          </cell>
        </row>
        <row r="26">
          <cell r="A26">
            <v>80</v>
          </cell>
          <cell r="B26">
            <v>1751729.7241666664</v>
          </cell>
          <cell r="C26">
            <v>0</v>
          </cell>
          <cell r="D26" t="str">
            <v>0. Antes de 2018</v>
          </cell>
          <cell r="E26">
            <v>1751729.7241666664</v>
          </cell>
          <cell r="F26" t="str">
            <v>PORTE 3</v>
          </cell>
          <cell r="G26">
            <v>2064742.4247176186</v>
          </cell>
          <cell r="H26" t="str">
            <v>--</v>
          </cell>
          <cell r="I26">
            <v>1751729.7241666664</v>
          </cell>
          <cell r="J26" t="str">
            <v>PORTE 3</v>
          </cell>
          <cell r="K26" t="str">
            <v>PORTE 4</v>
          </cell>
          <cell r="L26" t="b">
            <v>0</v>
          </cell>
          <cell r="M26" t="str">
            <v>PORTE 3</v>
          </cell>
        </row>
        <row r="27">
          <cell r="A27">
            <v>81</v>
          </cell>
          <cell r="B27">
            <v>848625.45416666672</v>
          </cell>
          <cell r="C27">
            <v>0</v>
          </cell>
          <cell r="D27" t="str">
            <v>0. Antes de 2018</v>
          </cell>
          <cell r="E27">
            <v>848625.45416666672</v>
          </cell>
          <cell r="F27" t="str">
            <v>PORTE 2</v>
          </cell>
          <cell r="G27">
            <v>896273.79531720502</v>
          </cell>
          <cell r="H27" t="str">
            <v>--</v>
          </cell>
          <cell r="I27">
            <v>848625.45416666672</v>
          </cell>
          <cell r="J27" t="str">
            <v>PORTE 2</v>
          </cell>
          <cell r="K27" t="str">
            <v>PORTE 2</v>
          </cell>
          <cell r="L27" t="b">
            <v>1</v>
          </cell>
          <cell r="M27" t="str">
            <v>PORTE 2</v>
          </cell>
        </row>
        <row r="28">
          <cell r="A28">
            <v>82</v>
          </cell>
          <cell r="B28">
            <v>1078987.4416666667</v>
          </cell>
          <cell r="C28">
            <v>0</v>
          </cell>
          <cell r="D28" t="str">
            <v>0. Antes de 2018</v>
          </cell>
          <cell r="E28">
            <v>1078987.4416666667</v>
          </cell>
          <cell r="F28" t="str">
            <v>PORTE 2</v>
          </cell>
          <cell r="G28">
            <v>1237399.3057188436</v>
          </cell>
          <cell r="H28" t="str">
            <v>--</v>
          </cell>
          <cell r="I28">
            <v>1078987.4416666667</v>
          </cell>
          <cell r="J28" t="str">
            <v>PORTE 2</v>
          </cell>
          <cell r="K28" t="str">
            <v>PORTE 2</v>
          </cell>
          <cell r="L28" t="b">
            <v>1</v>
          </cell>
          <cell r="M28" t="str">
            <v>PORTE 2</v>
          </cell>
        </row>
        <row r="29">
          <cell r="A29">
            <v>85</v>
          </cell>
          <cell r="B29">
            <v>1724574.0383333333</v>
          </cell>
          <cell r="C29">
            <v>0</v>
          </cell>
          <cell r="D29" t="str">
            <v>0. Antes de 2018</v>
          </cell>
          <cell r="E29">
            <v>1724574.0383333333</v>
          </cell>
          <cell r="F29" t="str">
            <v>PORTE 3</v>
          </cell>
          <cell r="G29">
            <v>1978366.3234323026</v>
          </cell>
          <cell r="H29" t="str">
            <v>--</v>
          </cell>
          <cell r="I29">
            <v>1724574.0383333333</v>
          </cell>
          <cell r="J29" t="str">
            <v>PORTE 3</v>
          </cell>
          <cell r="K29" t="str">
            <v>PORTE 3</v>
          </cell>
          <cell r="L29" t="b">
            <v>1</v>
          </cell>
          <cell r="M29" t="str">
            <v>PORTE 3</v>
          </cell>
        </row>
        <row r="30">
          <cell r="A30">
            <v>88</v>
          </cell>
          <cell r="B30">
            <v>2408435.7658333331</v>
          </cell>
          <cell r="C30">
            <v>0</v>
          </cell>
          <cell r="D30" t="str">
            <v>0. Antes de 2018</v>
          </cell>
          <cell r="E30">
            <v>2408435.7658333331</v>
          </cell>
          <cell r="F30" t="str">
            <v>PORTE 4</v>
          </cell>
          <cell r="G30">
            <v>2854287.275537149</v>
          </cell>
          <cell r="H30" t="str">
            <v>--</v>
          </cell>
          <cell r="I30">
            <v>2408435.7658333331</v>
          </cell>
          <cell r="J30" t="str">
            <v>PORTE 4</v>
          </cell>
          <cell r="K30" t="str">
            <v>PORTE 4</v>
          </cell>
          <cell r="L30" t="b">
            <v>1</v>
          </cell>
          <cell r="M30" t="str">
            <v>PORTE 4</v>
          </cell>
        </row>
        <row r="31">
          <cell r="A31">
            <v>89</v>
          </cell>
          <cell r="B31">
            <v>2359791.335833333</v>
          </cell>
          <cell r="C31">
            <v>0</v>
          </cell>
          <cell r="D31" t="str">
            <v>0. Antes de 2018</v>
          </cell>
          <cell r="E31">
            <v>2359791.335833333</v>
          </cell>
          <cell r="F31" t="str">
            <v>PORTE 4</v>
          </cell>
          <cell r="G31">
            <v>3143973.5684970086</v>
          </cell>
          <cell r="H31" t="str">
            <v>--</v>
          </cell>
          <cell r="I31">
            <v>2359791.335833333</v>
          </cell>
          <cell r="J31" t="str">
            <v>PORTE 4</v>
          </cell>
          <cell r="K31" t="str">
            <v>PORTE 5</v>
          </cell>
          <cell r="L31" t="b">
            <v>0</v>
          </cell>
          <cell r="M31" t="str">
            <v>PORTE 4</v>
          </cell>
        </row>
        <row r="32">
          <cell r="A32">
            <v>94</v>
          </cell>
          <cell r="B32">
            <v>1072610.2558333334</v>
          </cell>
          <cell r="C32">
            <v>0</v>
          </cell>
          <cell r="D32" t="str">
            <v>0. Antes de 2018</v>
          </cell>
          <cell r="E32">
            <v>1072610.2558333334</v>
          </cell>
          <cell r="F32" t="str">
            <v>PORTE 2</v>
          </cell>
          <cell r="G32">
            <v>1586123.3773355747</v>
          </cell>
          <cell r="H32" t="str">
            <v>--</v>
          </cell>
          <cell r="I32">
            <v>1072610.2558333334</v>
          </cell>
          <cell r="J32" t="str">
            <v>PORTE 2</v>
          </cell>
          <cell r="K32" t="str">
            <v>PORTE 3</v>
          </cell>
          <cell r="L32" t="b">
            <v>0</v>
          </cell>
          <cell r="M32" t="str">
            <v>PORTE 2</v>
          </cell>
        </row>
        <row r="33">
          <cell r="A33">
            <v>112</v>
          </cell>
          <cell r="B33">
            <v>750513.91666666663</v>
          </cell>
          <cell r="C33">
            <v>0</v>
          </cell>
          <cell r="D33" t="str">
            <v>0. Antes de 2018</v>
          </cell>
          <cell r="E33">
            <v>750513.91666666663</v>
          </cell>
          <cell r="F33" t="str">
            <v>PORTE 1</v>
          </cell>
          <cell r="G33">
            <v>1019219.1237433314</v>
          </cell>
          <cell r="H33" t="str">
            <v>--</v>
          </cell>
          <cell r="I33">
            <v>750513.91666666663</v>
          </cell>
          <cell r="J33" t="str">
            <v>PORTE 1</v>
          </cell>
          <cell r="K33" t="str">
            <v>PORTE 2</v>
          </cell>
          <cell r="L33" t="b">
            <v>0</v>
          </cell>
          <cell r="M33" t="str">
            <v>PORTE 1</v>
          </cell>
        </row>
        <row r="34">
          <cell r="A34">
            <v>114</v>
          </cell>
          <cell r="B34">
            <v>3625019.6533333329</v>
          </cell>
          <cell r="C34">
            <v>0</v>
          </cell>
          <cell r="D34" t="str">
            <v>0. Antes de 2018</v>
          </cell>
          <cell r="E34">
            <v>3625019.6533333329</v>
          </cell>
          <cell r="F34" t="str">
            <v>PORTE 5</v>
          </cell>
          <cell r="G34">
            <v>4436841.0953221638</v>
          </cell>
          <cell r="H34" t="str">
            <v>--</v>
          </cell>
          <cell r="I34">
            <v>3625019.6533333329</v>
          </cell>
          <cell r="J34" t="str">
            <v>PORTE 5</v>
          </cell>
          <cell r="K34" t="str">
            <v>PORTE 5</v>
          </cell>
          <cell r="L34" t="b">
            <v>1</v>
          </cell>
          <cell r="M34" t="str">
            <v>PORTE 5</v>
          </cell>
        </row>
        <row r="35">
          <cell r="A35">
            <v>119</v>
          </cell>
          <cell r="B35">
            <v>1467629.7299999997</v>
          </cell>
          <cell r="C35">
            <v>0</v>
          </cell>
          <cell r="D35" t="str">
            <v>0. Antes de 2018</v>
          </cell>
          <cell r="E35">
            <v>1467629.7299999997</v>
          </cell>
          <cell r="F35" t="str">
            <v>PORTE 3</v>
          </cell>
          <cell r="G35">
            <v>1992560.4754375445</v>
          </cell>
          <cell r="H35" t="str">
            <v>--</v>
          </cell>
          <cell r="I35">
            <v>1467629.7299999997</v>
          </cell>
          <cell r="J35" t="str">
            <v>PORTE 3</v>
          </cell>
          <cell r="K35" t="str">
            <v>PORTE 3</v>
          </cell>
          <cell r="L35" t="b">
            <v>1</v>
          </cell>
          <cell r="M35" t="str">
            <v>PORTE 3</v>
          </cell>
        </row>
        <row r="36">
          <cell r="A36">
            <v>121</v>
          </cell>
          <cell r="B36">
            <v>1619254.1791666669</v>
          </cell>
          <cell r="C36">
            <v>0</v>
          </cell>
          <cell r="D36" t="str">
            <v>0. Antes de 2018</v>
          </cell>
          <cell r="E36">
            <v>1619254.1791666669</v>
          </cell>
          <cell r="F36" t="str">
            <v>PORTE 3</v>
          </cell>
          <cell r="G36">
            <v>1905714.4122292388</v>
          </cell>
          <cell r="H36" t="str">
            <v>--</v>
          </cell>
          <cell r="I36">
            <v>1619254.1791666669</v>
          </cell>
          <cell r="J36" t="str">
            <v>PORTE 3</v>
          </cell>
          <cell r="K36" t="str">
            <v>PORTE 3</v>
          </cell>
          <cell r="L36" t="b">
            <v>1</v>
          </cell>
          <cell r="M36" t="str">
            <v>PORTE 3</v>
          </cell>
        </row>
        <row r="37">
          <cell r="A37">
            <v>122</v>
          </cell>
          <cell r="B37">
            <v>2525351.8191666664</v>
          </cell>
          <cell r="C37">
            <v>0</v>
          </cell>
          <cell r="D37" t="str">
            <v>0. Antes de 2018</v>
          </cell>
          <cell r="E37">
            <v>2525351.8191666664</v>
          </cell>
          <cell r="F37" t="str">
            <v>PORTE 4</v>
          </cell>
          <cell r="G37">
            <v>2837418.4065252985</v>
          </cell>
          <cell r="H37" t="str">
            <v>--</v>
          </cell>
          <cell r="I37">
            <v>2525351.8191666664</v>
          </cell>
          <cell r="J37" t="str">
            <v>PORTE 4</v>
          </cell>
          <cell r="K37" t="str">
            <v>PORTE 4</v>
          </cell>
          <cell r="L37" t="b">
            <v>1</v>
          </cell>
          <cell r="M37" t="str">
            <v>PORTE 4</v>
          </cell>
        </row>
        <row r="38">
          <cell r="A38">
            <v>123</v>
          </cell>
          <cell r="B38">
            <v>1092640.8199999998</v>
          </cell>
          <cell r="C38">
            <v>0</v>
          </cell>
          <cell r="D38" t="str">
            <v>0. Antes de 2018</v>
          </cell>
          <cell r="E38">
            <v>1092640.8199999998</v>
          </cell>
          <cell r="F38" t="str">
            <v>PORTE 2</v>
          </cell>
          <cell r="G38">
            <v>1528070.9969432338</v>
          </cell>
          <cell r="H38" t="str">
            <v>--</v>
          </cell>
          <cell r="I38">
            <v>1092640.8199999998</v>
          </cell>
          <cell r="J38" t="str">
            <v>PORTE 2</v>
          </cell>
          <cell r="K38" t="str">
            <v>PORTE 3</v>
          </cell>
          <cell r="L38" t="b">
            <v>0</v>
          </cell>
          <cell r="M38" t="str">
            <v>PORTE 2</v>
          </cell>
        </row>
        <row r="39">
          <cell r="A39">
            <v>127</v>
          </cell>
          <cell r="B39">
            <v>2117123.0408333335</v>
          </cell>
          <cell r="C39">
            <v>0</v>
          </cell>
          <cell r="D39" t="str">
            <v>0. Antes de 2018</v>
          </cell>
          <cell r="E39">
            <v>2117123.0408333335</v>
          </cell>
          <cell r="F39" t="str">
            <v>PORTE 4</v>
          </cell>
          <cell r="G39">
            <v>2744249.2388891471</v>
          </cell>
          <cell r="H39" t="str">
            <v>--</v>
          </cell>
          <cell r="I39">
            <v>2117123.0408333335</v>
          </cell>
          <cell r="J39" t="str">
            <v>PORTE 4</v>
          </cell>
          <cell r="K39" t="str">
            <v>PORTE 4</v>
          </cell>
          <cell r="L39" t="b">
            <v>1</v>
          </cell>
          <cell r="M39" t="str">
            <v>PORTE 4</v>
          </cell>
        </row>
        <row r="40">
          <cell r="A40">
            <v>128</v>
          </cell>
          <cell r="B40">
            <v>1723246.7183333335</v>
          </cell>
          <cell r="C40">
            <v>0</v>
          </cell>
          <cell r="D40" t="str">
            <v>0. Antes de 2018</v>
          </cell>
          <cell r="E40">
            <v>1723246.7183333335</v>
          </cell>
          <cell r="F40" t="str">
            <v>PORTE 3</v>
          </cell>
          <cell r="G40">
            <v>2166347.9211941552</v>
          </cell>
          <cell r="H40" t="str">
            <v>--</v>
          </cell>
          <cell r="I40">
            <v>1723246.7183333335</v>
          </cell>
          <cell r="J40" t="str">
            <v>PORTE 3</v>
          </cell>
          <cell r="K40" t="str">
            <v>PORTE 4</v>
          </cell>
          <cell r="L40" t="b">
            <v>0</v>
          </cell>
          <cell r="M40" t="str">
            <v>PORTE 3</v>
          </cell>
        </row>
        <row r="41">
          <cell r="A41">
            <v>129</v>
          </cell>
          <cell r="B41">
            <v>1576882.031666667</v>
          </cell>
          <cell r="C41">
            <v>0</v>
          </cell>
          <cell r="D41" t="str">
            <v>0. Antes de 2018</v>
          </cell>
          <cell r="E41">
            <v>1576882.031666667</v>
          </cell>
          <cell r="F41" t="str">
            <v>PORTE 3</v>
          </cell>
          <cell r="G41">
            <v>1966721.7519631814</v>
          </cell>
          <cell r="H41" t="str">
            <v>--</v>
          </cell>
          <cell r="I41">
            <v>1576882.031666667</v>
          </cell>
          <cell r="J41" t="str">
            <v>PORTE 3</v>
          </cell>
          <cell r="K41" t="str">
            <v>PORTE 3</v>
          </cell>
          <cell r="L41" t="b">
            <v>1</v>
          </cell>
          <cell r="M41" t="str">
            <v>PORTE 3</v>
          </cell>
        </row>
        <row r="42">
          <cell r="A42">
            <v>132</v>
          </cell>
          <cell r="B42">
            <v>3170287.9383333339</v>
          </cell>
          <cell r="C42">
            <v>0</v>
          </cell>
          <cell r="D42" t="str">
            <v>0. Antes de 2018</v>
          </cell>
          <cell r="E42">
            <v>3170287.9383333339</v>
          </cell>
          <cell r="F42" t="str">
            <v>PORTE 5</v>
          </cell>
          <cell r="G42">
            <v>3760586.4540134082</v>
          </cell>
          <cell r="H42" t="str">
            <v>--</v>
          </cell>
          <cell r="I42">
            <v>3170287.9383333339</v>
          </cell>
          <cell r="J42" t="str">
            <v>PORTE 5</v>
          </cell>
          <cell r="K42" t="str">
            <v>PORTE 5</v>
          </cell>
          <cell r="L42" t="b">
            <v>1</v>
          </cell>
          <cell r="M42" t="str">
            <v>PORTE 5</v>
          </cell>
        </row>
        <row r="43">
          <cell r="A43">
            <v>133</v>
          </cell>
          <cell r="B43">
            <v>1908259.0158333331</v>
          </cell>
          <cell r="C43">
            <v>0</v>
          </cell>
          <cell r="D43" t="str">
            <v>0. Antes de 2018</v>
          </cell>
          <cell r="E43">
            <v>1908259.0158333331</v>
          </cell>
          <cell r="F43" t="str">
            <v>PORTE 3</v>
          </cell>
          <cell r="G43">
            <v>2460898.0740337456</v>
          </cell>
          <cell r="H43" t="str">
            <v>--</v>
          </cell>
          <cell r="I43">
            <v>1908259.0158333331</v>
          </cell>
          <cell r="J43" t="str">
            <v>PORTE 3</v>
          </cell>
          <cell r="K43" t="str">
            <v>PORTE 4</v>
          </cell>
          <cell r="L43" t="b">
            <v>0</v>
          </cell>
          <cell r="M43" t="str">
            <v>PORTE 3</v>
          </cell>
        </row>
        <row r="44">
          <cell r="A44">
            <v>134</v>
          </cell>
          <cell r="B44">
            <v>2133260.9350000001</v>
          </cell>
          <cell r="C44">
            <v>0</v>
          </cell>
          <cell r="D44" t="str">
            <v>0. Antes de 2018</v>
          </cell>
          <cell r="E44">
            <v>2133260.9350000001</v>
          </cell>
          <cell r="F44" t="str">
            <v>PORTE 4</v>
          </cell>
          <cell r="G44">
            <v>2684972.042011328</v>
          </cell>
          <cell r="H44" t="str">
            <v>--</v>
          </cell>
          <cell r="I44">
            <v>2133260.9350000001</v>
          </cell>
          <cell r="J44" t="str">
            <v>PORTE 4</v>
          </cell>
          <cell r="K44" t="str">
            <v>PORTE 4</v>
          </cell>
          <cell r="L44" t="b">
            <v>1</v>
          </cell>
          <cell r="M44" t="str">
            <v>PORTE 4</v>
          </cell>
        </row>
        <row r="45">
          <cell r="A45">
            <v>136</v>
          </cell>
          <cell r="B45">
            <v>867368.04499999993</v>
          </cell>
          <cell r="C45">
            <v>0</v>
          </cell>
          <cell r="D45" t="str">
            <v>0. Antes de 2018</v>
          </cell>
          <cell r="E45">
            <v>867368.04499999993</v>
          </cell>
          <cell r="F45" t="str">
            <v>PORTE 2</v>
          </cell>
          <cell r="G45">
            <v>1176767.7970022073</v>
          </cell>
          <cell r="H45" t="str">
            <v>--</v>
          </cell>
          <cell r="I45">
            <v>867368.04499999993</v>
          </cell>
          <cell r="J45" t="str">
            <v>PORTE 2</v>
          </cell>
          <cell r="K45" t="str">
            <v>PORTE 2</v>
          </cell>
          <cell r="L45" t="b">
            <v>1</v>
          </cell>
          <cell r="M45" t="str">
            <v>PORTE 2</v>
          </cell>
        </row>
        <row r="46">
          <cell r="A46">
            <v>137</v>
          </cell>
          <cell r="B46">
            <v>994603.81833333324</v>
          </cell>
          <cell r="C46">
            <v>0</v>
          </cell>
          <cell r="D46" t="str">
            <v>0. Antes de 2018</v>
          </cell>
          <cell r="E46">
            <v>994603.81833333324</v>
          </cell>
          <cell r="F46" t="str">
            <v>PORTE 2</v>
          </cell>
          <cell r="G46">
            <v>1580159.342347688</v>
          </cell>
          <cell r="H46" t="str">
            <v>--</v>
          </cell>
          <cell r="I46">
            <v>994603.81833333324</v>
          </cell>
          <cell r="J46" t="str">
            <v>PORTE 2</v>
          </cell>
          <cell r="K46" t="str">
            <v>PORTE 3</v>
          </cell>
          <cell r="L46" t="b">
            <v>0</v>
          </cell>
          <cell r="M46" t="str">
            <v>PORTE 2</v>
          </cell>
        </row>
        <row r="47">
          <cell r="A47">
            <v>151</v>
          </cell>
          <cell r="B47">
            <v>2339231.1933333334</v>
          </cell>
          <cell r="C47">
            <v>0</v>
          </cell>
          <cell r="D47" t="str">
            <v>0. Antes de 2018</v>
          </cell>
          <cell r="E47">
            <v>2339231.1933333334</v>
          </cell>
          <cell r="F47" t="str">
            <v>PORTE 4</v>
          </cell>
          <cell r="G47">
            <v>3161164.7627135278</v>
          </cell>
          <cell r="H47" t="str">
            <v>--</v>
          </cell>
          <cell r="I47">
            <v>2339231.1933333334</v>
          </cell>
          <cell r="J47" t="str">
            <v>PORTE 4</v>
          </cell>
          <cell r="K47" t="str">
            <v>PORTE 5</v>
          </cell>
          <cell r="L47" t="b">
            <v>0</v>
          </cell>
          <cell r="M47" t="str">
            <v>PORTE 4</v>
          </cell>
        </row>
        <row r="48">
          <cell r="A48">
            <v>152</v>
          </cell>
          <cell r="B48">
            <v>2061700.1391666664</v>
          </cell>
          <cell r="C48">
            <v>0</v>
          </cell>
          <cell r="D48" t="str">
            <v>0. Antes de 2018</v>
          </cell>
          <cell r="E48">
            <v>2061700.1391666664</v>
          </cell>
          <cell r="F48" t="str">
            <v>PORTE 4</v>
          </cell>
          <cell r="G48">
            <v>2484248.7946595652</v>
          </cell>
          <cell r="H48" t="str">
            <v>--</v>
          </cell>
          <cell r="I48">
            <v>2061700.1391666664</v>
          </cell>
          <cell r="J48" t="str">
            <v>PORTE 4</v>
          </cell>
          <cell r="K48" t="str">
            <v>PORTE 4</v>
          </cell>
          <cell r="L48" t="b">
            <v>1</v>
          </cell>
          <cell r="M48" t="str">
            <v>PORTE 4</v>
          </cell>
        </row>
        <row r="49">
          <cell r="A49">
            <v>160</v>
          </cell>
          <cell r="B49">
            <v>1277248.4916666667</v>
          </cell>
          <cell r="C49">
            <v>0</v>
          </cell>
          <cell r="D49" t="str">
            <v>0. Antes de 2018</v>
          </cell>
          <cell r="E49">
            <v>1277248.4916666667</v>
          </cell>
          <cell r="F49" t="str">
            <v>PORTE 2</v>
          </cell>
          <cell r="G49">
            <v>1564607.662429316</v>
          </cell>
          <cell r="H49" t="str">
            <v>--</v>
          </cell>
          <cell r="I49">
            <v>1277248.4916666667</v>
          </cell>
          <cell r="J49" t="str">
            <v>PORTE 2</v>
          </cell>
          <cell r="K49" t="str">
            <v>PORTE 3</v>
          </cell>
          <cell r="L49" t="b">
            <v>0</v>
          </cell>
          <cell r="M49" t="str">
            <v>PORTE 2</v>
          </cell>
        </row>
        <row r="50">
          <cell r="A50">
            <v>161</v>
          </cell>
          <cell r="B50">
            <v>3594087.4533333336</v>
          </cell>
          <cell r="C50">
            <v>0</v>
          </cell>
          <cell r="D50" t="str">
            <v>0. Antes de 2018</v>
          </cell>
          <cell r="E50">
            <v>3594087.4533333336</v>
          </cell>
          <cell r="F50" t="str">
            <v>PORTE 5</v>
          </cell>
          <cell r="G50">
            <v>3975744.1023930078</v>
          </cell>
          <cell r="H50" t="str">
            <v>--</v>
          </cell>
          <cell r="I50">
            <v>3594087.4533333336</v>
          </cell>
          <cell r="J50" t="str">
            <v>PORTE 5</v>
          </cell>
          <cell r="K50" t="str">
            <v>PORTE 5</v>
          </cell>
          <cell r="L50" t="b">
            <v>1</v>
          </cell>
          <cell r="M50" t="str">
            <v>PORTE 5</v>
          </cell>
        </row>
        <row r="51">
          <cell r="A51">
            <v>164</v>
          </cell>
          <cell r="B51">
            <v>666199.93083333329</v>
          </cell>
          <cell r="C51">
            <v>0</v>
          </cell>
          <cell r="D51" t="str">
            <v>0. Antes de 2018</v>
          </cell>
          <cell r="E51">
            <v>666199.93083333329</v>
          </cell>
          <cell r="F51" t="str">
            <v>PORTE 1</v>
          </cell>
          <cell r="G51">
            <v>846181.36170752184</v>
          </cell>
          <cell r="H51" t="str">
            <v>--</v>
          </cell>
          <cell r="I51">
            <v>666199.93083333329</v>
          </cell>
          <cell r="J51" t="str">
            <v>PORTE 1</v>
          </cell>
          <cell r="K51" t="str">
            <v>PORTE 2</v>
          </cell>
          <cell r="L51" t="b">
            <v>0</v>
          </cell>
          <cell r="M51" t="str">
            <v>PORTE 1</v>
          </cell>
        </row>
        <row r="52">
          <cell r="A52">
            <v>167</v>
          </cell>
          <cell r="B52">
            <v>1114416.5141666669</v>
          </cell>
          <cell r="C52">
            <v>0</v>
          </cell>
          <cell r="D52" t="str">
            <v>0. Antes de 2018</v>
          </cell>
          <cell r="E52">
            <v>1114416.5141666669</v>
          </cell>
          <cell r="F52" t="str">
            <v>PORTE 2</v>
          </cell>
          <cell r="G52">
            <v>1477116.1998508738</v>
          </cell>
          <cell r="H52" t="str">
            <v>--</v>
          </cell>
          <cell r="I52">
            <v>1114416.5141666669</v>
          </cell>
          <cell r="J52" t="str">
            <v>PORTE 2</v>
          </cell>
          <cell r="K52" t="str">
            <v>PORTE 3</v>
          </cell>
          <cell r="L52" t="b">
            <v>0</v>
          </cell>
          <cell r="M52" t="str">
            <v>PORTE 2</v>
          </cell>
        </row>
        <row r="53">
          <cell r="A53">
            <v>173</v>
          </cell>
          <cell r="B53">
            <v>1260090.47</v>
          </cell>
          <cell r="C53">
            <v>0</v>
          </cell>
          <cell r="D53" t="str">
            <v>0. Antes de 2018</v>
          </cell>
          <cell r="E53">
            <v>1260090.47</v>
          </cell>
          <cell r="F53" t="str">
            <v>PORTE 2</v>
          </cell>
          <cell r="G53">
            <v>1449468.6493943441</v>
          </cell>
          <cell r="H53" t="str">
            <v>--</v>
          </cell>
          <cell r="I53">
            <v>1260090.47</v>
          </cell>
          <cell r="J53" t="str">
            <v>PORTE 2</v>
          </cell>
          <cell r="K53" t="str">
            <v>PORTE 3</v>
          </cell>
          <cell r="L53" t="b">
            <v>0</v>
          </cell>
          <cell r="M53" t="str">
            <v>PORTE 2</v>
          </cell>
        </row>
        <row r="54">
          <cell r="A54">
            <v>175</v>
          </cell>
          <cell r="B54">
            <v>1383102.1233333331</v>
          </cell>
          <cell r="C54">
            <v>0</v>
          </cell>
          <cell r="D54" t="str">
            <v>0. Antes de 2018</v>
          </cell>
          <cell r="E54">
            <v>1383102.1233333331</v>
          </cell>
          <cell r="F54" t="str">
            <v>PORTE 3</v>
          </cell>
          <cell r="G54">
            <v>1858264.0135418223</v>
          </cell>
          <cell r="H54" t="str">
            <v>--</v>
          </cell>
          <cell r="I54">
            <v>1383102.1233333331</v>
          </cell>
          <cell r="J54" t="str">
            <v>PORTE 3</v>
          </cell>
          <cell r="K54" t="str">
            <v>PORTE 3</v>
          </cell>
          <cell r="L54" t="b">
            <v>1</v>
          </cell>
          <cell r="M54" t="str">
            <v>PORTE 3</v>
          </cell>
        </row>
        <row r="55">
          <cell r="A55">
            <v>179</v>
          </cell>
          <cell r="B55">
            <v>601037.87416666665</v>
          </cell>
          <cell r="C55">
            <v>0</v>
          </cell>
          <cell r="D55" t="str">
            <v>0. Antes de 2018</v>
          </cell>
          <cell r="E55">
            <v>601037.87416666665</v>
          </cell>
          <cell r="F55" t="str">
            <v>PORTE 1</v>
          </cell>
          <cell r="G55">
            <v>782874.45535960211</v>
          </cell>
          <cell r="H55">
            <v>700000</v>
          </cell>
          <cell r="I55">
            <v>601037.87416666665</v>
          </cell>
          <cell r="J55" t="str">
            <v>PORTE 1</v>
          </cell>
          <cell r="K55" t="str">
            <v>PORTE 1</v>
          </cell>
          <cell r="L55" t="b">
            <v>1</v>
          </cell>
          <cell r="M55" t="str">
            <v>PORTE 1</v>
          </cell>
        </row>
        <row r="56">
          <cell r="A56">
            <v>185</v>
          </cell>
          <cell r="B56">
            <v>1201340.4016666666</v>
          </cell>
          <cell r="C56">
            <v>0</v>
          </cell>
          <cell r="D56" t="str">
            <v>0. Antes de 2018</v>
          </cell>
          <cell r="E56">
            <v>1201340.4016666666</v>
          </cell>
          <cell r="F56" t="str">
            <v>PORTE 2</v>
          </cell>
          <cell r="G56">
            <v>1285761.5614138893</v>
          </cell>
          <cell r="H56" t="str">
            <v>--</v>
          </cell>
          <cell r="I56">
            <v>1201340.4016666666</v>
          </cell>
          <cell r="J56" t="str">
            <v>PORTE 2</v>
          </cell>
          <cell r="K56" t="str">
            <v>PORTE 2</v>
          </cell>
          <cell r="L56" t="b">
            <v>1</v>
          </cell>
          <cell r="M56" t="str">
            <v>PORTE 2</v>
          </cell>
        </row>
        <row r="57">
          <cell r="A57">
            <v>186</v>
          </cell>
          <cell r="B57">
            <v>2205830.7825000002</v>
          </cell>
          <cell r="C57">
            <v>0</v>
          </cell>
          <cell r="D57" t="str">
            <v>0. Antes de 2018</v>
          </cell>
          <cell r="E57">
            <v>2205830.7825000002</v>
          </cell>
          <cell r="F57" t="str">
            <v>PORTE 4</v>
          </cell>
          <cell r="G57">
            <v>2678594.0076746843</v>
          </cell>
          <cell r="H57" t="str">
            <v>--</v>
          </cell>
          <cell r="I57">
            <v>2205830.7825000002</v>
          </cell>
          <cell r="J57" t="str">
            <v>PORTE 4</v>
          </cell>
          <cell r="K57" t="str">
            <v>PORTE 4</v>
          </cell>
          <cell r="L57" t="b">
            <v>1</v>
          </cell>
          <cell r="M57" t="str">
            <v>PORTE 4</v>
          </cell>
        </row>
        <row r="58">
          <cell r="A58">
            <v>189</v>
          </cell>
          <cell r="B58">
            <v>1406790.1983333332</v>
          </cell>
          <cell r="C58">
            <v>0</v>
          </cell>
          <cell r="D58" t="str">
            <v>0. Antes de 2018</v>
          </cell>
          <cell r="E58">
            <v>1406790.1983333332</v>
          </cell>
          <cell r="F58" t="str">
            <v>PORTE 3</v>
          </cell>
          <cell r="G58">
            <v>1630033.1955173614</v>
          </cell>
          <cell r="H58" t="str">
            <v>--</v>
          </cell>
          <cell r="I58">
            <v>1406790.1983333332</v>
          </cell>
          <cell r="J58" t="str">
            <v>PORTE 3</v>
          </cell>
          <cell r="K58" t="str">
            <v>PORTE 3</v>
          </cell>
          <cell r="L58" t="b">
            <v>1</v>
          </cell>
          <cell r="M58" t="str">
            <v>PORTE 3</v>
          </cell>
        </row>
        <row r="59">
          <cell r="A59">
            <v>191</v>
          </cell>
          <cell r="B59">
            <v>1832728.7541666664</v>
          </cell>
          <cell r="C59">
            <v>0</v>
          </cell>
          <cell r="D59" t="str">
            <v>0. Antes de 2018</v>
          </cell>
          <cell r="E59">
            <v>1832728.7541666664</v>
          </cell>
          <cell r="F59" t="str">
            <v>PORTE 3</v>
          </cell>
          <cell r="G59">
            <v>2235038.9645271488</v>
          </cell>
          <cell r="H59" t="str">
            <v>--</v>
          </cell>
          <cell r="I59">
            <v>1832728.7541666664</v>
          </cell>
          <cell r="J59" t="str">
            <v>PORTE 3</v>
          </cell>
          <cell r="K59" t="str">
            <v>PORTE 4</v>
          </cell>
          <cell r="L59" t="b">
            <v>0</v>
          </cell>
          <cell r="M59" t="str">
            <v>PORTE 3</v>
          </cell>
        </row>
        <row r="60">
          <cell r="A60">
            <v>199</v>
          </cell>
          <cell r="B60">
            <v>1412532.8916666666</v>
          </cell>
          <cell r="C60">
            <v>0</v>
          </cell>
          <cell r="D60" t="str">
            <v>0. Antes de 2018</v>
          </cell>
          <cell r="E60">
            <v>1412532.8916666666</v>
          </cell>
          <cell r="F60" t="str">
            <v>PORTE 3</v>
          </cell>
          <cell r="G60">
            <v>1797904.9846235472</v>
          </cell>
          <cell r="H60" t="str">
            <v>--</v>
          </cell>
          <cell r="I60">
            <v>1412532.8916666666</v>
          </cell>
          <cell r="J60" t="str">
            <v>PORTE 3</v>
          </cell>
          <cell r="K60" t="str">
            <v>PORTE 3</v>
          </cell>
          <cell r="L60" t="b">
            <v>1</v>
          </cell>
          <cell r="M60" t="str">
            <v>PORTE 3</v>
          </cell>
        </row>
        <row r="61">
          <cell r="A61">
            <v>203</v>
          </cell>
          <cell r="B61">
            <v>1213405.4099999999</v>
          </cell>
          <cell r="C61">
            <v>0</v>
          </cell>
          <cell r="D61" t="str">
            <v>0. Antes de 2018</v>
          </cell>
          <cell r="E61">
            <v>1213405.4099999999</v>
          </cell>
          <cell r="F61" t="str">
            <v>PORTE 2</v>
          </cell>
          <cell r="G61">
            <v>1223709.8683761433</v>
          </cell>
          <cell r="H61" t="str">
            <v>--</v>
          </cell>
          <cell r="I61">
            <v>1213405.4099999999</v>
          </cell>
          <cell r="J61" t="str">
            <v>PORTE 2</v>
          </cell>
          <cell r="K61" t="str">
            <v>PORTE 2</v>
          </cell>
          <cell r="L61" t="b">
            <v>1</v>
          </cell>
          <cell r="M61" t="str">
            <v>PORTE 2</v>
          </cell>
        </row>
        <row r="62">
          <cell r="A62">
            <v>211</v>
          </cell>
          <cell r="B62">
            <v>3523314.3191666664</v>
          </cell>
          <cell r="C62">
            <v>0</v>
          </cell>
          <cell r="D62" t="str">
            <v>0. Antes de 2018</v>
          </cell>
          <cell r="E62">
            <v>3523314.3191666664</v>
          </cell>
          <cell r="F62" t="str">
            <v>PORTE 5</v>
          </cell>
          <cell r="G62">
            <v>3507507.2255114675</v>
          </cell>
          <cell r="H62" t="str">
            <v>--</v>
          </cell>
          <cell r="I62">
            <v>3523314.3191666664</v>
          </cell>
          <cell r="J62" t="str">
            <v>PORTE 5</v>
          </cell>
          <cell r="K62" t="str">
            <v>PORTE 5</v>
          </cell>
          <cell r="L62" t="b">
            <v>1</v>
          </cell>
          <cell r="M62" t="str">
            <v>PORTE 5</v>
          </cell>
        </row>
        <row r="63">
          <cell r="A63">
            <v>215</v>
          </cell>
          <cell r="B63">
            <v>2857967.1858333335</v>
          </cell>
          <cell r="C63">
            <v>0</v>
          </cell>
          <cell r="D63" t="str">
            <v>0. Antes de 2018</v>
          </cell>
          <cell r="E63">
            <v>2857967.1858333335</v>
          </cell>
          <cell r="F63" t="str">
            <v>PORTE 4</v>
          </cell>
          <cell r="G63">
            <v>3215014.3283902165</v>
          </cell>
          <cell r="H63" t="str">
            <v>--</v>
          </cell>
          <cell r="I63">
            <v>2857967.1858333335</v>
          </cell>
          <cell r="J63" t="str">
            <v>PORTE 4</v>
          </cell>
          <cell r="K63" t="str">
            <v>PORTE 5</v>
          </cell>
          <cell r="L63" t="b">
            <v>0</v>
          </cell>
          <cell r="M63" t="str">
            <v>PORTE 4</v>
          </cell>
        </row>
        <row r="64">
          <cell r="A64">
            <v>217</v>
          </cell>
          <cell r="B64">
            <v>1638003.6208333336</v>
          </cell>
          <cell r="C64">
            <v>0</v>
          </cell>
          <cell r="D64" t="str">
            <v>0. Antes de 2018</v>
          </cell>
          <cell r="E64">
            <v>1638003.6208333336</v>
          </cell>
          <cell r="F64" t="str">
            <v>PORTE 3</v>
          </cell>
          <cell r="G64">
            <v>2109917.6466377201</v>
          </cell>
          <cell r="H64" t="str">
            <v>--</v>
          </cell>
          <cell r="I64">
            <v>1638003.6208333336</v>
          </cell>
          <cell r="J64" t="str">
            <v>PORTE 3</v>
          </cell>
          <cell r="K64" t="str">
            <v>PORTE 4</v>
          </cell>
          <cell r="L64" t="b">
            <v>0</v>
          </cell>
          <cell r="M64" t="str">
            <v>PORTE 3</v>
          </cell>
        </row>
        <row r="65">
          <cell r="A65">
            <v>220</v>
          </cell>
          <cell r="B65">
            <v>966190.67833333323</v>
          </cell>
          <cell r="C65">
            <v>0</v>
          </cell>
          <cell r="D65" t="str">
            <v>0. Antes de 2018</v>
          </cell>
          <cell r="E65">
            <v>966190.67833333323</v>
          </cell>
          <cell r="F65" t="str">
            <v>PORTE 2</v>
          </cell>
          <cell r="G65">
            <v>1157239.6029521627</v>
          </cell>
          <cell r="H65" t="str">
            <v>--</v>
          </cell>
          <cell r="I65">
            <v>966190.67833333323</v>
          </cell>
          <cell r="J65" t="str">
            <v>PORTE 2</v>
          </cell>
          <cell r="K65" t="str">
            <v>PORTE 2</v>
          </cell>
          <cell r="L65" t="b">
            <v>1</v>
          </cell>
          <cell r="M65" t="str">
            <v>PORTE 2</v>
          </cell>
        </row>
        <row r="66">
          <cell r="A66">
            <v>233</v>
          </cell>
          <cell r="B66">
            <v>1007937.9491666667</v>
          </cell>
          <cell r="C66">
            <v>0</v>
          </cell>
          <cell r="D66" t="str">
            <v>0. Antes de 2018</v>
          </cell>
          <cell r="E66">
            <v>1007937.9491666667</v>
          </cell>
          <cell r="F66" t="str">
            <v>PORTE 2</v>
          </cell>
          <cell r="G66">
            <v>1007952.4999729153</v>
          </cell>
          <cell r="H66" t="str">
            <v>--</v>
          </cell>
          <cell r="I66">
            <v>1007937.9491666667</v>
          </cell>
          <cell r="J66" t="str">
            <v>PORTE 2</v>
          </cell>
          <cell r="K66" t="str">
            <v>PORTE 2</v>
          </cell>
          <cell r="L66" t="b">
            <v>1</v>
          </cell>
          <cell r="M66" t="str">
            <v>PORTE 2</v>
          </cell>
        </row>
        <row r="67">
          <cell r="A67">
            <v>238</v>
          </cell>
          <cell r="B67">
            <v>887726.40750000009</v>
          </cell>
          <cell r="C67">
            <v>0</v>
          </cell>
          <cell r="D67" t="str">
            <v>0. Antes de 2018</v>
          </cell>
          <cell r="E67">
            <v>887726.40750000009</v>
          </cell>
          <cell r="F67" t="str">
            <v>PORTE 2</v>
          </cell>
          <cell r="G67">
            <v>1102294.8311006583</v>
          </cell>
          <cell r="H67" t="str">
            <v>--</v>
          </cell>
          <cell r="I67">
            <v>887726.40750000009</v>
          </cell>
          <cell r="J67" t="str">
            <v>PORTE 2</v>
          </cell>
          <cell r="K67" t="str">
            <v>PORTE 2</v>
          </cell>
          <cell r="L67" t="b">
            <v>1</v>
          </cell>
          <cell r="M67" t="str">
            <v>PORTE 2</v>
          </cell>
        </row>
        <row r="68">
          <cell r="A68">
            <v>242</v>
          </cell>
          <cell r="B68">
            <v>1219467.5541666669</v>
          </cell>
          <cell r="C68">
            <v>0</v>
          </cell>
          <cell r="D68" t="str">
            <v>0. Antes de 2018</v>
          </cell>
          <cell r="E68">
            <v>1219467.5541666669</v>
          </cell>
          <cell r="F68" t="str">
            <v>PORTE 2</v>
          </cell>
          <cell r="G68">
            <v>1441432.1187674112</v>
          </cell>
          <cell r="H68" t="str">
            <v>--</v>
          </cell>
          <cell r="I68">
            <v>1219467.5541666669</v>
          </cell>
          <cell r="J68" t="str">
            <v>PORTE 2</v>
          </cell>
          <cell r="K68" t="str">
            <v>PORTE 3</v>
          </cell>
          <cell r="L68" t="b">
            <v>0</v>
          </cell>
          <cell r="M68" t="str">
            <v>PORTE 2</v>
          </cell>
        </row>
        <row r="69">
          <cell r="A69">
            <v>243</v>
          </cell>
          <cell r="B69">
            <v>1426597.7150000001</v>
          </cell>
          <cell r="C69">
            <v>0</v>
          </cell>
          <cell r="D69" t="str">
            <v>0. Antes de 2018</v>
          </cell>
          <cell r="E69">
            <v>1426597.7150000001</v>
          </cell>
          <cell r="F69" t="str">
            <v>PORTE 3</v>
          </cell>
          <cell r="G69">
            <v>1733342.7625931064</v>
          </cell>
          <cell r="H69" t="str">
            <v>--</v>
          </cell>
          <cell r="I69">
            <v>1426597.7150000001</v>
          </cell>
          <cell r="J69" t="str">
            <v>PORTE 3</v>
          </cell>
          <cell r="K69" t="str">
            <v>PORTE 3</v>
          </cell>
          <cell r="L69" t="b">
            <v>1</v>
          </cell>
          <cell r="M69" t="str">
            <v>PORTE 3</v>
          </cell>
        </row>
        <row r="70">
          <cell r="A70">
            <v>248</v>
          </cell>
          <cell r="B70">
            <v>602563.12750000006</v>
          </cell>
          <cell r="C70">
            <v>0</v>
          </cell>
          <cell r="D70" t="str">
            <v>0. Antes de 2018</v>
          </cell>
          <cell r="E70">
            <v>602563.12750000006</v>
          </cell>
          <cell r="F70" t="str">
            <v>PORTE 1</v>
          </cell>
          <cell r="G70">
            <v>703325.88693961396</v>
          </cell>
          <cell r="H70" t="str">
            <v>--</v>
          </cell>
          <cell r="I70">
            <v>602563.12750000006</v>
          </cell>
          <cell r="J70" t="str">
            <v>PORTE 1</v>
          </cell>
          <cell r="K70" t="str">
            <v>PORTE 1</v>
          </cell>
          <cell r="L70" t="b">
            <v>1</v>
          </cell>
          <cell r="M70" t="str">
            <v>PORTE 1</v>
          </cell>
        </row>
        <row r="71">
          <cell r="A71">
            <v>249</v>
          </cell>
          <cell r="B71">
            <v>1176638.0716666665</v>
          </cell>
          <cell r="C71">
            <v>0</v>
          </cell>
          <cell r="D71" t="str">
            <v>0. Antes de 2018</v>
          </cell>
          <cell r="E71">
            <v>1176638.0716666665</v>
          </cell>
          <cell r="F71" t="str">
            <v>PORTE 2</v>
          </cell>
          <cell r="G71">
            <v>1391608.0305038323</v>
          </cell>
          <cell r="H71" t="str">
            <v>--</v>
          </cell>
          <cell r="I71">
            <v>1176638.0716666665</v>
          </cell>
          <cell r="J71" t="str">
            <v>PORTE 2</v>
          </cell>
          <cell r="K71" t="str">
            <v>PORTE 3</v>
          </cell>
          <cell r="L71" t="b">
            <v>0</v>
          </cell>
          <cell r="M71" t="str">
            <v>PORTE 2</v>
          </cell>
        </row>
        <row r="72">
          <cell r="A72">
            <v>257</v>
          </cell>
          <cell r="B72">
            <v>1086641.7508333332</v>
          </cell>
          <cell r="C72">
            <v>0</v>
          </cell>
          <cell r="D72" t="str">
            <v>0. Antes de 2018</v>
          </cell>
          <cell r="E72">
            <v>1086641.7508333332</v>
          </cell>
          <cell r="F72" t="str">
            <v>PORTE 2</v>
          </cell>
          <cell r="G72">
            <v>1301979.5296787582</v>
          </cell>
          <cell r="H72" t="str">
            <v>--</v>
          </cell>
          <cell r="I72">
            <v>1086641.7508333332</v>
          </cell>
          <cell r="J72" t="str">
            <v>PORTE 2</v>
          </cell>
          <cell r="K72" t="str">
            <v>PORTE 3</v>
          </cell>
          <cell r="L72" t="b">
            <v>0</v>
          </cell>
          <cell r="M72" t="str">
            <v>PORTE 2</v>
          </cell>
        </row>
        <row r="73">
          <cell r="A73">
            <v>258</v>
          </cell>
          <cell r="B73">
            <v>1642104.4374999998</v>
          </cell>
          <cell r="C73">
            <v>0</v>
          </cell>
          <cell r="D73" t="str">
            <v>0. Antes de 2018</v>
          </cell>
          <cell r="E73">
            <v>1642104.4374999998</v>
          </cell>
          <cell r="F73" t="str">
            <v>PORTE 3</v>
          </cell>
          <cell r="G73">
            <v>1980076.5028437739</v>
          </cell>
          <cell r="H73" t="str">
            <v>--</v>
          </cell>
          <cell r="I73">
            <v>1642104.4374999998</v>
          </cell>
          <cell r="J73" t="str">
            <v>PORTE 3</v>
          </cell>
          <cell r="K73" t="str">
            <v>PORTE 3</v>
          </cell>
          <cell r="L73" t="b">
            <v>1</v>
          </cell>
          <cell r="M73" t="str">
            <v>PORTE 3</v>
          </cell>
        </row>
        <row r="74">
          <cell r="A74">
            <v>261</v>
          </cell>
          <cell r="B74">
            <v>1453487.3425</v>
          </cell>
          <cell r="C74">
            <v>0</v>
          </cell>
          <cell r="D74" t="str">
            <v>0. Antes de 2018</v>
          </cell>
          <cell r="E74">
            <v>1453487.3425</v>
          </cell>
          <cell r="F74" t="str">
            <v>PORTE 3</v>
          </cell>
          <cell r="G74">
            <v>1785555.5837489706</v>
          </cell>
          <cell r="H74" t="str">
            <v>--</v>
          </cell>
          <cell r="I74">
            <v>1453487.3425</v>
          </cell>
          <cell r="J74" t="str">
            <v>PORTE 3</v>
          </cell>
          <cell r="K74" t="str">
            <v>PORTE 3</v>
          </cell>
          <cell r="L74" t="b">
            <v>1</v>
          </cell>
          <cell r="M74" t="str">
            <v>PORTE 3</v>
          </cell>
        </row>
        <row r="75">
          <cell r="A75">
            <v>263</v>
          </cell>
          <cell r="B75">
            <v>2034849.2775000001</v>
          </cell>
          <cell r="C75">
            <v>0</v>
          </cell>
          <cell r="D75" t="str">
            <v>0. Antes de 2018</v>
          </cell>
          <cell r="E75">
            <v>2034849.2775000001</v>
          </cell>
          <cell r="F75" t="str">
            <v>PORTE 4</v>
          </cell>
          <cell r="G75">
            <v>2292069.1041297233</v>
          </cell>
          <cell r="H75" t="str">
            <v>--</v>
          </cell>
          <cell r="I75">
            <v>2034849.2775000001</v>
          </cell>
          <cell r="J75" t="str">
            <v>PORTE 4</v>
          </cell>
          <cell r="K75" t="str">
            <v>PORTE 4</v>
          </cell>
          <cell r="L75" t="b">
            <v>1</v>
          </cell>
          <cell r="M75" t="str">
            <v>PORTE 4</v>
          </cell>
        </row>
        <row r="76">
          <cell r="A76">
            <v>270</v>
          </cell>
          <cell r="B76">
            <v>1141360.8600000001</v>
          </cell>
          <cell r="C76">
            <v>0</v>
          </cell>
          <cell r="D76" t="str">
            <v>0. Antes de 2018</v>
          </cell>
          <cell r="E76">
            <v>1141360.8600000001</v>
          </cell>
          <cell r="F76" t="str">
            <v>PORTE 2</v>
          </cell>
          <cell r="G76">
            <v>1194053.4693798558</v>
          </cell>
          <cell r="H76" t="str">
            <v>--</v>
          </cell>
          <cell r="I76">
            <v>1141360.8600000001</v>
          </cell>
          <cell r="J76" t="str">
            <v>PORTE 2</v>
          </cell>
          <cell r="K76" t="str">
            <v>PORTE 2</v>
          </cell>
          <cell r="L76" t="b">
            <v>1</v>
          </cell>
          <cell r="M76" t="str">
            <v>PORTE 2</v>
          </cell>
        </row>
        <row r="77">
          <cell r="A77">
            <v>275</v>
          </cell>
          <cell r="B77">
            <v>2043412.7533333332</v>
          </cell>
          <cell r="C77">
            <v>0</v>
          </cell>
          <cell r="D77" t="str">
            <v>0. Antes de 2018</v>
          </cell>
          <cell r="E77">
            <v>2043412.7533333332</v>
          </cell>
          <cell r="F77" t="str">
            <v>PORTE 4</v>
          </cell>
          <cell r="G77">
            <v>2525749.601334068</v>
          </cell>
          <cell r="H77" t="str">
            <v>--</v>
          </cell>
          <cell r="I77">
            <v>2043412.7533333332</v>
          </cell>
          <cell r="J77" t="str">
            <v>PORTE 4</v>
          </cell>
          <cell r="K77" t="str">
            <v>PORTE 4</v>
          </cell>
          <cell r="L77" t="b">
            <v>1</v>
          </cell>
          <cell r="M77" t="str">
            <v>PORTE 4</v>
          </cell>
        </row>
        <row r="78">
          <cell r="A78">
            <v>281</v>
          </cell>
          <cell r="B78">
            <v>1752326.6466666665</v>
          </cell>
          <cell r="C78">
            <v>0</v>
          </cell>
          <cell r="D78" t="str">
            <v>0. Antes de 2018</v>
          </cell>
          <cell r="E78">
            <v>1752326.6466666665</v>
          </cell>
          <cell r="F78" t="str">
            <v>PORTE 3</v>
          </cell>
          <cell r="G78">
            <v>2126533.5201706048</v>
          </cell>
          <cell r="H78" t="str">
            <v>--</v>
          </cell>
          <cell r="I78">
            <v>1752326.6466666665</v>
          </cell>
          <cell r="J78" t="str">
            <v>PORTE 3</v>
          </cell>
          <cell r="K78" t="str">
            <v>PORTE 4</v>
          </cell>
          <cell r="L78" t="b">
            <v>0</v>
          </cell>
          <cell r="M78" t="str">
            <v>PORTE 3</v>
          </cell>
        </row>
        <row r="79">
          <cell r="A79">
            <v>286</v>
          </cell>
          <cell r="B79">
            <v>1370569.1116666666</v>
          </cell>
          <cell r="C79">
            <v>0</v>
          </cell>
          <cell r="D79" t="str">
            <v>0. Antes de 2018</v>
          </cell>
          <cell r="E79">
            <v>1370569.1116666666</v>
          </cell>
          <cell r="F79" t="str">
            <v>PORTE 3</v>
          </cell>
          <cell r="G79">
            <v>1479666.6043033041</v>
          </cell>
          <cell r="H79" t="str">
            <v>--</v>
          </cell>
          <cell r="I79">
            <v>1370569.1116666666</v>
          </cell>
          <cell r="J79" t="str">
            <v>PORTE 3</v>
          </cell>
          <cell r="K79" t="str">
            <v>PORTE 3</v>
          </cell>
          <cell r="L79" t="b">
            <v>1</v>
          </cell>
          <cell r="M79" t="str">
            <v>PORTE 3</v>
          </cell>
        </row>
        <row r="80">
          <cell r="A80">
            <v>288</v>
          </cell>
          <cell r="B80">
            <v>1217043.3741666665</v>
          </cell>
          <cell r="C80">
            <v>0</v>
          </cell>
          <cell r="D80" t="str">
            <v>0. Antes de 2018</v>
          </cell>
          <cell r="E80">
            <v>1217043.3741666665</v>
          </cell>
          <cell r="F80" t="str">
            <v>PORTE 2</v>
          </cell>
          <cell r="G80">
            <v>1401934.6030693194</v>
          </cell>
          <cell r="H80" t="str">
            <v>--</v>
          </cell>
          <cell r="I80">
            <v>1217043.3741666665</v>
          </cell>
          <cell r="J80" t="str">
            <v>PORTE 2</v>
          </cell>
          <cell r="K80" t="str">
            <v>PORTE 3</v>
          </cell>
          <cell r="L80" t="b">
            <v>0</v>
          </cell>
          <cell r="M80" t="str">
            <v>PORTE 2</v>
          </cell>
        </row>
        <row r="81">
          <cell r="A81">
            <v>293</v>
          </cell>
          <cell r="B81">
            <v>1294440.8500000003</v>
          </cell>
          <cell r="C81">
            <v>0</v>
          </cell>
          <cell r="D81" t="str">
            <v>0. Antes de 2018</v>
          </cell>
          <cell r="E81">
            <v>1294440.8500000003</v>
          </cell>
          <cell r="F81" t="str">
            <v>PORTE 2</v>
          </cell>
          <cell r="G81">
            <v>1252319.6865162789</v>
          </cell>
          <cell r="H81" t="str">
            <v>--</v>
          </cell>
          <cell r="I81">
            <v>1294440.8500000003</v>
          </cell>
          <cell r="J81" t="str">
            <v>PORTE 2</v>
          </cell>
          <cell r="K81" t="str">
            <v>PORTE 2</v>
          </cell>
          <cell r="L81" t="b">
            <v>1</v>
          </cell>
          <cell r="M81" t="str">
            <v>PORTE 2</v>
          </cell>
        </row>
        <row r="82">
          <cell r="A82">
            <v>296</v>
          </cell>
          <cell r="B82">
            <v>1693961.1758333335</v>
          </cell>
          <cell r="C82">
            <v>0</v>
          </cell>
          <cell r="D82" t="str">
            <v>0. Antes de 2018</v>
          </cell>
          <cell r="E82">
            <v>1693961.1758333335</v>
          </cell>
          <cell r="F82" t="str">
            <v>PORTE 3</v>
          </cell>
          <cell r="G82">
            <v>2335916.5823206934</v>
          </cell>
          <cell r="H82" t="str">
            <v>--</v>
          </cell>
          <cell r="I82">
            <v>1693961.1758333335</v>
          </cell>
          <cell r="J82" t="str">
            <v>PORTE 3</v>
          </cell>
          <cell r="K82" t="str">
            <v>PORTE 4</v>
          </cell>
          <cell r="L82" t="b">
            <v>0</v>
          </cell>
          <cell r="M82" t="str">
            <v>PORTE 3</v>
          </cell>
        </row>
        <row r="83">
          <cell r="A83">
            <v>311</v>
          </cell>
          <cell r="B83">
            <v>1101567.3466666669</v>
          </cell>
          <cell r="C83">
            <v>0</v>
          </cell>
          <cell r="D83" t="str">
            <v>0. Antes de 2018</v>
          </cell>
          <cell r="E83">
            <v>1101567.3466666669</v>
          </cell>
          <cell r="F83" t="str">
            <v>PORTE 2</v>
          </cell>
          <cell r="G83">
            <v>1149838.3406488432</v>
          </cell>
          <cell r="H83" t="str">
            <v>--</v>
          </cell>
          <cell r="I83">
            <v>1101567.3466666669</v>
          </cell>
          <cell r="J83" t="str">
            <v>PORTE 2</v>
          </cell>
          <cell r="K83" t="str">
            <v>PORTE 2</v>
          </cell>
          <cell r="L83" t="b">
            <v>1</v>
          </cell>
          <cell r="M83" t="str">
            <v>PORTE 2</v>
          </cell>
        </row>
        <row r="84">
          <cell r="A84">
            <v>322</v>
          </cell>
          <cell r="B84">
            <v>876241.95999999985</v>
          </cell>
          <cell r="C84">
            <v>0</v>
          </cell>
          <cell r="D84" t="str">
            <v>0. Antes de 2018</v>
          </cell>
          <cell r="E84">
            <v>876241.95999999985</v>
          </cell>
          <cell r="F84" t="str">
            <v>PORTE 2</v>
          </cell>
          <cell r="G84">
            <v>1046329.3727519398</v>
          </cell>
          <cell r="H84" t="str">
            <v>--</v>
          </cell>
          <cell r="I84">
            <v>876241.95999999985</v>
          </cell>
          <cell r="J84" t="str">
            <v>PORTE 2</v>
          </cell>
          <cell r="K84" t="str">
            <v>PORTE 2</v>
          </cell>
          <cell r="L84" t="b">
            <v>1</v>
          </cell>
          <cell r="M84" t="str">
            <v>PORTE 2</v>
          </cell>
        </row>
        <row r="85">
          <cell r="A85">
            <v>324</v>
          </cell>
          <cell r="B85">
            <v>853728.45416666672</v>
          </cell>
          <cell r="C85">
            <v>0</v>
          </cell>
          <cell r="D85" t="str">
            <v>0. Antes de 2018</v>
          </cell>
          <cell r="E85">
            <v>853728.45416666672</v>
          </cell>
          <cell r="F85" t="str">
            <v>PORTE 2</v>
          </cell>
          <cell r="G85">
            <v>895677.97624417744</v>
          </cell>
          <cell r="H85" t="str">
            <v>--</v>
          </cell>
          <cell r="I85">
            <v>853728.45416666672</v>
          </cell>
          <cell r="J85" t="str">
            <v>PORTE 2</v>
          </cell>
          <cell r="K85" t="str">
            <v>PORTE 2</v>
          </cell>
          <cell r="L85" t="b">
            <v>1</v>
          </cell>
          <cell r="M85" t="str">
            <v>PORTE 2</v>
          </cell>
        </row>
        <row r="86">
          <cell r="A86">
            <v>330</v>
          </cell>
          <cell r="B86">
            <v>1498158.3541666663</v>
          </cell>
          <cell r="C86">
            <v>0</v>
          </cell>
          <cell r="D86" t="str">
            <v>0. Antes de 2018</v>
          </cell>
          <cell r="E86">
            <v>1498158.3541666663</v>
          </cell>
          <cell r="F86" t="str">
            <v>PORTE 3</v>
          </cell>
          <cell r="G86">
            <v>1776454.9424371826</v>
          </cell>
          <cell r="H86" t="str">
            <v>--</v>
          </cell>
          <cell r="I86">
            <v>1498158.3541666663</v>
          </cell>
          <cell r="J86" t="str">
            <v>PORTE 3</v>
          </cell>
          <cell r="K86" t="str">
            <v>PORTE 3</v>
          </cell>
          <cell r="L86" t="b">
            <v>1</v>
          </cell>
          <cell r="M86" t="str">
            <v>PORTE 3</v>
          </cell>
        </row>
        <row r="87">
          <cell r="A87">
            <v>331</v>
          </cell>
          <cell r="B87">
            <v>1009174.8849999999</v>
          </cell>
          <cell r="C87">
            <v>0</v>
          </cell>
          <cell r="D87" t="str">
            <v>0. Antes de 2018</v>
          </cell>
          <cell r="E87">
            <v>1009174.8849999999</v>
          </cell>
          <cell r="F87" t="str">
            <v>PORTE 2</v>
          </cell>
          <cell r="G87">
            <v>1229124.779293434</v>
          </cell>
          <cell r="H87" t="str">
            <v>--</v>
          </cell>
          <cell r="I87">
            <v>1009174.8849999999</v>
          </cell>
          <cell r="J87" t="str">
            <v>PORTE 2</v>
          </cell>
          <cell r="K87" t="str">
            <v>PORTE 2</v>
          </cell>
          <cell r="L87" t="b">
            <v>1</v>
          </cell>
          <cell r="M87" t="str">
            <v>PORTE 2</v>
          </cell>
        </row>
        <row r="88">
          <cell r="A88">
            <v>334</v>
          </cell>
          <cell r="B88">
            <v>889408.25749999995</v>
          </cell>
          <cell r="C88">
            <v>0</v>
          </cell>
          <cell r="D88" t="str">
            <v>0. Antes de 2018</v>
          </cell>
          <cell r="E88">
            <v>889408.25749999995</v>
          </cell>
          <cell r="F88" t="str">
            <v>PORTE 2</v>
          </cell>
          <cell r="G88">
            <v>1080695.896005905</v>
          </cell>
          <cell r="H88" t="str">
            <v>--</v>
          </cell>
          <cell r="I88">
            <v>889408.25749999995</v>
          </cell>
          <cell r="J88" t="str">
            <v>PORTE 2</v>
          </cell>
          <cell r="K88" t="str">
            <v>PORTE 2</v>
          </cell>
          <cell r="L88" t="b">
            <v>1</v>
          </cell>
          <cell r="M88" t="str">
            <v>PORTE 2</v>
          </cell>
        </row>
        <row r="89">
          <cell r="A89">
            <v>336</v>
          </cell>
          <cell r="B89">
            <v>2307040.3108333331</v>
          </cell>
          <cell r="C89">
            <v>0</v>
          </cell>
          <cell r="D89" t="str">
            <v>0. Antes de 2018</v>
          </cell>
          <cell r="E89">
            <v>2307040.3108333331</v>
          </cell>
          <cell r="F89" t="str">
            <v>PORTE 4</v>
          </cell>
          <cell r="G89">
            <v>2916767.8067187266</v>
          </cell>
          <cell r="H89" t="str">
            <v>--</v>
          </cell>
          <cell r="I89">
            <v>2307040.3108333331</v>
          </cell>
          <cell r="J89" t="str">
            <v>PORTE 4</v>
          </cell>
          <cell r="K89" t="str">
            <v>PORTE 4</v>
          </cell>
          <cell r="L89" t="b">
            <v>1</v>
          </cell>
          <cell r="M89" t="str">
            <v>PORTE 4</v>
          </cell>
        </row>
        <row r="90">
          <cell r="A90">
            <v>341</v>
          </cell>
          <cell r="B90">
            <v>3149922.33</v>
          </cell>
          <cell r="C90">
            <v>0</v>
          </cell>
          <cell r="D90" t="str">
            <v>0. Antes de 2018</v>
          </cell>
          <cell r="E90">
            <v>3149922.33</v>
          </cell>
          <cell r="F90" t="str">
            <v>PORTE 5</v>
          </cell>
          <cell r="G90">
            <v>3645993.2488803328</v>
          </cell>
          <cell r="H90" t="str">
            <v>--</v>
          </cell>
          <cell r="I90">
            <v>3149922.33</v>
          </cell>
          <cell r="J90" t="str">
            <v>PORTE 5</v>
          </cell>
          <cell r="K90" t="str">
            <v>PORTE 5</v>
          </cell>
          <cell r="L90" t="b">
            <v>1</v>
          </cell>
          <cell r="M90" t="str">
            <v>PORTE 5</v>
          </cell>
        </row>
        <row r="91">
          <cell r="A91">
            <v>342</v>
          </cell>
          <cell r="B91">
            <v>3399101.523333332</v>
          </cell>
          <cell r="C91">
            <v>0</v>
          </cell>
          <cell r="D91" t="str">
            <v>0. Antes de 2018</v>
          </cell>
          <cell r="E91">
            <v>3399101.523333332</v>
          </cell>
          <cell r="F91" t="str">
            <v>PORTE 5</v>
          </cell>
          <cell r="G91">
            <v>4375424.4891156526</v>
          </cell>
          <cell r="H91" t="str">
            <v>--</v>
          </cell>
          <cell r="I91">
            <v>3399101.523333332</v>
          </cell>
          <cell r="J91" t="str">
            <v>PORTE 5</v>
          </cell>
          <cell r="K91" t="str">
            <v>PORTE 5</v>
          </cell>
          <cell r="L91" t="b">
            <v>1</v>
          </cell>
          <cell r="M91" t="str">
            <v>PORTE 5</v>
          </cell>
        </row>
        <row r="92">
          <cell r="A92">
            <v>348</v>
          </cell>
          <cell r="B92">
            <v>1187988.5091666665</v>
          </cell>
          <cell r="C92">
            <v>0</v>
          </cell>
          <cell r="D92" t="str">
            <v>0. Antes de 2018</v>
          </cell>
          <cell r="E92">
            <v>1187988.5091666665</v>
          </cell>
          <cell r="F92" t="str">
            <v>PORTE 2</v>
          </cell>
          <cell r="G92">
            <v>1604764.2546085985</v>
          </cell>
          <cell r="H92" t="str">
            <v>--</v>
          </cell>
          <cell r="I92">
            <v>1187988.5091666665</v>
          </cell>
          <cell r="J92" t="str">
            <v>PORTE 2</v>
          </cell>
          <cell r="K92" t="str">
            <v>PORTE 3</v>
          </cell>
          <cell r="L92" t="b">
            <v>0</v>
          </cell>
          <cell r="M92" t="str">
            <v>PORTE 2</v>
          </cell>
        </row>
        <row r="93">
          <cell r="A93">
            <v>360</v>
          </cell>
          <cell r="B93">
            <v>972053.01416666654</v>
          </cell>
          <cell r="C93">
            <v>0</v>
          </cell>
          <cell r="D93" t="str">
            <v>0. Antes de 2018</v>
          </cell>
          <cell r="E93">
            <v>972053.01416666654</v>
          </cell>
          <cell r="F93" t="str">
            <v>PORTE 2</v>
          </cell>
          <cell r="G93">
            <v>1208654.5205839728</v>
          </cell>
          <cell r="H93" t="str">
            <v>--</v>
          </cell>
          <cell r="I93">
            <v>972053.01416666654</v>
          </cell>
          <cell r="J93" t="str">
            <v>PORTE 2</v>
          </cell>
          <cell r="K93" t="str">
            <v>PORTE 2</v>
          </cell>
          <cell r="L93" t="b">
            <v>1</v>
          </cell>
          <cell r="M93" t="str">
            <v>PORTE 2</v>
          </cell>
        </row>
        <row r="94">
          <cell r="A94">
            <v>361</v>
          </cell>
          <cell r="B94">
            <v>1948107.5774999997</v>
          </cell>
          <cell r="C94">
            <v>0</v>
          </cell>
          <cell r="D94" t="str">
            <v>0. Antes de 2018</v>
          </cell>
          <cell r="E94">
            <v>1948107.5774999997</v>
          </cell>
          <cell r="F94" t="str">
            <v>PORTE 3</v>
          </cell>
          <cell r="G94">
            <v>2368527.5926144323</v>
          </cell>
          <cell r="H94" t="str">
            <v>--</v>
          </cell>
          <cell r="I94">
            <v>1948107.5774999997</v>
          </cell>
          <cell r="J94" t="str">
            <v>PORTE 3</v>
          </cell>
          <cell r="K94" t="str">
            <v>PORTE 4</v>
          </cell>
          <cell r="L94" t="b">
            <v>0</v>
          </cell>
          <cell r="M94" t="str">
            <v>PORTE 3</v>
          </cell>
        </row>
        <row r="95">
          <cell r="A95">
            <v>362</v>
          </cell>
          <cell r="B95">
            <v>1581024.2866666664</v>
          </cell>
          <cell r="C95">
            <v>0</v>
          </cell>
          <cell r="D95" t="str">
            <v>0. Antes de 2018</v>
          </cell>
          <cell r="E95">
            <v>1581024.2866666664</v>
          </cell>
          <cell r="F95" t="str">
            <v>PORTE 3</v>
          </cell>
          <cell r="G95">
            <v>1899401.9047106169</v>
          </cell>
          <cell r="H95" t="str">
            <v>--</v>
          </cell>
          <cell r="I95">
            <v>1581024.2866666664</v>
          </cell>
          <cell r="J95" t="str">
            <v>PORTE 3</v>
          </cell>
          <cell r="K95" t="str">
            <v>PORTE 3</v>
          </cell>
          <cell r="L95" t="b">
            <v>1</v>
          </cell>
          <cell r="M95" t="str">
            <v>PORTE 3</v>
          </cell>
        </row>
        <row r="96">
          <cell r="A96">
            <v>364</v>
          </cell>
          <cell r="B96">
            <v>899768.90916666633</v>
          </cell>
          <cell r="C96">
            <v>0</v>
          </cell>
          <cell r="D96" t="str">
            <v>0. Antes de 2018</v>
          </cell>
          <cell r="E96">
            <v>899768.90916666633</v>
          </cell>
          <cell r="F96" t="str">
            <v>PORTE 2</v>
          </cell>
          <cell r="G96">
            <v>1093997.7952832968</v>
          </cell>
          <cell r="H96" t="str">
            <v>--</v>
          </cell>
          <cell r="I96">
            <v>899768.90916666633</v>
          </cell>
          <cell r="J96" t="str">
            <v>PORTE 2</v>
          </cell>
          <cell r="K96" t="str">
            <v>PORTE 2</v>
          </cell>
          <cell r="L96" t="b">
            <v>1</v>
          </cell>
          <cell r="M96" t="str">
            <v>PORTE 2</v>
          </cell>
        </row>
        <row r="97">
          <cell r="A97">
            <v>366</v>
          </cell>
          <cell r="B97">
            <v>1319712.9658333333</v>
          </cell>
          <cell r="C97">
            <v>0</v>
          </cell>
          <cell r="D97" t="str">
            <v>0. Antes de 2018</v>
          </cell>
          <cell r="E97">
            <v>1319712.9658333333</v>
          </cell>
          <cell r="F97" t="str">
            <v>PORTE 3</v>
          </cell>
          <cell r="G97">
            <v>1501279.6697813973</v>
          </cell>
          <cell r="H97" t="str">
            <v>--</v>
          </cell>
          <cell r="I97">
            <v>1319712.9658333333</v>
          </cell>
          <cell r="J97" t="str">
            <v>PORTE 3</v>
          </cell>
          <cell r="K97" t="str">
            <v>PORTE 3</v>
          </cell>
          <cell r="L97" t="b">
            <v>1</v>
          </cell>
          <cell r="M97" t="str">
            <v>PORTE 3</v>
          </cell>
        </row>
        <row r="98">
          <cell r="A98">
            <v>367</v>
          </cell>
          <cell r="B98">
            <v>1589249.9499999995</v>
          </cell>
          <cell r="C98">
            <v>0</v>
          </cell>
          <cell r="D98" t="str">
            <v>0. Antes de 2018</v>
          </cell>
          <cell r="E98">
            <v>1589249.9499999995</v>
          </cell>
          <cell r="F98" t="str">
            <v>PORTE 3</v>
          </cell>
          <cell r="G98">
            <v>1845005.2460360979</v>
          </cell>
          <cell r="H98" t="str">
            <v>--</v>
          </cell>
          <cell r="I98">
            <v>1589249.9499999995</v>
          </cell>
          <cell r="J98" t="str">
            <v>PORTE 3</v>
          </cell>
          <cell r="K98" t="str">
            <v>PORTE 3</v>
          </cell>
          <cell r="L98" t="b">
            <v>1</v>
          </cell>
          <cell r="M98" t="str">
            <v>PORTE 3</v>
          </cell>
        </row>
        <row r="99">
          <cell r="A99">
            <v>369</v>
          </cell>
          <cell r="B99">
            <v>800880.31</v>
          </cell>
          <cell r="C99">
            <v>0</v>
          </cell>
          <cell r="D99" t="str">
            <v>0. Antes de 2018</v>
          </cell>
          <cell r="E99">
            <v>800880.31</v>
          </cell>
          <cell r="F99" t="str">
            <v>PORTE 2</v>
          </cell>
          <cell r="G99">
            <v>927857.94241491472</v>
          </cell>
          <cell r="H99" t="str">
            <v>--</v>
          </cell>
          <cell r="I99">
            <v>800880.31</v>
          </cell>
          <cell r="J99" t="str">
            <v>PORTE 2</v>
          </cell>
          <cell r="K99" t="str">
            <v>PORTE 2</v>
          </cell>
          <cell r="L99" t="b">
            <v>1</v>
          </cell>
          <cell r="M99" t="str">
            <v>PORTE 2</v>
          </cell>
        </row>
        <row r="100">
          <cell r="A100">
            <v>372</v>
          </cell>
          <cell r="B100">
            <v>880124.51416666666</v>
          </cell>
          <cell r="C100">
            <v>0</v>
          </cell>
          <cell r="D100" t="str">
            <v>0. Antes de 2018</v>
          </cell>
          <cell r="E100">
            <v>880124.51416666666</v>
          </cell>
          <cell r="F100" t="str">
            <v>PORTE 2</v>
          </cell>
          <cell r="G100">
            <v>1229116.9797821196</v>
          </cell>
          <cell r="H100" t="str">
            <v>--</v>
          </cell>
          <cell r="I100">
            <v>880124.51416666666</v>
          </cell>
          <cell r="J100" t="str">
            <v>PORTE 2</v>
          </cell>
          <cell r="K100" t="str">
            <v>PORTE 2</v>
          </cell>
          <cell r="L100" t="b">
            <v>1</v>
          </cell>
          <cell r="M100" t="str">
            <v>PORTE 2</v>
          </cell>
        </row>
        <row r="101">
          <cell r="A101">
            <v>374</v>
          </cell>
          <cell r="B101">
            <v>1525719.6191666669</v>
          </cell>
          <cell r="C101">
            <v>0</v>
          </cell>
          <cell r="D101" t="str">
            <v>0. Antes de 2018</v>
          </cell>
          <cell r="E101">
            <v>1525719.6191666669</v>
          </cell>
          <cell r="F101" t="str">
            <v>PORTE 3</v>
          </cell>
          <cell r="G101">
            <v>2108239.9543814692</v>
          </cell>
          <cell r="H101" t="str">
            <v>--</v>
          </cell>
          <cell r="I101">
            <v>1525719.6191666669</v>
          </cell>
          <cell r="J101" t="str">
            <v>PORTE 3</v>
          </cell>
          <cell r="K101" t="str">
            <v>PORTE 4</v>
          </cell>
          <cell r="L101" t="b">
            <v>0</v>
          </cell>
          <cell r="M101" t="str">
            <v>PORTE 3</v>
          </cell>
        </row>
        <row r="102">
          <cell r="A102">
            <v>375</v>
          </cell>
          <cell r="B102">
            <v>1483875.1824999999</v>
          </cell>
          <cell r="C102">
            <v>0</v>
          </cell>
          <cell r="D102" t="str">
            <v>0. Antes de 2018</v>
          </cell>
          <cell r="E102">
            <v>1483875.1824999999</v>
          </cell>
          <cell r="F102" t="str">
            <v>PORTE 3</v>
          </cell>
          <cell r="G102">
            <v>1789771.1929127565</v>
          </cell>
          <cell r="H102" t="str">
            <v>--</v>
          </cell>
          <cell r="I102">
            <v>1483875.1824999999</v>
          </cell>
          <cell r="J102" t="str">
            <v>PORTE 3</v>
          </cell>
          <cell r="K102" t="str">
            <v>PORTE 3</v>
          </cell>
          <cell r="L102" t="b">
            <v>1</v>
          </cell>
          <cell r="M102" t="str">
            <v>PORTE 3</v>
          </cell>
        </row>
        <row r="103">
          <cell r="A103">
            <v>376</v>
          </cell>
          <cell r="B103">
            <v>1553702.6166666669</v>
          </cell>
          <cell r="C103">
            <v>0</v>
          </cell>
          <cell r="D103" t="str">
            <v>0. Antes de 2018</v>
          </cell>
          <cell r="E103">
            <v>1553702.6166666669</v>
          </cell>
          <cell r="F103" t="str">
            <v>PORTE 3</v>
          </cell>
          <cell r="G103">
            <v>1696201.1929585719</v>
          </cell>
          <cell r="H103" t="str">
            <v>--</v>
          </cell>
          <cell r="I103">
            <v>1553702.6166666669</v>
          </cell>
          <cell r="J103" t="str">
            <v>PORTE 3</v>
          </cell>
          <cell r="K103" t="str">
            <v>PORTE 3</v>
          </cell>
          <cell r="L103" t="b">
            <v>1</v>
          </cell>
          <cell r="M103" t="str">
            <v>PORTE 3</v>
          </cell>
        </row>
        <row r="104">
          <cell r="A104">
            <v>377</v>
          </cell>
          <cell r="B104">
            <v>806656.61833333329</v>
          </cell>
          <cell r="C104">
            <v>0</v>
          </cell>
          <cell r="D104" t="str">
            <v>0. Antes de 2018</v>
          </cell>
          <cell r="E104">
            <v>806656.61833333329</v>
          </cell>
          <cell r="F104" t="str">
            <v>PORTE 2</v>
          </cell>
          <cell r="G104">
            <v>1122610.7816441024</v>
          </cell>
          <cell r="H104" t="str">
            <v>--</v>
          </cell>
          <cell r="I104">
            <v>806656.61833333329</v>
          </cell>
          <cell r="J104" t="str">
            <v>PORTE 2</v>
          </cell>
          <cell r="K104" t="str">
            <v>PORTE 2</v>
          </cell>
          <cell r="L104" t="b">
            <v>1</v>
          </cell>
          <cell r="M104" t="str">
            <v>PORTE 2</v>
          </cell>
        </row>
        <row r="105">
          <cell r="A105">
            <v>378</v>
          </cell>
          <cell r="B105">
            <v>2166566.665833334</v>
          </cell>
          <cell r="C105">
            <v>0</v>
          </cell>
          <cell r="D105" t="str">
            <v>0. Antes de 2018</v>
          </cell>
          <cell r="E105">
            <v>2166566.665833334</v>
          </cell>
          <cell r="F105" t="str">
            <v>PORTE 4</v>
          </cell>
          <cell r="G105">
            <v>2765739.2447029036</v>
          </cell>
          <cell r="H105" t="str">
            <v>--</v>
          </cell>
          <cell r="I105">
            <v>2166566.665833334</v>
          </cell>
          <cell r="J105" t="str">
            <v>PORTE 4</v>
          </cell>
          <cell r="K105" t="str">
            <v>PORTE 4</v>
          </cell>
          <cell r="L105" t="b">
            <v>1</v>
          </cell>
          <cell r="M105" t="str">
            <v>PORTE 4</v>
          </cell>
        </row>
        <row r="106">
          <cell r="A106">
            <v>381</v>
          </cell>
          <cell r="B106">
            <v>859085.07249999989</v>
          </cell>
          <cell r="C106">
            <v>0</v>
          </cell>
          <cell r="D106" t="str">
            <v>0. Antes de 2018</v>
          </cell>
          <cell r="E106">
            <v>859085.07249999989</v>
          </cell>
          <cell r="F106" t="str">
            <v>PORTE 2</v>
          </cell>
          <cell r="G106">
            <v>1031405.2128447487</v>
          </cell>
          <cell r="H106" t="str">
            <v>--</v>
          </cell>
          <cell r="I106">
            <v>859085.07249999989</v>
          </cell>
          <cell r="J106" t="str">
            <v>PORTE 2</v>
          </cell>
          <cell r="K106" t="str">
            <v>PORTE 2</v>
          </cell>
          <cell r="L106" t="b">
            <v>1</v>
          </cell>
          <cell r="M106" t="str">
            <v>PORTE 2</v>
          </cell>
        </row>
        <row r="107">
          <cell r="A107">
            <v>382</v>
          </cell>
          <cell r="B107">
            <v>1975299.6791666665</v>
          </cell>
          <cell r="C107">
            <v>0</v>
          </cell>
          <cell r="D107" t="str">
            <v>0. Antes de 2018</v>
          </cell>
          <cell r="E107">
            <v>1975299.6791666665</v>
          </cell>
          <cell r="F107" t="str">
            <v>PORTE 3</v>
          </cell>
          <cell r="G107">
            <v>2160561.25595268</v>
          </cell>
          <cell r="H107" t="str">
            <v>--</v>
          </cell>
          <cell r="I107">
            <v>1975299.6791666665</v>
          </cell>
          <cell r="J107" t="str">
            <v>PORTE 3</v>
          </cell>
          <cell r="K107" t="str">
            <v>PORTE 4</v>
          </cell>
          <cell r="L107" t="b">
            <v>0</v>
          </cell>
          <cell r="M107" t="str">
            <v>PORTE 3</v>
          </cell>
        </row>
        <row r="108">
          <cell r="A108">
            <v>392</v>
          </cell>
          <cell r="B108">
            <v>1322483.8316666665</v>
          </cell>
          <cell r="C108">
            <v>0</v>
          </cell>
          <cell r="D108" t="str">
            <v>0. Antes de 2018</v>
          </cell>
          <cell r="E108">
            <v>1322483.8316666665</v>
          </cell>
          <cell r="F108" t="str">
            <v>PORTE 3</v>
          </cell>
          <cell r="G108">
            <v>1547804.1675334151</v>
          </cell>
          <cell r="H108" t="str">
            <v>--</v>
          </cell>
          <cell r="I108">
            <v>1322483.8316666665</v>
          </cell>
          <cell r="J108" t="str">
            <v>PORTE 3</v>
          </cell>
          <cell r="K108" t="str">
            <v>PORTE 3</v>
          </cell>
          <cell r="L108" t="b">
            <v>1</v>
          </cell>
          <cell r="M108" t="str">
            <v>PORTE 3</v>
          </cell>
        </row>
        <row r="109">
          <cell r="A109">
            <v>393</v>
          </cell>
          <cell r="B109">
            <v>1233093.76</v>
          </cell>
          <cell r="C109">
            <v>0</v>
          </cell>
          <cell r="D109" t="str">
            <v>0. Antes de 2018</v>
          </cell>
          <cell r="E109">
            <v>1233093.76</v>
          </cell>
          <cell r="F109" t="str">
            <v>PORTE 2</v>
          </cell>
          <cell r="G109">
            <v>1386500.3111130954</v>
          </cell>
          <cell r="H109" t="str">
            <v>--</v>
          </cell>
          <cell r="I109">
            <v>1233093.76</v>
          </cell>
          <cell r="J109" t="str">
            <v>PORTE 2</v>
          </cell>
          <cell r="K109" t="str">
            <v>PORTE 3</v>
          </cell>
          <cell r="L109" t="b">
            <v>0</v>
          </cell>
          <cell r="M109" t="str">
            <v>PORTE 2</v>
          </cell>
        </row>
        <row r="110">
          <cell r="A110">
            <v>406</v>
          </cell>
          <cell r="B110">
            <v>857772.2683333332</v>
          </cell>
          <cell r="C110">
            <v>0</v>
          </cell>
          <cell r="D110" t="str">
            <v>0. Antes de 2018</v>
          </cell>
          <cell r="E110">
            <v>857772.2683333332</v>
          </cell>
          <cell r="F110" t="str">
            <v>PORTE 2</v>
          </cell>
          <cell r="G110">
            <v>796027.16317514854</v>
          </cell>
          <cell r="H110" t="str">
            <v>--</v>
          </cell>
          <cell r="I110">
            <v>857772.2683333332</v>
          </cell>
          <cell r="J110" t="str">
            <v>PORTE 2</v>
          </cell>
          <cell r="K110" t="str">
            <v>PORTE 1</v>
          </cell>
          <cell r="L110" t="b">
            <v>0</v>
          </cell>
          <cell r="M110" t="str">
            <v>PORTE 2</v>
          </cell>
        </row>
        <row r="111">
          <cell r="A111">
            <v>422</v>
          </cell>
          <cell r="B111">
            <v>2444572.1033333335</v>
          </cell>
          <cell r="C111">
            <v>0</v>
          </cell>
          <cell r="D111" t="str">
            <v>0. Antes de 2018</v>
          </cell>
          <cell r="E111">
            <v>2444572.1033333335</v>
          </cell>
          <cell r="F111" t="str">
            <v>PORTE 4</v>
          </cell>
          <cell r="G111">
            <v>2630286.8342535454</v>
          </cell>
          <cell r="H111" t="str">
            <v>--</v>
          </cell>
          <cell r="I111">
            <v>2444572.1033333335</v>
          </cell>
          <cell r="J111" t="str">
            <v>PORTE 4</v>
          </cell>
          <cell r="K111" t="str">
            <v>PORTE 4</v>
          </cell>
          <cell r="L111" t="b">
            <v>1</v>
          </cell>
          <cell r="M111" t="str">
            <v>PORTE 4</v>
          </cell>
        </row>
        <row r="112">
          <cell r="A112">
            <v>423</v>
          </cell>
          <cell r="B112">
            <v>1370697.5650000002</v>
          </cell>
          <cell r="C112">
            <v>0</v>
          </cell>
          <cell r="D112" t="str">
            <v>0. Antes de 2018</v>
          </cell>
          <cell r="E112">
            <v>1370697.5650000002</v>
          </cell>
          <cell r="F112" t="str">
            <v>PORTE 3</v>
          </cell>
          <cell r="G112">
            <v>1582574.2806781479</v>
          </cell>
          <cell r="H112" t="str">
            <v>--</v>
          </cell>
          <cell r="I112">
            <v>1370697.5650000002</v>
          </cell>
          <cell r="J112" t="str">
            <v>PORTE 3</v>
          </cell>
          <cell r="K112" t="str">
            <v>PORTE 3</v>
          </cell>
          <cell r="L112" t="b">
            <v>1</v>
          </cell>
          <cell r="M112" t="str">
            <v>PORTE 3</v>
          </cell>
        </row>
        <row r="113">
          <cell r="A113">
            <v>425</v>
          </cell>
          <cell r="B113">
            <v>1617691.4891666668</v>
          </cell>
          <cell r="C113">
            <v>0</v>
          </cell>
          <cell r="D113" t="str">
            <v>0. Antes de 2018</v>
          </cell>
          <cell r="E113">
            <v>1617691.4891666668</v>
          </cell>
          <cell r="F113" t="str">
            <v>PORTE 3</v>
          </cell>
          <cell r="G113">
            <v>1893360.5816649462</v>
          </cell>
          <cell r="H113" t="str">
            <v>--</v>
          </cell>
          <cell r="I113">
            <v>1617691.4891666668</v>
          </cell>
          <cell r="J113" t="str">
            <v>PORTE 3</v>
          </cell>
          <cell r="K113" t="str">
            <v>PORTE 3</v>
          </cell>
          <cell r="L113" t="b">
            <v>1</v>
          </cell>
          <cell r="M113" t="str">
            <v>PORTE 3</v>
          </cell>
        </row>
        <row r="114">
          <cell r="A114">
            <v>428</v>
          </cell>
          <cell r="B114">
            <v>1916284.094166667</v>
          </cell>
          <cell r="C114">
            <v>0</v>
          </cell>
          <cell r="D114" t="str">
            <v>0. Antes de 2018</v>
          </cell>
          <cell r="E114">
            <v>1916284.094166667</v>
          </cell>
          <cell r="F114" t="str">
            <v>PORTE 3</v>
          </cell>
          <cell r="G114">
            <v>2526871.6777290208</v>
          </cell>
          <cell r="H114" t="str">
            <v>--</v>
          </cell>
          <cell r="I114">
            <v>1916284.094166667</v>
          </cell>
          <cell r="J114" t="str">
            <v>PORTE 3</v>
          </cell>
          <cell r="K114" t="str">
            <v>PORTE 4</v>
          </cell>
          <cell r="L114" t="b">
            <v>0</v>
          </cell>
          <cell r="M114" t="str">
            <v>PORTE 3</v>
          </cell>
        </row>
        <row r="115">
          <cell r="A115">
            <v>429</v>
          </cell>
          <cell r="B115">
            <v>1477908.5816666668</v>
          </cell>
          <cell r="C115">
            <v>0</v>
          </cell>
          <cell r="D115" t="str">
            <v>0. Antes de 2018</v>
          </cell>
          <cell r="E115">
            <v>1477908.5816666668</v>
          </cell>
          <cell r="F115" t="str">
            <v>PORTE 3</v>
          </cell>
          <cell r="G115">
            <v>1861983.1333779921</v>
          </cell>
          <cell r="H115" t="str">
            <v>--</v>
          </cell>
          <cell r="I115">
            <v>1477908.5816666668</v>
          </cell>
          <cell r="J115" t="str">
            <v>PORTE 3</v>
          </cell>
          <cell r="K115" t="str">
            <v>PORTE 3</v>
          </cell>
          <cell r="L115" t="b">
            <v>1</v>
          </cell>
          <cell r="M115" t="str">
            <v>PORTE 3</v>
          </cell>
        </row>
        <row r="116">
          <cell r="A116">
            <v>442</v>
          </cell>
          <cell r="B116">
            <v>3918772.5924999993</v>
          </cell>
          <cell r="C116">
            <v>0</v>
          </cell>
          <cell r="D116" t="str">
            <v>0. Antes de 2018</v>
          </cell>
          <cell r="E116">
            <v>3918772.5924999993</v>
          </cell>
          <cell r="F116" t="str">
            <v>PORTE 5</v>
          </cell>
          <cell r="G116">
            <v>4783282.6083856812</v>
          </cell>
          <cell r="H116" t="str">
            <v>--</v>
          </cell>
          <cell r="I116">
            <v>3918772.5924999993</v>
          </cell>
          <cell r="J116" t="str">
            <v>PORTE 5</v>
          </cell>
          <cell r="K116" t="str">
            <v>PORTE 6</v>
          </cell>
          <cell r="L116" t="b">
            <v>0</v>
          </cell>
          <cell r="M116" t="str">
            <v>PORTE 5</v>
          </cell>
        </row>
        <row r="117">
          <cell r="A117">
            <v>445</v>
          </cell>
          <cell r="B117">
            <v>1560635.7891666666</v>
          </cell>
          <cell r="C117">
            <v>0</v>
          </cell>
          <cell r="D117" t="str">
            <v>0. Antes de 2018</v>
          </cell>
          <cell r="E117">
            <v>1560635.7891666666</v>
          </cell>
          <cell r="F117" t="str">
            <v>PORTE 3</v>
          </cell>
          <cell r="G117">
            <v>1266387.2463108308</v>
          </cell>
          <cell r="H117" t="str">
            <v>--</v>
          </cell>
          <cell r="I117">
            <v>1560635.7891666666</v>
          </cell>
          <cell r="J117" t="str">
            <v>PORTE 3</v>
          </cell>
          <cell r="K117" t="str">
            <v>PORTE 2</v>
          </cell>
          <cell r="L117" t="b">
            <v>0</v>
          </cell>
          <cell r="M117" t="str">
            <v>PORTE 3</v>
          </cell>
        </row>
        <row r="118">
          <cell r="A118">
            <v>448</v>
          </cell>
          <cell r="B118">
            <v>1411827.0733333332</v>
          </cell>
          <cell r="C118">
            <v>0</v>
          </cell>
          <cell r="D118" t="str">
            <v>0. Antes de 2018</v>
          </cell>
          <cell r="E118">
            <v>1411827.0733333332</v>
          </cell>
          <cell r="F118" t="str">
            <v>PORTE 3</v>
          </cell>
          <cell r="G118">
            <v>1569182.8557246695</v>
          </cell>
          <cell r="H118" t="str">
            <v>--</v>
          </cell>
          <cell r="I118">
            <v>1411827.0733333332</v>
          </cell>
          <cell r="J118" t="str">
            <v>PORTE 3</v>
          </cell>
          <cell r="K118" t="str">
            <v>PORTE 3</v>
          </cell>
          <cell r="L118" t="b">
            <v>1</v>
          </cell>
          <cell r="M118" t="str">
            <v>PORTE 3</v>
          </cell>
        </row>
        <row r="119">
          <cell r="A119">
            <v>451</v>
          </cell>
          <cell r="B119">
            <v>1800284.2066666663</v>
          </cell>
          <cell r="C119">
            <v>0</v>
          </cell>
          <cell r="D119" t="str">
            <v>0. Antes de 2018</v>
          </cell>
          <cell r="E119">
            <v>1800284.2066666663</v>
          </cell>
          <cell r="F119" t="str">
            <v>PORTE 3</v>
          </cell>
          <cell r="G119">
            <v>2452220.1368056391</v>
          </cell>
          <cell r="H119" t="str">
            <v>--</v>
          </cell>
          <cell r="I119">
            <v>1800284.2066666663</v>
          </cell>
          <cell r="J119" t="str">
            <v>PORTE 3</v>
          </cell>
          <cell r="K119" t="str">
            <v>PORTE 4</v>
          </cell>
          <cell r="L119" t="b">
            <v>0</v>
          </cell>
          <cell r="M119" t="str">
            <v>PORTE 3</v>
          </cell>
        </row>
        <row r="120">
          <cell r="A120">
            <v>456</v>
          </cell>
          <cell r="B120">
            <v>1834753.5925</v>
          </cell>
          <cell r="C120">
            <v>0</v>
          </cell>
          <cell r="D120" t="str">
            <v>0. Antes de 2018</v>
          </cell>
          <cell r="E120">
            <v>1834753.5925</v>
          </cell>
          <cell r="F120" t="str">
            <v>PORTE 3</v>
          </cell>
          <cell r="G120">
            <v>2312775.8574359058</v>
          </cell>
          <cell r="H120" t="str">
            <v>--</v>
          </cell>
          <cell r="I120">
            <v>1834753.5925</v>
          </cell>
          <cell r="J120" t="str">
            <v>PORTE 3</v>
          </cell>
          <cell r="K120" t="str">
            <v>PORTE 4</v>
          </cell>
          <cell r="L120" t="b">
            <v>0</v>
          </cell>
          <cell r="M120" t="str">
            <v>PORTE 3</v>
          </cell>
        </row>
        <row r="121">
          <cell r="A121">
            <v>458</v>
          </cell>
          <cell r="B121">
            <v>638702.5441666668</v>
          </cell>
          <cell r="C121">
            <v>0</v>
          </cell>
          <cell r="D121" t="str">
            <v>0. Antes de 2018</v>
          </cell>
          <cell r="E121">
            <v>638702.5441666668</v>
          </cell>
          <cell r="F121" t="str">
            <v>PORTE 1</v>
          </cell>
          <cell r="G121">
            <v>756994.52226712322</v>
          </cell>
          <cell r="H121" t="str">
            <v>--</v>
          </cell>
          <cell r="I121">
            <v>638702.5441666668</v>
          </cell>
          <cell r="J121" t="str">
            <v>PORTE 1</v>
          </cell>
          <cell r="K121" t="str">
            <v>PORTE 1</v>
          </cell>
          <cell r="L121" t="b">
            <v>1</v>
          </cell>
          <cell r="M121" t="str">
            <v>PORTE 1</v>
          </cell>
        </row>
        <row r="122">
          <cell r="A122">
            <v>461</v>
          </cell>
          <cell r="B122">
            <v>5719341.9074999988</v>
          </cell>
          <cell r="C122">
            <v>0</v>
          </cell>
          <cell r="D122" t="str">
            <v>0. Antes de 2018</v>
          </cell>
          <cell r="E122">
            <v>5719341.9074999988</v>
          </cell>
          <cell r="F122" t="str">
            <v>PORTE 6</v>
          </cell>
          <cell r="G122">
            <v>7361407.1222773464</v>
          </cell>
          <cell r="H122" t="str">
            <v>--</v>
          </cell>
          <cell r="I122">
            <v>5719341.9074999988</v>
          </cell>
          <cell r="J122" t="str">
            <v>PORTE 6</v>
          </cell>
          <cell r="K122" t="str">
            <v>PORTE 6</v>
          </cell>
          <cell r="L122" t="b">
            <v>1</v>
          </cell>
          <cell r="M122" t="str">
            <v>PORTE 6</v>
          </cell>
        </row>
        <row r="123">
          <cell r="A123">
            <v>468</v>
          </cell>
          <cell r="B123">
            <v>2500791.3908333336</v>
          </cell>
          <cell r="C123">
            <v>0</v>
          </cell>
          <cell r="D123" t="str">
            <v>0. Antes de 2018</v>
          </cell>
          <cell r="E123">
            <v>2500791.3908333336</v>
          </cell>
          <cell r="F123" t="str">
            <v>PORTE 4</v>
          </cell>
          <cell r="G123">
            <v>3315146.7296789014</v>
          </cell>
          <cell r="H123" t="str">
            <v>--</v>
          </cell>
          <cell r="I123">
            <v>2500791.3908333336</v>
          </cell>
          <cell r="J123" t="str">
            <v>PORTE 4</v>
          </cell>
          <cell r="K123" t="str">
            <v>PORTE 5</v>
          </cell>
          <cell r="L123" t="b">
            <v>0</v>
          </cell>
          <cell r="M123" t="str">
            <v>PORTE 4</v>
          </cell>
        </row>
        <row r="124">
          <cell r="A124">
            <v>469</v>
          </cell>
          <cell r="B124">
            <v>1774717.8783333336</v>
          </cell>
          <cell r="C124">
            <v>0</v>
          </cell>
          <cell r="D124" t="str">
            <v>0. Antes de 2018</v>
          </cell>
          <cell r="E124">
            <v>1774717.8783333336</v>
          </cell>
          <cell r="F124" t="str">
            <v>PORTE 3</v>
          </cell>
          <cell r="G124">
            <v>1960678.0168276757</v>
          </cell>
          <cell r="H124" t="str">
            <v>--</v>
          </cell>
          <cell r="I124">
            <v>1774717.8783333336</v>
          </cell>
          <cell r="J124" t="str">
            <v>PORTE 3</v>
          </cell>
          <cell r="K124" t="str">
            <v>PORTE 3</v>
          </cell>
          <cell r="L124" t="b">
            <v>1</v>
          </cell>
          <cell r="M124" t="str">
            <v>PORTE 3</v>
          </cell>
        </row>
        <row r="125">
          <cell r="A125">
            <v>474</v>
          </cell>
          <cell r="B125">
            <v>2374349.6458333335</v>
          </cell>
          <cell r="C125">
            <v>0</v>
          </cell>
          <cell r="D125" t="str">
            <v>0. Antes de 2018</v>
          </cell>
          <cell r="E125">
            <v>2374349.6458333335</v>
          </cell>
          <cell r="F125" t="str">
            <v>PORTE 4</v>
          </cell>
          <cell r="G125">
            <v>2506277.4284752537</v>
          </cell>
          <cell r="H125" t="str">
            <v>--</v>
          </cell>
          <cell r="I125">
            <v>2374349.6458333335</v>
          </cell>
          <cell r="J125" t="str">
            <v>PORTE 4</v>
          </cell>
          <cell r="K125" t="str">
            <v>PORTE 4</v>
          </cell>
          <cell r="L125" t="b">
            <v>1</v>
          </cell>
          <cell r="M125" t="str">
            <v>PORTE 4</v>
          </cell>
        </row>
        <row r="126">
          <cell r="A126">
            <v>476</v>
          </cell>
          <cell r="B126">
            <v>1136608.2133333331</v>
          </cell>
          <cell r="C126">
            <v>0</v>
          </cell>
          <cell r="D126" t="str">
            <v>0. Antes de 2018</v>
          </cell>
          <cell r="E126">
            <v>1136608.2133333331</v>
          </cell>
          <cell r="F126" t="str">
            <v>PORTE 2</v>
          </cell>
          <cell r="G126">
            <v>1428427.2431590124</v>
          </cell>
          <cell r="H126" t="str">
            <v>--</v>
          </cell>
          <cell r="I126">
            <v>1136608.2133333331</v>
          </cell>
          <cell r="J126" t="str">
            <v>PORTE 2</v>
          </cell>
          <cell r="K126" t="str">
            <v>PORTE 3</v>
          </cell>
          <cell r="L126" t="b">
            <v>0</v>
          </cell>
          <cell r="M126" t="str">
            <v>PORTE 2</v>
          </cell>
        </row>
        <row r="127">
          <cell r="A127">
            <v>479</v>
          </cell>
          <cell r="B127">
            <v>2354731.2241666666</v>
          </cell>
          <cell r="C127">
            <v>0</v>
          </cell>
          <cell r="D127" t="str">
            <v>0. Antes de 2018</v>
          </cell>
          <cell r="E127">
            <v>2354731.2241666666</v>
          </cell>
          <cell r="F127" t="str">
            <v>PORTE 4</v>
          </cell>
          <cell r="G127">
            <v>2828188.1377429301</v>
          </cell>
          <cell r="H127" t="str">
            <v>--</v>
          </cell>
          <cell r="I127">
            <v>2354731.2241666666</v>
          </cell>
          <cell r="J127" t="str">
            <v>PORTE 4</v>
          </cell>
          <cell r="K127" t="str">
            <v>PORTE 4</v>
          </cell>
          <cell r="L127" t="b">
            <v>1</v>
          </cell>
          <cell r="M127" t="str">
            <v>PORTE 4</v>
          </cell>
        </row>
        <row r="128">
          <cell r="A128">
            <v>480</v>
          </cell>
          <cell r="B128">
            <v>2264223.1983333337</v>
          </cell>
          <cell r="C128">
            <v>0</v>
          </cell>
          <cell r="D128" t="str">
            <v>0. Antes de 2018</v>
          </cell>
          <cell r="E128">
            <v>2264223.1983333337</v>
          </cell>
          <cell r="F128" t="str">
            <v>PORTE 4</v>
          </cell>
          <cell r="G128">
            <v>2873059.7568438202</v>
          </cell>
          <cell r="H128" t="str">
            <v>--</v>
          </cell>
          <cell r="I128">
            <v>2264223.1983333337</v>
          </cell>
          <cell r="J128" t="str">
            <v>PORTE 4</v>
          </cell>
          <cell r="K128" t="str">
            <v>PORTE 4</v>
          </cell>
          <cell r="L128" t="b">
            <v>1</v>
          </cell>
          <cell r="M128" t="str">
            <v>PORTE 4</v>
          </cell>
        </row>
        <row r="129">
          <cell r="A129">
            <v>481</v>
          </cell>
          <cell r="B129">
            <v>2501872.1733333333</v>
          </cell>
          <cell r="C129">
            <v>0</v>
          </cell>
          <cell r="D129" t="str">
            <v>0. Antes de 2018</v>
          </cell>
          <cell r="E129">
            <v>2501872.1733333333</v>
          </cell>
          <cell r="F129" t="str">
            <v>PORTE 4</v>
          </cell>
          <cell r="G129">
            <v>2544636.2820064835</v>
          </cell>
          <cell r="H129" t="str">
            <v>--</v>
          </cell>
          <cell r="I129">
            <v>2501872.1733333333</v>
          </cell>
          <cell r="J129" t="str">
            <v>PORTE 4</v>
          </cell>
          <cell r="K129" t="str">
            <v>PORTE 4</v>
          </cell>
          <cell r="L129" t="b">
            <v>1</v>
          </cell>
          <cell r="M129" t="str">
            <v>PORTE 4</v>
          </cell>
        </row>
        <row r="130">
          <cell r="A130">
            <v>483</v>
          </cell>
          <cell r="B130">
            <v>2264150.0500000003</v>
          </cell>
          <cell r="C130">
            <v>0</v>
          </cell>
          <cell r="D130" t="str">
            <v>0. Antes de 2018</v>
          </cell>
          <cell r="E130">
            <v>2264150.0500000003</v>
          </cell>
          <cell r="F130" t="str">
            <v>PORTE 4</v>
          </cell>
          <cell r="G130">
            <v>2440587.085930225</v>
          </cell>
          <cell r="H130" t="str">
            <v>--</v>
          </cell>
          <cell r="I130">
            <v>2264150.0500000003</v>
          </cell>
          <cell r="J130" t="str">
            <v>PORTE 4</v>
          </cell>
          <cell r="K130" t="str">
            <v>PORTE 4</v>
          </cell>
          <cell r="L130" t="b">
            <v>1</v>
          </cell>
          <cell r="M130" t="str">
            <v>PORTE 4</v>
          </cell>
        </row>
        <row r="131">
          <cell r="A131">
            <v>484</v>
          </cell>
          <cell r="B131">
            <v>1045685.6925000002</v>
          </cell>
          <cell r="C131">
            <v>0</v>
          </cell>
          <cell r="D131" t="str">
            <v>0. Antes de 2018</v>
          </cell>
          <cell r="E131">
            <v>1045685.6925000002</v>
          </cell>
          <cell r="F131" t="str">
            <v>PORTE 2</v>
          </cell>
          <cell r="G131">
            <v>1300624.8333298569</v>
          </cell>
          <cell r="H131" t="str">
            <v>--</v>
          </cell>
          <cell r="I131">
            <v>1045685.6925000002</v>
          </cell>
          <cell r="J131" t="str">
            <v>PORTE 2</v>
          </cell>
          <cell r="K131" t="str">
            <v>PORTE 3</v>
          </cell>
          <cell r="L131" t="b">
            <v>0</v>
          </cell>
          <cell r="M131" t="str">
            <v>PORTE 2</v>
          </cell>
        </row>
        <row r="132">
          <cell r="A132">
            <v>486</v>
          </cell>
          <cell r="B132">
            <v>1274076.0591666666</v>
          </cell>
          <cell r="C132">
            <v>0</v>
          </cell>
          <cell r="D132" t="str">
            <v>0. Antes de 2018</v>
          </cell>
          <cell r="E132">
            <v>1274076.0591666666</v>
          </cell>
          <cell r="F132" t="str">
            <v>PORTE 2</v>
          </cell>
          <cell r="G132">
            <v>1571368.242240482</v>
          </cell>
          <cell r="H132" t="str">
            <v>--</v>
          </cell>
          <cell r="I132">
            <v>1274076.0591666666</v>
          </cell>
          <cell r="J132" t="str">
            <v>PORTE 2</v>
          </cell>
          <cell r="K132" t="str">
            <v>PORTE 3</v>
          </cell>
          <cell r="L132" t="b">
            <v>0</v>
          </cell>
          <cell r="M132" t="str">
            <v>PORTE 2</v>
          </cell>
        </row>
        <row r="133">
          <cell r="A133">
            <v>488</v>
          </cell>
          <cell r="B133">
            <v>1154383.6250000002</v>
          </cell>
          <cell r="C133">
            <v>0</v>
          </cell>
          <cell r="D133" t="str">
            <v>0. Antes de 2018</v>
          </cell>
          <cell r="E133">
            <v>1154383.6250000002</v>
          </cell>
          <cell r="F133" t="str">
            <v>PORTE 2</v>
          </cell>
          <cell r="G133">
            <v>1497819.1186037844</v>
          </cell>
          <cell r="H133" t="str">
            <v>--</v>
          </cell>
          <cell r="I133">
            <v>1154383.6250000002</v>
          </cell>
          <cell r="J133" t="str">
            <v>PORTE 2</v>
          </cell>
          <cell r="K133" t="str">
            <v>PORTE 3</v>
          </cell>
          <cell r="L133" t="b">
            <v>0</v>
          </cell>
          <cell r="M133" t="str">
            <v>PORTE 2</v>
          </cell>
        </row>
        <row r="134">
          <cell r="A134">
            <v>503</v>
          </cell>
          <cell r="B134">
            <v>2679715.9258333333</v>
          </cell>
          <cell r="C134">
            <v>0</v>
          </cell>
          <cell r="D134" t="str">
            <v>0. Antes de 2018</v>
          </cell>
          <cell r="E134">
            <v>2679715.9258333333</v>
          </cell>
          <cell r="F134" t="str">
            <v>PORTE 4</v>
          </cell>
          <cell r="G134">
            <v>3550192.6033869069</v>
          </cell>
          <cell r="H134" t="str">
            <v>--</v>
          </cell>
          <cell r="I134">
            <v>2679715.9258333333</v>
          </cell>
          <cell r="J134" t="str">
            <v>PORTE 4</v>
          </cell>
          <cell r="K134" t="str">
            <v>PORTE 5</v>
          </cell>
          <cell r="L134" t="b">
            <v>0</v>
          </cell>
          <cell r="M134" t="str">
            <v>PORTE 4</v>
          </cell>
        </row>
        <row r="135">
          <cell r="A135">
            <v>509</v>
          </cell>
          <cell r="B135">
            <v>1488422.0191666663</v>
          </cell>
          <cell r="C135">
            <v>0</v>
          </cell>
          <cell r="D135" t="str">
            <v>0. Antes de 2018</v>
          </cell>
          <cell r="E135">
            <v>1488422.0191666663</v>
          </cell>
          <cell r="F135" t="str">
            <v>PORTE 3</v>
          </cell>
          <cell r="G135">
            <v>1937358.1579251718</v>
          </cell>
          <cell r="H135" t="str">
            <v>--</v>
          </cell>
          <cell r="I135">
            <v>1488422.0191666663</v>
          </cell>
          <cell r="J135" t="str">
            <v>PORTE 3</v>
          </cell>
          <cell r="K135" t="str">
            <v>PORTE 3</v>
          </cell>
          <cell r="L135" t="b">
            <v>1</v>
          </cell>
          <cell r="M135" t="str">
            <v>PORTE 3</v>
          </cell>
        </row>
        <row r="136">
          <cell r="A136">
            <v>513</v>
          </cell>
          <cell r="B136">
            <v>1164771.4099999999</v>
          </cell>
          <cell r="C136">
            <v>0</v>
          </cell>
          <cell r="D136" t="str">
            <v>0. Antes de 2018</v>
          </cell>
          <cell r="E136">
            <v>1164771.4099999999</v>
          </cell>
          <cell r="F136" t="str">
            <v>PORTE 2</v>
          </cell>
          <cell r="G136">
            <v>1446071.336142634</v>
          </cell>
          <cell r="H136" t="str">
            <v>--</v>
          </cell>
          <cell r="I136">
            <v>1164771.4099999999</v>
          </cell>
          <cell r="J136" t="str">
            <v>PORTE 2</v>
          </cell>
          <cell r="K136" t="str">
            <v>PORTE 3</v>
          </cell>
          <cell r="L136" t="b">
            <v>0</v>
          </cell>
          <cell r="M136" t="str">
            <v>PORTE 2</v>
          </cell>
        </row>
        <row r="137">
          <cell r="A137">
            <v>514</v>
          </cell>
          <cell r="B137">
            <v>1086231.0408333333</v>
          </cell>
          <cell r="C137">
            <v>0</v>
          </cell>
          <cell r="D137" t="str">
            <v>0. Antes de 2018</v>
          </cell>
          <cell r="E137">
            <v>1086231.0408333333</v>
          </cell>
          <cell r="F137" t="str">
            <v>PORTE 2</v>
          </cell>
          <cell r="G137">
            <v>1363173.4697062608</v>
          </cell>
          <cell r="H137" t="str">
            <v>--</v>
          </cell>
          <cell r="I137">
            <v>1086231.0408333333</v>
          </cell>
          <cell r="J137" t="str">
            <v>PORTE 2</v>
          </cell>
          <cell r="K137" t="str">
            <v>PORTE 3</v>
          </cell>
          <cell r="L137" t="b">
            <v>0</v>
          </cell>
          <cell r="M137" t="str">
            <v>PORTE 2</v>
          </cell>
        </row>
        <row r="138">
          <cell r="A138">
            <v>516</v>
          </cell>
          <cell r="B138">
            <v>1358400.9391666665</v>
          </cell>
          <cell r="C138">
            <v>0</v>
          </cell>
          <cell r="D138" t="str">
            <v>0. Antes de 2018</v>
          </cell>
          <cell r="E138">
            <v>1358400.9391666665</v>
          </cell>
          <cell r="F138" t="str">
            <v>PORTE 3</v>
          </cell>
          <cell r="G138">
            <v>1806724.9713153504</v>
          </cell>
          <cell r="H138" t="str">
            <v>--</v>
          </cell>
          <cell r="I138">
            <v>1358400.9391666665</v>
          </cell>
          <cell r="J138" t="str">
            <v>PORTE 3</v>
          </cell>
          <cell r="K138" t="str">
            <v>PORTE 3</v>
          </cell>
          <cell r="L138" t="b">
            <v>1</v>
          </cell>
          <cell r="M138" t="str">
            <v>PORTE 3</v>
          </cell>
        </row>
        <row r="139">
          <cell r="A139">
            <v>520</v>
          </cell>
          <cell r="B139">
            <v>3001324.6508333334</v>
          </cell>
          <cell r="C139">
            <v>0</v>
          </cell>
          <cell r="D139" t="str">
            <v>0. Antes de 2018</v>
          </cell>
          <cell r="E139">
            <v>3001324.6508333334</v>
          </cell>
          <cell r="F139" t="str">
            <v>PORTE 5</v>
          </cell>
          <cell r="G139">
            <v>3992065.3718916522</v>
          </cell>
          <cell r="H139" t="str">
            <v>--</v>
          </cell>
          <cell r="I139">
            <v>3001324.6508333334</v>
          </cell>
          <cell r="J139" t="str">
            <v>PORTE 5</v>
          </cell>
          <cell r="K139" t="str">
            <v>PORTE 5</v>
          </cell>
          <cell r="L139" t="b">
            <v>1</v>
          </cell>
          <cell r="M139" t="str">
            <v>PORTE 5</v>
          </cell>
        </row>
        <row r="140">
          <cell r="A140">
            <v>521</v>
          </cell>
          <cell r="B140">
            <v>2029037.9841666669</v>
          </cell>
          <cell r="C140">
            <v>0</v>
          </cell>
          <cell r="D140" t="str">
            <v>0. Antes de 2018</v>
          </cell>
          <cell r="E140">
            <v>2029037.9841666669</v>
          </cell>
          <cell r="F140" t="str">
            <v>PORTE 4</v>
          </cell>
          <cell r="G140">
            <v>2752302.6311613298</v>
          </cell>
          <cell r="H140" t="str">
            <v>--</v>
          </cell>
          <cell r="I140">
            <v>2029037.9841666669</v>
          </cell>
          <cell r="J140" t="str">
            <v>PORTE 4</v>
          </cell>
          <cell r="K140" t="str">
            <v>PORTE 4</v>
          </cell>
          <cell r="L140" t="b">
            <v>1</v>
          </cell>
          <cell r="M140" t="str">
            <v>PORTE 4</v>
          </cell>
        </row>
        <row r="141">
          <cell r="A141">
            <v>522</v>
          </cell>
          <cell r="B141">
            <v>1242099.4200000002</v>
          </cell>
          <cell r="C141">
            <v>0</v>
          </cell>
          <cell r="D141" t="str">
            <v>0. Antes de 2018</v>
          </cell>
          <cell r="E141">
            <v>1242099.4200000002</v>
          </cell>
          <cell r="F141" t="str">
            <v>PORTE 2</v>
          </cell>
          <cell r="G141">
            <v>1669195.4491237127</v>
          </cell>
          <cell r="H141" t="str">
            <v>--</v>
          </cell>
          <cell r="I141">
            <v>1242099.4200000002</v>
          </cell>
          <cell r="J141" t="str">
            <v>PORTE 2</v>
          </cell>
          <cell r="K141" t="str">
            <v>PORTE 3</v>
          </cell>
          <cell r="L141" t="b">
            <v>0</v>
          </cell>
          <cell r="M141" t="str">
            <v>PORTE 2</v>
          </cell>
        </row>
        <row r="142">
          <cell r="A142">
            <v>523</v>
          </cell>
          <cell r="B142">
            <v>1876835.9300000004</v>
          </cell>
          <cell r="C142">
            <v>0</v>
          </cell>
          <cell r="D142" t="str">
            <v>0. Antes de 2018</v>
          </cell>
          <cell r="E142">
            <v>1876835.9300000004</v>
          </cell>
          <cell r="F142" t="str">
            <v>PORTE 3</v>
          </cell>
          <cell r="G142">
            <v>2309822.7615006398</v>
          </cell>
          <cell r="H142" t="str">
            <v>--</v>
          </cell>
          <cell r="I142">
            <v>1876835.9300000004</v>
          </cell>
          <cell r="J142" t="str">
            <v>PORTE 3</v>
          </cell>
          <cell r="K142" t="str">
            <v>PORTE 4</v>
          </cell>
          <cell r="L142" t="b">
            <v>0</v>
          </cell>
          <cell r="M142" t="str">
            <v>PORTE 3</v>
          </cell>
        </row>
        <row r="143">
          <cell r="A143">
            <v>525</v>
          </cell>
          <cell r="B143">
            <v>1696491.236666667</v>
          </cell>
          <cell r="C143">
            <v>0</v>
          </cell>
          <cell r="D143" t="str">
            <v>0. Antes de 2018</v>
          </cell>
          <cell r="E143">
            <v>1696491.236666667</v>
          </cell>
          <cell r="F143" t="str">
            <v>PORTE 3</v>
          </cell>
          <cell r="G143">
            <v>2048778.8018398355</v>
          </cell>
          <cell r="H143" t="str">
            <v>--</v>
          </cell>
          <cell r="I143">
            <v>1696491.236666667</v>
          </cell>
          <cell r="J143" t="str">
            <v>PORTE 3</v>
          </cell>
          <cell r="K143" t="str">
            <v>PORTE 4</v>
          </cell>
          <cell r="L143" t="b">
            <v>0</v>
          </cell>
          <cell r="M143" t="str">
            <v>PORTE 3</v>
          </cell>
        </row>
        <row r="144">
          <cell r="A144">
            <v>527</v>
          </cell>
          <cell r="B144">
            <v>2041040.3025000002</v>
          </cell>
          <cell r="C144">
            <v>0</v>
          </cell>
          <cell r="D144" t="str">
            <v>0. Antes de 2018</v>
          </cell>
          <cell r="E144">
            <v>2041040.3025000002</v>
          </cell>
          <cell r="F144" t="str">
            <v>PORTE 4</v>
          </cell>
          <cell r="G144">
            <v>2678213.2343904218</v>
          </cell>
          <cell r="H144" t="str">
            <v>--</v>
          </cell>
          <cell r="I144">
            <v>2041040.3025000002</v>
          </cell>
          <cell r="J144" t="str">
            <v>PORTE 4</v>
          </cell>
          <cell r="K144" t="str">
            <v>PORTE 4</v>
          </cell>
          <cell r="L144" t="b">
            <v>1</v>
          </cell>
          <cell r="M144" t="str">
            <v>PORTE 4</v>
          </cell>
        </row>
        <row r="145">
          <cell r="A145">
            <v>529</v>
          </cell>
          <cell r="B145">
            <v>653099.49333333329</v>
          </cell>
          <cell r="C145">
            <v>0</v>
          </cell>
          <cell r="D145" t="str">
            <v>0. Antes de 2018</v>
          </cell>
          <cell r="E145">
            <v>653099.49333333329</v>
          </cell>
          <cell r="F145" t="str">
            <v>PORTE 1</v>
          </cell>
          <cell r="G145">
            <v>726905.6640234174</v>
          </cell>
          <cell r="H145" t="str">
            <v>--</v>
          </cell>
          <cell r="I145">
            <v>653099.49333333329</v>
          </cell>
          <cell r="J145" t="str">
            <v>PORTE 1</v>
          </cell>
          <cell r="K145" t="str">
            <v>PORTE 1</v>
          </cell>
          <cell r="L145" t="b">
            <v>1</v>
          </cell>
          <cell r="M145" t="str">
            <v>PORTE 1</v>
          </cell>
        </row>
        <row r="146">
          <cell r="A146">
            <v>530</v>
          </cell>
          <cell r="B146">
            <v>1468572.2625</v>
          </cell>
          <cell r="C146">
            <v>0</v>
          </cell>
          <cell r="D146" t="str">
            <v>0. Antes de 2018</v>
          </cell>
          <cell r="E146">
            <v>1468572.2625</v>
          </cell>
          <cell r="F146" t="str">
            <v>PORTE 3</v>
          </cell>
          <cell r="G146">
            <v>1766354.8972715926</v>
          </cell>
          <cell r="H146" t="str">
            <v>--</v>
          </cell>
          <cell r="I146">
            <v>1468572.2625</v>
          </cell>
          <cell r="J146" t="str">
            <v>PORTE 3</v>
          </cell>
          <cell r="K146" t="str">
            <v>PORTE 3</v>
          </cell>
          <cell r="L146" t="b">
            <v>1</v>
          </cell>
          <cell r="M146" t="str">
            <v>PORTE 3</v>
          </cell>
        </row>
        <row r="147">
          <cell r="A147">
            <v>531</v>
          </cell>
          <cell r="B147">
            <v>2154364.9591666665</v>
          </cell>
          <cell r="C147">
            <v>0</v>
          </cell>
          <cell r="D147" t="str">
            <v>0. Antes de 2018</v>
          </cell>
          <cell r="E147">
            <v>2154364.9591666665</v>
          </cell>
          <cell r="F147" t="str">
            <v>PORTE 4</v>
          </cell>
          <cell r="G147">
            <v>2489930.5310650785</v>
          </cell>
          <cell r="H147" t="str">
            <v>--</v>
          </cell>
          <cell r="I147">
            <v>2154364.9591666665</v>
          </cell>
          <cell r="J147" t="str">
            <v>PORTE 4</v>
          </cell>
          <cell r="K147" t="str">
            <v>PORTE 4</v>
          </cell>
          <cell r="L147" t="b">
            <v>1</v>
          </cell>
          <cell r="M147" t="str">
            <v>PORTE 4</v>
          </cell>
        </row>
        <row r="148">
          <cell r="A148">
            <v>532</v>
          </cell>
          <cell r="B148">
            <v>1007036.1358333331</v>
          </cell>
          <cell r="C148">
            <v>0</v>
          </cell>
          <cell r="D148" t="str">
            <v>0. Antes de 2018</v>
          </cell>
          <cell r="E148">
            <v>1007036.1358333331</v>
          </cell>
          <cell r="F148" t="str">
            <v>PORTE 2</v>
          </cell>
          <cell r="G148">
            <v>1325754.8506355404</v>
          </cell>
          <cell r="H148" t="str">
            <v>--</v>
          </cell>
          <cell r="I148">
            <v>1007036.1358333331</v>
          </cell>
          <cell r="J148" t="str">
            <v>PORTE 2</v>
          </cell>
          <cell r="K148" t="str">
            <v>PORTE 3</v>
          </cell>
          <cell r="L148" t="b">
            <v>0</v>
          </cell>
          <cell r="M148" t="str">
            <v>PORTE 2</v>
          </cell>
        </row>
        <row r="149">
          <cell r="A149">
            <v>538</v>
          </cell>
          <cell r="B149">
            <v>1105550.591666667</v>
          </cell>
          <cell r="C149">
            <v>0</v>
          </cell>
          <cell r="D149" t="str">
            <v>0. Antes de 2018</v>
          </cell>
          <cell r="E149">
            <v>1105550.591666667</v>
          </cell>
          <cell r="F149" t="str">
            <v>PORTE 2</v>
          </cell>
          <cell r="G149">
            <v>1453117.5647543012</v>
          </cell>
          <cell r="H149" t="str">
            <v>--</v>
          </cell>
          <cell r="I149">
            <v>1105550.591666667</v>
          </cell>
          <cell r="J149" t="str">
            <v>PORTE 2</v>
          </cell>
          <cell r="K149" t="str">
            <v>PORTE 3</v>
          </cell>
          <cell r="L149" t="b">
            <v>0</v>
          </cell>
          <cell r="M149" t="str">
            <v>PORTE 2</v>
          </cell>
        </row>
        <row r="150">
          <cell r="A150">
            <v>539</v>
          </cell>
          <cell r="B150">
            <v>1840109.8591666666</v>
          </cell>
          <cell r="C150">
            <v>0</v>
          </cell>
          <cell r="D150" t="str">
            <v>0. Antes de 2018</v>
          </cell>
          <cell r="E150">
            <v>1840109.8591666666</v>
          </cell>
          <cell r="F150" t="str">
            <v>PORTE 3</v>
          </cell>
          <cell r="G150">
            <v>2471458.2174266279</v>
          </cell>
          <cell r="H150" t="str">
            <v>--</v>
          </cell>
          <cell r="I150">
            <v>1840109.8591666666</v>
          </cell>
          <cell r="J150" t="str">
            <v>PORTE 3</v>
          </cell>
          <cell r="K150" t="str">
            <v>PORTE 4</v>
          </cell>
          <cell r="L150" t="b">
            <v>0</v>
          </cell>
          <cell r="M150" t="str">
            <v>PORTE 3</v>
          </cell>
        </row>
        <row r="151">
          <cell r="A151">
            <v>545</v>
          </cell>
          <cell r="B151">
            <v>1146269.3524999998</v>
          </cell>
          <cell r="C151">
            <v>0</v>
          </cell>
          <cell r="D151" t="str">
            <v>0. Antes de 2018</v>
          </cell>
          <cell r="E151">
            <v>1146269.3524999998</v>
          </cell>
          <cell r="F151" t="str">
            <v>PORTE 2</v>
          </cell>
          <cell r="G151">
            <v>1597677.3832720877</v>
          </cell>
          <cell r="H151" t="str">
            <v>--</v>
          </cell>
          <cell r="I151">
            <v>1146269.3524999998</v>
          </cell>
          <cell r="J151" t="str">
            <v>PORTE 2</v>
          </cell>
          <cell r="K151" t="str">
            <v>PORTE 3</v>
          </cell>
          <cell r="L151" t="b">
            <v>0</v>
          </cell>
          <cell r="M151" t="str">
            <v>PORTE 2</v>
          </cell>
        </row>
        <row r="152">
          <cell r="A152">
            <v>546</v>
          </cell>
          <cell r="B152">
            <v>2318985.9433333334</v>
          </cell>
          <cell r="C152">
            <v>0</v>
          </cell>
          <cell r="D152" t="str">
            <v>0. Antes de 2018</v>
          </cell>
          <cell r="E152">
            <v>2318985.9433333334</v>
          </cell>
          <cell r="F152" t="str">
            <v>PORTE 4</v>
          </cell>
          <cell r="G152">
            <v>2964097.6365746646</v>
          </cell>
          <cell r="H152" t="str">
            <v>--</v>
          </cell>
          <cell r="I152">
            <v>2318985.9433333334</v>
          </cell>
          <cell r="J152" t="str">
            <v>PORTE 4</v>
          </cell>
          <cell r="K152" t="str">
            <v>PORTE 4</v>
          </cell>
          <cell r="L152" t="b">
            <v>1</v>
          </cell>
          <cell r="M152" t="str">
            <v>PORTE 4</v>
          </cell>
        </row>
        <row r="153">
          <cell r="A153">
            <v>547</v>
          </cell>
          <cell r="B153">
            <v>1152382.26</v>
          </cell>
          <cell r="C153">
            <v>0</v>
          </cell>
          <cell r="D153" t="str">
            <v>0. Antes de 2018</v>
          </cell>
          <cell r="E153">
            <v>1152382.26</v>
          </cell>
          <cell r="F153" t="str">
            <v>PORTE 2</v>
          </cell>
          <cell r="G153">
            <v>1452054.0839520884</v>
          </cell>
          <cell r="H153" t="str">
            <v>--</v>
          </cell>
          <cell r="I153">
            <v>1152382.26</v>
          </cell>
          <cell r="J153" t="str">
            <v>PORTE 2</v>
          </cell>
          <cell r="K153" t="str">
            <v>PORTE 3</v>
          </cell>
          <cell r="L153" t="b">
            <v>0</v>
          </cell>
          <cell r="M153" t="str">
            <v>PORTE 2</v>
          </cell>
        </row>
        <row r="154">
          <cell r="A154">
            <v>590</v>
          </cell>
          <cell r="B154">
            <v>1501674.8133333335</v>
          </cell>
          <cell r="C154">
            <v>0</v>
          </cell>
          <cell r="D154" t="str">
            <v>0. Antes de 2018</v>
          </cell>
          <cell r="E154">
            <v>1501674.8133333335</v>
          </cell>
          <cell r="F154" t="str">
            <v>PORTE 3</v>
          </cell>
          <cell r="G154">
            <v>1730663.8705805067</v>
          </cell>
          <cell r="H154" t="str">
            <v>--</v>
          </cell>
          <cell r="I154">
            <v>1501674.8133333335</v>
          </cell>
          <cell r="J154" t="str">
            <v>PORTE 3</v>
          </cell>
          <cell r="K154" t="str">
            <v>PORTE 3</v>
          </cell>
          <cell r="L154" t="b">
            <v>1</v>
          </cell>
          <cell r="M154" t="str">
            <v>PORTE 3</v>
          </cell>
        </row>
        <row r="155">
          <cell r="A155">
            <v>603</v>
          </cell>
          <cell r="B155">
            <v>1009433.1333333333</v>
          </cell>
          <cell r="C155">
            <v>0</v>
          </cell>
          <cell r="D155" t="str">
            <v>0. Antes de 2018</v>
          </cell>
          <cell r="E155">
            <v>1009433.1333333333</v>
          </cell>
          <cell r="F155" t="str">
            <v>PORTE 2</v>
          </cell>
          <cell r="G155">
            <v>1211046.8897571373</v>
          </cell>
          <cell r="H155" t="str">
            <v>--</v>
          </cell>
          <cell r="I155">
            <v>1009433.1333333333</v>
          </cell>
          <cell r="J155" t="str">
            <v>PORTE 2</v>
          </cell>
          <cell r="K155" t="str">
            <v>PORTE 2</v>
          </cell>
          <cell r="L155" t="b">
            <v>1</v>
          </cell>
          <cell r="M155" t="str">
            <v>PORTE 2</v>
          </cell>
        </row>
        <row r="156">
          <cell r="A156">
            <v>608</v>
          </cell>
          <cell r="B156">
            <v>2396317.7316666669</v>
          </cell>
          <cell r="C156">
            <v>0</v>
          </cell>
          <cell r="D156" t="str">
            <v>0. Antes de 2018</v>
          </cell>
          <cell r="E156">
            <v>2396317.7316666669</v>
          </cell>
          <cell r="F156" t="str">
            <v>PORTE 4</v>
          </cell>
          <cell r="G156">
            <v>3226375.200185434</v>
          </cell>
          <cell r="H156" t="str">
            <v>--</v>
          </cell>
          <cell r="I156">
            <v>2396317.7316666669</v>
          </cell>
          <cell r="J156" t="str">
            <v>PORTE 4</v>
          </cell>
          <cell r="K156" t="str">
            <v>PORTE 5</v>
          </cell>
          <cell r="L156" t="b">
            <v>0</v>
          </cell>
          <cell r="M156" t="str">
            <v>PORTE 4</v>
          </cell>
        </row>
        <row r="157">
          <cell r="A157">
            <v>622</v>
          </cell>
          <cell r="B157">
            <v>1034524.0491666663</v>
          </cell>
          <cell r="C157">
            <v>0</v>
          </cell>
          <cell r="D157" t="str">
            <v>0. Antes de 2018</v>
          </cell>
          <cell r="E157">
            <v>1034524.0491666663</v>
          </cell>
          <cell r="F157" t="str">
            <v>PORTE 2</v>
          </cell>
          <cell r="G157">
            <v>1224162.3389469539</v>
          </cell>
          <cell r="H157" t="str">
            <v>--</v>
          </cell>
          <cell r="I157">
            <v>1034524.0491666663</v>
          </cell>
          <cell r="J157" t="str">
            <v>PORTE 2</v>
          </cell>
          <cell r="K157" t="str">
            <v>PORTE 2</v>
          </cell>
          <cell r="L157" t="b">
            <v>1</v>
          </cell>
          <cell r="M157" t="str">
            <v>PORTE 2</v>
          </cell>
        </row>
        <row r="158">
          <cell r="A158">
            <v>623</v>
          </cell>
          <cell r="B158">
            <v>1110275.7358333331</v>
          </cell>
          <cell r="C158">
            <v>0</v>
          </cell>
          <cell r="D158" t="str">
            <v>0. Antes de 2018</v>
          </cell>
          <cell r="E158">
            <v>1110275.7358333331</v>
          </cell>
          <cell r="F158" t="str">
            <v>PORTE 2</v>
          </cell>
          <cell r="G158">
            <v>1231521.9494127573</v>
          </cell>
          <cell r="H158" t="str">
            <v>--</v>
          </cell>
          <cell r="I158">
            <v>1110275.7358333331</v>
          </cell>
          <cell r="J158" t="str">
            <v>PORTE 2</v>
          </cell>
          <cell r="K158" t="str">
            <v>PORTE 2</v>
          </cell>
          <cell r="L158" t="b">
            <v>1</v>
          </cell>
          <cell r="M158" t="str">
            <v>PORTE 2</v>
          </cell>
        </row>
        <row r="159">
          <cell r="A159">
            <v>627</v>
          </cell>
          <cell r="B159">
            <v>1238556.4916666665</v>
          </cell>
          <cell r="C159">
            <v>0</v>
          </cell>
          <cell r="D159" t="str">
            <v>0. Antes de 2018</v>
          </cell>
          <cell r="E159">
            <v>1238556.4916666665</v>
          </cell>
          <cell r="F159" t="str">
            <v>PORTE 2</v>
          </cell>
          <cell r="G159">
            <v>1652962.6457430213</v>
          </cell>
          <cell r="H159" t="str">
            <v>--</v>
          </cell>
          <cell r="I159">
            <v>1238556.4916666665</v>
          </cell>
          <cell r="J159" t="str">
            <v>PORTE 2</v>
          </cell>
          <cell r="K159" t="str">
            <v>PORTE 3</v>
          </cell>
          <cell r="L159" t="b">
            <v>0</v>
          </cell>
          <cell r="M159" t="str">
            <v>PORTE 2</v>
          </cell>
        </row>
        <row r="160">
          <cell r="A160">
            <v>637</v>
          </cell>
          <cell r="B160">
            <v>1192994.0391666668</v>
          </cell>
          <cell r="C160">
            <v>0</v>
          </cell>
          <cell r="D160" t="str">
            <v>0. Antes de 2018</v>
          </cell>
          <cell r="E160">
            <v>1192994.0391666668</v>
          </cell>
          <cell r="F160" t="str">
            <v>PORTE 2</v>
          </cell>
          <cell r="G160">
            <v>1459571.2856856035</v>
          </cell>
          <cell r="H160" t="str">
            <v>--</v>
          </cell>
          <cell r="I160">
            <v>1192994.0391666668</v>
          </cell>
          <cell r="J160" t="str">
            <v>PORTE 2</v>
          </cell>
          <cell r="K160" t="str">
            <v>PORTE 3</v>
          </cell>
          <cell r="L160" t="b">
            <v>0</v>
          </cell>
          <cell r="M160" t="str">
            <v>PORTE 2</v>
          </cell>
        </row>
        <row r="161">
          <cell r="A161">
            <v>639</v>
          </cell>
          <cell r="B161">
            <v>1252692.3791666667</v>
          </cell>
          <cell r="C161">
            <v>0</v>
          </cell>
          <cell r="D161" t="str">
            <v>0. Antes de 2018</v>
          </cell>
          <cell r="E161">
            <v>1252692.3791666667</v>
          </cell>
          <cell r="F161" t="str">
            <v>PORTE 2</v>
          </cell>
          <cell r="G161">
            <v>1358328.8412075404</v>
          </cell>
          <cell r="H161" t="str">
            <v>--</v>
          </cell>
          <cell r="I161">
            <v>1252692.3791666667</v>
          </cell>
          <cell r="J161" t="str">
            <v>PORTE 2</v>
          </cell>
          <cell r="K161" t="str">
            <v>PORTE 3</v>
          </cell>
          <cell r="L161" t="b">
            <v>0</v>
          </cell>
          <cell r="M161" t="str">
            <v>PORTE 2</v>
          </cell>
        </row>
        <row r="162">
          <cell r="A162">
            <v>642</v>
          </cell>
          <cell r="B162">
            <v>864500.8483333335</v>
          </cell>
          <cell r="C162">
            <v>0</v>
          </cell>
          <cell r="D162" t="str">
            <v>0. Antes de 2018</v>
          </cell>
          <cell r="E162">
            <v>864500.8483333335</v>
          </cell>
          <cell r="F162" t="str">
            <v>PORTE 2</v>
          </cell>
          <cell r="G162">
            <v>1209553.704843798</v>
          </cell>
          <cell r="H162" t="str">
            <v>--</v>
          </cell>
          <cell r="I162">
            <v>864500.8483333335</v>
          </cell>
          <cell r="J162" t="str">
            <v>PORTE 2</v>
          </cell>
          <cell r="K162" t="str">
            <v>PORTE 2</v>
          </cell>
          <cell r="L162" t="b">
            <v>1</v>
          </cell>
          <cell r="M162" t="str">
            <v>PORTE 2</v>
          </cell>
        </row>
        <row r="163">
          <cell r="A163">
            <v>648</v>
          </cell>
          <cell r="B163">
            <v>1636100.5183333333</v>
          </cell>
          <cell r="C163">
            <v>0</v>
          </cell>
          <cell r="D163" t="str">
            <v>0. Antes de 2018</v>
          </cell>
          <cell r="E163">
            <v>1636100.5183333333</v>
          </cell>
          <cell r="F163" t="str">
            <v>PORTE 3</v>
          </cell>
          <cell r="G163">
            <v>2193602.2393885991</v>
          </cell>
          <cell r="H163" t="str">
            <v>--</v>
          </cell>
          <cell r="I163">
            <v>1636100.5183333333</v>
          </cell>
          <cell r="J163" t="str">
            <v>PORTE 3</v>
          </cell>
          <cell r="K163" t="str">
            <v>PORTE 4</v>
          </cell>
          <cell r="L163" t="b">
            <v>0</v>
          </cell>
          <cell r="M163" t="str">
            <v>PORTE 3</v>
          </cell>
        </row>
        <row r="164">
          <cell r="A164">
            <v>652</v>
          </cell>
          <cell r="B164">
            <v>1838316.4108333329</v>
          </cell>
          <cell r="C164">
            <v>0</v>
          </cell>
          <cell r="D164" t="str">
            <v>0. Antes de 2018</v>
          </cell>
          <cell r="E164">
            <v>1838316.4108333329</v>
          </cell>
          <cell r="F164" t="str">
            <v>PORTE 3</v>
          </cell>
          <cell r="G164">
            <v>2339552.6296524834</v>
          </cell>
          <cell r="H164" t="str">
            <v>--</v>
          </cell>
          <cell r="I164">
            <v>1838316.4108333329</v>
          </cell>
          <cell r="J164" t="str">
            <v>PORTE 3</v>
          </cell>
          <cell r="K164" t="str">
            <v>PORTE 4</v>
          </cell>
          <cell r="L164" t="b">
            <v>0</v>
          </cell>
          <cell r="M164" t="str">
            <v>PORTE 3</v>
          </cell>
        </row>
        <row r="165">
          <cell r="A165">
            <v>655</v>
          </cell>
          <cell r="B165">
            <v>1489926.6074999999</v>
          </cell>
          <cell r="C165">
            <v>0</v>
          </cell>
          <cell r="D165" t="str">
            <v>0. Antes de 2018</v>
          </cell>
          <cell r="E165">
            <v>1489926.6074999999</v>
          </cell>
          <cell r="F165" t="str">
            <v>PORTE 3</v>
          </cell>
          <cell r="G165">
            <v>2132165.7681944766</v>
          </cell>
          <cell r="H165" t="str">
            <v>--</v>
          </cell>
          <cell r="I165">
            <v>1489926.6074999999</v>
          </cell>
          <cell r="J165" t="str">
            <v>PORTE 3</v>
          </cell>
          <cell r="K165" t="str">
            <v>PORTE 4</v>
          </cell>
          <cell r="L165" t="b">
            <v>0</v>
          </cell>
          <cell r="M165" t="str">
            <v>PORTE 3</v>
          </cell>
        </row>
        <row r="166">
          <cell r="A166">
            <v>673</v>
          </cell>
          <cell r="B166">
            <v>3574390.3975000004</v>
          </cell>
          <cell r="C166">
            <v>0</v>
          </cell>
          <cell r="D166" t="str">
            <v>0. Antes de 2018</v>
          </cell>
          <cell r="E166">
            <v>3574390.3975000004</v>
          </cell>
          <cell r="F166" t="str">
            <v>PORTE 5</v>
          </cell>
          <cell r="G166">
            <v>4460363.0429507559</v>
          </cell>
          <cell r="H166" t="str">
            <v>--</v>
          </cell>
          <cell r="I166">
            <v>3574390.3975000004</v>
          </cell>
          <cell r="J166" t="str">
            <v>PORTE 5</v>
          </cell>
          <cell r="K166" t="str">
            <v>PORTE 5</v>
          </cell>
          <cell r="L166" t="b">
            <v>1</v>
          </cell>
          <cell r="M166" t="str">
            <v>PORTE 5</v>
          </cell>
        </row>
        <row r="167">
          <cell r="A167">
            <v>676</v>
          </cell>
          <cell r="B167">
            <v>1461976.5475000001</v>
          </cell>
          <cell r="C167">
            <v>0</v>
          </cell>
          <cell r="D167" t="str">
            <v>0. Antes de 2018</v>
          </cell>
          <cell r="E167">
            <v>1461976.5475000001</v>
          </cell>
          <cell r="F167" t="str">
            <v>PORTE 3</v>
          </cell>
          <cell r="G167">
            <v>1830192.9557720132</v>
          </cell>
          <cell r="H167" t="str">
            <v>--</v>
          </cell>
          <cell r="I167">
            <v>1461976.5475000001</v>
          </cell>
          <cell r="J167" t="str">
            <v>PORTE 3</v>
          </cell>
          <cell r="K167" t="str">
            <v>PORTE 3</v>
          </cell>
          <cell r="L167" t="b">
            <v>1</v>
          </cell>
          <cell r="M167" t="str">
            <v>PORTE 3</v>
          </cell>
        </row>
        <row r="168">
          <cell r="A168">
            <v>680</v>
          </cell>
          <cell r="B168">
            <v>1444176.8466666667</v>
          </cell>
          <cell r="C168">
            <v>0</v>
          </cell>
          <cell r="D168" t="str">
            <v>0. Antes de 2018</v>
          </cell>
          <cell r="E168">
            <v>1444176.8466666667</v>
          </cell>
          <cell r="F168" t="str">
            <v>PORTE 3</v>
          </cell>
          <cell r="G168">
            <v>1536005.8608085862</v>
          </cell>
          <cell r="H168" t="str">
            <v>--</v>
          </cell>
          <cell r="I168">
            <v>1444176.8466666667</v>
          </cell>
          <cell r="J168" t="str">
            <v>PORTE 3</v>
          </cell>
          <cell r="K168" t="str">
            <v>PORTE 3</v>
          </cell>
          <cell r="L168" t="b">
            <v>1</v>
          </cell>
          <cell r="M168" t="str">
            <v>PORTE 3</v>
          </cell>
        </row>
        <row r="169">
          <cell r="A169">
            <v>685</v>
          </cell>
          <cell r="B169">
            <v>1564361.8641666668</v>
          </cell>
          <cell r="C169">
            <v>0</v>
          </cell>
          <cell r="D169" t="str">
            <v>0. Antes de 2018</v>
          </cell>
          <cell r="E169">
            <v>1564361.8641666668</v>
          </cell>
          <cell r="F169" t="str">
            <v>PORTE 3</v>
          </cell>
          <cell r="G169">
            <v>1642312.6940822233</v>
          </cell>
          <cell r="H169" t="str">
            <v>--</v>
          </cell>
          <cell r="I169">
            <v>1564361.8641666668</v>
          </cell>
          <cell r="J169" t="str">
            <v>PORTE 3</v>
          </cell>
          <cell r="K169" t="str">
            <v>PORTE 3</v>
          </cell>
          <cell r="L169" t="b">
            <v>1</v>
          </cell>
          <cell r="M169" t="str">
            <v>PORTE 3</v>
          </cell>
        </row>
        <row r="170">
          <cell r="A170">
            <v>718</v>
          </cell>
          <cell r="B170">
            <v>1700948.0541666669</v>
          </cell>
          <cell r="C170">
            <v>0</v>
          </cell>
          <cell r="D170" t="str">
            <v>0. Antes de 2018</v>
          </cell>
          <cell r="E170">
            <v>1700948.0541666669</v>
          </cell>
          <cell r="F170" t="str">
            <v>PORTE 3</v>
          </cell>
          <cell r="G170">
            <v>1861480.7615404953</v>
          </cell>
          <cell r="H170" t="str">
            <v>--</v>
          </cell>
          <cell r="I170">
            <v>1700948.0541666669</v>
          </cell>
          <cell r="J170" t="str">
            <v>PORTE 3</v>
          </cell>
          <cell r="K170" t="str">
            <v>PORTE 3</v>
          </cell>
          <cell r="L170" t="b">
            <v>1</v>
          </cell>
          <cell r="M170" t="str">
            <v>PORTE 3</v>
          </cell>
        </row>
        <row r="171">
          <cell r="A171">
            <v>723</v>
          </cell>
          <cell r="B171">
            <v>1673734.4950000001</v>
          </cell>
          <cell r="C171">
            <v>0</v>
          </cell>
          <cell r="D171" t="str">
            <v>0. Antes de 2018</v>
          </cell>
          <cell r="E171">
            <v>1673734.4950000001</v>
          </cell>
          <cell r="F171" t="str">
            <v>PORTE 3</v>
          </cell>
          <cell r="G171">
            <v>1912674.8702306659</v>
          </cell>
          <cell r="H171" t="str">
            <v>--</v>
          </cell>
          <cell r="I171">
            <v>1673734.4950000001</v>
          </cell>
          <cell r="J171" t="str">
            <v>PORTE 3</v>
          </cell>
          <cell r="K171" t="str">
            <v>PORTE 3</v>
          </cell>
          <cell r="L171" t="b">
            <v>1</v>
          </cell>
          <cell r="M171" t="str">
            <v>PORTE 3</v>
          </cell>
        </row>
        <row r="172">
          <cell r="A172">
            <v>725</v>
          </cell>
          <cell r="B172">
            <v>445131.80416666664</v>
          </cell>
          <cell r="C172">
            <v>0</v>
          </cell>
          <cell r="D172" t="str">
            <v>0. Antes de 2018</v>
          </cell>
          <cell r="E172">
            <v>445131.80416666664</v>
          </cell>
          <cell r="F172" t="str">
            <v>PORTE 1</v>
          </cell>
          <cell r="G172">
            <v>476444.34710129397</v>
          </cell>
          <cell r="H172" t="str">
            <v>--</v>
          </cell>
          <cell r="I172">
            <v>445131.80416666664</v>
          </cell>
          <cell r="J172" t="str">
            <v>PORTE 1</v>
          </cell>
          <cell r="K172" t="str">
            <v>PORTE 1</v>
          </cell>
          <cell r="L172" t="b">
            <v>1</v>
          </cell>
          <cell r="M172" t="str">
            <v>PORTE 1</v>
          </cell>
        </row>
        <row r="173">
          <cell r="A173">
            <v>734</v>
          </cell>
          <cell r="B173">
            <v>1036251.0608333335</v>
          </cell>
          <cell r="C173">
            <v>0</v>
          </cell>
          <cell r="D173" t="str">
            <v>0. Antes de 2018</v>
          </cell>
          <cell r="E173">
            <v>1036251.0608333335</v>
          </cell>
          <cell r="F173" t="str">
            <v>PORTE 2</v>
          </cell>
          <cell r="G173">
            <v>1258120.7392581794</v>
          </cell>
          <cell r="H173" t="str">
            <v>--</v>
          </cell>
          <cell r="I173">
            <v>1036251.0608333335</v>
          </cell>
          <cell r="J173" t="str">
            <v>PORTE 2</v>
          </cell>
          <cell r="K173" t="str">
            <v>PORTE 2</v>
          </cell>
          <cell r="L173" t="b">
            <v>1</v>
          </cell>
          <cell r="M173" t="str">
            <v>PORTE 2</v>
          </cell>
        </row>
        <row r="174">
          <cell r="A174">
            <v>735</v>
          </cell>
          <cell r="B174">
            <v>959847.7041666666</v>
          </cell>
          <cell r="C174">
            <v>0</v>
          </cell>
          <cell r="D174" t="str">
            <v>0. Antes de 2018</v>
          </cell>
          <cell r="E174">
            <v>959847.7041666666</v>
          </cell>
          <cell r="F174" t="str">
            <v>PORTE 2</v>
          </cell>
          <cell r="G174">
            <v>1257265.4357782204</v>
          </cell>
          <cell r="H174" t="str">
            <v>--</v>
          </cell>
          <cell r="I174">
            <v>959847.7041666666</v>
          </cell>
          <cell r="J174" t="str">
            <v>PORTE 2</v>
          </cell>
          <cell r="K174" t="str">
            <v>PORTE 2</v>
          </cell>
          <cell r="L174" t="b">
            <v>1</v>
          </cell>
          <cell r="M174" t="str">
            <v>PORTE 2</v>
          </cell>
        </row>
        <row r="175">
          <cell r="A175">
            <v>739</v>
          </cell>
          <cell r="B175">
            <v>809394.60749999993</v>
          </cell>
          <cell r="C175">
            <v>0</v>
          </cell>
          <cell r="D175" t="str">
            <v>0. Antes de 2018</v>
          </cell>
          <cell r="E175">
            <v>809394.60749999993</v>
          </cell>
          <cell r="F175" t="str">
            <v>PORTE 2</v>
          </cell>
          <cell r="G175">
            <v>1180383.5776435903</v>
          </cell>
          <cell r="H175" t="str">
            <v>--</v>
          </cell>
          <cell r="I175">
            <v>809394.60749999993</v>
          </cell>
          <cell r="J175" t="str">
            <v>PORTE 2</v>
          </cell>
          <cell r="K175" t="str">
            <v>PORTE 2</v>
          </cell>
          <cell r="L175" t="b">
            <v>1</v>
          </cell>
          <cell r="M175" t="str">
            <v>PORTE 2</v>
          </cell>
        </row>
        <row r="176">
          <cell r="A176">
            <v>740</v>
          </cell>
          <cell r="B176">
            <v>1545052.2491666668</v>
          </cell>
          <cell r="C176">
            <v>0</v>
          </cell>
          <cell r="D176" t="str">
            <v>0. Antes de 2018</v>
          </cell>
          <cell r="E176">
            <v>1545052.2491666668</v>
          </cell>
          <cell r="F176" t="str">
            <v>PORTE 3</v>
          </cell>
          <cell r="G176">
            <v>1723117.415012043</v>
          </cell>
          <cell r="H176" t="str">
            <v>--</v>
          </cell>
          <cell r="I176">
            <v>1545052.2491666668</v>
          </cell>
          <cell r="J176" t="str">
            <v>PORTE 3</v>
          </cell>
          <cell r="K176" t="str">
            <v>PORTE 3</v>
          </cell>
          <cell r="L176" t="b">
            <v>1</v>
          </cell>
          <cell r="M176" t="str">
            <v>PORTE 3</v>
          </cell>
        </row>
        <row r="177">
          <cell r="A177">
            <v>741</v>
          </cell>
          <cell r="B177">
            <v>1565050.2666666666</v>
          </cell>
          <cell r="C177">
            <v>0</v>
          </cell>
          <cell r="D177" t="str">
            <v>0. Antes de 2018</v>
          </cell>
          <cell r="E177">
            <v>1565050.2666666666</v>
          </cell>
          <cell r="F177" t="str">
            <v>PORTE 3</v>
          </cell>
          <cell r="G177">
            <v>1847402.0062539577</v>
          </cell>
          <cell r="H177" t="str">
            <v>--</v>
          </cell>
          <cell r="I177">
            <v>1565050.2666666666</v>
          </cell>
          <cell r="J177" t="str">
            <v>PORTE 3</v>
          </cell>
          <cell r="K177" t="str">
            <v>PORTE 3</v>
          </cell>
          <cell r="L177" t="b">
            <v>1</v>
          </cell>
          <cell r="M177" t="str">
            <v>PORTE 3</v>
          </cell>
        </row>
        <row r="178">
          <cell r="A178">
            <v>747</v>
          </cell>
          <cell r="B178">
            <v>3634200.0758333337</v>
          </cell>
          <cell r="C178">
            <v>0</v>
          </cell>
          <cell r="D178" t="str">
            <v>0. Antes de 2018</v>
          </cell>
          <cell r="E178">
            <v>3634200.0758333337</v>
          </cell>
          <cell r="F178" t="str">
            <v>PORTE 5</v>
          </cell>
          <cell r="G178">
            <v>4975803.4507628242</v>
          </cell>
          <cell r="H178" t="str">
            <v>--</v>
          </cell>
          <cell r="I178">
            <v>3634200.0758333337</v>
          </cell>
          <cell r="J178" t="str">
            <v>PORTE 5</v>
          </cell>
          <cell r="K178" t="str">
            <v>PORTE 6</v>
          </cell>
          <cell r="L178" t="b">
            <v>0</v>
          </cell>
          <cell r="M178" t="str">
            <v>PORTE 5</v>
          </cell>
        </row>
        <row r="179">
          <cell r="A179">
            <v>858</v>
          </cell>
          <cell r="B179">
            <v>1461218.6550000003</v>
          </cell>
          <cell r="C179">
            <v>0</v>
          </cell>
          <cell r="D179" t="str">
            <v>0. Antes de 2018</v>
          </cell>
          <cell r="E179">
            <v>1461218.6550000003</v>
          </cell>
          <cell r="F179" t="str">
            <v>PORTE 3</v>
          </cell>
          <cell r="G179">
            <v>1956809.1184395594</v>
          </cell>
          <cell r="H179" t="str">
            <v>--</v>
          </cell>
          <cell r="I179">
            <v>1461218.6550000003</v>
          </cell>
          <cell r="J179" t="str">
            <v>PORTE 3</v>
          </cell>
          <cell r="K179" t="str">
            <v>PORTE 3</v>
          </cell>
          <cell r="L179" t="b">
            <v>1</v>
          </cell>
          <cell r="M179" t="str">
            <v>PORTE 3</v>
          </cell>
        </row>
        <row r="180">
          <cell r="A180">
            <v>880</v>
          </cell>
          <cell r="B180">
            <v>2843232.3291666671</v>
          </cell>
          <cell r="C180">
            <v>0</v>
          </cell>
          <cell r="D180" t="str">
            <v>0. Antes de 2018</v>
          </cell>
          <cell r="E180">
            <v>2843232.3291666671</v>
          </cell>
          <cell r="F180" t="str">
            <v>PORTE 4</v>
          </cell>
          <cell r="G180">
            <v>3374615.8445891743</v>
          </cell>
          <cell r="H180" t="str">
            <v>--</v>
          </cell>
          <cell r="I180">
            <v>2843232.3291666671</v>
          </cell>
          <cell r="J180" t="str">
            <v>PORTE 4</v>
          </cell>
          <cell r="K180" t="str">
            <v>PORTE 5</v>
          </cell>
          <cell r="L180" t="b">
            <v>0</v>
          </cell>
          <cell r="M180" t="str">
            <v>PORTE 4</v>
          </cell>
        </row>
        <row r="181">
          <cell r="A181">
            <v>898</v>
          </cell>
          <cell r="B181">
            <v>872856.38583333325</v>
          </cell>
          <cell r="C181">
            <v>0</v>
          </cell>
          <cell r="D181" t="str">
            <v>0. Antes de 2018</v>
          </cell>
          <cell r="E181">
            <v>872856.38583333325</v>
          </cell>
          <cell r="F181" t="str">
            <v>PORTE 2</v>
          </cell>
          <cell r="G181">
            <v>950086.38843765622</v>
          </cell>
          <cell r="H181" t="str">
            <v>--</v>
          </cell>
          <cell r="I181">
            <v>872856.38583333325</v>
          </cell>
          <cell r="J181" t="str">
            <v>PORTE 2</v>
          </cell>
          <cell r="K181" t="str">
            <v>PORTE 2</v>
          </cell>
          <cell r="L181" t="b">
            <v>1</v>
          </cell>
          <cell r="M181" t="str">
            <v>PORTE 2</v>
          </cell>
        </row>
        <row r="182">
          <cell r="A182">
            <v>907</v>
          </cell>
          <cell r="B182">
            <v>572616.92333333334</v>
          </cell>
          <cell r="C182">
            <v>0</v>
          </cell>
          <cell r="D182" t="str">
            <v>0. Antes de 2018</v>
          </cell>
          <cell r="E182">
            <v>572616.92333333334</v>
          </cell>
          <cell r="F182" t="str">
            <v>PORTE 1</v>
          </cell>
          <cell r="G182">
            <v>690713.45867330628</v>
          </cell>
          <cell r="H182" t="str">
            <v>--</v>
          </cell>
          <cell r="I182">
            <v>572616.92333333334</v>
          </cell>
          <cell r="J182" t="str">
            <v>PORTE 1</v>
          </cell>
          <cell r="K182" t="str">
            <v>PORTE 1</v>
          </cell>
          <cell r="L182" t="b">
            <v>1</v>
          </cell>
          <cell r="M182" t="str">
            <v>PORTE 1</v>
          </cell>
        </row>
        <row r="183">
          <cell r="A183">
            <v>910</v>
          </cell>
          <cell r="B183">
            <v>1782242.4775000003</v>
          </cell>
          <cell r="C183">
            <v>0</v>
          </cell>
          <cell r="D183" t="str">
            <v>0. Antes de 2018</v>
          </cell>
          <cell r="E183">
            <v>1782242.4775000003</v>
          </cell>
          <cell r="F183" t="str">
            <v>PORTE 3</v>
          </cell>
          <cell r="G183">
            <v>2584342.9536602926</v>
          </cell>
          <cell r="H183" t="str">
            <v>--</v>
          </cell>
          <cell r="I183">
            <v>1782242.4775000003</v>
          </cell>
          <cell r="J183" t="str">
            <v>PORTE 3</v>
          </cell>
          <cell r="K183" t="str">
            <v>PORTE 4</v>
          </cell>
          <cell r="L183" t="b">
            <v>0</v>
          </cell>
          <cell r="M183" t="str">
            <v>PORTE 3</v>
          </cell>
        </row>
        <row r="184">
          <cell r="A184">
            <v>912</v>
          </cell>
          <cell r="B184">
            <v>1639713.0516666668</v>
          </cell>
          <cell r="C184">
            <v>0</v>
          </cell>
          <cell r="D184" t="str">
            <v>0. Antes de 2018</v>
          </cell>
          <cell r="E184">
            <v>1639713.0516666668</v>
          </cell>
          <cell r="F184" t="str">
            <v>PORTE 3</v>
          </cell>
          <cell r="G184">
            <v>1896485.1186493519</v>
          </cell>
          <cell r="H184" t="str">
            <v>--</v>
          </cell>
          <cell r="I184">
            <v>1639713.0516666668</v>
          </cell>
          <cell r="J184" t="str">
            <v>PORTE 3</v>
          </cell>
          <cell r="K184" t="str">
            <v>PORTE 3</v>
          </cell>
          <cell r="L184" t="b">
            <v>1</v>
          </cell>
          <cell r="M184" t="str">
            <v>PORTE 3</v>
          </cell>
        </row>
        <row r="185">
          <cell r="A185">
            <v>913</v>
          </cell>
          <cell r="B185">
            <v>2502432.87</v>
          </cell>
          <cell r="C185">
            <v>0</v>
          </cell>
          <cell r="D185" t="str">
            <v>0. Antes de 2018</v>
          </cell>
          <cell r="E185">
            <v>2502432.87</v>
          </cell>
          <cell r="F185" t="str">
            <v>PORTE 4</v>
          </cell>
          <cell r="G185">
            <v>2832995.5110632335</v>
          </cell>
          <cell r="H185" t="str">
            <v>--</v>
          </cell>
          <cell r="I185">
            <v>2502432.87</v>
          </cell>
          <cell r="J185" t="str">
            <v>PORTE 4</v>
          </cell>
          <cell r="K185" t="str">
            <v>PORTE 4</v>
          </cell>
          <cell r="L185" t="b">
            <v>1</v>
          </cell>
          <cell r="M185" t="str">
            <v>PORTE 4</v>
          </cell>
        </row>
        <row r="186">
          <cell r="A186">
            <v>914</v>
          </cell>
          <cell r="B186">
            <v>1062079.625</v>
          </cell>
          <cell r="C186">
            <v>0</v>
          </cell>
          <cell r="D186" t="str">
            <v>0. Antes de 2018</v>
          </cell>
          <cell r="E186">
            <v>1062079.625</v>
          </cell>
          <cell r="F186" t="str">
            <v>PORTE 2</v>
          </cell>
          <cell r="G186">
            <v>1534536.0973308636</v>
          </cell>
          <cell r="H186" t="str">
            <v>--</v>
          </cell>
          <cell r="I186">
            <v>1062079.625</v>
          </cell>
          <cell r="J186" t="str">
            <v>PORTE 2</v>
          </cell>
          <cell r="K186" t="str">
            <v>PORTE 3</v>
          </cell>
          <cell r="L186" t="b">
            <v>0</v>
          </cell>
          <cell r="M186" t="str">
            <v>PORTE 2</v>
          </cell>
        </row>
        <row r="187">
          <cell r="A187">
            <v>929</v>
          </cell>
          <cell r="B187">
            <v>1004929.6016666666</v>
          </cell>
          <cell r="C187">
            <v>0</v>
          </cell>
          <cell r="D187" t="str">
            <v>0. Antes de 2018</v>
          </cell>
          <cell r="E187">
            <v>1004929.6016666666</v>
          </cell>
          <cell r="F187" t="str">
            <v>PORTE 2</v>
          </cell>
          <cell r="G187">
            <v>1445988.8808192601</v>
          </cell>
          <cell r="H187" t="str">
            <v>--</v>
          </cell>
          <cell r="I187">
            <v>1004929.6016666666</v>
          </cell>
          <cell r="J187" t="str">
            <v>PORTE 2</v>
          </cell>
          <cell r="K187" t="str">
            <v>PORTE 3</v>
          </cell>
          <cell r="L187" t="b">
            <v>0</v>
          </cell>
          <cell r="M187" t="str">
            <v>PORTE 2</v>
          </cell>
        </row>
        <row r="188">
          <cell r="A188">
            <v>931</v>
          </cell>
          <cell r="B188">
            <v>1091260.2375</v>
          </cell>
          <cell r="C188">
            <v>0</v>
          </cell>
          <cell r="D188" t="str">
            <v>0. Antes de 2018</v>
          </cell>
          <cell r="E188">
            <v>1091260.2375</v>
          </cell>
          <cell r="F188" t="str">
            <v>PORTE 2</v>
          </cell>
          <cell r="G188">
            <v>1527546.9656644897</v>
          </cell>
          <cell r="H188" t="str">
            <v>--</v>
          </cell>
          <cell r="I188">
            <v>1091260.2375</v>
          </cell>
          <cell r="J188" t="str">
            <v>PORTE 2</v>
          </cell>
          <cell r="K188" t="str">
            <v>PORTE 3</v>
          </cell>
          <cell r="L188" t="b">
            <v>0</v>
          </cell>
          <cell r="M188" t="str">
            <v>PORTE 2</v>
          </cell>
        </row>
        <row r="189">
          <cell r="A189">
            <v>933</v>
          </cell>
          <cell r="B189">
            <v>1656694.8916666666</v>
          </cell>
          <cell r="C189">
            <v>0</v>
          </cell>
          <cell r="D189" t="str">
            <v>0. Antes de 2018</v>
          </cell>
          <cell r="E189">
            <v>1656694.8916666666</v>
          </cell>
          <cell r="F189" t="str">
            <v>PORTE 3</v>
          </cell>
          <cell r="G189">
            <v>2249521.8298056624</v>
          </cell>
          <cell r="H189" t="str">
            <v>--</v>
          </cell>
          <cell r="I189">
            <v>1656694.8916666666</v>
          </cell>
          <cell r="J189" t="str">
            <v>PORTE 3</v>
          </cell>
          <cell r="K189" t="str">
            <v>PORTE 4</v>
          </cell>
          <cell r="L189" t="b">
            <v>0</v>
          </cell>
          <cell r="M189" t="str">
            <v>PORTE 3</v>
          </cell>
        </row>
        <row r="190">
          <cell r="A190">
            <v>935</v>
          </cell>
          <cell r="B190">
            <v>1276083.3791666667</v>
          </cell>
          <cell r="C190">
            <v>0</v>
          </cell>
          <cell r="D190" t="str">
            <v>0. Antes de 2018</v>
          </cell>
          <cell r="E190">
            <v>1276083.3791666667</v>
          </cell>
          <cell r="F190" t="str">
            <v>PORTE 2</v>
          </cell>
          <cell r="G190">
            <v>1721082.6079451228</v>
          </cell>
          <cell r="H190" t="str">
            <v>--</v>
          </cell>
          <cell r="I190">
            <v>1276083.3791666667</v>
          </cell>
          <cell r="J190" t="str">
            <v>PORTE 2</v>
          </cell>
          <cell r="K190" t="str">
            <v>PORTE 3</v>
          </cell>
          <cell r="L190" t="b">
            <v>0</v>
          </cell>
          <cell r="M190" t="str">
            <v>PORTE 2</v>
          </cell>
        </row>
        <row r="191">
          <cell r="A191">
            <v>941</v>
          </cell>
          <cell r="B191">
            <v>1721522.0608333333</v>
          </cell>
          <cell r="C191">
            <v>0</v>
          </cell>
          <cell r="D191" t="str">
            <v>0. Antes de 2018</v>
          </cell>
          <cell r="E191">
            <v>1721522.0608333333</v>
          </cell>
          <cell r="F191" t="str">
            <v>PORTE 3</v>
          </cell>
          <cell r="G191">
            <v>2350277.6943660956</v>
          </cell>
          <cell r="H191" t="str">
            <v>--</v>
          </cell>
          <cell r="I191">
            <v>1721522.0608333333</v>
          </cell>
          <cell r="J191" t="str">
            <v>PORTE 3</v>
          </cell>
          <cell r="K191" t="str">
            <v>PORTE 4</v>
          </cell>
          <cell r="L191" t="b">
            <v>0</v>
          </cell>
          <cell r="M191" t="str">
            <v>PORTE 3</v>
          </cell>
        </row>
        <row r="192">
          <cell r="A192">
            <v>943</v>
          </cell>
          <cell r="B192">
            <v>1545853.1216666668</v>
          </cell>
          <cell r="C192">
            <v>0</v>
          </cell>
          <cell r="D192" t="str">
            <v>0. Antes de 2018</v>
          </cell>
          <cell r="E192">
            <v>1545853.1216666668</v>
          </cell>
          <cell r="F192" t="str">
            <v>PORTE 3</v>
          </cell>
          <cell r="G192">
            <v>1695971.4401216423</v>
          </cell>
          <cell r="H192" t="str">
            <v>--</v>
          </cell>
          <cell r="I192">
            <v>1545853.1216666668</v>
          </cell>
          <cell r="J192" t="str">
            <v>PORTE 3</v>
          </cell>
          <cell r="K192" t="str">
            <v>PORTE 3</v>
          </cell>
          <cell r="L192" t="b">
            <v>1</v>
          </cell>
          <cell r="M192" t="str">
            <v>PORTE 3</v>
          </cell>
        </row>
        <row r="193">
          <cell r="A193">
            <v>952</v>
          </cell>
          <cell r="B193">
            <v>1054205.5816666668</v>
          </cell>
          <cell r="C193">
            <v>0</v>
          </cell>
          <cell r="D193" t="str">
            <v>0. Antes de 2018</v>
          </cell>
          <cell r="E193">
            <v>1054205.5816666668</v>
          </cell>
          <cell r="F193" t="str">
            <v>PORTE 2</v>
          </cell>
          <cell r="G193">
            <v>1146623.0605500082</v>
          </cell>
          <cell r="H193" t="str">
            <v>--</v>
          </cell>
          <cell r="I193">
            <v>1054205.5816666668</v>
          </cell>
          <cell r="J193" t="str">
            <v>PORTE 2</v>
          </cell>
          <cell r="K193" t="str">
            <v>PORTE 2</v>
          </cell>
          <cell r="L193" t="b">
            <v>1</v>
          </cell>
          <cell r="M193" t="str">
            <v>PORTE 2</v>
          </cell>
        </row>
        <row r="194">
          <cell r="A194">
            <v>953</v>
          </cell>
          <cell r="B194">
            <v>923949.55416666658</v>
          </cell>
          <cell r="C194">
            <v>0</v>
          </cell>
          <cell r="D194" t="str">
            <v>0. Antes de 2018</v>
          </cell>
          <cell r="E194">
            <v>923949.55416666658</v>
          </cell>
          <cell r="F194" t="str">
            <v>PORTE 2</v>
          </cell>
          <cell r="G194">
            <v>1127846.1616337555</v>
          </cell>
          <cell r="H194" t="str">
            <v>--</v>
          </cell>
          <cell r="I194">
            <v>923949.55416666658</v>
          </cell>
          <cell r="J194" t="str">
            <v>PORTE 2</v>
          </cell>
          <cell r="K194" t="str">
            <v>PORTE 2</v>
          </cell>
          <cell r="L194" t="b">
            <v>1</v>
          </cell>
          <cell r="M194" t="str">
            <v>PORTE 2</v>
          </cell>
        </row>
        <row r="195">
          <cell r="A195">
            <v>954</v>
          </cell>
          <cell r="B195">
            <v>1533442.9133333331</v>
          </cell>
          <cell r="C195">
            <v>0</v>
          </cell>
          <cell r="D195" t="str">
            <v>0. Antes de 2018</v>
          </cell>
          <cell r="E195">
            <v>1533442.9133333331</v>
          </cell>
          <cell r="F195" t="str">
            <v>PORTE 3</v>
          </cell>
          <cell r="G195">
            <v>2082295.588279854</v>
          </cell>
          <cell r="H195" t="str">
            <v>--</v>
          </cell>
          <cell r="I195">
            <v>1533442.9133333331</v>
          </cell>
          <cell r="J195" t="str">
            <v>PORTE 3</v>
          </cell>
          <cell r="K195" t="str">
            <v>PORTE 4</v>
          </cell>
          <cell r="L195" t="b">
            <v>0</v>
          </cell>
          <cell r="M195" t="str">
            <v>PORTE 3</v>
          </cell>
        </row>
        <row r="196">
          <cell r="A196">
            <v>955</v>
          </cell>
          <cell r="B196">
            <v>1482886.8058333334</v>
          </cell>
          <cell r="C196">
            <v>0</v>
          </cell>
          <cell r="D196" t="str">
            <v>0. Antes de 2018</v>
          </cell>
          <cell r="E196">
            <v>1482886.8058333334</v>
          </cell>
          <cell r="F196" t="str">
            <v>PORTE 3</v>
          </cell>
          <cell r="G196">
            <v>2083536.0106250856</v>
          </cell>
          <cell r="H196" t="str">
            <v>--</v>
          </cell>
          <cell r="I196">
            <v>1482886.8058333334</v>
          </cell>
          <cell r="J196" t="str">
            <v>PORTE 3</v>
          </cell>
          <cell r="K196" t="str">
            <v>PORTE 4</v>
          </cell>
          <cell r="L196" t="b">
            <v>0</v>
          </cell>
          <cell r="M196" t="str">
            <v>PORTE 3</v>
          </cell>
        </row>
        <row r="197">
          <cell r="A197">
            <v>956</v>
          </cell>
          <cell r="B197">
            <v>1786748.6916666667</v>
          </cell>
          <cell r="C197">
            <v>0</v>
          </cell>
          <cell r="D197" t="str">
            <v>0. Antes de 2018</v>
          </cell>
          <cell r="E197">
            <v>1786748.6916666667</v>
          </cell>
          <cell r="F197" t="str">
            <v>PORTE 3</v>
          </cell>
          <cell r="G197">
            <v>1950921.3967182364</v>
          </cell>
          <cell r="H197" t="str">
            <v>--</v>
          </cell>
          <cell r="I197">
            <v>1786748.6916666667</v>
          </cell>
          <cell r="J197" t="str">
            <v>PORTE 3</v>
          </cell>
          <cell r="K197" t="str">
            <v>PORTE 3</v>
          </cell>
          <cell r="L197" t="b">
            <v>1</v>
          </cell>
          <cell r="M197" t="str">
            <v>PORTE 3</v>
          </cell>
        </row>
        <row r="198">
          <cell r="A198">
            <v>957</v>
          </cell>
          <cell r="B198">
            <v>1273912.9816666667</v>
          </cell>
          <cell r="C198">
            <v>0</v>
          </cell>
          <cell r="D198" t="str">
            <v>0. Antes de 2018</v>
          </cell>
          <cell r="E198">
            <v>1273912.9816666667</v>
          </cell>
          <cell r="F198" t="str">
            <v>PORTE 2</v>
          </cell>
          <cell r="G198">
            <v>1507523.603183974</v>
          </cell>
          <cell r="H198" t="str">
            <v>--</v>
          </cell>
          <cell r="I198">
            <v>1273912.9816666667</v>
          </cell>
          <cell r="J198" t="str">
            <v>PORTE 2</v>
          </cell>
          <cell r="K198" t="str">
            <v>PORTE 3</v>
          </cell>
          <cell r="L198" t="b">
            <v>0</v>
          </cell>
          <cell r="M198" t="str">
            <v>PORTE 2</v>
          </cell>
        </row>
        <row r="199">
          <cell r="A199">
            <v>958</v>
          </cell>
          <cell r="B199">
            <v>936047.59916666662</v>
          </cell>
          <cell r="C199">
            <v>0</v>
          </cell>
          <cell r="D199" t="str">
            <v>0. Antes de 2018</v>
          </cell>
          <cell r="E199">
            <v>936047.59916666662</v>
          </cell>
          <cell r="F199" t="str">
            <v>PORTE 2</v>
          </cell>
          <cell r="G199">
            <v>1158321.2903728841</v>
          </cell>
          <cell r="H199" t="str">
            <v>--</v>
          </cell>
          <cell r="I199">
            <v>936047.59916666662</v>
          </cell>
          <cell r="J199" t="str">
            <v>PORTE 2</v>
          </cell>
          <cell r="K199" t="str">
            <v>PORTE 2</v>
          </cell>
          <cell r="L199" t="b">
            <v>1</v>
          </cell>
          <cell r="M199" t="str">
            <v>PORTE 2</v>
          </cell>
        </row>
        <row r="200">
          <cell r="A200">
            <v>959</v>
          </cell>
          <cell r="B200">
            <v>770452.30499999982</v>
          </cell>
          <cell r="C200">
            <v>0</v>
          </cell>
          <cell r="D200" t="str">
            <v>0. Antes de 2018</v>
          </cell>
          <cell r="E200">
            <v>770452.30499999982</v>
          </cell>
          <cell r="F200" t="str">
            <v>PORTE 1</v>
          </cell>
          <cell r="G200">
            <v>705062.37816924648</v>
          </cell>
          <cell r="H200" t="str">
            <v>--</v>
          </cell>
          <cell r="I200">
            <v>770452.30499999982</v>
          </cell>
          <cell r="J200" t="str">
            <v>PORTE 1</v>
          </cell>
          <cell r="K200" t="str">
            <v>PORTE 1</v>
          </cell>
          <cell r="L200" t="b">
            <v>1</v>
          </cell>
          <cell r="M200" t="str">
            <v>PORTE 1</v>
          </cell>
        </row>
        <row r="201">
          <cell r="A201">
            <v>960</v>
          </cell>
          <cell r="B201">
            <v>1466407.4174999997</v>
          </cell>
          <cell r="C201">
            <v>0</v>
          </cell>
          <cell r="D201" t="str">
            <v>0. Antes de 2018</v>
          </cell>
          <cell r="E201">
            <v>1466407.4174999997</v>
          </cell>
          <cell r="F201" t="str">
            <v>PORTE 3</v>
          </cell>
          <cell r="G201">
            <v>1716388.2000205754</v>
          </cell>
          <cell r="H201" t="str">
            <v>--</v>
          </cell>
          <cell r="I201">
            <v>1466407.4174999997</v>
          </cell>
          <cell r="J201" t="str">
            <v>PORTE 3</v>
          </cell>
          <cell r="K201" t="str">
            <v>PORTE 3</v>
          </cell>
          <cell r="L201" t="b">
            <v>1</v>
          </cell>
          <cell r="M201" t="str">
            <v>PORTE 3</v>
          </cell>
        </row>
        <row r="202">
          <cell r="A202">
            <v>964</v>
          </cell>
          <cell r="B202">
            <v>629360.03083333338</v>
          </cell>
          <cell r="C202">
            <v>0</v>
          </cell>
          <cell r="D202" t="str">
            <v>0. Antes de 2018</v>
          </cell>
          <cell r="E202">
            <v>629360.03083333338</v>
          </cell>
          <cell r="F202" t="str">
            <v>PORTE 1</v>
          </cell>
          <cell r="G202">
            <v>726146.18121479114</v>
          </cell>
          <cell r="H202" t="str">
            <v>--</v>
          </cell>
          <cell r="I202">
            <v>629360.03083333338</v>
          </cell>
          <cell r="J202" t="str">
            <v>PORTE 1</v>
          </cell>
          <cell r="K202" t="str">
            <v>PORTE 1</v>
          </cell>
          <cell r="L202" t="b">
            <v>1</v>
          </cell>
          <cell r="M202" t="str">
            <v>PORTE 1</v>
          </cell>
        </row>
        <row r="203">
          <cell r="A203">
            <v>965</v>
          </cell>
          <cell r="B203">
            <v>704713.29916666669</v>
          </cell>
          <cell r="C203">
            <v>0</v>
          </cell>
          <cell r="D203" t="str">
            <v>0. Antes de 2018</v>
          </cell>
          <cell r="E203">
            <v>704713.29916666669</v>
          </cell>
          <cell r="F203" t="str">
            <v>PORTE 1</v>
          </cell>
          <cell r="G203">
            <v>829176.71338642272</v>
          </cell>
          <cell r="H203" t="str">
            <v>--</v>
          </cell>
          <cell r="I203">
            <v>704713.29916666669</v>
          </cell>
          <cell r="J203" t="str">
            <v>PORTE 1</v>
          </cell>
          <cell r="K203" t="str">
            <v>PORTE 2</v>
          </cell>
          <cell r="L203" t="b">
            <v>0</v>
          </cell>
          <cell r="M203" t="str">
            <v>PORTE 1</v>
          </cell>
        </row>
        <row r="204">
          <cell r="A204">
            <v>966</v>
          </cell>
          <cell r="B204">
            <v>1175072.0608333333</v>
          </cell>
          <cell r="C204">
            <v>0</v>
          </cell>
          <cell r="D204" t="str">
            <v>0. Antes de 2018</v>
          </cell>
          <cell r="E204">
            <v>1175072.0608333333</v>
          </cell>
          <cell r="F204" t="str">
            <v>PORTE 2</v>
          </cell>
          <cell r="G204">
            <v>1274926.6405110615</v>
          </cell>
          <cell r="H204" t="str">
            <v>--</v>
          </cell>
          <cell r="I204">
            <v>1175072.0608333333</v>
          </cell>
          <cell r="J204" t="str">
            <v>PORTE 2</v>
          </cell>
          <cell r="K204" t="str">
            <v>PORTE 2</v>
          </cell>
          <cell r="L204" t="b">
            <v>1</v>
          </cell>
          <cell r="M204" t="str">
            <v>PORTE 2</v>
          </cell>
        </row>
        <row r="205">
          <cell r="A205">
            <v>967</v>
          </cell>
          <cell r="B205">
            <v>1293065.7141666666</v>
          </cell>
          <cell r="C205">
            <v>0</v>
          </cell>
          <cell r="D205" t="str">
            <v>0. Antes de 2018</v>
          </cell>
          <cell r="E205">
            <v>1293065.7141666666</v>
          </cell>
          <cell r="F205" t="str">
            <v>PORTE 2</v>
          </cell>
          <cell r="G205">
            <v>1330968.2793440435</v>
          </cell>
          <cell r="H205" t="str">
            <v>--</v>
          </cell>
          <cell r="I205">
            <v>1293065.7141666666</v>
          </cell>
          <cell r="J205" t="str">
            <v>PORTE 2</v>
          </cell>
          <cell r="K205" t="str">
            <v>PORTE 3</v>
          </cell>
          <cell r="L205" t="b">
            <v>0</v>
          </cell>
          <cell r="M205" t="str">
            <v>PORTE 2</v>
          </cell>
        </row>
        <row r="206">
          <cell r="A206">
            <v>968</v>
          </cell>
          <cell r="B206">
            <v>768962.1958333333</v>
          </cell>
          <cell r="C206">
            <v>0</v>
          </cell>
          <cell r="D206" t="str">
            <v>0. Antes de 2018</v>
          </cell>
          <cell r="E206">
            <v>768962.1958333333</v>
          </cell>
          <cell r="F206" t="str">
            <v>PORTE 1</v>
          </cell>
          <cell r="G206">
            <v>968999.91423476033</v>
          </cell>
          <cell r="H206" t="str">
            <v>--</v>
          </cell>
          <cell r="I206">
            <v>768962.1958333333</v>
          </cell>
          <cell r="J206" t="str">
            <v>PORTE 1</v>
          </cell>
          <cell r="K206" t="str">
            <v>PORTE 2</v>
          </cell>
          <cell r="L206" t="b">
            <v>0</v>
          </cell>
          <cell r="M206" t="str">
            <v>PORTE 1</v>
          </cell>
        </row>
        <row r="207">
          <cell r="A207">
            <v>970</v>
          </cell>
          <cell r="B207">
            <v>1065300.3358333334</v>
          </cell>
          <cell r="C207">
            <v>0</v>
          </cell>
          <cell r="D207" t="str">
            <v>0. Antes de 2018</v>
          </cell>
          <cell r="E207">
            <v>1065300.3358333334</v>
          </cell>
          <cell r="F207" t="str">
            <v>PORTE 2</v>
          </cell>
          <cell r="G207">
            <v>1298544.013149204</v>
          </cell>
          <cell r="H207" t="str">
            <v>--</v>
          </cell>
          <cell r="I207">
            <v>1065300.3358333334</v>
          </cell>
          <cell r="J207" t="str">
            <v>PORTE 2</v>
          </cell>
          <cell r="K207" t="str">
            <v>PORTE 2</v>
          </cell>
          <cell r="L207" t="b">
            <v>1</v>
          </cell>
          <cell r="M207" t="str">
            <v>PORTE 2</v>
          </cell>
        </row>
        <row r="208">
          <cell r="A208">
            <v>971</v>
          </cell>
          <cell r="B208">
            <v>1195495.9825000002</v>
          </cell>
          <cell r="C208">
            <v>0</v>
          </cell>
          <cell r="D208" t="str">
            <v>0. Antes de 2018</v>
          </cell>
          <cell r="E208">
            <v>1195495.9825000002</v>
          </cell>
          <cell r="F208" t="str">
            <v>PORTE 2</v>
          </cell>
          <cell r="G208">
            <v>1507204.683697673</v>
          </cell>
          <cell r="H208" t="str">
            <v>--</v>
          </cell>
          <cell r="I208">
            <v>1195495.9825000002</v>
          </cell>
          <cell r="J208" t="str">
            <v>PORTE 2</v>
          </cell>
          <cell r="K208" t="str">
            <v>PORTE 3</v>
          </cell>
          <cell r="L208" t="b">
            <v>0</v>
          </cell>
          <cell r="M208" t="str">
            <v>PORTE 2</v>
          </cell>
        </row>
        <row r="209">
          <cell r="A209">
            <v>972</v>
          </cell>
          <cell r="B209">
            <v>1711350.1450000003</v>
          </cell>
          <cell r="C209">
            <v>0</v>
          </cell>
          <cell r="D209" t="str">
            <v>0. Antes de 2018</v>
          </cell>
          <cell r="E209">
            <v>1711350.1450000003</v>
          </cell>
          <cell r="F209" t="str">
            <v>PORTE 3</v>
          </cell>
          <cell r="G209">
            <v>2136870.0456534605</v>
          </cell>
          <cell r="H209" t="str">
            <v>--</v>
          </cell>
          <cell r="I209">
            <v>1711350.1450000003</v>
          </cell>
          <cell r="J209" t="str">
            <v>PORTE 3</v>
          </cell>
          <cell r="K209" t="str">
            <v>PORTE 4</v>
          </cell>
          <cell r="L209" t="b">
            <v>0</v>
          </cell>
          <cell r="M209" t="str">
            <v>PORTE 3</v>
          </cell>
        </row>
        <row r="210">
          <cell r="A210">
            <v>975</v>
          </cell>
          <cell r="B210">
            <v>1128314.9941666666</v>
          </cell>
          <cell r="C210">
            <v>0</v>
          </cell>
          <cell r="D210" t="str">
            <v>0. Antes de 2018</v>
          </cell>
          <cell r="E210">
            <v>1128314.9941666666</v>
          </cell>
          <cell r="F210" t="str">
            <v>PORTE 2</v>
          </cell>
          <cell r="G210">
            <v>1410981.7858690524</v>
          </cell>
          <cell r="H210" t="str">
            <v>--</v>
          </cell>
          <cell r="I210">
            <v>1128314.9941666666</v>
          </cell>
          <cell r="J210" t="str">
            <v>PORTE 2</v>
          </cell>
          <cell r="K210" t="str">
            <v>PORTE 3</v>
          </cell>
          <cell r="L210" t="b">
            <v>0</v>
          </cell>
          <cell r="M210" t="str">
            <v>PORTE 2</v>
          </cell>
        </row>
        <row r="211">
          <cell r="A211">
            <v>976</v>
          </cell>
          <cell r="B211">
            <v>1059426.9166666667</v>
          </cell>
          <cell r="C211">
            <v>0</v>
          </cell>
          <cell r="D211" t="str">
            <v>0. Antes de 2018</v>
          </cell>
          <cell r="E211">
            <v>1059426.9166666667</v>
          </cell>
          <cell r="F211" t="str">
            <v>PORTE 2</v>
          </cell>
          <cell r="G211">
            <v>1290230.7204834267</v>
          </cell>
          <cell r="H211" t="str">
            <v>--</v>
          </cell>
          <cell r="I211">
            <v>1059426.9166666667</v>
          </cell>
          <cell r="J211" t="str">
            <v>PORTE 2</v>
          </cell>
          <cell r="K211" t="str">
            <v>PORTE 2</v>
          </cell>
          <cell r="L211" t="b">
            <v>1</v>
          </cell>
          <cell r="M211" t="str">
            <v>PORTE 2</v>
          </cell>
        </row>
        <row r="212">
          <cell r="A212">
            <v>977</v>
          </cell>
          <cell r="B212">
            <v>1203000.8983333332</v>
          </cell>
          <cell r="C212">
            <v>0</v>
          </cell>
          <cell r="D212" t="str">
            <v>0. Antes de 2018</v>
          </cell>
          <cell r="E212">
            <v>1203000.8983333332</v>
          </cell>
          <cell r="F212" t="str">
            <v>PORTE 2</v>
          </cell>
          <cell r="G212">
            <v>1730045.601194941</v>
          </cell>
          <cell r="H212" t="str">
            <v>--</v>
          </cell>
          <cell r="I212">
            <v>1203000.8983333332</v>
          </cell>
          <cell r="J212" t="str">
            <v>PORTE 2</v>
          </cell>
          <cell r="K212" t="str">
            <v>PORTE 3</v>
          </cell>
          <cell r="L212" t="b">
            <v>0</v>
          </cell>
          <cell r="M212" t="str">
            <v>PORTE 2</v>
          </cell>
        </row>
        <row r="213">
          <cell r="A213">
            <v>978</v>
          </cell>
          <cell r="B213">
            <v>877704.12333333341</v>
          </cell>
          <cell r="C213">
            <v>0</v>
          </cell>
          <cell r="D213" t="str">
            <v>0. Antes de 2018</v>
          </cell>
          <cell r="E213">
            <v>877704.12333333341</v>
          </cell>
          <cell r="F213" t="str">
            <v>PORTE 2</v>
          </cell>
          <cell r="G213">
            <v>1144595.7442031614</v>
          </cell>
          <cell r="H213" t="str">
            <v>--</v>
          </cell>
          <cell r="I213">
            <v>877704.12333333341</v>
          </cell>
          <cell r="J213" t="str">
            <v>PORTE 2</v>
          </cell>
          <cell r="K213" t="str">
            <v>PORTE 2</v>
          </cell>
          <cell r="L213" t="b">
            <v>1</v>
          </cell>
          <cell r="M213" t="str">
            <v>PORTE 2</v>
          </cell>
        </row>
        <row r="214">
          <cell r="A214">
            <v>981</v>
          </cell>
          <cell r="B214">
            <v>686726.69833333325</v>
          </cell>
          <cell r="C214">
            <v>0</v>
          </cell>
          <cell r="D214" t="str">
            <v>0. Antes de 2018</v>
          </cell>
          <cell r="E214">
            <v>686726.69833333325</v>
          </cell>
          <cell r="F214" t="str">
            <v>PORTE 1</v>
          </cell>
          <cell r="G214">
            <v>730404.99353262177</v>
          </cell>
          <cell r="H214" t="str">
            <v>--</v>
          </cell>
          <cell r="I214">
            <v>686726.69833333325</v>
          </cell>
          <cell r="J214" t="str">
            <v>PORTE 1</v>
          </cell>
          <cell r="K214" t="str">
            <v>PORTE 1</v>
          </cell>
          <cell r="L214" t="b">
            <v>1</v>
          </cell>
          <cell r="M214" t="str">
            <v>PORTE 1</v>
          </cell>
        </row>
        <row r="215">
          <cell r="A215">
            <v>984</v>
          </cell>
          <cell r="B215">
            <v>876247.22166666668</v>
          </cell>
          <cell r="C215">
            <v>0</v>
          </cell>
          <cell r="D215" t="str">
            <v>0. Antes de 2018</v>
          </cell>
          <cell r="E215">
            <v>876247.22166666668</v>
          </cell>
          <cell r="F215" t="str">
            <v>PORTE 2</v>
          </cell>
          <cell r="G215">
            <v>1209068.5937645375</v>
          </cell>
          <cell r="H215">
            <v>653400</v>
          </cell>
          <cell r="I215">
            <v>876247.22166666668</v>
          </cell>
          <cell r="J215" t="str">
            <v>PORTE 2</v>
          </cell>
          <cell r="K215" t="str">
            <v>PORTE 2</v>
          </cell>
          <cell r="L215" t="b">
            <v>1</v>
          </cell>
          <cell r="M215" t="str">
            <v>PORTE 2</v>
          </cell>
        </row>
        <row r="216">
          <cell r="A216">
            <v>990</v>
          </cell>
          <cell r="B216">
            <v>574515.85583333333</v>
          </cell>
          <cell r="C216">
            <v>0</v>
          </cell>
          <cell r="D216" t="str">
            <v>0. Antes de 2018</v>
          </cell>
          <cell r="E216">
            <v>574515.85583333333</v>
          </cell>
          <cell r="F216" t="str">
            <v>PORTE 1</v>
          </cell>
          <cell r="G216">
            <v>713089.94593493093</v>
          </cell>
          <cell r="H216">
            <v>550000</v>
          </cell>
          <cell r="I216">
            <v>574515.85583333333</v>
          </cell>
          <cell r="J216" t="str">
            <v>PORTE 1</v>
          </cell>
          <cell r="K216" t="str">
            <v>PORTE 1</v>
          </cell>
          <cell r="L216" t="b">
            <v>1</v>
          </cell>
          <cell r="M216" t="str">
            <v>PORTE 1</v>
          </cell>
        </row>
        <row r="217">
          <cell r="A217">
            <v>999</v>
          </cell>
          <cell r="B217">
            <v>890911.96250000002</v>
          </cell>
          <cell r="C217">
            <v>0</v>
          </cell>
          <cell r="D217" t="str">
            <v>0. Antes de 2018</v>
          </cell>
          <cell r="E217">
            <v>890911.96250000002</v>
          </cell>
          <cell r="F217" t="str">
            <v>PORTE 2</v>
          </cell>
          <cell r="G217">
            <v>1159714.3195134196</v>
          </cell>
          <cell r="H217" t="str">
            <v>--</v>
          </cell>
          <cell r="I217">
            <v>890911.96250000002</v>
          </cell>
          <cell r="J217" t="str">
            <v>PORTE 2</v>
          </cell>
          <cell r="K217" t="str">
            <v>PORTE 2</v>
          </cell>
          <cell r="L217" t="b">
            <v>1</v>
          </cell>
          <cell r="M217" t="str">
            <v>PORTE 2</v>
          </cell>
        </row>
        <row r="218">
          <cell r="A218">
            <v>1000</v>
          </cell>
          <cell r="B218">
            <v>4137318.2883333326</v>
          </cell>
          <cell r="C218">
            <v>0</v>
          </cell>
          <cell r="D218" t="str">
            <v>0. Antes de 2018</v>
          </cell>
          <cell r="E218">
            <v>4137318.2883333326</v>
          </cell>
          <cell r="F218" t="str">
            <v>PORTE 5</v>
          </cell>
          <cell r="G218">
            <v>4803194.6460874323</v>
          </cell>
          <cell r="H218" t="str">
            <v>--</v>
          </cell>
          <cell r="I218">
            <v>4137318.2883333326</v>
          </cell>
          <cell r="J218" t="str">
            <v>PORTE 5</v>
          </cell>
          <cell r="K218" t="str">
            <v>PORTE 6</v>
          </cell>
          <cell r="L218" t="b">
            <v>0</v>
          </cell>
          <cell r="M218" t="str">
            <v>PORTE 5</v>
          </cell>
        </row>
        <row r="219">
          <cell r="A219">
            <v>1001</v>
          </cell>
          <cell r="B219">
            <v>1907948.1250000002</v>
          </cell>
          <cell r="C219">
            <v>0</v>
          </cell>
          <cell r="D219" t="str">
            <v>0. Antes de 2018</v>
          </cell>
          <cell r="E219">
            <v>1907948.1250000002</v>
          </cell>
          <cell r="F219" t="str">
            <v>PORTE 3</v>
          </cell>
          <cell r="G219">
            <v>2653210.8792310334</v>
          </cell>
          <cell r="H219" t="str">
            <v>--</v>
          </cell>
          <cell r="I219">
            <v>1907948.1250000002</v>
          </cell>
          <cell r="J219" t="str">
            <v>PORTE 3</v>
          </cell>
          <cell r="K219" t="str">
            <v>PORTE 4</v>
          </cell>
          <cell r="L219" t="b">
            <v>0</v>
          </cell>
          <cell r="M219" t="str">
            <v>PORTE 3</v>
          </cell>
        </row>
        <row r="220">
          <cell r="A220">
            <v>1002</v>
          </cell>
          <cell r="B220">
            <v>4710745.6224999996</v>
          </cell>
          <cell r="C220">
            <v>0</v>
          </cell>
          <cell r="D220" t="str">
            <v>0. Antes de 2018</v>
          </cell>
          <cell r="E220">
            <v>4710745.6224999996</v>
          </cell>
          <cell r="F220" t="str">
            <v>PORTE 6</v>
          </cell>
          <cell r="G220">
            <v>5844433.9574252162</v>
          </cell>
          <cell r="H220" t="str">
            <v>--</v>
          </cell>
          <cell r="I220">
            <v>4710745.6224999996</v>
          </cell>
          <cell r="J220" t="str">
            <v>PORTE 6</v>
          </cell>
          <cell r="K220" t="str">
            <v>PORTE 6</v>
          </cell>
          <cell r="L220" t="b">
            <v>1</v>
          </cell>
          <cell r="M220" t="str">
            <v>PORTE 6</v>
          </cell>
        </row>
        <row r="221">
          <cell r="A221">
            <v>1003</v>
          </cell>
          <cell r="B221">
            <v>3940579.0000000005</v>
          </cell>
          <cell r="C221">
            <v>0</v>
          </cell>
          <cell r="D221" t="str">
            <v>0. Antes de 2018</v>
          </cell>
          <cell r="E221">
            <v>3940579.0000000005</v>
          </cell>
          <cell r="F221" t="str">
            <v>PORTE 5</v>
          </cell>
          <cell r="G221">
            <v>4690285.3815397508</v>
          </cell>
          <cell r="H221" t="str">
            <v>--</v>
          </cell>
          <cell r="I221">
            <v>3940579.0000000005</v>
          </cell>
          <cell r="J221" t="str">
            <v>PORTE 5</v>
          </cell>
          <cell r="K221" t="str">
            <v>PORTE 6</v>
          </cell>
          <cell r="L221" t="b">
            <v>0</v>
          </cell>
          <cell r="M221" t="str">
            <v>PORTE 5</v>
          </cell>
        </row>
        <row r="222">
          <cell r="A222">
            <v>1005</v>
          </cell>
          <cell r="B222">
            <v>1538060.0308333335</v>
          </cell>
          <cell r="C222">
            <v>0</v>
          </cell>
          <cell r="D222" t="str">
            <v>0. Antes de 2018</v>
          </cell>
          <cell r="E222">
            <v>1538060.0308333335</v>
          </cell>
          <cell r="F222" t="str">
            <v>PORTE 3</v>
          </cell>
          <cell r="G222">
            <v>1653797.312115741</v>
          </cell>
          <cell r="H222" t="str">
            <v>--</v>
          </cell>
          <cell r="I222">
            <v>1538060.0308333335</v>
          </cell>
          <cell r="J222" t="str">
            <v>PORTE 3</v>
          </cell>
          <cell r="K222" t="str">
            <v>PORTE 3</v>
          </cell>
          <cell r="L222" t="b">
            <v>1</v>
          </cell>
          <cell r="M222" t="str">
            <v>PORTE 3</v>
          </cell>
        </row>
        <row r="223">
          <cell r="A223">
            <v>1006</v>
          </cell>
          <cell r="B223">
            <v>1316507.4991666668</v>
          </cell>
          <cell r="C223">
            <v>0</v>
          </cell>
          <cell r="D223" t="str">
            <v>0. Antes de 2018</v>
          </cell>
          <cell r="E223">
            <v>1316507.4991666668</v>
          </cell>
          <cell r="F223" t="str">
            <v>PORTE 3</v>
          </cell>
          <cell r="G223">
            <v>1479569.1460709507</v>
          </cell>
          <cell r="H223" t="str">
            <v>--</v>
          </cell>
          <cell r="I223">
            <v>1316507.4991666668</v>
          </cell>
          <cell r="J223" t="str">
            <v>PORTE 3</v>
          </cell>
          <cell r="K223" t="str">
            <v>PORTE 3</v>
          </cell>
          <cell r="L223" t="b">
            <v>1</v>
          </cell>
          <cell r="M223" t="str">
            <v>PORTE 3</v>
          </cell>
        </row>
        <row r="224">
          <cell r="A224">
            <v>1008</v>
          </cell>
          <cell r="B224">
            <v>3376242.7616666667</v>
          </cell>
          <cell r="C224">
            <v>0</v>
          </cell>
          <cell r="D224" t="str">
            <v>0. Antes de 2018</v>
          </cell>
          <cell r="E224">
            <v>3376242.7616666667</v>
          </cell>
          <cell r="F224" t="str">
            <v>PORTE 5</v>
          </cell>
          <cell r="G224">
            <v>4135347.0916470671</v>
          </cell>
          <cell r="H224" t="str">
            <v>--</v>
          </cell>
          <cell r="I224">
            <v>3376242.7616666667</v>
          </cell>
          <cell r="J224" t="str">
            <v>PORTE 5</v>
          </cell>
          <cell r="K224" t="str">
            <v>PORTE 5</v>
          </cell>
          <cell r="L224" t="b">
            <v>1</v>
          </cell>
          <cell r="M224" t="str">
            <v>PORTE 5</v>
          </cell>
        </row>
        <row r="225">
          <cell r="A225">
            <v>1009</v>
          </cell>
          <cell r="B225">
            <v>5098436.7666666666</v>
          </cell>
          <cell r="C225">
            <v>0</v>
          </cell>
          <cell r="D225" t="str">
            <v>0. Antes de 2018</v>
          </cell>
          <cell r="E225">
            <v>5098436.7666666666</v>
          </cell>
          <cell r="F225" t="str">
            <v>PORTE 6</v>
          </cell>
          <cell r="G225">
            <v>5798049.6419659881</v>
          </cell>
          <cell r="H225" t="str">
            <v>--</v>
          </cell>
          <cell r="I225">
            <v>5098436.7666666666</v>
          </cell>
          <cell r="J225" t="str">
            <v>PORTE 6</v>
          </cell>
          <cell r="K225" t="str">
            <v>PORTE 6</v>
          </cell>
          <cell r="L225" t="b">
            <v>1</v>
          </cell>
          <cell r="M225" t="str">
            <v>PORTE 6</v>
          </cell>
        </row>
        <row r="226">
          <cell r="A226">
            <v>1010</v>
          </cell>
          <cell r="B226">
            <v>857952.08083333343</v>
          </cell>
          <cell r="C226">
            <v>0</v>
          </cell>
          <cell r="D226" t="str">
            <v>0. Antes de 2018</v>
          </cell>
          <cell r="E226">
            <v>857952.08083333343</v>
          </cell>
          <cell r="F226" t="str">
            <v>PORTE 2</v>
          </cell>
          <cell r="G226">
            <v>1062315.1999319876</v>
          </cell>
          <cell r="H226" t="str">
            <v>--</v>
          </cell>
          <cell r="I226">
            <v>857952.08083333343</v>
          </cell>
          <cell r="J226" t="str">
            <v>PORTE 2</v>
          </cell>
          <cell r="K226" t="str">
            <v>PORTE 2</v>
          </cell>
          <cell r="L226" t="b">
            <v>1</v>
          </cell>
          <cell r="M226" t="str">
            <v>PORTE 2</v>
          </cell>
        </row>
        <row r="227">
          <cell r="A227">
            <v>1011</v>
          </cell>
          <cell r="B227">
            <v>2260679.5191666665</v>
          </cell>
          <cell r="C227">
            <v>0</v>
          </cell>
          <cell r="D227" t="str">
            <v>0. Antes de 2018</v>
          </cell>
          <cell r="E227">
            <v>2260679.5191666665</v>
          </cell>
          <cell r="F227" t="str">
            <v>PORTE 4</v>
          </cell>
          <cell r="G227">
            <v>2734760.0963737806</v>
          </cell>
          <cell r="H227" t="str">
            <v>--</v>
          </cell>
          <cell r="I227">
            <v>2260679.5191666665</v>
          </cell>
          <cell r="J227" t="str">
            <v>PORTE 4</v>
          </cell>
          <cell r="K227" t="str">
            <v>PORTE 4</v>
          </cell>
          <cell r="L227" t="b">
            <v>1</v>
          </cell>
          <cell r="M227" t="str">
            <v>PORTE 4</v>
          </cell>
        </row>
        <row r="228">
          <cell r="A228">
            <v>1012</v>
          </cell>
          <cell r="B228">
            <v>1635723.1991666669</v>
          </cell>
          <cell r="C228">
            <v>0</v>
          </cell>
          <cell r="D228" t="str">
            <v>0. Antes de 2018</v>
          </cell>
          <cell r="E228">
            <v>1635723.1991666669</v>
          </cell>
          <cell r="F228" t="str">
            <v>PORTE 3</v>
          </cell>
          <cell r="G228">
            <v>1793761.1092314408</v>
          </cell>
          <cell r="H228" t="str">
            <v>--</v>
          </cell>
          <cell r="I228">
            <v>1635723.1991666669</v>
          </cell>
          <cell r="J228" t="str">
            <v>PORTE 3</v>
          </cell>
          <cell r="K228" t="str">
            <v>PORTE 3</v>
          </cell>
          <cell r="L228" t="b">
            <v>1</v>
          </cell>
          <cell r="M228" t="str">
            <v>PORTE 3</v>
          </cell>
        </row>
        <row r="229">
          <cell r="A229">
            <v>1013</v>
          </cell>
          <cell r="B229">
            <v>1647061.6466666665</v>
          </cell>
          <cell r="C229">
            <v>0</v>
          </cell>
          <cell r="D229" t="str">
            <v>0. Antes de 2018</v>
          </cell>
          <cell r="E229">
            <v>1647061.6466666665</v>
          </cell>
          <cell r="F229" t="str">
            <v>PORTE 3</v>
          </cell>
          <cell r="G229">
            <v>1940824.6269872123</v>
          </cell>
          <cell r="H229" t="str">
            <v>--</v>
          </cell>
          <cell r="I229">
            <v>1647061.6466666665</v>
          </cell>
          <cell r="J229" t="str">
            <v>PORTE 3</v>
          </cell>
          <cell r="K229" t="str">
            <v>PORTE 3</v>
          </cell>
          <cell r="L229" t="b">
            <v>1</v>
          </cell>
          <cell r="M229" t="str">
            <v>PORTE 3</v>
          </cell>
        </row>
        <row r="230">
          <cell r="A230">
            <v>1014</v>
          </cell>
          <cell r="B230">
            <v>2260619.7508333335</v>
          </cell>
          <cell r="C230">
            <v>0</v>
          </cell>
          <cell r="D230" t="str">
            <v>0. Antes de 2018</v>
          </cell>
          <cell r="E230">
            <v>2260619.7508333335</v>
          </cell>
          <cell r="F230" t="str">
            <v>PORTE 4</v>
          </cell>
          <cell r="G230">
            <v>2402503.714006898</v>
          </cell>
          <cell r="H230" t="str">
            <v>--</v>
          </cell>
          <cell r="I230">
            <v>2260619.7508333335</v>
          </cell>
          <cell r="J230" t="str">
            <v>PORTE 4</v>
          </cell>
          <cell r="K230" t="str">
            <v>PORTE 4</v>
          </cell>
          <cell r="L230" t="b">
            <v>1</v>
          </cell>
          <cell r="M230" t="str">
            <v>PORTE 4</v>
          </cell>
        </row>
        <row r="231">
          <cell r="A231">
            <v>1015</v>
          </cell>
          <cell r="B231">
            <v>1099782.3541666667</v>
          </cell>
          <cell r="C231">
            <v>0</v>
          </cell>
          <cell r="D231" t="str">
            <v>0. Antes de 2018</v>
          </cell>
          <cell r="E231">
            <v>1099782.3541666667</v>
          </cell>
          <cell r="F231" t="str">
            <v>PORTE 2</v>
          </cell>
          <cell r="G231">
            <v>1225253.1300164077</v>
          </cell>
          <cell r="H231" t="str">
            <v>--</v>
          </cell>
          <cell r="I231">
            <v>1099782.3541666667</v>
          </cell>
          <cell r="J231" t="str">
            <v>PORTE 2</v>
          </cell>
          <cell r="K231" t="str">
            <v>PORTE 2</v>
          </cell>
          <cell r="L231" t="b">
            <v>1</v>
          </cell>
          <cell r="M231" t="str">
            <v>PORTE 2</v>
          </cell>
        </row>
        <row r="232">
          <cell r="A232">
            <v>1016</v>
          </cell>
          <cell r="B232">
            <v>1005945.0516666668</v>
          </cell>
          <cell r="C232">
            <v>0</v>
          </cell>
          <cell r="D232" t="str">
            <v>0. Antes de 2018</v>
          </cell>
          <cell r="E232">
            <v>1005945.0516666668</v>
          </cell>
          <cell r="F232" t="str">
            <v>PORTE 2</v>
          </cell>
          <cell r="G232">
            <v>1202134.2393475759</v>
          </cell>
          <cell r="H232" t="str">
            <v>--</v>
          </cell>
          <cell r="I232">
            <v>1005945.0516666668</v>
          </cell>
          <cell r="J232" t="str">
            <v>PORTE 2</v>
          </cell>
          <cell r="K232" t="str">
            <v>PORTE 2</v>
          </cell>
          <cell r="L232" t="b">
            <v>1</v>
          </cell>
          <cell r="M232" t="str">
            <v>PORTE 2</v>
          </cell>
        </row>
        <row r="233">
          <cell r="A233">
            <v>1018</v>
          </cell>
          <cell r="B233">
            <v>5296727.1841666671</v>
          </cell>
          <cell r="C233">
            <v>0</v>
          </cell>
          <cell r="D233" t="str">
            <v>0. Antes de 2018</v>
          </cell>
          <cell r="E233">
            <v>5296727.1841666671</v>
          </cell>
          <cell r="F233" t="str">
            <v>PORTE 6</v>
          </cell>
          <cell r="G233">
            <v>6191422.3086049203</v>
          </cell>
          <cell r="H233" t="str">
            <v>--</v>
          </cell>
          <cell r="I233">
            <v>5296727.1841666671</v>
          </cell>
          <cell r="J233" t="str">
            <v>PORTE 6</v>
          </cell>
          <cell r="K233" t="str">
            <v>PORTE 6</v>
          </cell>
          <cell r="L233" t="b">
            <v>1</v>
          </cell>
          <cell r="M233" t="str">
            <v>PORTE 6</v>
          </cell>
        </row>
        <row r="234">
          <cell r="A234">
            <v>1021</v>
          </cell>
          <cell r="B234">
            <v>992457.73083333333</v>
          </cell>
          <cell r="C234">
            <v>0</v>
          </cell>
          <cell r="D234" t="str">
            <v>0. Antes de 2018</v>
          </cell>
          <cell r="E234">
            <v>992457.73083333333</v>
          </cell>
          <cell r="F234" t="str">
            <v>PORTE 2</v>
          </cell>
          <cell r="G234">
            <v>1145040.5930626949</v>
          </cell>
          <cell r="H234" t="str">
            <v>--</v>
          </cell>
          <cell r="I234">
            <v>992457.73083333333</v>
          </cell>
          <cell r="J234" t="str">
            <v>PORTE 2</v>
          </cell>
          <cell r="K234" t="str">
            <v>PORTE 2</v>
          </cell>
          <cell r="L234" t="b">
            <v>1</v>
          </cell>
          <cell r="M234" t="str">
            <v>PORTE 2</v>
          </cell>
        </row>
        <row r="235">
          <cell r="A235">
            <v>1022</v>
          </cell>
          <cell r="B235">
            <v>2614398.8558333335</v>
          </cell>
          <cell r="C235">
            <v>0</v>
          </cell>
          <cell r="D235" t="str">
            <v>0. Antes de 2018</v>
          </cell>
          <cell r="E235">
            <v>2614398.8558333335</v>
          </cell>
          <cell r="F235" t="str">
            <v>PORTE 4</v>
          </cell>
          <cell r="G235">
            <v>3076372.2432320542</v>
          </cell>
          <cell r="H235" t="str">
            <v>--</v>
          </cell>
          <cell r="I235">
            <v>2614398.8558333335</v>
          </cell>
          <cell r="J235" t="str">
            <v>PORTE 4</v>
          </cell>
          <cell r="K235" t="str">
            <v>PORTE 5</v>
          </cell>
          <cell r="L235" t="b">
            <v>0</v>
          </cell>
          <cell r="M235" t="str">
            <v>PORTE 4</v>
          </cell>
        </row>
        <row r="236">
          <cell r="A236">
            <v>1023</v>
          </cell>
          <cell r="B236">
            <v>1505174.3758333335</v>
          </cell>
          <cell r="C236">
            <v>0</v>
          </cell>
          <cell r="D236" t="str">
            <v>0. Antes de 2018</v>
          </cell>
          <cell r="E236">
            <v>1505174.3758333335</v>
          </cell>
          <cell r="F236" t="str">
            <v>PORTE 3</v>
          </cell>
          <cell r="G236">
            <v>1687030.7805013813</v>
          </cell>
          <cell r="H236" t="str">
            <v>--</v>
          </cell>
          <cell r="I236">
            <v>1505174.3758333335</v>
          </cell>
          <cell r="J236" t="str">
            <v>PORTE 3</v>
          </cell>
          <cell r="K236" t="str">
            <v>PORTE 3</v>
          </cell>
          <cell r="L236" t="b">
            <v>1</v>
          </cell>
          <cell r="M236" t="str">
            <v>PORTE 3</v>
          </cell>
        </row>
        <row r="237">
          <cell r="A237">
            <v>1024</v>
          </cell>
          <cell r="B237">
            <v>2425224.5108333332</v>
          </cell>
          <cell r="C237">
            <v>0</v>
          </cell>
          <cell r="D237" t="str">
            <v>0. Antes de 2018</v>
          </cell>
          <cell r="E237">
            <v>2425224.5108333332</v>
          </cell>
          <cell r="F237" t="str">
            <v>PORTE 4</v>
          </cell>
          <cell r="G237">
            <v>2657743.5935021285</v>
          </cell>
          <cell r="H237" t="str">
            <v>--</v>
          </cell>
          <cell r="I237">
            <v>2425224.5108333332</v>
          </cell>
          <cell r="J237" t="str">
            <v>PORTE 4</v>
          </cell>
          <cell r="K237" t="str">
            <v>PORTE 4</v>
          </cell>
          <cell r="L237" t="b">
            <v>1</v>
          </cell>
          <cell r="M237" t="str">
            <v>PORTE 4</v>
          </cell>
        </row>
        <row r="238">
          <cell r="A238">
            <v>1025</v>
          </cell>
          <cell r="B238">
            <v>3302510.0374999996</v>
          </cell>
          <cell r="C238">
            <v>0</v>
          </cell>
          <cell r="D238" t="str">
            <v>0. Antes de 2018</v>
          </cell>
          <cell r="E238">
            <v>3302510.0374999996</v>
          </cell>
          <cell r="F238" t="str">
            <v>PORTE 5</v>
          </cell>
          <cell r="G238">
            <v>3694780.8489136626</v>
          </cell>
          <cell r="H238" t="str">
            <v>--</v>
          </cell>
          <cell r="I238">
            <v>3302510.0374999996</v>
          </cell>
          <cell r="J238" t="str">
            <v>PORTE 5</v>
          </cell>
          <cell r="K238" t="str">
            <v>PORTE 5</v>
          </cell>
          <cell r="L238" t="b">
            <v>1</v>
          </cell>
          <cell r="M238" t="str">
            <v>PORTE 5</v>
          </cell>
        </row>
        <row r="239">
          <cell r="A239">
            <v>1026</v>
          </cell>
          <cell r="B239">
            <v>2439573.7266666666</v>
          </cell>
          <cell r="C239">
            <v>0</v>
          </cell>
          <cell r="D239" t="str">
            <v>0. Antes de 2018</v>
          </cell>
          <cell r="E239">
            <v>2439573.7266666666</v>
          </cell>
          <cell r="F239" t="str">
            <v>PORTE 4</v>
          </cell>
          <cell r="G239">
            <v>3033028.3504745071</v>
          </cell>
          <cell r="H239" t="str">
            <v>--</v>
          </cell>
          <cell r="I239">
            <v>2439573.7266666666</v>
          </cell>
          <cell r="J239" t="str">
            <v>PORTE 4</v>
          </cell>
          <cell r="K239" t="str">
            <v>PORTE 5</v>
          </cell>
          <cell r="L239" t="b">
            <v>0</v>
          </cell>
          <cell r="M239" t="str">
            <v>PORTE 4</v>
          </cell>
        </row>
        <row r="240">
          <cell r="A240">
            <v>1028</v>
          </cell>
          <cell r="B240">
            <v>1627938.6958333331</v>
          </cell>
          <cell r="C240">
            <v>0</v>
          </cell>
          <cell r="D240" t="str">
            <v>0. Antes de 2018</v>
          </cell>
          <cell r="E240">
            <v>1627938.6958333331</v>
          </cell>
          <cell r="F240" t="str">
            <v>PORTE 3</v>
          </cell>
          <cell r="G240">
            <v>1848335.9935937712</v>
          </cell>
          <cell r="H240" t="str">
            <v>--</v>
          </cell>
          <cell r="I240">
            <v>1627938.6958333331</v>
          </cell>
          <cell r="J240" t="str">
            <v>PORTE 3</v>
          </cell>
          <cell r="K240" t="str">
            <v>PORTE 3</v>
          </cell>
          <cell r="L240" t="b">
            <v>1</v>
          </cell>
          <cell r="M240" t="str">
            <v>PORTE 3</v>
          </cell>
        </row>
        <row r="241">
          <cell r="A241">
            <v>1029</v>
          </cell>
          <cell r="B241">
            <v>1937121.0933333335</v>
          </cell>
          <cell r="C241">
            <v>0</v>
          </cell>
          <cell r="D241" t="str">
            <v>0. Antes de 2018</v>
          </cell>
          <cell r="E241">
            <v>1937121.0933333335</v>
          </cell>
          <cell r="F241" t="str">
            <v>PORTE 3</v>
          </cell>
          <cell r="G241">
            <v>2168757.4158390588</v>
          </cell>
          <cell r="H241" t="str">
            <v>--</v>
          </cell>
          <cell r="I241">
            <v>1937121.0933333335</v>
          </cell>
          <cell r="J241" t="str">
            <v>PORTE 3</v>
          </cell>
          <cell r="K241" t="str">
            <v>PORTE 4</v>
          </cell>
          <cell r="L241" t="b">
            <v>0</v>
          </cell>
          <cell r="M241" t="str">
            <v>PORTE 3</v>
          </cell>
        </row>
        <row r="242">
          <cell r="A242">
            <v>1031</v>
          </cell>
          <cell r="B242">
            <v>7416249.2583333328</v>
          </cell>
          <cell r="C242">
            <v>0</v>
          </cell>
          <cell r="D242" t="str">
            <v>0. Antes de 2018</v>
          </cell>
          <cell r="E242">
            <v>7416249.2583333328</v>
          </cell>
          <cell r="F242" t="str">
            <v>PORTE 6</v>
          </cell>
          <cell r="G242">
            <v>8706746.4064865541</v>
          </cell>
          <cell r="H242" t="str">
            <v>--</v>
          </cell>
          <cell r="I242">
            <v>7416249.2583333328</v>
          </cell>
          <cell r="J242" t="str">
            <v>PORTE 6</v>
          </cell>
          <cell r="K242" t="str">
            <v>PORTE 6</v>
          </cell>
          <cell r="L242" t="b">
            <v>1</v>
          </cell>
          <cell r="M242" t="str">
            <v>PORTE 6</v>
          </cell>
        </row>
        <row r="243">
          <cell r="A243">
            <v>1032</v>
          </cell>
          <cell r="B243">
            <v>2385985.6541666663</v>
          </cell>
          <cell r="C243">
            <v>0</v>
          </cell>
          <cell r="D243" t="str">
            <v>0. Antes de 2018</v>
          </cell>
          <cell r="E243">
            <v>2385985.6541666663</v>
          </cell>
          <cell r="F243" t="str">
            <v>PORTE 4</v>
          </cell>
          <cell r="G243">
            <v>2986679.8501971411</v>
          </cell>
          <cell r="H243" t="str">
            <v>--</v>
          </cell>
          <cell r="I243">
            <v>2385985.6541666663</v>
          </cell>
          <cell r="J243" t="str">
            <v>PORTE 4</v>
          </cell>
          <cell r="K243" t="str">
            <v>PORTE 4</v>
          </cell>
          <cell r="L243" t="b">
            <v>1</v>
          </cell>
          <cell r="M243" t="str">
            <v>PORTE 4</v>
          </cell>
        </row>
        <row r="244">
          <cell r="A244">
            <v>1033</v>
          </cell>
          <cell r="B244">
            <v>1412127.5650000002</v>
          </cell>
          <cell r="C244">
            <v>0</v>
          </cell>
          <cell r="D244" t="str">
            <v>0. Antes de 2018</v>
          </cell>
          <cell r="E244">
            <v>1412127.5650000002</v>
          </cell>
          <cell r="F244" t="str">
            <v>PORTE 3</v>
          </cell>
          <cell r="G244">
            <v>1482968.3711695101</v>
          </cell>
          <cell r="H244" t="str">
            <v>--</v>
          </cell>
          <cell r="I244">
            <v>1412127.5650000002</v>
          </cell>
          <cell r="J244" t="str">
            <v>PORTE 3</v>
          </cell>
          <cell r="K244" t="str">
            <v>PORTE 3</v>
          </cell>
          <cell r="L244" t="b">
            <v>1</v>
          </cell>
          <cell r="M244" t="str">
            <v>PORTE 3</v>
          </cell>
        </row>
        <row r="245">
          <cell r="A245">
            <v>1034</v>
          </cell>
          <cell r="B245">
            <v>2240923.4241666668</v>
          </cell>
          <cell r="C245">
            <v>0</v>
          </cell>
          <cell r="D245" t="str">
            <v>0. Antes de 2018</v>
          </cell>
          <cell r="E245">
            <v>2240923.4241666668</v>
          </cell>
          <cell r="F245" t="str">
            <v>PORTE 4</v>
          </cell>
          <cell r="G245">
            <v>2575984.0616160147</v>
          </cell>
          <cell r="H245" t="str">
            <v>--</v>
          </cell>
          <cell r="I245">
            <v>2240923.4241666668</v>
          </cell>
          <cell r="J245" t="str">
            <v>PORTE 4</v>
          </cell>
          <cell r="K245" t="str">
            <v>PORTE 4</v>
          </cell>
          <cell r="L245" t="b">
            <v>1</v>
          </cell>
          <cell r="M245" t="str">
            <v>PORTE 4</v>
          </cell>
        </row>
        <row r="246">
          <cell r="A246">
            <v>1035</v>
          </cell>
          <cell r="B246">
            <v>2416664.7524999999</v>
          </cell>
          <cell r="C246">
            <v>0</v>
          </cell>
          <cell r="D246" t="str">
            <v>0. Antes de 2018</v>
          </cell>
          <cell r="E246">
            <v>2416664.7524999999</v>
          </cell>
          <cell r="F246" t="str">
            <v>PORTE 4</v>
          </cell>
          <cell r="G246">
            <v>2846114.0959912175</v>
          </cell>
          <cell r="H246" t="str">
            <v>--</v>
          </cell>
          <cell r="I246">
            <v>2416664.7524999999</v>
          </cell>
          <cell r="J246" t="str">
            <v>PORTE 4</v>
          </cell>
          <cell r="K246" t="str">
            <v>PORTE 4</v>
          </cell>
          <cell r="L246" t="b">
            <v>1</v>
          </cell>
          <cell r="M246" t="str">
            <v>PORTE 4</v>
          </cell>
        </row>
        <row r="247">
          <cell r="A247">
            <v>1036</v>
          </cell>
          <cell r="B247">
            <v>2220967.914166667</v>
          </cell>
          <cell r="C247">
            <v>0</v>
          </cell>
          <cell r="D247" t="str">
            <v>0. Antes de 2018</v>
          </cell>
          <cell r="E247">
            <v>2220967.914166667</v>
          </cell>
          <cell r="F247" t="str">
            <v>PORTE 4</v>
          </cell>
          <cell r="G247">
            <v>2422424.3042455185</v>
          </cell>
          <cell r="H247" t="str">
            <v>--</v>
          </cell>
          <cell r="I247">
            <v>2220967.914166667</v>
          </cell>
          <cell r="J247" t="str">
            <v>PORTE 4</v>
          </cell>
          <cell r="K247" t="str">
            <v>PORTE 4</v>
          </cell>
          <cell r="L247" t="b">
            <v>1</v>
          </cell>
          <cell r="M247" t="str">
            <v>PORTE 4</v>
          </cell>
        </row>
        <row r="248">
          <cell r="A248">
            <v>1037</v>
          </cell>
          <cell r="B248">
            <v>898880.39583333337</v>
          </cell>
          <cell r="C248">
            <v>0</v>
          </cell>
          <cell r="D248" t="str">
            <v>0. Antes de 2018</v>
          </cell>
          <cell r="E248">
            <v>898880.39583333337</v>
          </cell>
          <cell r="F248" t="str">
            <v>PORTE 2</v>
          </cell>
          <cell r="G248">
            <v>1027859.7890808571</v>
          </cell>
          <cell r="H248" t="str">
            <v>--</v>
          </cell>
          <cell r="I248">
            <v>898880.39583333337</v>
          </cell>
          <cell r="J248" t="str">
            <v>PORTE 2</v>
          </cell>
          <cell r="K248" t="str">
            <v>PORTE 2</v>
          </cell>
          <cell r="L248" t="b">
            <v>1</v>
          </cell>
          <cell r="M248" t="str">
            <v>PORTE 2</v>
          </cell>
        </row>
        <row r="249">
          <cell r="A249">
            <v>1038</v>
          </cell>
          <cell r="B249">
            <v>1058419.18</v>
          </cell>
          <cell r="C249">
            <v>0</v>
          </cell>
          <cell r="D249" t="str">
            <v>0. Antes de 2018</v>
          </cell>
          <cell r="E249">
            <v>1058419.18</v>
          </cell>
          <cell r="F249" t="str">
            <v>PORTE 2</v>
          </cell>
          <cell r="G249">
            <v>1089926.1285628022</v>
          </cell>
          <cell r="H249" t="str">
            <v>--</v>
          </cell>
          <cell r="I249">
            <v>1058419.18</v>
          </cell>
          <cell r="J249" t="str">
            <v>PORTE 2</v>
          </cell>
          <cell r="K249" t="str">
            <v>PORTE 2</v>
          </cell>
          <cell r="L249" t="b">
            <v>1</v>
          </cell>
          <cell r="M249" t="str">
            <v>PORTE 2</v>
          </cell>
        </row>
        <row r="250">
          <cell r="A250">
            <v>1039</v>
          </cell>
          <cell r="B250">
            <v>2684477.8658333328</v>
          </cell>
          <cell r="C250">
            <v>0</v>
          </cell>
          <cell r="D250" t="str">
            <v>0. Antes de 2018</v>
          </cell>
          <cell r="E250">
            <v>2684477.8658333328</v>
          </cell>
          <cell r="F250" t="str">
            <v>PORTE 4</v>
          </cell>
          <cell r="G250">
            <v>3187832.0039041168</v>
          </cell>
          <cell r="H250" t="str">
            <v>--</v>
          </cell>
          <cell r="I250">
            <v>2684477.8658333328</v>
          </cell>
          <cell r="J250" t="str">
            <v>PORTE 4</v>
          </cell>
          <cell r="K250" t="str">
            <v>PORTE 5</v>
          </cell>
          <cell r="L250" t="b">
            <v>0</v>
          </cell>
          <cell r="M250" t="str">
            <v>PORTE 4</v>
          </cell>
        </row>
        <row r="251">
          <cell r="A251">
            <v>1040</v>
          </cell>
          <cell r="B251">
            <v>2637045.7108333334</v>
          </cell>
          <cell r="C251">
            <v>0</v>
          </cell>
          <cell r="D251" t="str">
            <v>0. Antes de 2018</v>
          </cell>
          <cell r="E251">
            <v>2637045.7108333334</v>
          </cell>
          <cell r="F251" t="str">
            <v>PORTE 4</v>
          </cell>
          <cell r="G251">
            <v>3265739.8869516985</v>
          </cell>
          <cell r="H251" t="str">
            <v>--</v>
          </cell>
          <cell r="I251">
            <v>2637045.7108333334</v>
          </cell>
          <cell r="J251" t="str">
            <v>PORTE 4</v>
          </cell>
          <cell r="K251" t="str">
            <v>PORTE 5</v>
          </cell>
          <cell r="L251" t="b">
            <v>0</v>
          </cell>
          <cell r="M251" t="str">
            <v>PORTE 4</v>
          </cell>
        </row>
        <row r="252">
          <cell r="A252">
            <v>1041</v>
          </cell>
          <cell r="B252">
            <v>1413684.8791666667</v>
          </cell>
          <cell r="C252">
            <v>0</v>
          </cell>
          <cell r="D252" t="str">
            <v>0. Antes de 2018</v>
          </cell>
          <cell r="E252">
            <v>1413684.8791666667</v>
          </cell>
          <cell r="F252" t="str">
            <v>PORTE 3</v>
          </cell>
          <cell r="G252">
            <v>1673314.6606897635</v>
          </cell>
          <cell r="H252" t="str">
            <v>--</v>
          </cell>
          <cell r="I252">
            <v>1413684.8791666667</v>
          </cell>
          <cell r="J252" t="str">
            <v>PORTE 3</v>
          </cell>
          <cell r="K252" t="str">
            <v>PORTE 3</v>
          </cell>
          <cell r="L252" t="b">
            <v>1</v>
          </cell>
          <cell r="M252" t="str">
            <v>PORTE 3</v>
          </cell>
        </row>
        <row r="253">
          <cell r="A253">
            <v>1042</v>
          </cell>
          <cell r="B253">
            <v>7838721.0858333334</v>
          </cell>
          <cell r="C253">
            <v>0</v>
          </cell>
          <cell r="D253" t="str">
            <v>0. Antes de 2018</v>
          </cell>
          <cell r="E253">
            <v>7838721.0858333334</v>
          </cell>
          <cell r="F253" t="str">
            <v>PORTE 6</v>
          </cell>
          <cell r="G253">
            <v>9473872.2347520925</v>
          </cell>
          <cell r="H253" t="str">
            <v>--</v>
          </cell>
          <cell r="I253">
            <v>7838721.0858333334</v>
          </cell>
          <cell r="J253" t="str">
            <v>PORTE 6</v>
          </cell>
          <cell r="K253" t="str">
            <v>PORTE 6</v>
          </cell>
          <cell r="L253" t="b">
            <v>1</v>
          </cell>
          <cell r="M253" t="str">
            <v>PORTE 6</v>
          </cell>
        </row>
        <row r="254">
          <cell r="A254">
            <v>1043</v>
          </cell>
          <cell r="B254">
            <v>1683878.6158333335</v>
          </cell>
          <cell r="C254">
            <v>0</v>
          </cell>
          <cell r="D254" t="str">
            <v>0. Antes de 2018</v>
          </cell>
          <cell r="E254">
            <v>1683878.6158333335</v>
          </cell>
          <cell r="F254" t="str">
            <v>PORTE 3</v>
          </cell>
          <cell r="G254">
            <v>1855357.956736566</v>
          </cell>
          <cell r="H254" t="str">
            <v>--</v>
          </cell>
          <cell r="I254">
            <v>1683878.6158333335</v>
          </cell>
          <cell r="J254" t="str">
            <v>PORTE 3</v>
          </cell>
          <cell r="K254" t="str">
            <v>PORTE 3</v>
          </cell>
          <cell r="L254" t="b">
            <v>1</v>
          </cell>
          <cell r="M254" t="str">
            <v>PORTE 3</v>
          </cell>
        </row>
        <row r="255">
          <cell r="A255">
            <v>1044</v>
          </cell>
          <cell r="B255">
            <v>1925975.6908333336</v>
          </cell>
          <cell r="C255">
            <v>0</v>
          </cell>
          <cell r="D255" t="str">
            <v>0. Antes de 2018</v>
          </cell>
          <cell r="E255">
            <v>1925975.6908333336</v>
          </cell>
          <cell r="F255" t="str">
            <v>PORTE 3</v>
          </cell>
          <cell r="G255">
            <v>2031137.0657321862</v>
          </cell>
          <cell r="H255" t="str">
            <v>--</v>
          </cell>
          <cell r="I255">
            <v>1925975.6908333336</v>
          </cell>
          <cell r="J255" t="str">
            <v>PORTE 3</v>
          </cell>
          <cell r="K255" t="str">
            <v>PORTE 4</v>
          </cell>
          <cell r="L255" t="b">
            <v>0</v>
          </cell>
          <cell r="M255" t="str">
            <v>PORTE 3</v>
          </cell>
        </row>
        <row r="256">
          <cell r="A256">
            <v>1045</v>
          </cell>
          <cell r="B256">
            <v>2253532.9941666666</v>
          </cell>
          <cell r="C256">
            <v>0</v>
          </cell>
          <cell r="D256" t="str">
            <v>0. Antes de 2018</v>
          </cell>
          <cell r="E256">
            <v>2253532.9941666666</v>
          </cell>
          <cell r="F256" t="str">
            <v>PORTE 4</v>
          </cell>
          <cell r="G256">
            <v>2506132.124959127</v>
          </cell>
          <cell r="H256" t="str">
            <v>--</v>
          </cell>
          <cell r="I256">
            <v>2253532.9941666666</v>
          </cell>
          <cell r="J256" t="str">
            <v>PORTE 4</v>
          </cell>
          <cell r="K256" t="str">
            <v>PORTE 4</v>
          </cell>
          <cell r="L256" t="b">
            <v>1</v>
          </cell>
          <cell r="M256" t="str">
            <v>PORTE 4</v>
          </cell>
        </row>
        <row r="257">
          <cell r="A257">
            <v>1046</v>
          </cell>
          <cell r="B257">
            <v>3744315.3666666672</v>
          </cell>
          <cell r="C257">
            <v>0</v>
          </cell>
          <cell r="D257" t="str">
            <v>0. Antes de 2018</v>
          </cell>
          <cell r="E257">
            <v>3744315.3666666672</v>
          </cell>
          <cell r="F257" t="str">
            <v>PORTE 5</v>
          </cell>
          <cell r="G257">
            <v>4192632.0815616157</v>
          </cell>
          <cell r="H257" t="str">
            <v>--</v>
          </cell>
          <cell r="I257">
            <v>3744315.3666666672</v>
          </cell>
          <cell r="J257" t="str">
            <v>PORTE 5</v>
          </cell>
          <cell r="K257" t="str">
            <v>PORTE 5</v>
          </cell>
          <cell r="L257" t="b">
            <v>1</v>
          </cell>
          <cell r="M257" t="str">
            <v>PORTE 5</v>
          </cell>
        </row>
        <row r="258">
          <cell r="A258">
            <v>1047</v>
          </cell>
          <cell r="B258">
            <v>1172051.6266666667</v>
          </cell>
          <cell r="C258">
            <v>0</v>
          </cell>
          <cell r="D258" t="str">
            <v>0. Antes de 2018</v>
          </cell>
          <cell r="E258">
            <v>1172051.6266666667</v>
          </cell>
          <cell r="F258" t="str">
            <v>PORTE 2</v>
          </cell>
          <cell r="G258">
            <v>1467304.5081198337</v>
          </cell>
          <cell r="H258" t="str">
            <v>--</v>
          </cell>
          <cell r="I258">
            <v>1172051.6266666667</v>
          </cell>
          <cell r="J258" t="str">
            <v>PORTE 2</v>
          </cell>
          <cell r="K258" t="str">
            <v>PORTE 3</v>
          </cell>
          <cell r="L258" t="b">
            <v>0</v>
          </cell>
          <cell r="M258" t="str">
            <v>PORTE 2</v>
          </cell>
        </row>
        <row r="259">
          <cell r="A259">
            <v>1049</v>
          </cell>
          <cell r="B259">
            <v>2248677.8066666671</v>
          </cell>
          <cell r="C259">
            <v>0</v>
          </cell>
          <cell r="D259" t="str">
            <v>0. Antes de 2018</v>
          </cell>
          <cell r="E259">
            <v>2248677.8066666671</v>
          </cell>
          <cell r="F259" t="str">
            <v>PORTE 4</v>
          </cell>
          <cell r="G259">
            <v>2303478.0143154631</v>
          </cell>
          <cell r="H259" t="str">
            <v>--</v>
          </cell>
          <cell r="I259">
            <v>2248677.8066666671</v>
          </cell>
          <cell r="J259" t="str">
            <v>PORTE 4</v>
          </cell>
          <cell r="K259" t="str">
            <v>PORTE 4</v>
          </cell>
          <cell r="L259" t="b">
            <v>1</v>
          </cell>
          <cell r="M259" t="str">
            <v>PORTE 4</v>
          </cell>
        </row>
        <row r="260">
          <cell r="A260">
            <v>1050</v>
          </cell>
          <cell r="B260">
            <v>1603684.2525000002</v>
          </cell>
          <cell r="C260">
            <v>0</v>
          </cell>
          <cell r="D260" t="str">
            <v>0. Antes de 2018</v>
          </cell>
          <cell r="E260">
            <v>1603684.2525000002</v>
          </cell>
          <cell r="F260" t="str">
            <v>PORTE 3</v>
          </cell>
          <cell r="G260">
            <v>2045849.4483309188</v>
          </cell>
          <cell r="H260" t="str">
            <v>--</v>
          </cell>
          <cell r="I260">
            <v>1603684.2525000002</v>
          </cell>
          <cell r="J260" t="str">
            <v>PORTE 3</v>
          </cell>
          <cell r="K260" t="str">
            <v>PORTE 4</v>
          </cell>
          <cell r="L260" t="b">
            <v>0</v>
          </cell>
          <cell r="M260" t="str">
            <v>PORTE 3</v>
          </cell>
        </row>
        <row r="261">
          <cell r="A261">
            <v>1051</v>
          </cell>
          <cell r="B261">
            <v>2514953.6749999998</v>
          </cell>
          <cell r="C261">
            <v>0</v>
          </cell>
          <cell r="D261" t="str">
            <v>0. Antes de 2018</v>
          </cell>
          <cell r="E261">
            <v>2514953.6749999998</v>
          </cell>
          <cell r="F261" t="str">
            <v>PORTE 4</v>
          </cell>
          <cell r="G261">
            <v>2861862.0039155418</v>
          </cell>
          <cell r="H261" t="str">
            <v>--</v>
          </cell>
          <cell r="I261">
            <v>2514953.6749999998</v>
          </cell>
          <cell r="J261" t="str">
            <v>PORTE 4</v>
          </cell>
          <cell r="K261" t="str">
            <v>PORTE 4</v>
          </cell>
          <cell r="L261" t="b">
            <v>1</v>
          </cell>
          <cell r="M261" t="str">
            <v>PORTE 4</v>
          </cell>
        </row>
        <row r="262">
          <cell r="A262">
            <v>1052</v>
          </cell>
          <cell r="B262">
            <v>2353438.5666666669</v>
          </cell>
          <cell r="C262">
            <v>0</v>
          </cell>
          <cell r="D262" t="str">
            <v>0. Antes de 2018</v>
          </cell>
          <cell r="E262">
            <v>2353438.5666666669</v>
          </cell>
          <cell r="F262" t="str">
            <v>PORTE 4</v>
          </cell>
          <cell r="G262">
            <v>2826817.8741341708</v>
          </cell>
          <cell r="H262" t="str">
            <v>--</v>
          </cell>
          <cell r="I262">
            <v>2353438.5666666669</v>
          </cell>
          <cell r="J262" t="str">
            <v>PORTE 4</v>
          </cell>
          <cell r="K262" t="str">
            <v>PORTE 4</v>
          </cell>
          <cell r="L262" t="b">
            <v>1</v>
          </cell>
          <cell r="M262" t="str">
            <v>PORTE 4</v>
          </cell>
        </row>
        <row r="263">
          <cell r="A263">
            <v>1053</v>
          </cell>
          <cell r="B263">
            <v>1953224.3683333334</v>
          </cell>
          <cell r="C263">
            <v>0</v>
          </cell>
          <cell r="D263" t="str">
            <v>0. Antes de 2018</v>
          </cell>
          <cell r="E263">
            <v>1953224.3683333334</v>
          </cell>
          <cell r="F263" t="str">
            <v>PORTE 3</v>
          </cell>
          <cell r="G263">
            <v>2245943.671219572</v>
          </cell>
          <cell r="H263" t="str">
            <v>--</v>
          </cell>
          <cell r="I263">
            <v>1953224.3683333334</v>
          </cell>
          <cell r="J263" t="str">
            <v>PORTE 3</v>
          </cell>
          <cell r="K263" t="str">
            <v>PORTE 4</v>
          </cell>
          <cell r="L263" t="b">
            <v>0</v>
          </cell>
          <cell r="M263" t="str">
            <v>PORTE 3</v>
          </cell>
        </row>
        <row r="264">
          <cell r="A264">
            <v>1054</v>
          </cell>
          <cell r="B264">
            <v>2109606.395833333</v>
          </cell>
          <cell r="C264">
            <v>0</v>
          </cell>
          <cell r="D264" t="str">
            <v>0. Antes de 2018</v>
          </cell>
          <cell r="E264">
            <v>2109606.395833333</v>
          </cell>
          <cell r="F264" t="str">
            <v>PORTE 4</v>
          </cell>
          <cell r="G264">
            <v>2099101.5772800618</v>
          </cell>
          <cell r="H264" t="str">
            <v>--</v>
          </cell>
          <cell r="I264">
            <v>2109606.395833333</v>
          </cell>
          <cell r="J264" t="str">
            <v>PORTE 4</v>
          </cell>
          <cell r="K264" t="str">
            <v>PORTE 4</v>
          </cell>
          <cell r="L264" t="b">
            <v>1</v>
          </cell>
          <cell r="M264" t="str">
            <v>PORTE 4</v>
          </cell>
        </row>
        <row r="265">
          <cell r="A265">
            <v>1055</v>
          </cell>
          <cell r="B265">
            <v>2236205.1558333333</v>
          </cell>
          <cell r="C265">
            <v>0</v>
          </cell>
          <cell r="D265" t="str">
            <v>0. Antes de 2018</v>
          </cell>
          <cell r="E265">
            <v>2236205.1558333333</v>
          </cell>
          <cell r="F265" t="str">
            <v>PORTE 4</v>
          </cell>
          <cell r="G265">
            <v>2517352.8154587531</v>
          </cell>
          <cell r="H265" t="str">
            <v>--</v>
          </cell>
          <cell r="I265">
            <v>2236205.1558333333</v>
          </cell>
          <cell r="J265" t="str">
            <v>PORTE 4</v>
          </cell>
          <cell r="K265" t="str">
            <v>PORTE 4</v>
          </cell>
          <cell r="L265" t="b">
            <v>1</v>
          </cell>
          <cell r="M265" t="str">
            <v>PORTE 4</v>
          </cell>
        </row>
        <row r="266">
          <cell r="A266">
            <v>1056</v>
          </cell>
          <cell r="B266">
            <v>2754012.8583333334</v>
          </cell>
          <cell r="C266">
            <v>0</v>
          </cell>
          <cell r="D266" t="str">
            <v>0. Antes de 2018</v>
          </cell>
          <cell r="E266">
            <v>2754012.8583333334</v>
          </cell>
          <cell r="F266" t="str">
            <v>PORTE 4</v>
          </cell>
          <cell r="G266">
            <v>3060436.0586500443</v>
          </cell>
          <cell r="H266" t="str">
            <v>--</v>
          </cell>
          <cell r="I266">
            <v>2754012.8583333334</v>
          </cell>
          <cell r="J266" t="str">
            <v>PORTE 4</v>
          </cell>
          <cell r="K266" t="str">
            <v>PORTE 5</v>
          </cell>
          <cell r="L266" t="b">
            <v>0</v>
          </cell>
          <cell r="M266" t="str">
            <v>PORTE 4</v>
          </cell>
        </row>
        <row r="267">
          <cell r="A267">
            <v>1057</v>
          </cell>
          <cell r="B267">
            <v>3841621.5591666661</v>
          </cell>
          <cell r="C267">
            <v>0</v>
          </cell>
          <cell r="D267" t="str">
            <v>0. Antes de 2018</v>
          </cell>
          <cell r="E267">
            <v>3841621.5591666661</v>
          </cell>
          <cell r="F267" t="str">
            <v>PORTE 5</v>
          </cell>
          <cell r="G267">
            <v>4250795.7737731226</v>
          </cell>
          <cell r="H267" t="str">
            <v>--</v>
          </cell>
          <cell r="I267">
            <v>3841621.5591666661</v>
          </cell>
          <cell r="J267" t="str">
            <v>PORTE 5</v>
          </cell>
          <cell r="K267" t="str">
            <v>PORTE 5</v>
          </cell>
          <cell r="L267" t="b">
            <v>1</v>
          </cell>
          <cell r="M267" t="str">
            <v>PORTE 5</v>
          </cell>
        </row>
        <row r="268">
          <cell r="A268">
            <v>1058</v>
          </cell>
          <cell r="B268">
            <v>2061200.3608333336</v>
          </cell>
          <cell r="C268">
            <v>0</v>
          </cell>
          <cell r="D268" t="str">
            <v>0. Antes de 2018</v>
          </cell>
          <cell r="E268">
            <v>2061200.3608333336</v>
          </cell>
          <cell r="F268" t="str">
            <v>PORTE 4</v>
          </cell>
          <cell r="G268">
            <v>2623810.0285742721</v>
          </cell>
          <cell r="H268" t="str">
            <v>--</v>
          </cell>
          <cell r="I268">
            <v>2061200.3608333336</v>
          </cell>
          <cell r="J268" t="str">
            <v>PORTE 4</v>
          </cell>
          <cell r="K268" t="str">
            <v>PORTE 4</v>
          </cell>
          <cell r="L268" t="b">
            <v>1</v>
          </cell>
          <cell r="M268" t="str">
            <v>PORTE 4</v>
          </cell>
        </row>
        <row r="269">
          <cell r="A269">
            <v>1059</v>
          </cell>
          <cell r="B269">
            <v>3415667.3433333333</v>
          </cell>
          <cell r="C269">
            <v>0</v>
          </cell>
          <cell r="D269" t="str">
            <v>0. Antes de 2018</v>
          </cell>
          <cell r="E269">
            <v>3415667.3433333333</v>
          </cell>
          <cell r="F269" t="str">
            <v>PORTE 5</v>
          </cell>
          <cell r="G269">
            <v>4273917.1310331756</v>
          </cell>
          <cell r="H269" t="str">
            <v>--</v>
          </cell>
          <cell r="I269">
            <v>3415667.3433333333</v>
          </cell>
          <cell r="J269" t="str">
            <v>PORTE 5</v>
          </cell>
          <cell r="K269" t="str">
            <v>PORTE 5</v>
          </cell>
          <cell r="L269" t="b">
            <v>1</v>
          </cell>
          <cell r="M269" t="str">
            <v>PORTE 5</v>
          </cell>
        </row>
        <row r="270">
          <cell r="A270">
            <v>1060</v>
          </cell>
          <cell r="B270">
            <v>3999824.1266666669</v>
          </cell>
          <cell r="C270">
            <v>0</v>
          </cell>
          <cell r="D270" t="str">
            <v>0. Antes de 2018</v>
          </cell>
          <cell r="E270">
            <v>3999824.1266666669</v>
          </cell>
          <cell r="F270" t="str">
            <v>PORTE 5</v>
          </cell>
          <cell r="G270">
            <v>4251704.9445462292</v>
          </cell>
          <cell r="H270" t="str">
            <v>--</v>
          </cell>
          <cell r="I270">
            <v>3999824.1266666669</v>
          </cell>
          <cell r="J270" t="str">
            <v>PORTE 5</v>
          </cell>
          <cell r="K270" t="str">
            <v>PORTE 5</v>
          </cell>
          <cell r="L270" t="b">
            <v>1</v>
          </cell>
          <cell r="M270" t="str">
            <v>PORTE 5</v>
          </cell>
        </row>
        <row r="271">
          <cell r="A271">
            <v>1061</v>
          </cell>
          <cell r="B271">
            <v>2935182.3774999999</v>
          </cell>
          <cell r="C271">
            <v>0</v>
          </cell>
          <cell r="D271" t="str">
            <v>0. Antes de 2018</v>
          </cell>
          <cell r="E271">
            <v>2935182.3774999999</v>
          </cell>
          <cell r="F271" t="str">
            <v>PORTE 4</v>
          </cell>
          <cell r="G271">
            <v>3349717.0342948078</v>
          </cell>
          <cell r="H271" t="str">
            <v>--</v>
          </cell>
          <cell r="I271">
            <v>2935182.3774999999</v>
          </cell>
          <cell r="J271" t="str">
            <v>PORTE 4</v>
          </cell>
          <cell r="K271" t="str">
            <v>PORTE 5</v>
          </cell>
          <cell r="L271" t="b">
            <v>0</v>
          </cell>
          <cell r="M271" t="str">
            <v>PORTE 4</v>
          </cell>
        </row>
        <row r="272">
          <cell r="A272">
            <v>1062</v>
          </cell>
          <cell r="B272">
            <v>3288162.53</v>
          </cell>
          <cell r="C272">
            <v>0</v>
          </cell>
          <cell r="D272" t="str">
            <v>0. Antes de 2018</v>
          </cell>
          <cell r="E272">
            <v>3288162.53</v>
          </cell>
          <cell r="F272" t="str">
            <v>PORTE 5</v>
          </cell>
          <cell r="G272">
            <v>3782418.0414345865</v>
          </cell>
          <cell r="H272" t="str">
            <v>--</v>
          </cell>
          <cell r="I272">
            <v>3288162.53</v>
          </cell>
          <cell r="J272" t="str">
            <v>PORTE 5</v>
          </cell>
          <cell r="K272" t="str">
            <v>PORTE 5</v>
          </cell>
          <cell r="L272" t="b">
            <v>1</v>
          </cell>
          <cell r="M272" t="str">
            <v>PORTE 5</v>
          </cell>
        </row>
        <row r="273">
          <cell r="A273">
            <v>1065</v>
          </cell>
          <cell r="B273">
            <v>722509.79083333339</v>
          </cell>
          <cell r="C273">
            <v>0</v>
          </cell>
          <cell r="D273" t="str">
            <v>0. Antes de 2018</v>
          </cell>
          <cell r="E273">
            <v>722509.79083333339</v>
          </cell>
          <cell r="F273" t="str">
            <v>PORTE 1</v>
          </cell>
          <cell r="G273">
            <v>845955.69552367507</v>
          </cell>
          <cell r="H273" t="str">
            <v>--</v>
          </cell>
          <cell r="I273">
            <v>722509.79083333339</v>
          </cell>
          <cell r="J273" t="str">
            <v>PORTE 1</v>
          </cell>
          <cell r="K273" t="str">
            <v>PORTE 2</v>
          </cell>
          <cell r="L273" t="b">
            <v>0</v>
          </cell>
          <cell r="M273" t="str">
            <v>PORTE 1</v>
          </cell>
        </row>
        <row r="274">
          <cell r="A274">
            <v>1066</v>
          </cell>
          <cell r="B274">
            <v>1521758.4075</v>
          </cell>
          <cell r="C274">
            <v>0</v>
          </cell>
          <cell r="D274" t="str">
            <v>0. Antes de 2018</v>
          </cell>
          <cell r="E274">
            <v>1521758.4075</v>
          </cell>
          <cell r="F274" t="str">
            <v>PORTE 3</v>
          </cell>
          <cell r="G274">
            <v>1890076.3034085492</v>
          </cell>
          <cell r="H274" t="str">
            <v>--</v>
          </cell>
          <cell r="I274">
            <v>1521758.4075</v>
          </cell>
          <cell r="J274" t="str">
            <v>PORTE 3</v>
          </cell>
          <cell r="K274" t="str">
            <v>PORTE 3</v>
          </cell>
          <cell r="L274" t="b">
            <v>1</v>
          </cell>
          <cell r="M274" t="str">
            <v>PORTE 3</v>
          </cell>
        </row>
        <row r="275">
          <cell r="A275">
            <v>1067</v>
          </cell>
          <cell r="B275">
            <v>1823135.759166667</v>
          </cell>
          <cell r="C275">
            <v>0</v>
          </cell>
          <cell r="D275" t="str">
            <v>0. Antes de 2018</v>
          </cell>
          <cell r="E275">
            <v>1823135.759166667</v>
          </cell>
          <cell r="F275" t="str">
            <v>PORTE 3</v>
          </cell>
          <cell r="G275">
            <v>2103877.6364833298</v>
          </cell>
          <cell r="H275" t="str">
            <v>--</v>
          </cell>
          <cell r="I275">
            <v>1823135.759166667</v>
          </cell>
          <cell r="J275" t="str">
            <v>PORTE 3</v>
          </cell>
          <cell r="K275" t="str">
            <v>PORTE 4</v>
          </cell>
          <cell r="L275" t="b">
            <v>0</v>
          </cell>
          <cell r="M275" t="str">
            <v>PORTE 3</v>
          </cell>
        </row>
        <row r="276">
          <cell r="A276">
            <v>1068</v>
          </cell>
          <cell r="B276">
            <v>1597115.530833333</v>
          </cell>
          <cell r="C276">
            <v>0</v>
          </cell>
          <cell r="D276" t="str">
            <v>0. Antes de 2018</v>
          </cell>
          <cell r="E276">
            <v>1597115.530833333</v>
          </cell>
          <cell r="F276" t="str">
            <v>PORTE 3</v>
          </cell>
          <cell r="G276">
            <v>1750526.5140132192</v>
          </cell>
          <cell r="H276" t="str">
            <v>--</v>
          </cell>
          <cell r="I276">
            <v>1597115.530833333</v>
          </cell>
          <cell r="J276" t="str">
            <v>PORTE 3</v>
          </cell>
          <cell r="K276" t="str">
            <v>PORTE 3</v>
          </cell>
          <cell r="L276" t="b">
            <v>1</v>
          </cell>
          <cell r="M276" t="str">
            <v>PORTE 3</v>
          </cell>
        </row>
        <row r="277">
          <cell r="A277">
            <v>1069</v>
          </cell>
          <cell r="B277">
            <v>1992880.9366666668</v>
          </cell>
          <cell r="C277">
            <v>0</v>
          </cell>
          <cell r="D277" t="str">
            <v>0. Antes de 2018</v>
          </cell>
          <cell r="E277">
            <v>1992880.9366666668</v>
          </cell>
          <cell r="F277" t="str">
            <v>PORTE 3</v>
          </cell>
          <cell r="G277">
            <v>2241691.6115177716</v>
          </cell>
          <cell r="H277" t="str">
            <v>--</v>
          </cell>
          <cell r="I277">
            <v>1992880.9366666668</v>
          </cell>
          <cell r="J277" t="str">
            <v>PORTE 3</v>
          </cell>
          <cell r="K277" t="str">
            <v>PORTE 4</v>
          </cell>
          <cell r="L277" t="b">
            <v>0</v>
          </cell>
          <cell r="M277" t="str">
            <v>PORTE 3</v>
          </cell>
        </row>
        <row r="278">
          <cell r="A278">
            <v>1071</v>
          </cell>
          <cell r="B278">
            <v>1292950.4016666666</v>
          </cell>
          <cell r="C278">
            <v>0</v>
          </cell>
          <cell r="D278" t="str">
            <v>0. Antes de 2018</v>
          </cell>
          <cell r="E278">
            <v>1292950.4016666666</v>
          </cell>
          <cell r="F278" t="str">
            <v>PORTE 2</v>
          </cell>
          <cell r="G278">
            <v>1794538.8879196853</v>
          </cell>
          <cell r="H278" t="str">
            <v>--</v>
          </cell>
          <cell r="I278">
            <v>1292950.4016666666</v>
          </cell>
          <cell r="J278" t="str">
            <v>PORTE 2</v>
          </cell>
          <cell r="K278" t="str">
            <v>PORTE 3</v>
          </cell>
          <cell r="L278" t="b">
            <v>0</v>
          </cell>
          <cell r="M278" t="str">
            <v>PORTE 2</v>
          </cell>
        </row>
        <row r="279">
          <cell r="A279">
            <v>1072</v>
          </cell>
          <cell r="B279">
            <v>2459589.6533333329</v>
          </cell>
          <cell r="C279">
            <v>0</v>
          </cell>
          <cell r="D279" t="str">
            <v>0. Antes de 2018</v>
          </cell>
          <cell r="E279">
            <v>2459589.6533333329</v>
          </cell>
          <cell r="F279" t="str">
            <v>PORTE 4</v>
          </cell>
          <cell r="G279">
            <v>2829522.290466818</v>
          </cell>
          <cell r="H279" t="str">
            <v>--</v>
          </cell>
          <cell r="I279">
            <v>2459589.6533333329</v>
          </cell>
          <cell r="J279" t="str">
            <v>PORTE 4</v>
          </cell>
          <cell r="K279" t="str">
            <v>PORTE 4</v>
          </cell>
          <cell r="L279" t="b">
            <v>1</v>
          </cell>
          <cell r="M279" t="str">
            <v>PORTE 4</v>
          </cell>
        </row>
        <row r="280">
          <cell r="A280">
            <v>1073</v>
          </cell>
          <cell r="B280">
            <v>4351316.6333333338</v>
          </cell>
          <cell r="C280">
            <v>0</v>
          </cell>
          <cell r="D280" t="str">
            <v>0. Antes de 2018</v>
          </cell>
          <cell r="E280">
            <v>4351316.6333333338</v>
          </cell>
          <cell r="F280" t="str">
            <v>PORTE 5</v>
          </cell>
          <cell r="G280">
            <v>4874678.5409558192</v>
          </cell>
          <cell r="H280" t="str">
            <v>--</v>
          </cell>
          <cell r="I280">
            <v>4351316.6333333338</v>
          </cell>
          <cell r="J280" t="str">
            <v>PORTE 5</v>
          </cell>
          <cell r="K280" t="str">
            <v>PORTE 6</v>
          </cell>
          <cell r="L280" t="b">
            <v>0</v>
          </cell>
          <cell r="M280" t="str">
            <v>PORTE 5</v>
          </cell>
        </row>
        <row r="281">
          <cell r="A281">
            <v>1074</v>
          </cell>
          <cell r="B281">
            <v>1374511.3808333334</v>
          </cell>
          <cell r="C281">
            <v>0</v>
          </cell>
          <cell r="D281" t="str">
            <v>0. Antes de 2018</v>
          </cell>
          <cell r="E281">
            <v>1374511.3808333334</v>
          </cell>
          <cell r="F281" t="str">
            <v>PORTE 3</v>
          </cell>
          <cell r="G281">
            <v>1472364.4220186437</v>
          </cell>
          <cell r="H281" t="str">
            <v>--</v>
          </cell>
          <cell r="I281">
            <v>1374511.3808333334</v>
          </cell>
          <cell r="J281" t="str">
            <v>PORTE 3</v>
          </cell>
          <cell r="K281" t="str">
            <v>PORTE 3</v>
          </cell>
          <cell r="L281" t="b">
            <v>1</v>
          </cell>
          <cell r="M281" t="str">
            <v>PORTE 3</v>
          </cell>
        </row>
        <row r="282">
          <cell r="A282">
            <v>1075</v>
          </cell>
          <cell r="B282">
            <v>4440026.3299999991</v>
          </cell>
          <cell r="C282">
            <v>0</v>
          </cell>
          <cell r="D282" t="str">
            <v>0. Antes de 2018</v>
          </cell>
          <cell r="E282">
            <v>4440026.3299999991</v>
          </cell>
          <cell r="F282" t="str">
            <v>PORTE 5</v>
          </cell>
          <cell r="G282">
            <v>5009630.9055089857</v>
          </cell>
          <cell r="H282" t="str">
            <v>--</v>
          </cell>
          <cell r="I282">
            <v>4440026.3299999991</v>
          </cell>
          <cell r="J282" t="str">
            <v>PORTE 5</v>
          </cell>
          <cell r="K282" t="str">
            <v>PORTE 6</v>
          </cell>
          <cell r="L282" t="b">
            <v>0</v>
          </cell>
          <cell r="M282" t="str">
            <v>PORTE 5</v>
          </cell>
        </row>
        <row r="283">
          <cell r="A283">
            <v>1076</v>
          </cell>
          <cell r="B283">
            <v>3812585.8883333337</v>
          </cell>
          <cell r="C283">
            <v>0</v>
          </cell>
          <cell r="D283" t="str">
            <v>0. Antes de 2018</v>
          </cell>
          <cell r="E283">
            <v>3812585.8883333337</v>
          </cell>
          <cell r="F283" t="str">
            <v>PORTE 5</v>
          </cell>
          <cell r="G283">
            <v>4684354.4482992757</v>
          </cell>
          <cell r="H283" t="str">
            <v>--</v>
          </cell>
          <cell r="I283">
            <v>3812585.8883333337</v>
          </cell>
          <cell r="J283" t="str">
            <v>PORTE 5</v>
          </cell>
          <cell r="K283" t="str">
            <v>PORTE 6</v>
          </cell>
          <cell r="L283" t="b">
            <v>0</v>
          </cell>
          <cell r="M283" t="str">
            <v>PORTE 5</v>
          </cell>
        </row>
        <row r="284">
          <cell r="A284">
            <v>1077</v>
          </cell>
          <cell r="B284">
            <v>1505939.8091666664</v>
          </cell>
          <cell r="C284">
            <v>0</v>
          </cell>
          <cell r="D284" t="str">
            <v>0. Antes de 2018</v>
          </cell>
          <cell r="E284">
            <v>1505939.8091666664</v>
          </cell>
          <cell r="F284" t="str">
            <v>PORTE 3</v>
          </cell>
          <cell r="G284">
            <v>1718073.751238825</v>
          </cell>
          <cell r="H284" t="str">
            <v>--</v>
          </cell>
          <cell r="I284">
            <v>1505939.8091666664</v>
          </cell>
          <cell r="J284" t="str">
            <v>PORTE 3</v>
          </cell>
          <cell r="K284" t="str">
            <v>PORTE 3</v>
          </cell>
          <cell r="L284" t="b">
            <v>1</v>
          </cell>
          <cell r="M284" t="str">
            <v>PORTE 3</v>
          </cell>
        </row>
        <row r="285">
          <cell r="A285">
            <v>1078</v>
          </cell>
          <cell r="B285">
            <v>843103.18333333347</v>
          </cell>
          <cell r="C285">
            <v>0</v>
          </cell>
          <cell r="D285" t="str">
            <v>0. Antes de 2018</v>
          </cell>
          <cell r="E285">
            <v>843103.18333333347</v>
          </cell>
          <cell r="F285" t="str">
            <v>PORTE 2</v>
          </cell>
          <cell r="G285">
            <v>1030858.4409628345</v>
          </cell>
          <cell r="H285" t="str">
            <v>--</v>
          </cell>
          <cell r="I285">
            <v>843103.18333333347</v>
          </cell>
          <cell r="J285" t="str">
            <v>PORTE 2</v>
          </cell>
          <cell r="K285" t="str">
            <v>PORTE 2</v>
          </cell>
          <cell r="L285" t="b">
            <v>1</v>
          </cell>
          <cell r="M285" t="str">
            <v>PORTE 2</v>
          </cell>
        </row>
        <row r="286">
          <cell r="A286">
            <v>1080</v>
          </cell>
          <cell r="B286">
            <v>2492325.1150000002</v>
          </cell>
          <cell r="C286">
            <v>0</v>
          </cell>
          <cell r="D286" t="str">
            <v>0. Antes de 2018</v>
          </cell>
          <cell r="E286">
            <v>2492325.1150000002</v>
          </cell>
          <cell r="F286" t="str">
            <v>PORTE 4</v>
          </cell>
          <cell r="G286">
            <v>2694560.0656839143</v>
          </cell>
          <cell r="H286" t="str">
            <v>--</v>
          </cell>
          <cell r="I286">
            <v>2492325.1150000002</v>
          </cell>
          <cell r="J286" t="str">
            <v>PORTE 4</v>
          </cell>
          <cell r="K286" t="str">
            <v>PORTE 4</v>
          </cell>
          <cell r="L286" t="b">
            <v>1</v>
          </cell>
          <cell r="M286" t="str">
            <v>PORTE 4</v>
          </cell>
        </row>
        <row r="287">
          <cell r="A287">
            <v>1082</v>
          </cell>
          <cell r="B287">
            <v>2866864.9508333332</v>
          </cell>
          <cell r="C287">
            <v>0</v>
          </cell>
          <cell r="D287" t="str">
            <v>0. Antes de 2018</v>
          </cell>
          <cell r="E287">
            <v>2866864.9508333332</v>
          </cell>
          <cell r="F287" t="str">
            <v>PORTE 4</v>
          </cell>
          <cell r="G287">
            <v>2972856.648809013</v>
          </cell>
          <cell r="H287" t="str">
            <v>--</v>
          </cell>
          <cell r="I287">
            <v>2866864.9508333332</v>
          </cell>
          <cell r="J287" t="str">
            <v>PORTE 4</v>
          </cell>
          <cell r="K287" t="str">
            <v>PORTE 4</v>
          </cell>
          <cell r="L287" t="b">
            <v>1</v>
          </cell>
          <cell r="M287" t="str">
            <v>PORTE 4</v>
          </cell>
        </row>
        <row r="288">
          <cell r="A288">
            <v>1083</v>
          </cell>
          <cell r="B288">
            <v>2785228</v>
          </cell>
          <cell r="C288">
            <v>0</v>
          </cell>
          <cell r="D288" t="str">
            <v>0. Antes de 2018</v>
          </cell>
          <cell r="E288">
            <v>2785228</v>
          </cell>
          <cell r="F288" t="str">
            <v>PORTE 4</v>
          </cell>
          <cell r="G288">
            <v>3270405.4769621058</v>
          </cell>
          <cell r="H288" t="str">
            <v>--</v>
          </cell>
          <cell r="I288">
            <v>2785228</v>
          </cell>
          <cell r="J288" t="str">
            <v>PORTE 4</v>
          </cell>
          <cell r="K288" t="str">
            <v>PORTE 5</v>
          </cell>
          <cell r="L288" t="b">
            <v>0</v>
          </cell>
          <cell r="M288" t="str">
            <v>PORTE 4</v>
          </cell>
        </row>
        <row r="289">
          <cell r="A289">
            <v>1084</v>
          </cell>
          <cell r="B289">
            <v>4311738.16</v>
          </cell>
          <cell r="C289">
            <v>0</v>
          </cell>
          <cell r="D289" t="str">
            <v>0. Antes de 2018</v>
          </cell>
          <cell r="E289">
            <v>4311738.16</v>
          </cell>
          <cell r="F289" t="str">
            <v>PORTE 5</v>
          </cell>
          <cell r="G289">
            <v>4661501.4599005319</v>
          </cell>
          <cell r="H289" t="str">
            <v>--</v>
          </cell>
          <cell r="I289">
            <v>4311738.16</v>
          </cell>
          <cell r="J289" t="str">
            <v>PORTE 5</v>
          </cell>
          <cell r="K289" t="str">
            <v>PORTE 6</v>
          </cell>
          <cell r="L289" t="b">
            <v>0</v>
          </cell>
          <cell r="M289" t="str">
            <v>PORTE 5</v>
          </cell>
        </row>
        <row r="290">
          <cell r="A290">
            <v>1085</v>
          </cell>
          <cell r="B290">
            <v>2449318.4249999998</v>
          </cell>
          <cell r="C290">
            <v>0</v>
          </cell>
          <cell r="D290" t="str">
            <v>0. Antes de 2018</v>
          </cell>
          <cell r="E290">
            <v>2449318.4249999998</v>
          </cell>
          <cell r="F290" t="str">
            <v>PORTE 4</v>
          </cell>
          <cell r="G290">
            <v>2777835.3385251928</v>
          </cell>
          <cell r="H290" t="str">
            <v>--</v>
          </cell>
          <cell r="I290">
            <v>2449318.4249999998</v>
          </cell>
          <cell r="J290" t="str">
            <v>PORTE 4</v>
          </cell>
          <cell r="K290" t="str">
            <v>PORTE 4</v>
          </cell>
          <cell r="L290" t="b">
            <v>1</v>
          </cell>
          <cell r="M290" t="str">
            <v>PORTE 4</v>
          </cell>
        </row>
        <row r="291">
          <cell r="A291">
            <v>1086</v>
          </cell>
          <cell r="B291">
            <v>2454488.3699999996</v>
          </cell>
          <cell r="C291">
            <v>0</v>
          </cell>
          <cell r="D291" t="str">
            <v>0. Antes de 2018</v>
          </cell>
          <cell r="E291">
            <v>2454488.3699999996</v>
          </cell>
          <cell r="F291" t="str">
            <v>PORTE 4</v>
          </cell>
          <cell r="G291">
            <v>2602765.5584210893</v>
          </cell>
          <cell r="H291" t="str">
            <v>--</v>
          </cell>
          <cell r="I291">
            <v>2454488.3699999996</v>
          </cell>
          <cell r="J291" t="str">
            <v>PORTE 4</v>
          </cell>
          <cell r="K291" t="str">
            <v>PORTE 4</v>
          </cell>
          <cell r="L291" t="b">
            <v>1</v>
          </cell>
          <cell r="M291" t="str">
            <v>PORTE 4</v>
          </cell>
        </row>
        <row r="292">
          <cell r="A292">
            <v>1087</v>
          </cell>
          <cell r="B292">
            <v>1051482.4624999999</v>
          </cell>
          <cell r="C292">
            <v>0</v>
          </cell>
          <cell r="D292" t="str">
            <v>0. Antes de 2018</v>
          </cell>
          <cell r="E292">
            <v>1051482.4624999999</v>
          </cell>
          <cell r="F292" t="str">
            <v>PORTE 2</v>
          </cell>
          <cell r="G292">
            <v>1322568.3630495851</v>
          </cell>
          <cell r="H292" t="str">
            <v>--</v>
          </cell>
          <cell r="I292">
            <v>1051482.4624999999</v>
          </cell>
          <cell r="J292" t="str">
            <v>PORTE 2</v>
          </cell>
          <cell r="K292" t="str">
            <v>PORTE 3</v>
          </cell>
          <cell r="L292" t="b">
            <v>0</v>
          </cell>
          <cell r="M292" t="str">
            <v>PORTE 2</v>
          </cell>
        </row>
        <row r="293">
          <cell r="A293">
            <v>1089</v>
          </cell>
          <cell r="B293">
            <v>1744102.1691666667</v>
          </cell>
          <cell r="C293">
            <v>0</v>
          </cell>
          <cell r="D293" t="str">
            <v>0. Antes de 2018</v>
          </cell>
          <cell r="E293">
            <v>1744102.1691666667</v>
          </cell>
          <cell r="F293" t="str">
            <v>PORTE 3</v>
          </cell>
          <cell r="G293">
            <v>1932501.3214391128</v>
          </cell>
          <cell r="H293" t="str">
            <v>--</v>
          </cell>
          <cell r="I293">
            <v>1744102.1691666667</v>
          </cell>
          <cell r="J293" t="str">
            <v>PORTE 3</v>
          </cell>
          <cell r="K293" t="str">
            <v>PORTE 3</v>
          </cell>
          <cell r="L293" t="b">
            <v>1</v>
          </cell>
          <cell r="M293" t="str">
            <v>PORTE 3</v>
          </cell>
        </row>
        <row r="294">
          <cell r="A294">
            <v>1090</v>
          </cell>
          <cell r="B294">
            <v>1685150.5183333333</v>
          </cell>
          <cell r="C294">
            <v>0</v>
          </cell>
          <cell r="D294" t="str">
            <v>0. Antes de 2018</v>
          </cell>
          <cell r="E294">
            <v>1685150.5183333333</v>
          </cell>
          <cell r="F294" t="str">
            <v>PORTE 3</v>
          </cell>
          <cell r="G294">
            <v>1961333.2569268958</v>
          </cell>
          <cell r="H294" t="str">
            <v>--</v>
          </cell>
          <cell r="I294">
            <v>1685150.5183333333</v>
          </cell>
          <cell r="J294" t="str">
            <v>PORTE 3</v>
          </cell>
          <cell r="K294" t="str">
            <v>PORTE 3</v>
          </cell>
          <cell r="L294" t="b">
            <v>1</v>
          </cell>
          <cell r="M294" t="str">
            <v>PORTE 3</v>
          </cell>
        </row>
        <row r="295">
          <cell r="A295">
            <v>1091</v>
          </cell>
          <cell r="B295">
            <v>971650.35333333339</v>
          </cell>
          <cell r="C295">
            <v>0</v>
          </cell>
          <cell r="D295" t="str">
            <v>0. Antes de 2018</v>
          </cell>
          <cell r="E295">
            <v>971650.35333333339</v>
          </cell>
          <cell r="F295" t="str">
            <v>PORTE 2</v>
          </cell>
          <cell r="G295">
            <v>1162035.8735895648</v>
          </cell>
          <cell r="H295" t="str">
            <v>--</v>
          </cell>
          <cell r="I295">
            <v>971650.35333333339</v>
          </cell>
          <cell r="J295" t="str">
            <v>PORTE 2</v>
          </cell>
          <cell r="K295" t="str">
            <v>PORTE 2</v>
          </cell>
          <cell r="L295" t="b">
            <v>1</v>
          </cell>
          <cell r="M295" t="str">
            <v>PORTE 2</v>
          </cell>
        </row>
        <row r="296">
          <cell r="A296">
            <v>1092</v>
          </cell>
          <cell r="B296">
            <v>1857386.3458333325</v>
          </cell>
          <cell r="C296">
            <v>0</v>
          </cell>
          <cell r="D296" t="str">
            <v>0. Antes de 2018</v>
          </cell>
          <cell r="E296">
            <v>1857386.3458333325</v>
          </cell>
          <cell r="F296" t="str">
            <v>PORTE 3</v>
          </cell>
          <cell r="G296">
            <v>2261750.4410778098</v>
          </cell>
          <cell r="H296" t="str">
            <v>--</v>
          </cell>
          <cell r="I296">
            <v>1857386.3458333325</v>
          </cell>
          <cell r="J296" t="str">
            <v>PORTE 3</v>
          </cell>
          <cell r="K296" t="str">
            <v>PORTE 4</v>
          </cell>
          <cell r="L296" t="b">
            <v>0</v>
          </cell>
          <cell r="M296" t="str">
            <v>PORTE 3</v>
          </cell>
        </row>
        <row r="297">
          <cell r="A297">
            <v>1093</v>
          </cell>
          <cell r="B297">
            <v>1691750.0866666667</v>
          </cell>
          <cell r="C297">
            <v>0</v>
          </cell>
          <cell r="D297" t="str">
            <v>0. Antes de 2018</v>
          </cell>
          <cell r="E297">
            <v>1691750.0866666667</v>
          </cell>
          <cell r="F297" t="str">
            <v>PORTE 3</v>
          </cell>
          <cell r="G297">
            <v>2252431.3525103116</v>
          </cell>
          <cell r="H297" t="str">
            <v>--</v>
          </cell>
          <cell r="I297">
            <v>1691750.0866666667</v>
          </cell>
          <cell r="J297" t="str">
            <v>PORTE 3</v>
          </cell>
          <cell r="K297" t="str">
            <v>PORTE 4</v>
          </cell>
          <cell r="L297" t="b">
            <v>0</v>
          </cell>
          <cell r="M297" t="str">
            <v>PORTE 3</v>
          </cell>
        </row>
        <row r="298">
          <cell r="A298">
            <v>1094</v>
          </cell>
          <cell r="B298">
            <v>1196903.2250000001</v>
          </cell>
          <cell r="C298">
            <v>0</v>
          </cell>
          <cell r="D298" t="str">
            <v>0. Antes de 2018</v>
          </cell>
          <cell r="E298">
            <v>1196903.2250000001</v>
          </cell>
          <cell r="F298" t="str">
            <v>PORTE 2</v>
          </cell>
          <cell r="G298">
            <v>1164552.65220088</v>
          </cell>
          <cell r="H298" t="str">
            <v>--</v>
          </cell>
          <cell r="I298">
            <v>1196903.2250000001</v>
          </cell>
          <cell r="J298" t="str">
            <v>PORTE 2</v>
          </cell>
          <cell r="K298" t="str">
            <v>PORTE 2</v>
          </cell>
          <cell r="L298" t="b">
            <v>1</v>
          </cell>
          <cell r="M298" t="str">
            <v>PORTE 2</v>
          </cell>
        </row>
        <row r="299">
          <cell r="A299">
            <v>1095</v>
          </cell>
          <cell r="B299">
            <v>1045763.5683333334</v>
          </cell>
          <cell r="C299">
            <v>0</v>
          </cell>
          <cell r="D299" t="str">
            <v>0. Antes de 2018</v>
          </cell>
          <cell r="E299">
            <v>1045763.5683333334</v>
          </cell>
          <cell r="F299" t="str">
            <v>PORTE 2</v>
          </cell>
          <cell r="G299">
            <v>1164108.7551263657</v>
          </cell>
          <cell r="H299" t="str">
            <v>--</v>
          </cell>
          <cell r="I299">
            <v>1045763.5683333334</v>
          </cell>
          <cell r="J299" t="str">
            <v>PORTE 2</v>
          </cell>
          <cell r="K299" t="str">
            <v>PORTE 2</v>
          </cell>
          <cell r="L299" t="b">
            <v>1</v>
          </cell>
          <cell r="M299" t="str">
            <v>PORTE 2</v>
          </cell>
        </row>
        <row r="300">
          <cell r="A300">
            <v>1096</v>
          </cell>
          <cell r="B300">
            <v>3717718.8166666664</v>
          </cell>
          <cell r="C300">
            <v>0</v>
          </cell>
          <cell r="D300" t="str">
            <v>0. Antes de 2018</v>
          </cell>
          <cell r="E300">
            <v>3717718.8166666664</v>
          </cell>
          <cell r="F300" t="str">
            <v>PORTE 5</v>
          </cell>
          <cell r="G300">
            <v>4470459.6460881559</v>
          </cell>
          <cell r="H300" t="str">
            <v>--</v>
          </cell>
          <cell r="I300">
            <v>3717718.8166666664</v>
          </cell>
          <cell r="J300" t="str">
            <v>PORTE 5</v>
          </cell>
          <cell r="K300" t="str">
            <v>PORTE 5</v>
          </cell>
          <cell r="L300" t="b">
            <v>1</v>
          </cell>
          <cell r="M300" t="str">
            <v>PORTE 5</v>
          </cell>
        </row>
        <row r="301">
          <cell r="A301">
            <v>1098</v>
          </cell>
          <cell r="B301">
            <v>4565226.4833333334</v>
          </cell>
          <cell r="C301">
            <v>0</v>
          </cell>
          <cell r="D301" t="str">
            <v>0. Antes de 2018</v>
          </cell>
          <cell r="E301">
            <v>4565226.4833333334</v>
          </cell>
          <cell r="F301" t="str">
            <v>PORTE 6</v>
          </cell>
          <cell r="G301">
            <v>5470674.7810099646</v>
          </cell>
          <cell r="H301" t="str">
            <v>--</v>
          </cell>
          <cell r="I301">
            <v>4565226.4833333334</v>
          </cell>
          <cell r="J301" t="str">
            <v>PORTE 6</v>
          </cell>
          <cell r="K301" t="str">
            <v>PORTE 6</v>
          </cell>
          <cell r="L301" t="b">
            <v>1</v>
          </cell>
          <cell r="M301" t="str">
            <v>PORTE 6</v>
          </cell>
        </row>
        <row r="302">
          <cell r="A302">
            <v>1099</v>
          </cell>
          <cell r="B302">
            <v>2502063.5574999996</v>
          </cell>
          <cell r="C302">
            <v>0</v>
          </cell>
          <cell r="D302" t="str">
            <v>0. Antes de 2018</v>
          </cell>
          <cell r="E302">
            <v>2502063.5574999996</v>
          </cell>
          <cell r="F302" t="str">
            <v>PORTE 4</v>
          </cell>
          <cell r="G302">
            <v>2854751.4982601088</v>
          </cell>
          <cell r="H302" t="str">
            <v>--</v>
          </cell>
          <cell r="I302">
            <v>2502063.5574999996</v>
          </cell>
          <cell r="J302" t="str">
            <v>PORTE 4</v>
          </cell>
          <cell r="K302" t="str">
            <v>PORTE 4</v>
          </cell>
          <cell r="L302" t="b">
            <v>1</v>
          </cell>
          <cell r="M302" t="str">
            <v>PORTE 4</v>
          </cell>
        </row>
        <row r="303">
          <cell r="A303">
            <v>1100</v>
          </cell>
          <cell r="B303">
            <v>1766562.6533333336</v>
          </cell>
          <cell r="C303">
            <v>0</v>
          </cell>
          <cell r="D303" t="str">
            <v>0. Antes de 2018</v>
          </cell>
          <cell r="E303">
            <v>1766562.6533333336</v>
          </cell>
          <cell r="F303" t="str">
            <v>PORTE 3</v>
          </cell>
          <cell r="G303">
            <v>1932203.1900835659</v>
          </cell>
          <cell r="H303" t="str">
            <v>--</v>
          </cell>
          <cell r="I303">
            <v>1766562.6533333336</v>
          </cell>
          <cell r="J303" t="str">
            <v>PORTE 3</v>
          </cell>
          <cell r="K303" t="str">
            <v>PORTE 3</v>
          </cell>
          <cell r="L303" t="b">
            <v>1</v>
          </cell>
          <cell r="M303" t="str">
            <v>PORTE 3</v>
          </cell>
        </row>
        <row r="304">
          <cell r="A304">
            <v>1101</v>
          </cell>
          <cell r="B304">
            <v>2349459.6766666663</v>
          </cell>
          <cell r="C304">
            <v>0</v>
          </cell>
          <cell r="D304" t="str">
            <v>0. Antes de 2018</v>
          </cell>
          <cell r="E304">
            <v>2349459.6766666663</v>
          </cell>
          <cell r="F304" t="str">
            <v>PORTE 4</v>
          </cell>
          <cell r="G304">
            <v>2484212.056703174</v>
          </cell>
          <cell r="H304" t="str">
            <v>--</v>
          </cell>
          <cell r="I304">
            <v>2349459.6766666663</v>
          </cell>
          <cell r="J304" t="str">
            <v>PORTE 4</v>
          </cell>
          <cell r="K304" t="str">
            <v>PORTE 4</v>
          </cell>
          <cell r="L304" t="b">
            <v>1</v>
          </cell>
          <cell r="M304" t="str">
            <v>PORTE 4</v>
          </cell>
        </row>
        <row r="305">
          <cell r="A305">
            <v>1103</v>
          </cell>
          <cell r="B305">
            <v>2109204.8291666671</v>
          </cell>
          <cell r="C305">
            <v>0</v>
          </cell>
          <cell r="D305" t="str">
            <v>0. Antes de 2018</v>
          </cell>
          <cell r="E305">
            <v>2109204.8291666671</v>
          </cell>
          <cell r="F305" t="str">
            <v>PORTE 4</v>
          </cell>
          <cell r="G305">
            <v>2450741.876334968</v>
          </cell>
          <cell r="H305" t="str">
            <v>--</v>
          </cell>
          <cell r="I305">
            <v>2109204.8291666671</v>
          </cell>
          <cell r="J305" t="str">
            <v>PORTE 4</v>
          </cell>
          <cell r="K305" t="str">
            <v>PORTE 4</v>
          </cell>
          <cell r="L305" t="b">
            <v>1</v>
          </cell>
          <cell r="M305" t="str">
            <v>PORTE 4</v>
          </cell>
        </row>
        <row r="306">
          <cell r="A306">
            <v>1105</v>
          </cell>
          <cell r="B306">
            <v>2127439.7183333333</v>
          </cell>
          <cell r="C306">
            <v>0</v>
          </cell>
          <cell r="D306" t="str">
            <v>0. Antes de 2018</v>
          </cell>
          <cell r="E306">
            <v>2127439.7183333333</v>
          </cell>
          <cell r="F306" t="str">
            <v>PORTE 4</v>
          </cell>
          <cell r="G306">
            <v>2612294.7434733948</v>
          </cell>
          <cell r="H306" t="str">
            <v>--</v>
          </cell>
          <cell r="I306">
            <v>2127439.7183333333</v>
          </cell>
          <cell r="J306" t="str">
            <v>PORTE 4</v>
          </cell>
          <cell r="K306" t="str">
            <v>PORTE 4</v>
          </cell>
          <cell r="L306" t="b">
            <v>1</v>
          </cell>
          <cell r="M306" t="str">
            <v>PORTE 4</v>
          </cell>
        </row>
        <row r="307">
          <cell r="A307">
            <v>1107</v>
          </cell>
          <cell r="B307">
            <v>1959444.7775000001</v>
          </cell>
          <cell r="C307">
            <v>0</v>
          </cell>
          <cell r="D307" t="str">
            <v>0. Antes de 2018</v>
          </cell>
          <cell r="E307">
            <v>1959444.7775000001</v>
          </cell>
          <cell r="F307" t="str">
            <v>PORTE 3</v>
          </cell>
          <cell r="G307">
            <v>2375204.7455785125</v>
          </cell>
          <cell r="H307" t="str">
            <v>--</v>
          </cell>
          <cell r="I307">
            <v>1959444.7775000001</v>
          </cell>
          <cell r="J307" t="str">
            <v>PORTE 3</v>
          </cell>
          <cell r="K307" t="str">
            <v>PORTE 4</v>
          </cell>
          <cell r="L307" t="b">
            <v>0</v>
          </cell>
          <cell r="M307" t="str">
            <v>PORTE 3</v>
          </cell>
        </row>
        <row r="308">
          <cell r="A308">
            <v>1108</v>
          </cell>
          <cell r="B308">
            <v>1674366.0208333333</v>
          </cell>
          <cell r="C308">
            <v>0</v>
          </cell>
          <cell r="D308" t="str">
            <v>0. Antes de 2018</v>
          </cell>
          <cell r="E308">
            <v>1674366.0208333333</v>
          </cell>
          <cell r="F308" t="str">
            <v>PORTE 3</v>
          </cell>
          <cell r="G308">
            <v>1929737.3473674555</v>
          </cell>
          <cell r="H308" t="str">
            <v>--</v>
          </cell>
          <cell r="I308">
            <v>1674366.0208333333</v>
          </cell>
          <cell r="J308" t="str">
            <v>PORTE 3</v>
          </cell>
          <cell r="K308" t="str">
            <v>PORTE 3</v>
          </cell>
          <cell r="L308" t="b">
            <v>1</v>
          </cell>
          <cell r="M308" t="str">
            <v>PORTE 3</v>
          </cell>
        </row>
        <row r="309">
          <cell r="A309">
            <v>1109</v>
          </cell>
          <cell r="B309">
            <v>1512465.5458333332</v>
          </cell>
          <cell r="C309">
            <v>0</v>
          </cell>
          <cell r="D309" t="str">
            <v>0. Antes de 2018</v>
          </cell>
          <cell r="E309">
            <v>1512465.5458333332</v>
          </cell>
          <cell r="F309" t="str">
            <v>PORTE 3</v>
          </cell>
          <cell r="G309">
            <v>1675971.7325096752</v>
          </cell>
          <cell r="H309" t="str">
            <v>--</v>
          </cell>
          <cell r="I309">
            <v>1512465.5458333332</v>
          </cell>
          <cell r="J309" t="str">
            <v>PORTE 3</v>
          </cell>
          <cell r="K309" t="str">
            <v>PORTE 3</v>
          </cell>
          <cell r="L309" t="b">
            <v>1</v>
          </cell>
          <cell r="M309" t="str">
            <v>PORTE 3</v>
          </cell>
        </row>
        <row r="310">
          <cell r="A310">
            <v>1110</v>
          </cell>
          <cell r="B310">
            <v>5603131.5658333329</v>
          </cell>
          <cell r="C310">
            <v>0</v>
          </cell>
          <cell r="D310" t="str">
            <v>0. Antes de 2018</v>
          </cell>
          <cell r="E310">
            <v>5603131.5658333329</v>
          </cell>
          <cell r="F310" t="str">
            <v>PORTE 6</v>
          </cell>
          <cell r="G310">
            <v>6975504.6556772627</v>
          </cell>
          <cell r="H310" t="str">
            <v>--</v>
          </cell>
          <cell r="I310">
            <v>5603131.5658333329</v>
          </cell>
          <cell r="J310" t="str">
            <v>PORTE 6</v>
          </cell>
          <cell r="K310" t="str">
            <v>PORTE 6</v>
          </cell>
          <cell r="L310" t="b">
            <v>1</v>
          </cell>
          <cell r="M310" t="str">
            <v>PORTE 6</v>
          </cell>
        </row>
        <row r="311">
          <cell r="A311">
            <v>1111</v>
          </cell>
          <cell r="B311">
            <v>784465.55250000022</v>
          </cell>
          <cell r="C311">
            <v>0</v>
          </cell>
          <cell r="D311" t="str">
            <v>0. Antes de 2018</v>
          </cell>
          <cell r="E311">
            <v>784465.55250000022</v>
          </cell>
          <cell r="F311" t="str">
            <v>PORTE 1</v>
          </cell>
          <cell r="G311">
            <v>840628.84828762733</v>
          </cell>
          <cell r="H311" t="str">
            <v>--</v>
          </cell>
          <cell r="I311">
            <v>784465.55250000022</v>
          </cell>
          <cell r="J311" t="str">
            <v>PORTE 1</v>
          </cell>
          <cell r="K311" t="str">
            <v>PORTE 2</v>
          </cell>
          <cell r="L311" t="b">
            <v>0</v>
          </cell>
          <cell r="M311" t="str">
            <v>PORTE 1</v>
          </cell>
        </row>
        <row r="312">
          <cell r="A312">
            <v>1112</v>
          </cell>
          <cell r="B312">
            <v>1433656.0291666668</v>
          </cell>
          <cell r="C312">
            <v>0</v>
          </cell>
          <cell r="D312" t="str">
            <v>0. Antes de 2018</v>
          </cell>
          <cell r="E312">
            <v>1433656.0291666668</v>
          </cell>
          <cell r="F312" t="str">
            <v>PORTE 3</v>
          </cell>
          <cell r="G312">
            <v>1760387.3343994359</v>
          </cell>
          <cell r="H312" t="str">
            <v>--</v>
          </cell>
          <cell r="I312">
            <v>1433656.0291666668</v>
          </cell>
          <cell r="J312" t="str">
            <v>PORTE 3</v>
          </cell>
          <cell r="K312" t="str">
            <v>PORTE 3</v>
          </cell>
          <cell r="L312" t="b">
            <v>1</v>
          </cell>
          <cell r="M312" t="str">
            <v>PORTE 3</v>
          </cell>
        </row>
        <row r="313">
          <cell r="A313">
            <v>1113</v>
          </cell>
          <cell r="B313">
            <v>2409818.5533333328</v>
          </cell>
          <cell r="C313">
            <v>0</v>
          </cell>
          <cell r="D313" t="str">
            <v>0. Antes de 2018</v>
          </cell>
          <cell r="E313">
            <v>2409818.5533333328</v>
          </cell>
          <cell r="F313" t="str">
            <v>PORTE 4</v>
          </cell>
          <cell r="G313">
            <v>2379323.286663549</v>
          </cell>
          <cell r="H313" t="str">
            <v>--</v>
          </cell>
          <cell r="I313">
            <v>2409818.5533333328</v>
          </cell>
          <cell r="J313" t="str">
            <v>PORTE 4</v>
          </cell>
          <cell r="K313" t="str">
            <v>PORTE 4</v>
          </cell>
          <cell r="L313" t="b">
            <v>1</v>
          </cell>
          <cell r="M313" t="str">
            <v>PORTE 4</v>
          </cell>
        </row>
        <row r="314">
          <cell r="A314">
            <v>1114</v>
          </cell>
          <cell r="B314">
            <v>2325114.4175</v>
          </cell>
          <cell r="C314">
            <v>0</v>
          </cell>
          <cell r="D314" t="str">
            <v>0. Antes de 2018</v>
          </cell>
          <cell r="E314">
            <v>2325114.4175</v>
          </cell>
          <cell r="F314" t="str">
            <v>PORTE 4</v>
          </cell>
          <cell r="G314">
            <v>2880569.8291061916</v>
          </cell>
          <cell r="H314" t="str">
            <v>--</v>
          </cell>
          <cell r="I314">
            <v>2325114.4175</v>
          </cell>
          <cell r="J314" t="str">
            <v>PORTE 4</v>
          </cell>
          <cell r="K314" t="str">
            <v>PORTE 4</v>
          </cell>
          <cell r="L314" t="b">
            <v>1</v>
          </cell>
          <cell r="M314" t="str">
            <v>PORTE 4</v>
          </cell>
        </row>
        <row r="315">
          <cell r="A315">
            <v>1115</v>
          </cell>
          <cell r="B315">
            <v>4043739.9216666669</v>
          </cell>
          <cell r="C315">
            <v>0</v>
          </cell>
          <cell r="D315" t="str">
            <v>0. Antes de 2018</v>
          </cell>
          <cell r="E315">
            <v>4043739.9216666669</v>
          </cell>
          <cell r="F315" t="str">
            <v>PORTE 5</v>
          </cell>
          <cell r="G315">
            <v>4798154.2379566859</v>
          </cell>
          <cell r="H315" t="str">
            <v>--</v>
          </cell>
          <cell r="I315">
            <v>4043739.9216666669</v>
          </cell>
          <cell r="J315" t="str">
            <v>PORTE 5</v>
          </cell>
          <cell r="K315" t="str">
            <v>PORTE 6</v>
          </cell>
          <cell r="L315" t="b">
            <v>0</v>
          </cell>
          <cell r="M315" t="str">
            <v>PORTE 5</v>
          </cell>
        </row>
        <row r="316">
          <cell r="A316">
            <v>1116</v>
          </cell>
          <cell r="B316">
            <v>2515166.5908333333</v>
          </cell>
          <cell r="C316">
            <v>0</v>
          </cell>
          <cell r="D316" t="str">
            <v>0. Antes de 2018</v>
          </cell>
          <cell r="E316">
            <v>2515166.5908333333</v>
          </cell>
          <cell r="F316" t="str">
            <v>PORTE 4</v>
          </cell>
          <cell r="G316">
            <v>2635728.2042655838</v>
          </cell>
          <cell r="H316" t="str">
            <v>--</v>
          </cell>
          <cell r="I316">
            <v>2515166.5908333333</v>
          </cell>
          <cell r="J316" t="str">
            <v>PORTE 4</v>
          </cell>
          <cell r="K316" t="str">
            <v>PORTE 4</v>
          </cell>
          <cell r="L316" t="b">
            <v>1</v>
          </cell>
          <cell r="M316" t="str">
            <v>PORTE 4</v>
          </cell>
        </row>
        <row r="317">
          <cell r="A317">
            <v>1119</v>
          </cell>
          <cell r="B317">
            <v>2279675.4041666663</v>
          </cell>
          <cell r="C317">
            <v>0</v>
          </cell>
          <cell r="D317" t="str">
            <v>0. Antes de 2018</v>
          </cell>
          <cell r="E317">
            <v>2279675.4041666663</v>
          </cell>
          <cell r="F317" t="str">
            <v>PORTE 4</v>
          </cell>
          <cell r="G317">
            <v>2597765.0403453442</v>
          </cell>
          <cell r="H317" t="str">
            <v>--</v>
          </cell>
          <cell r="I317">
            <v>2279675.4041666663</v>
          </cell>
          <cell r="J317" t="str">
            <v>PORTE 4</v>
          </cell>
          <cell r="K317" t="str">
            <v>PORTE 4</v>
          </cell>
          <cell r="L317" t="b">
            <v>1</v>
          </cell>
          <cell r="M317" t="str">
            <v>PORTE 4</v>
          </cell>
        </row>
        <row r="318">
          <cell r="A318">
            <v>1120</v>
          </cell>
          <cell r="B318">
            <v>1371309.0566666669</v>
          </cell>
          <cell r="C318">
            <v>0</v>
          </cell>
          <cell r="D318" t="str">
            <v>0. Antes de 2018</v>
          </cell>
          <cell r="E318">
            <v>1371309.0566666669</v>
          </cell>
          <cell r="F318" t="str">
            <v>PORTE 3</v>
          </cell>
          <cell r="G318">
            <v>1577269.5704039421</v>
          </cell>
          <cell r="H318" t="str">
            <v>--</v>
          </cell>
          <cell r="I318">
            <v>1371309.0566666669</v>
          </cell>
          <cell r="J318" t="str">
            <v>PORTE 3</v>
          </cell>
          <cell r="K318" t="str">
            <v>PORTE 3</v>
          </cell>
          <cell r="L318" t="b">
            <v>1</v>
          </cell>
          <cell r="M318" t="str">
            <v>PORTE 3</v>
          </cell>
        </row>
        <row r="319">
          <cell r="A319">
            <v>1121</v>
          </cell>
          <cell r="B319">
            <v>3161142.1091666669</v>
          </cell>
          <cell r="C319">
            <v>0</v>
          </cell>
          <cell r="D319" t="str">
            <v>0. Antes de 2018</v>
          </cell>
          <cell r="E319">
            <v>3161142.1091666669</v>
          </cell>
          <cell r="F319" t="str">
            <v>PORTE 5</v>
          </cell>
          <cell r="G319">
            <v>3940525.1405605469</v>
          </cell>
          <cell r="H319" t="str">
            <v>--</v>
          </cell>
          <cell r="I319">
            <v>3161142.1091666669</v>
          </cell>
          <cell r="J319" t="str">
            <v>PORTE 5</v>
          </cell>
          <cell r="K319" t="str">
            <v>PORTE 5</v>
          </cell>
          <cell r="L319" t="b">
            <v>1</v>
          </cell>
          <cell r="M319" t="str">
            <v>PORTE 5</v>
          </cell>
        </row>
        <row r="320">
          <cell r="A320">
            <v>1122</v>
          </cell>
          <cell r="B320">
            <v>1892342.9299999997</v>
          </cell>
          <cell r="C320">
            <v>0</v>
          </cell>
          <cell r="D320" t="str">
            <v>0. Antes de 2018</v>
          </cell>
          <cell r="E320">
            <v>1892342.9299999997</v>
          </cell>
          <cell r="F320" t="str">
            <v>PORTE 3</v>
          </cell>
          <cell r="G320">
            <v>2049846.9876751339</v>
          </cell>
          <cell r="H320" t="str">
            <v>--</v>
          </cell>
          <cell r="I320">
            <v>1892342.9299999997</v>
          </cell>
          <cell r="J320" t="str">
            <v>PORTE 3</v>
          </cell>
          <cell r="K320" t="str">
            <v>PORTE 4</v>
          </cell>
          <cell r="L320" t="b">
            <v>0</v>
          </cell>
          <cell r="M320" t="str">
            <v>PORTE 3</v>
          </cell>
        </row>
        <row r="321">
          <cell r="A321">
            <v>1124</v>
          </cell>
          <cell r="B321">
            <v>3506454.7774999994</v>
          </cell>
          <cell r="C321">
            <v>0</v>
          </cell>
          <cell r="D321" t="str">
            <v>0. Antes de 2018</v>
          </cell>
          <cell r="E321">
            <v>3506454.7774999994</v>
          </cell>
          <cell r="F321" t="str">
            <v>PORTE 5</v>
          </cell>
          <cell r="G321">
            <v>3994853.115091701</v>
          </cell>
          <cell r="H321" t="str">
            <v>--</v>
          </cell>
          <cell r="I321">
            <v>3506454.7774999994</v>
          </cell>
          <cell r="J321" t="str">
            <v>PORTE 5</v>
          </cell>
          <cell r="K321" t="str">
            <v>PORTE 5</v>
          </cell>
          <cell r="L321" t="b">
            <v>1</v>
          </cell>
          <cell r="M321" t="str">
            <v>PORTE 5</v>
          </cell>
        </row>
        <row r="322">
          <cell r="A322">
            <v>1125</v>
          </cell>
          <cell r="B322">
            <v>2355158.5333333337</v>
          </cell>
          <cell r="C322">
            <v>0</v>
          </cell>
          <cell r="D322" t="str">
            <v>0. Antes de 2018</v>
          </cell>
          <cell r="E322">
            <v>2355158.5333333337</v>
          </cell>
          <cell r="F322" t="str">
            <v>PORTE 4</v>
          </cell>
          <cell r="G322">
            <v>2468499.3465459608</v>
          </cell>
          <cell r="H322" t="str">
            <v>--</v>
          </cell>
          <cell r="I322">
            <v>2355158.5333333337</v>
          </cell>
          <cell r="J322" t="str">
            <v>PORTE 4</v>
          </cell>
          <cell r="K322" t="str">
            <v>PORTE 4</v>
          </cell>
          <cell r="L322" t="b">
            <v>1</v>
          </cell>
          <cell r="M322" t="str">
            <v>PORTE 4</v>
          </cell>
        </row>
        <row r="323">
          <cell r="A323">
            <v>1126</v>
          </cell>
          <cell r="B323">
            <v>1646480.2641666664</v>
          </cell>
          <cell r="C323">
            <v>0</v>
          </cell>
          <cell r="D323" t="str">
            <v>0. Antes de 2018</v>
          </cell>
          <cell r="E323">
            <v>1646480.2641666664</v>
          </cell>
          <cell r="F323" t="str">
            <v>PORTE 3</v>
          </cell>
          <cell r="G323">
            <v>1948147.7651490865</v>
          </cell>
          <cell r="H323" t="str">
            <v>--</v>
          </cell>
          <cell r="I323">
            <v>1646480.2641666664</v>
          </cell>
          <cell r="J323" t="str">
            <v>PORTE 3</v>
          </cell>
          <cell r="K323" t="str">
            <v>PORTE 3</v>
          </cell>
          <cell r="L323" t="b">
            <v>1</v>
          </cell>
          <cell r="M323" t="str">
            <v>PORTE 3</v>
          </cell>
        </row>
        <row r="324">
          <cell r="A324">
            <v>1127</v>
          </cell>
          <cell r="B324">
            <v>2654865.5216666665</v>
          </cell>
          <cell r="C324">
            <v>0</v>
          </cell>
          <cell r="D324" t="str">
            <v>0. Antes de 2018</v>
          </cell>
          <cell r="E324">
            <v>2654865.5216666665</v>
          </cell>
          <cell r="F324" t="str">
            <v>PORTE 4</v>
          </cell>
          <cell r="G324">
            <v>3213490.3165614805</v>
          </cell>
          <cell r="H324" t="str">
            <v>--</v>
          </cell>
          <cell r="I324">
            <v>2654865.5216666665</v>
          </cell>
          <cell r="J324" t="str">
            <v>PORTE 4</v>
          </cell>
          <cell r="K324" t="str">
            <v>PORTE 5</v>
          </cell>
          <cell r="L324" t="b">
            <v>0</v>
          </cell>
          <cell r="M324" t="str">
            <v>PORTE 4</v>
          </cell>
        </row>
        <row r="325">
          <cell r="A325">
            <v>1128</v>
          </cell>
          <cell r="B325">
            <v>1924149.4708333332</v>
          </cell>
          <cell r="C325">
            <v>0</v>
          </cell>
          <cell r="D325" t="str">
            <v>0. Antes de 2018</v>
          </cell>
          <cell r="E325">
            <v>1924149.4708333332</v>
          </cell>
          <cell r="F325" t="str">
            <v>PORTE 3</v>
          </cell>
          <cell r="G325">
            <v>2148481.2226742883</v>
          </cell>
          <cell r="H325" t="str">
            <v>--</v>
          </cell>
          <cell r="I325">
            <v>1924149.4708333332</v>
          </cell>
          <cell r="J325" t="str">
            <v>PORTE 3</v>
          </cell>
          <cell r="K325" t="str">
            <v>PORTE 4</v>
          </cell>
          <cell r="L325" t="b">
            <v>0</v>
          </cell>
          <cell r="M325" t="str">
            <v>PORTE 3</v>
          </cell>
        </row>
        <row r="326">
          <cell r="A326">
            <v>1129</v>
          </cell>
          <cell r="B326">
            <v>4947645.2774999989</v>
          </cell>
          <cell r="C326">
            <v>0</v>
          </cell>
          <cell r="D326" t="str">
            <v>0. Antes de 2018</v>
          </cell>
          <cell r="E326">
            <v>4947645.2774999989</v>
          </cell>
          <cell r="F326" t="str">
            <v>PORTE 6</v>
          </cell>
          <cell r="G326">
            <v>5947574.3659173017</v>
          </cell>
          <cell r="H326" t="str">
            <v>--</v>
          </cell>
          <cell r="I326">
            <v>4947645.2774999989</v>
          </cell>
          <cell r="J326" t="str">
            <v>PORTE 6</v>
          </cell>
          <cell r="K326" t="str">
            <v>PORTE 6</v>
          </cell>
          <cell r="L326" t="b">
            <v>1</v>
          </cell>
          <cell r="M326" t="str">
            <v>PORTE 6</v>
          </cell>
        </row>
        <row r="327">
          <cell r="A327">
            <v>1130</v>
          </cell>
          <cell r="B327">
            <v>1702223.6808333334</v>
          </cell>
          <cell r="C327">
            <v>0</v>
          </cell>
          <cell r="D327" t="str">
            <v>0. Antes de 2018</v>
          </cell>
          <cell r="E327">
            <v>1702223.6808333334</v>
          </cell>
          <cell r="F327" t="str">
            <v>PORTE 3</v>
          </cell>
          <cell r="G327">
            <v>1821604.8107146153</v>
          </cell>
          <cell r="H327" t="str">
            <v>--</v>
          </cell>
          <cell r="I327">
            <v>1702223.6808333334</v>
          </cell>
          <cell r="J327" t="str">
            <v>PORTE 3</v>
          </cell>
          <cell r="K327" t="str">
            <v>PORTE 3</v>
          </cell>
          <cell r="L327" t="b">
            <v>1</v>
          </cell>
          <cell r="M327" t="str">
            <v>PORTE 3</v>
          </cell>
        </row>
        <row r="328">
          <cell r="A328">
            <v>1131</v>
          </cell>
          <cell r="B328">
            <v>2592377.0649999995</v>
          </cell>
          <cell r="C328">
            <v>0</v>
          </cell>
          <cell r="D328" t="str">
            <v>0. Antes de 2018</v>
          </cell>
          <cell r="E328">
            <v>2592377.0649999995</v>
          </cell>
          <cell r="F328" t="str">
            <v>PORTE 4</v>
          </cell>
          <cell r="G328">
            <v>2884076.299647647</v>
          </cell>
          <cell r="H328" t="str">
            <v>--</v>
          </cell>
          <cell r="I328">
            <v>2592377.0649999995</v>
          </cell>
          <cell r="J328" t="str">
            <v>PORTE 4</v>
          </cell>
          <cell r="K328" t="str">
            <v>PORTE 4</v>
          </cell>
          <cell r="L328" t="b">
            <v>1</v>
          </cell>
          <cell r="M328" t="str">
            <v>PORTE 4</v>
          </cell>
        </row>
        <row r="329">
          <cell r="A329">
            <v>1133</v>
          </cell>
          <cell r="B329">
            <v>3160948.7391666663</v>
          </cell>
          <cell r="C329">
            <v>0</v>
          </cell>
          <cell r="D329" t="str">
            <v>0. Antes de 2018</v>
          </cell>
          <cell r="E329">
            <v>3160948.7391666663</v>
          </cell>
          <cell r="F329" t="str">
            <v>PORTE 5</v>
          </cell>
          <cell r="G329">
            <v>3282008.5442336574</v>
          </cell>
          <cell r="H329" t="str">
            <v>--</v>
          </cell>
          <cell r="I329">
            <v>3160948.7391666663</v>
          </cell>
          <cell r="J329" t="str">
            <v>PORTE 5</v>
          </cell>
          <cell r="K329" t="str">
            <v>PORTE 5</v>
          </cell>
          <cell r="L329" t="b">
            <v>1</v>
          </cell>
          <cell r="M329" t="str">
            <v>PORTE 5</v>
          </cell>
        </row>
        <row r="330">
          <cell r="A330">
            <v>1134</v>
          </cell>
          <cell r="B330">
            <v>1855032.2725</v>
          </cell>
          <cell r="C330">
            <v>0</v>
          </cell>
          <cell r="D330" t="str">
            <v>0. Antes de 2018</v>
          </cell>
          <cell r="E330">
            <v>1855032.2725</v>
          </cell>
          <cell r="F330" t="str">
            <v>PORTE 3</v>
          </cell>
          <cell r="G330">
            <v>2211992.3738042144</v>
          </cell>
          <cell r="H330" t="str">
            <v>--</v>
          </cell>
          <cell r="I330">
            <v>1855032.2725</v>
          </cell>
          <cell r="J330" t="str">
            <v>PORTE 3</v>
          </cell>
          <cell r="K330" t="str">
            <v>PORTE 4</v>
          </cell>
          <cell r="L330" t="b">
            <v>0</v>
          </cell>
          <cell r="M330" t="str">
            <v>PORTE 3</v>
          </cell>
        </row>
        <row r="331">
          <cell r="A331">
            <v>1135</v>
          </cell>
          <cell r="B331">
            <v>2036608.736666667</v>
          </cell>
          <cell r="C331">
            <v>0</v>
          </cell>
          <cell r="D331" t="str">
            <v>0. Antes de 2018</v>
          </cell>
          <cell r="E331">
            <v>2036608.736666667</v>
          </cell>
          <cell r="F331" t="str">
            <v>PORTE 4</v>
          </cell>
          <cell r="G331">
            <v>2297531.3163127014</v>
          </cell>
          <cell r="H331" t="str">
            <v>--</v>
          </cell>
          <cell r="I331">
            <v>2036608.736666667</v>
          </cell>
          <cell r="J331" t="str">
            <v>PORTE 4</v>
          </cell>
          <cell r="K331" t="str">
            <v>PORTE 4</v>
          </cell>
          <cell r="L331" t="b">
            <v>1</v>
          </cell>
          <cell r="M331" t="str">
            <v>PORTE 4</v>
          </cell>
        </row>
        <row r="332">
          <cell r="A332">
            <v>1136</v>
          </cell>
          <cell r="B332">
            <v>2323918.3691666666</v>
          </cell>
          <cell r="C332">
            <v>0</v>
          </cell>
          <cell r="D332" t="str">
            <v>0. Antes de 2018</v>
          </cell>
          <cell r="E332">
            <v>2323918.3691666666</v>
          </cell>
          <cell r="F332" t="str">
            <v>PORTE 4</v>
          </cell>
          <cell r="G332">
            <v>2671479.14990089</v>
          </cell>
          <cell r="H332" t="str">
            <v>--</v>
          </cell>
          <cell r="I332">
            <v>2323918.3691666666</v>
          </cell>
          <cell r="J332" t="str">
            <v>PORTE 4</v>
          </cell>
          <cell r="K332" t="str">
            <v>PORTE 4</v>
          </cell>
          <cell r="L332" t="b">
            <v>1</v>
          </cell>
          <cell r="M332" t="str">
            <v>PORTE 4</v>
          </cell>
        </row>
        <row r="333">
          <cell r="A333">
            <v>1137</v>
          </cell>
          <cell r="B333">
            <v>1767089.760833333</v>
          </cell>
          <cell r="C333">
            <v>0</v>
          </cell>
          <cell r="D333" t="str">
            <v>0. Antes de 2018</v>
          </cell>
          <cell r="E333">
            <v>1767089.760833333</v>
          </cell>
          <cell r="F333" t="str">
            <v>PORTE 3</v>
          </cell>
          <cell r="G333">
            <v>1740539.6660811941</v>
          </cell>
          <cell r="H333" t="str">
            <v>--</v>
          </cell>
          <cell r="I333">
            <v>1767089.760833333</v>
          </cell>
          <cell r="J333" t="str">
            <v>PORTE 3</v>
          </cell>
          <cell r="K333" t="str">
            <v>PORTE 3</v>
          </cell>
          <cell r="L333" t="b">
            <v>1</v>
          </cell>
          <cell r="M333" t="str">
            <v>PORTE 3</v>
          </cell>
        </row>
        <row r="334">
          <cell r="A334">
            <v>1138</v>
          </cell>
          <cell r="B334">
            <v>917307.74250000017</v>
          </cell>
          <cell r="C334">
            <v>0</v>
          </cell>
          <cell r="D334" t="str">
            <v>0. Antes de 2018</v>
          </cell>
          <cell r="E334">
            <v>917307.74250000017</v>
          </cell>
          <cell r="F334" t="str">
            <v>PORTE 2</v>
          </cell>
          <cell r="G334">
            <v>891325.09304885124</v>
          </cell>
          <cell r="H334" t="str">
            <v>--</v>
          </cell>
          <cell r="I334">
            <v>917307.74250000017</v>
          </cell>
          <cell r="J334" t="str">
            <v>PORTE 2</v>
          </cell>
          <cell r="K334" t="str">
            <v>PORTE 2</v>
          </cell>
          <cell r="L334" t="b">
            <v>1</v>
          </cell>
          <cell r="M334" t="str">
            <v>PORTE 2</v>
          </cell>
        </row>
        <row r="335">
          <cell r="A335">
            <v>1140</v>
          </cell>
          <cell r="B335">
            <v>1567960.9266666665</v>
          </cell>
          <cell r="C335">
            <v>0</v>
          </cell>
          <cell r="D335" t="str">
            <v>0. Antes de 2018</v>
          </cell>
          <cell r="E335">
            <v>1567960.9266666665</v>
          </cell>
          <cell r="F335" t="str">
            <v>PORTE 3</v>
          </cell>
          <cell r="G335">
            <v>1752941.4162531286</v>
          </cell>
          <cell r="H335" t="str">
            <v>--</v>
          </cell>
          <cell r="I335">
            <v>1567960.9266666665</v>
          </cell>
          <cell r="J335" t="str">
            <v>PORTE 3</v>
          </cell>
          <cell r="K335" t="str">
            <v>PORTE 3</v>
          </cell>
          <cell r="L335" t="b">
            <v>1</v>
          </cell>
          <cell r="M335" t="str">
            <v>PORTE 3</v>
          </cell>
        </row>
        <row r="336">
          <cell r="A336">
            <v>1141</v>
          </cell>
          <cell r="B336">
            <v>1493474.9716666667</v>
          </cell>
          <cell r="C336">
            <v>0</v>
          </cell>
          <cell r="D336" t="str">
            <v>0. Antes de 2018</v>
          </cell>
          <cell r="E336">
            <v>1493474.9716666667</v>
          </cell>
          <cell r="F336" t="str">
            <v>PORTE 3</v>
          </cell>
          <cell r="G336">
            <v>1624247.4673897887</v>
          </cell>
          <cell r="H336" t="str">
            <v>--</v>
          </cell>
          <cell r="I336">
            <v>1493474.9716666667</v>
          </cell>
          <cell r="J336" t="str">
            <v>PORTE 3</v>
          </cell>
          <cell r="K336" t="str">
            <v>PORTE 3</v>
          </cell>
          <cell r="L336" t="b">
            <v>1</v>
          </cell>
          <cell r="M336" t="str">
            <v>PORTE 3</v>
          </cell>
        </row>
        <row r="337">
          <cell r="A337">
            <v>1142</v>
          </cell>
          <cell r="B337">
            <v>1374913.5683333336</v>
          </cell>
          <cell r="C337">
            <v>0</v>
          </cell>
          <cell r="D337" t="str">
            <v>0. Antes de 2018</v>
          </cell>
          <cell r="E337">
            <v>1374913.5683333336</v>
          </cell>
          <cell r="F337" t="str">
            <v>PORTE 3</v>
          </cell>
          <cell r="G337">
            <v>1600181.5357991364</v>
          </cell>
          <cell r="H337" t="str">
            <v>--</v>
          </cell>
          <cell r="I337">
            <v>1374913.5683333336</v>
          </cell>
          <cell r="J337" t="str">
            <v>PORTE 3</v>
          </cell>
          <cell r="K337" t="str">
            <v>PORTE 3</v>
          </cell>
          <cell r="L337" t="b">
            <v>1</v>
          </cell>
          <cell r="M337" t="str">
            <v>PORTE 3</v>
          </cell>
        </row>
        <row r="338">
          <cell r="A338">
            <v>1143</v>
          </cell>
          <cell r="B338">
            <v>3371374.850000001</v>
          </cell>
          <cell r="C338">
            <v>0</v>
          </cell>
          <cell r="D338" t="str">
            <v>0. Antes de 2018</v>
          </cell>
          <cell r="E338">
            <v>3371374.850000001</v>
          </cell>
          <cell r="F338" t="str">
            <v>PORTE 5</v>
          </cell>
          <cell r="G338">
            <v>3944083.4058663691</v>
          </cell>
          <cell r="H338" t="str">
            <v>--</v>
          </cell>
          <cell r="I338">
            <v>3371374.850000001</v>
          </cell>
          <cell r="J338" t="str">
            <v>PORTE 5</v>
          </cell>
          <cell r="K338" t="str">
            <v>PORTE 5</v>
          </cell>
          <cell r="L338" t="b">
            <v>1</v>
          </cell>
          <cell r="M338" t="str">
            <v>PORTE 5</v>
          </cell>
        </row>
        <row r="339">
          <cell r="A339">
            <v>1144</v>
          </cell>
          <cell r="B339">
            <v>2121504.5866666669</v>
          </cell>
          <cell r="C339">
            <v>0</v>
          </cell>
          <cell r="D339" t="str">
            <v>0. Antes de 2018</v>
          </cell>
          <cell r="E339">
            <v>2121504.5866666669</v>
          </cell>
          <cell r="F339" t="str">
            <v>PORTE 4</v>
          </cell>
          <cell r="G339">
            <v>2388404.2395703988</v>
          </cell>
          <cell r="H339" t="str">
            <v>--</v>
          </cell>
          <cell r="I339">
            <v>2121504.5866666669</v>
          </cell>
          <cell r="J339" t="str">
            <v>PORTE 4</v>
          </cell>
          <cell r="K339" t="str">
            <v>PORTE 4</v>
          </cell>
          <cell r="L339" t="b">
            <v>1</v>
          </cell>
          <cell r="M339" t="str">
            <v>PORTE 4</v>
          </cell>
        </row>
        <row r="340">
          <cell r="A340">
            <v>1145</v>
          </cell>
          <cell r="B340">
            <v>2864293.1474999995</v>
          </cell>
          <cell r="C340">
            <v>0</v>
          </cell>
          <cell r="D340" t="str">
            <v>0. Antes de 2018</v>
          </cell>
          <cell r="E340">
            <v>2864293.1474999995</v>
          </cell>
          <cell r="F340" t="str">
            <v>PORTE 4</v>
          </cell>
          <cell r="G340">
            <v>3504679.5520632816</v>
          </cell>
          <cell r="H340" t="str">
            <v>--</v>
          </cell>
          <cell r="I340">
            <v>2864293.1474999995</v>
          </cell>
          <cell r="J340" t="str">
            <v>PORTE 4</v>
          </cell>
          <cell r="K340" t="str">
            <v>PORTE 5</v>
          </cell>
          <cell r="L340" t="b">
            <v>0</v>
          </cell>
          <cell r="M340" t="str">
            <v>PORTE 4</v>
          </cell>
        </row>
        <row r="341">
          <cell r="A341">
            <v>1146</v>
          </cell>
          <cell r="B341">
            <v>2313169.0241666664</v>
          </cell>
          <cell r="C341">
            <v>0</v>
          </cell>
          <cell r="D341" t="str">
            <v>0. Antes de 2018</v>
          </cell>
          <cell r="E341">
            <v>2313169.0241666664</v>
          </cell>
          <cell r="F341" t="str">
            <v>PORTE 4</v>
          </cell>
          <cell r="G341">
            <v>2597765.6651357072</v>
          </cell>
          <cell r="H341" t="str">
            <v>--</v>
          </cell>
          <cell r="I341">
            <v>2313169.0241666664</v>
          </cell>
          <cell r="J341" t="str">
            <v>PORTE 4</v>
          </cell>
          <cell r="K341" t="str">
            <v>PORTE 4</v>
          </cell>
          <cell r="L341" t="b">
            <v>1</v>
          </cell>
          <cell r="M341" t="str">
            <v>PORTE 4</v>
          </cell>
        </row>
        <row r="342">
          <cell r="A342">
            <v>1147</v>
          </cell>
          <cell r="B342">
            <v>2759010.4216666669</v>
          </cell>
          <cell r="C342">
            <v>0</v>
          </cell>
          <cell r="D342" t="str">
            <v>0. Antes de 2018</v>
          </cell>
          <cell r="E342">
            <v>2759010.4216666669</v>
          </cell>
          <cell r="F342" t="str">
            <v>PORTE 4</v>
          </cell>
          <cell r="G342">
            <v>3294628.689860879</v>
          </cell>
          <cell r="H342" t="str">
            <v>--</v>
          </cell>
          <cell r="I342">
            <v>2759010.4216666669</v>
          </cell>
          <cell r="J342" t="str">
            <v>PORTE 4</v>
          </cell>
          <cell r="K342" t="str">
            <v>PORTE 5</v>
          </cell>
          <cell r="L342" t="b">
            <v>0</v>
          </cell>
          <cell r="M342" t="str">
            <v>PORTE 4</v>
          </cell>
        </row>
        <row r="343">
          <cell r="A343">
            <v>1148</v>
          </cell>
          <cell r="B343">
            <v>4900912.8574999999</v>
          </cell>
          <cell r="C343">
            <v>0</v>
          </cell>
          <cell r="D343" t="str">
            <v>0. Antes de 2018</v>
          </cell>
          <cell r="E343">
            <v>4900912.8574999999</v>
          </cell>
          <cell r="F343" t="str">
            <v>PORTE 6</v>
          </cell>
          <cell r="G343">
            <v>6243827.0309710559</v>
          </cell>
          <cell r="H343" t="str">
            <v>--</v>
          </cell>
          <cell r="I343">
            <v>4900912.8574999999</v>
          </cell>
          <cell r="J343" t="str">
            <v>PORTE 6</v>
          </cell>
          <cell r="K343" t="str">
            <v>PORTE 6</v>
          </cell>
          <cell r="L343" t="b">
            <v>1</v>
          </cell>
          <cell r="M343" t="str">
            <v>PORTE 6</v>
          </cell>
        </row>
        <row r="344">
          <cell r="A344">
            <v>1149</v>
          </cell>
          <cell r="B344">
            <v>1334687.0533333335</v>
          </cell>
          <cell r="C344">
            <v>0</v>
          </cell>
          <cell r="D344" t="str">
            <v>0. Antes de 2018</v>
          </cell>
          <cell r="E344">
            <v>1334687.0533333335</v>
          </cell>
          <cell r="F344" t="str">
            <v>PORTE 3</v>
          </cell>
          <cell r="G344">
            <v>1669277.8928744551</v>
          </cell>
          <cell r="H344" t="str">
            <v>--</v>
          </cell>
          <cell r="I344">
            <v>1334687.0533333335</v>
          </cell>
          <cell r="J344" t="str">
            <v>PORTE 3</v>
          </cell>
          <cell r="K344" t="str">
            <v>PORTE 3</v>
          </cell>
          <cell r="L344" t="b">
            <v>1</v>
          </cell>
          <cell r="M344" t="str">
            <v>PORTE 3</v>
          </cell>
        </row>
        <row r="345">
          <cell r="A345">
            <v>1150</v>
          </cell>
          <cell r="B345">
            <v>4315942.125</v>
          </cell>
          <cell r="C345">
            <v>0</v>
          </cell>
          <cell r="D345" t="str">
            <v>0. Antes de 2018</v>
          </cell>
          <cell r="E345">
            <v>4315942.125</v>
          </cell>
          <cell r="F345" t="str">
            <v>PORTE 5</v>
          </cell>
          <cell r="G345">
            <v>4389081.093009674</v>
          </cell>
          <cell r="H345" t="str">
            <v>--</v>
          </cell>
          <cell r="I345">
            <v>4315942.125</v>
          </cell>
          <cell r="J345" t="str">
            <v>PORTE 5</v>
          </cell>
          <cell r="K345" t="str">
            <v>PORTE 5</v>
          </cell>
          <cell r="L345" t="b">
            <v>1</v>
          </cell>
          <cell r="M345" t="str">
            <v>PORTE 5</v>
          </cell>
        </row>
        <row r="346">
          <cell r="A346">
            <v>1151</v>
          </cell>
          <cell r="B346">
            <v>6782240.6541666659</v>
          </cell>
          <cell r="C346">
            <v>0</v>
          </cell>
          <cell r="D346" t="str">
            <v>0. Antes de 2018</v>
          </cell>
          <cell r="E346">
            <v>6782240.6541666659</v>
          </cell>
          <cell r="F346" t="str">
            <v>PORTE 6</v>
          </cell>
          <cell r="G346">
            <v>7210734.0976113975</v>
          </cell>
          <cell r="H346" t="str">
            <v>--</v>
          </cell>
          <cell r="I346">
            <v>6782240.6541666659</v>
          </cell>
          <cell r="J346" t="str">
            <v>PORTE 6</v>
          </cell>
          <cell r="K346" t="str">
            <v>PORTE 6</v>
          </cell>
          <cell r="L346" t="b">
            <v>1</v>
          </cell>
          <cell r="M346" t="str">
            <v>PORTE 6</v>
          </cell>
        </row>
        <row r="347">
          <cell r="A347">
            <v>1152</v>
          </cell>
          <cell r="B347">
            <v>2757151.376666666</v>
          </cell>
          <cell r="C347">
            <v>0</v>
          </cell>
          <cell r="D347" t="str">
            <v>0. Antes de 2018</v>
          </cell>
          <cell r="E347">
            <v>2757151.376666666</v>
          </cell>
          <cell r="F347" t="str">
            <v>PORTE 4</v>
          </cell>
          <cell r="G347">
            <v>3017523.8037595777</v>
          </cell>
          <cell r="H347" t="str">
            <v>--</v>
          </cell>
          <cell r="I347">
            <v>2757151.376666666</v>
          </cell>
          <cell r="J347" t="str">
            <v>PORTE 4</v>
          </cell>
          <cell r="K347" t="str">
            <v>PORTE 5</v>
          </cell>
          <cell r="L347" t="b">
            <v>0</v>
          </cell>
          <cell r="M347" t="str">
            <v>PORTE 4</v>
          </cell>
        </row>
        <row r="348">
          <cell r="A348">
            <v>1153</v>
          </cell>
          <cell r="B348">
            <v>1621794.6133333333</v>
          </cell>
          <cell r="C348">
            <v>0</v>
          </cell>
          <cell r="D348" t="str">
            <v>0. Antes de 2018</v>
          </cell>
          <cell r="E348">
            <v>1621794.6133333333</v>
          </cell>
          <cell r="F348" t="str">
            <v>PORTE 3</v>
          </cell>
          <cell r="G348">
            <v>1799749.4662581712</v>
          </cell>
          <cell r="H348" t="str">
            <v>--</v>
          </cell>
          <cell r="I348">
            <v>1621794.6133333333</v>
          </cell>
          <cell r="J348" t="str">
            <v>PORTE 3</v>
          </cell>
          <cell r="K348" t="str">
            <v>PORTE 3</v>
          </cell>
          <cell r="L348" t="b">
            <v>1</v>
          </cell>
          <cell r="M348" t="str">
            <v>PORTE 3</v>
          </cell>
        </row>
        <row r="349">
          <cell r="A349">
            <v>1154</v>
          </cell>
          <cell r="B349">
            <v>1203914.5666666664</v>
          </cell>
          <cell r="C349">
            <v>0</v>
          </cell>
          <cell r="D349" t="str">
            <v>0. Antes de 2018</v>
          </cell>
          <cell r="E349">
            <v>1203914.5666666664</v>
          </cell>
          <cell r="F349" t="str">
            <v>PORTE 2</v>
          </cell>
          <cell r="G349">
            <v>1405894.782972239</v>
          </cell>
          <cell r="H349" t="str">
            <v>--</v>
          </cell>
          <cell r="I349">
            <v>1203914.5666666664</v>
          </cell>
          <cell r="J349" t="str">
            <v>PORTE 2</v>
          </cell>
          <cell r="K349" t="str">
            <v>PORTE 3</v>
          </cell>
          <cell r="L349" t="b">
            <v>0</v>
          </cell>
          <cell r="M349" t="str">
            <v>PORTE 2</v>
          </cell>
        </row>
        <row r="350">
          <cell r="A350">
            <v>1155</v>
          </cell>
          <cell r="B350">
            <v>4783715.5483333329</v>
          </cell>
          <cell r="C350">
            <v>0</v>
          </cell>
          <cell r="D350" t="str">
            <v>0. Antes de 2018</v>
          </cell>
          <cell r="E350">
            <v>4783715.5483333329</v>
          </cell>
          <cell r="F350" t="str">
            <v>PORTE 6</v>
          </cell>
          <cell r="G350">
            <v>5313804.7387776412</v>
          </cell>
          <cell r="H350" t="str">
            <v>--</v>
          </cell>
          <cell r="I350">
            <v>4783715.5483333329</v>
          </cell>
          <cell r="J350" t="str">
            <v>PORTE 6</v>
          </cell>
          <cell r="K350" t="str">
            <v>PORTE 6</v>
          </cell>
          <cell r="L350" t="b">
            <v>1</v>
          </cell>
          <cell r="M350" t="str">
            <v>PORTE 6</v>
          </cell>
        </row>
        <row r="351">
          <cell r="A351">
            <v>1156</v>
          </cell>
          <cell r="B351">
            <v>2469352.1708333329</v>
          </cell>
          <cell r="C351">
            <v>0</v>
          </cell>
          <cell r="D351" t="str">
            <v>0. Antes de 2018</v>
          </cell>
          <cell r="E351">
            <v>2469352.1708333329</v>
          </cell>
          <cell r="F351" t="str">
            <v>PORTE 4</v>
          </cell>
          <cell r="G351">
            <v>2646695.7098200447</v>
          </cell>
          <cell r="H351" t="str">
            <v>--</v>
          </cell>
          <cell r="I351">
            <v>2469352.1708333329</v>
          </cell>
          <cell r="J351" t="str">
            <v>PORTE 4</v>
          </cell>
          <cell r="K351" t="str">
            <v>PORTE 4</v>
          </cell>
          <cell r="L351" t="b">
            <v>1</v>
          </cell>
          <cell r="M351" t="str">
            <v>PORTE 4</v>
          </cell>
        </row>
        <row r="352">
          <cell r="A352">
            <v>1157</v>
          </cell>
          <cell r="B352">
            <v>2950834.8008333333</v>
          </cell>
          <cell r="C352">
            <v>0</v>
          </cell>
          <cell r="D352" t="str">
            <v>0. Antes de 2018</v>
          </cell>
          <cell r="E352">
            <v>2950834.8008333333</v>
          </cell>
          <cell r="F352" t="str">
            <v>PORTE 4</v>
          </cell>
          <cell r="G352">
            <v>3628181.4739827854</v>
          </cell>
          <cell r="H352" t="str">
            <v>--</v>
          </cell>
          <cell r="I352">
            <v>2950834.8008333333</v>
          </cell>
          <cell r="J352" t="str">
            <v>PORTE 4</v>
          </cell>
          <cell r="K352" t="str">
            <v>PORTE 5</v>
          </cell>
          <cell r="L352" t="b">
            <v>0</v>
          </cell>
          <cell r="M352" t="str">
            <v>PORTE 4</v>
          </cell>
        </row>
        <row r="353">
          <cell r="A353">
            <v>1158</v>
          </cell>
          <cell r="B353">
            <v>1538796.4824999999</v>
          </cell>
          <cell r="C353">
            <v>0</v>
          </cell>
          <cell r="D353" t="str">
            <v>0. Antes de 2018</v>
          </cell>
          <cell r="E353">
            <v>1538796.4824999999</v>
          </cell>
          <cell r="F353" t="str">
            <v>PORTE 3</v>
          </cell>
          <cell r="G353">
            <v>1929502.9143835423</v>
          </cell>
          <cell r="H353" t="str">
            <v>--</v>
          </cell>
          <cell r="I353">
            <v>1538796.4824999999</v>
          </cell>
          <cell r="J353" t="str">
            <v>PORTE 3</v>
          </cell>
          <cell r="K353" t="str">
            <v>PORTE 3</v>
          </cell>
          <cell r="L353" t="b">
            <v>1</v>
          </cell>
          <cell r="M353" t="str">
            <v>PORTE 3</v>
          </cell>
        </row>
        <row r="354">
          <cell r="A354">
            <v>1159</v>
          </cell>
          <cell r="B354">
            <v>3895521.0308333323</v>
          </cell>
          <cell r="C354">
            <v>0</v>
          </cell>
          <cell r="D354" t="str">
            <v>0. Antes de 2018</v>
          </cell>
          <cell r="E354">
            <v>3895521.0308333323</v>
          </cell>
          <cell r="F354" t="str">
            <v>PORTE 5</v>
          </cell>
          <cell r="G354">
            <v>4280805.417591841</v>
          </cell>
          <cell r="H354" t="str">
            <v>--</v>
          </cell>
          <cell r="I354">
            <v>3895521.0308333323</v>
          </cell>
          <cell r="J354" t="str">
            <v>PORTE 5</v>
          </cell>
          <cell r="K354" t="str">
            <v>PORTE 5</v>
          </cell>
          <cell r="L354" t="b">
            <v>1</v>
          </cell>
          <cell r="M354" t="str">
            <v>PORTE 5</v>
          </cell>
        </row>
        <row r="355">
          <cell r="A355">
            <v>1160</v>
          </cell>
          <cell r="B355">
            <v>3009089.1166666672</v>
          </cell>
          <cell r="C355">
            <v>0</v>
          </cell>
          <cell r="D355" t="str">
            <v>0. Antes de 2018</v>
          </cell>
          <cell r="E355">
            <v>3009089.1166666672</v>
          </cell>
          <cell r="F355" t="str">
            <v>PORTE 5</v>
          </cell>
          <cell r="G355">
            <v>3618004.9006122258</v>
          </cell>
          <cell r="H355" t="str">
            <v>--</v>
          </cell>
          <cell r="I355">
            <v>3009089.1166666672</v>
          </cell>
          <cell r="J355" t="str">
            <v>PORTE 5</v>
          </cell>
          <cell r="K355" t="str">
            <v>PORTE 5</v>
          </cell>
          <cell r="L355" t="b">
            <v>1</v>
          </cell>
          <cell r="M355" t="str">
            <v>PORTE 5</v>
          </cell>
        </row>
        <row r="356">
          <cell r="A356">
            <v>1161</v>
          </cell>
          <cell r="B356">
            <v>1602823.7608333335</v>
          </cell>
          <cell r="C356">
            <v>0</v>
          </cell>
          <cell r="D356" t="str">
            <v>0. Antes de 2018</v>
          </cell>
          <cell r="E356">
            <v>1602823.7608333335</v>
          </cell>
          <cell r="F356" t="str">
            <v>PORTE 3</v>
          </cell>
          <cell r="G356">
            <v>1913470.4930375617</v>
          </cell>
          <cell r="H356" t="str">
            <v>--</v>
          </cell>
          <cell r="I356">
            <v>1602823.7608333335</v>
          </cell>
          <cell r="J356" t="str">
            <v>PORTE 3</v>
          </cell>
          <cell r="K356" t="str">
            <v>PORTE 3</v>
          </cell>
          <cell r="L356" t="b">
            <v>1</v>
          </cell>
          <cell r="M356" t="str">
            <v>PORTE 3</v>
          </cell>
        </row>
        <row r="357">
          <cell r="A357">
            <v>1162</v>
          </cell>
          <cell r="B357">
            <v>1305525.9358333338</v>
          </cell>
          <cell r="C357">
            <v>0</v>
          </cell>
          <cell r="D357" t="str">
            <v>0. Antes de 2018</v>
          </cell>
          <cell r="E357">
            <v>1305525.9358333338</v>
          </cell>
          <cell r="F357" t="str">
            <v>PORTE 3</v>
          </cell>
          <cell r="G357">
            <v>1579497.6236320762</v>
          </cell>
          <cell r="H357" t="str">
            <v>--</v>
          </cell>
          <cell r="I357">
            <v>1305525.9358333338</v>
          </cell>
          <cell r="J357" t="str">
            <v>PORTE 3</v>
          </cell>
          <cell r="K357" t="str">
            <v>PORTE 3</v>
          </cell>
          <cell r="L357" t="b">
            <v>1</v>
          </cell>
          <cell r="M357" t="str">
            <v>PORTE 3</v>
          </cell>
        </row>
        <row r="358">
          <cell r="A358">
            <v>1163</v>
          </cell>
          <cell r="B358">
            <v>1179055.7741666667</v>
          </cell>
          <cell r="C358">
            <v>0</v>
          </cell>
          <cell r="D358" t="str">
            <v>0. Antes de 2018</v>
          </cell>
          <cell r="E358">
            <v>1179055.7741666667</v>
          </cell>
          <cell r="F358" t="str">
            <v>PORTE 2</v>
          </cell>
          <cell r="G358">
            <v>1516146.3663191311</v>
          </cell>
          <cell r="H358" t="str">
            <v>--</v>
          </cell>
          <cell r="I358">
            <v>1179055.7741666667</v>
          </cell>
          <cell r="J358" t="str">
            <v>PORTE 2</v>
          </cell>
          <cell r="K358" t="str">
            <v>PORTE 3</v>
          </cell>
          <cell r="L358" t="b">
            <v>0</v>
          </cell>
          <cell r="M358" t="str">
            <v>PORTE 2</v>
          </cell>
        </row>
        <row r="359">
          <cell r="A359">
            <v>1164</v>
          </cell>
          <cell r="B359">
            <v>2415373.539166667</v>
          </cell>
          <cell r="C359">
            <v>0</v>
          </cell>
          <cell r="D359" t="str">
            <v>0. Antes de 2018</v>
          </cell>
          <cell r="E359">
            <v>2415373.539166667</v>
          </cell>
          <cell r="F359" t="str">
            <v>PORTE 4</v>
          </cell>
          <cell r="G359">
            <v>2854353.8388245986</v>
          </cell>
          <cell r="H359" t="str">
            <v>--</v>
          </cell>
          <cell r="I359">
            <v>2415373.539166667</v>
          </cell>
          <cell r="J359" t="str">
            <v>PORTE 4</v>
          </cell>
          <cell r="K359" t="str">
            <v>PORTE 4</v>
          </cell>
          <cell r="L359" t="b">
            <v>1</v>
          </cell>
          <cell r="M359" t="str">
            <v>PORTE 4</v>
          </cell>
        </row>
        <row r="360">
          <cell r="A360">
            <v>1165</v>
          </cell>
          <cell r="B360">
            <v>1962329.0933333335</v>
          </cell>
          <cell r="C360">
            <v>0</v>
          </cell>
          <cell r="D360" t="str">
            <v>0. Antes de 2018</v>
          </cell>
          <cell r="E360">
            <v>1962329.0933333335</v>
          </cell>
          <cell r="F360" t="str">
            <v>PORTE 3</v>
          </cell>
          <cell r="G360">
            <v>2415327.6817683061</v>
          </cell>
          <cell r="H360" t="str">
            <v>--</v>
          </cell>
          <cell r="I360">
            <v>1962329.0933333335</v>
          </cell>
          <cell r="J360" t="str">
            <v>PORTE 3</v>
          </cell>
          <cell r="K360" t="str">
            <v>PORTE 4</v>
          </cell>
          <cell r="L360" t="b">
            <v>0</v>
          </cell>
          <cell r="M360" t="str">
            <v>PORTE 3</v>
          </cell>
        </row>
        <row r="361">
          <cell r="A361">
            <v>1166</v>
          </cell>
          <cell r="B361">
            <v>2347223.6274999995</v>
          </cell>
          <cell r="C361">
            <v>0</v>
          </cell>
          <cell r="D361" t="str">
            <v>0. Antes de 2018</v>
          </cell>
          <cell r="E361">
            <v>2347223.6274999995</v>
          </cell>
          <cell r="F361" t="str">
            <v>PORTE 4</v>
          </cell>
          <cell r="G361">
            <v>2738254.8332531024</v>
          </cell>
          <cell r="H361" t="str">
            <v>--</v>
          </cell>
          <cell r="I361">
            <v>2347223.6274999995</v>
          </cell>
          <cell r="J361" t="str">
            <v>PORTE 4</v>
          </cell>
          <cell r="K361" t="str">
            <v>PORTE 4</v>
          </cell>
          <cell r="L361" t="b">
            <v>1</v>
          </cell>
          <cell r="M361" t="str">
            <v>PORTE 4</v>
          </cell>
        </row>
        <row r="362">
          <cell r="A362">
            <v>1167</v>
          </cell>
          <cell r="B362">
            <v>2475769.4358333335</v>
          </cell>
          <cell r="C362">
            <v>0</v>
          </cell>
          <cell r="D362" t="str">
            <v>0. Antes de 2018</v>
          </cell>
          <cell r="E362">
            <v>2475769.4358333335</v>
          </cell>
          <cell r="F362" t="str">
            <v>PORTE 4</v>
          </cell>
          <cell r="G362">
            <v>2844976.3471900895</v>
          </cell>
          <cell r="H362" t="str">
            <v>--</v>
          </cell>
          <cell r="I362">
            <v>2475769.4358333335</v>
          </cell>
          <cell r="J362" t="str">
            <v>PORTE 4</v>
          </cell>
          <cell r="K362" t="str">
            <v>PORTE 4</v>
          </cell>
          <cell r="L362" t="b">
            <v>1</v>
          </cell>
          <cell r="M362" t="str">
            <v>PORTE 4</v>
          </cell>
        </row>
        <row r="363">
          <cell r="A363">
            <v>1168</v>
          </cell>
          <cell r="B363">
            <v>2007893.2733333334</v>
          </cell>
          <cell r="C363">
            <v>0</v>
          </cell>
          <cell r="D363" t="str">
            <v>0. Antes de 2018</v>
          </cell>
          <cell r="E363">
            <v>2007893.2733333334</v>
          </cell>
          <cell r="F363" t="str">
            <v>PORTE 4</v>
          </cell>
          <cell r="G363">
            <v>2395033.5907106544</v>
          </cell>
          <cell r="H363" t="str">
            <v>--</v>
          </cell>
          <cell r="I363">
            <v>2007893.2733333334</v>
          </cell>
          <cell r="J363" t="str">
            <v>PORTE 4</v>
          </cell>
          <cell r="K363" t="str">
            <v>PORTE 4</v>
          </cell>
          <cell r="L363" t="b">
            <v>1</v>
          </cell>
          <cell r="M363" t="str">
            <v>PORTE 4</v>
          </cell>
        </row>
        <row r="364">
          <cell r="A364">
            <v>1169</v>
          </cell>
          <cell r="B364">
            <v>1539362.9800000002</v>
          </cell>
          <cell r="C364">
            <v>0</v>
          </cell>
          <cell r="D364" t="str">
            <v>0. Antes de 2018</v>
          </cell>
          <cell r="E364">
            <v>1539362.9800000002</v>
          </cell>
          <cell r="F364" t="str">
            <v>PORTE 3</v>
          </cell>
          <cell r="G364">
            <v>1861794.3659121115</v>
          </cell>
          <cell r="H364" t="str">
            <v>--</v>
          </cell>
          <cell r="I364">
            <v>1539362.9800000002</v>
          </cell>
          <cell r="J364" t="str">
            <v>PORTE 3</v>
          </cell>
          <cell r="K364" t="str">
            <v>PORTE 3</v>
          </cell>
          <cell r="L364" t="b">
            <v>1</v>
          </cell>
          <cell r="M364" t="str">
            <v>PORTE 3</v>
          </cell>
        </row>
        <row r="365">
          <cell r="A365">
            <v>1170</v>
          </cell>
          <cell r="B365">
            <v>2689297.0641666674</v>
          </cell>
          <cell r="C365">
            <v>0</v>
          </cell>
          <cell r="D365" t="str">
            <v>0. Antes de 2018</v>
          </cell>
          <cell r="E365">
            <v>2689297.0641666674</v>
          </cell>
          <cell r="F365" t="str">
            <v>PORTE 4</v>
          </cell>
          <cell r="G365">
            <v>3159580.9606692097</v>
          </cell>
          <cell r="H365" t="str">
            <v>--</v>
          </cell>
          <cell r="I365">
            <v>2689297.0641666674</v>
          </cell>
          <cell r="J365" t="str">
            <v>PORTE 4</v>
          </cell>
          <cell r="K365" t="str">
            <v>PORTE 5</v>
          </cell>
          <cell r="L365" t="b">
            <v>0</v>
          </cell>
          <cell r="M365" t="str">
            <v>PORTE 4</v>
          </cell>
        </row>
        <row r="366">
          <cell r="A366">
            <v>1171</v>
          </cell>
          <cell r="B366">
            <v>6730326.1183333332</v>
          </cell>
          <cell r="C366">
            <v>0</v>
          </cell>
          <cell r="D366" t="str">
            <v>0. Antes de 2018</v>
          </cell>
          <cell r="E366">
            <v>6730326.1183333332</v>
          </cell>
          <cell r="F366" t="str">
            <v>PORTE 6</v>
          </cell>
          <cell r="G366">
            <v>7999769.5869321534</v>
          </cell>
          <cell r="H366" t="str">
            <v>--</v>
          </cell>
          <cell r="I366">
            <v>6730326.1183333332</v>
          </cell>
          <cell r="J366" t="str">
            <v>PORTE 6</v>
          </cell>
          <cell r="K366" t="str">
            <v>PORTE 6</v>
          </cell>
          <cell r="L366" t="b">
            <v>1</v>
          </cell>
          <cell r="M366" t="str">
            <v>PORTE 6</v>
          </cell>
        </row>
        <row r="367">
          <cell r="A367">
            <v>1172</v>
          </cell>
          <cell r="B367">
            <v>5059963.0358333336</v>
          </cell>
          <cell r="C367">
            <v>0</v>
          </cell>
          <cell r="D367" t="str">
            <v>0. Antes de 2018</v>
          </cell>
          <cell r="E367">
            <v>5059963.0358333336</v>
          </cell>
          <cell r="F367" t="str">
            <v>PORTE 6</v>
          </cell>
          <cell r="G367">
            <v>6005378.5107662752</v>
          </cell>
          <cell r="H367" t="str">
            <v>--</v>
          </cell>
          <cell r="I367">
            <v>5059963.0358333336</v>
          </cell>
          <cell r="J367" t="str">
            <v>PORTE 6</v>
          </cell>
          <cell r="K367" t="str">
            <v>PORTE 6</v>
          </cell>
          <cell r="L367" t="b">
            <v>1</v>
          </cell>
          <cell r="M367" t="str">
            <v>PORTE 6</v>
          </cell>
        </row>
        <row r="368">
          <cell r="A368">
            <v>1173</v>
          </cell>
          <cell r="B368">
            <v>1436430.0716666665</v>
          </cell>
          <cell r="C368">
            <v>0</v>
          </cell>
          <cell r="D368" t="str">
            <v>0. Antes de 2018</v>
          </cell>
          <cell r="E368">
            <v>1436430.0716666665</v>
          </cell>
          <cell r="F368" t="str">
            <v>PORTE 3</v>
          </cell>
          <cell r="G368">
            <v>1702727.8805556046</v>
          </cell>
          <cell r="H368" t="str">
            <v>--</v>
          </cell>
          <cell r="I368">
            <v>1436430.0716666665</v>
          </cell>
          <cell r="J368" t="str">
            <v>PORTE 3</v>
          </cell>
          <cell r="K368" t="str">
            <v>PORTE 3</v>
          </cell>
          <cell r="L368" t="b">
            <v>1</v>
          </cell>
          <cell r="M368" t="str">
            <v>PORTE 3</v>
          </cell>
        </row>
        <row r="369">
          <cell r="A369">
            <v>1174</v>
          </cell>
          <cell r="B369">
            <v>2448932.4483333332</v>
          </cell>
          <cell r="C369">
            <v>0</v>
          </cell>
          <cell r="D369" t="str">
            <v>0. Antes de 2018</v>
          </cell>
          <cell r="E369">
            <v>2448932.4483333332</v>
          </cell>
          <cell r="F369" t="str">
            <v>PORTE 4</v>
          </cell>
          <cell r="G369">
            <v>2974773.8373715766</v>
          </cell>
          <cell r="H369" t="str">
            <v>--</v>
          </cell>
          <cell r="I369">
            <v>2448932.4483333332</v>
          </cell>
          <cell r="J369" t="str">
            <v>PORTE 4</v>
          </cell>
          <cell r="K369" t="str">
            <v>PORTE 4</v>
          </cell>
          <cell r="L369" t="b">
            <v>1</v>
          </cell>
          <cell r="M369" t="str">
            <v>PORTE 4</v>
          </cell>
        </row>
        <row r="370">
          <cell r="A370">
            <v>1175</v>
          </cell>
          <cell r="B370">
            <v>2842517.1366666667</v>
          </cell>
          <cell r="C370">
            <v>0</v>
          </cell>
          <cell r="D370" t="str">
            <v>0. Antes de 2018</v>
          </cell>
          <cell r="E370">
            <v>2842517.1366666667</v>
          </cell>
          <cell r="F370" t="str">
            <v>PORTE 4</v>
          </cell>
          <cell r="G370">
            <v>3320156.6837281124</v>
          </cell>
          <cell r="H370" t="str">
            <v>--</v>
          </cell>
          <cell r="I370">
            <v>2842517.1366666667</v>
          </cell>
          <cell r="J370" t="str">
            <v>PORTE 4</v>
          </cell>
          <cell r="K370" t="str">
            <v>PORTE 5</v>
          </cell>
          <cell r="L370" t="b">
            <v>0</v>
          </cell>
          <cell r="M370" t="str">
            <v>PORTE 4</v>
          </cell>
        </row>
        <row r="371">
          <cell r="A371">
            <v>1176</v>
          </cell>
          <cell r="B371">
            <v>3572275.2108333334</v>
          </cell>
          <cell r="C371">
            <v>0</v>
          </cell>
          <cell r="D371" t="str">
            <v>0. Antes de 2018</v>
          </cell>
          <cell r="E371">
            <v>3572275.2108333334</v>
          </cell>
          <cell r="F371" t="str">
            <v>PORTE 5</v>
          </cell>
          <cell r="G371">
            <v>4341564.0817885641</v>
          </cell>
          <cell r="H371" t="str">
            <v>--</v>
          </cell>
          <cell r="I371">
            <v>3572275.2108333334</v>
          </cell>
          <cell r="J371" t="str">
            <v>PORTE 5</v>
          </cell>
          <cell r="K371" t="str">
            <v>PORTE 5</v>
          </cell>
          <cell r="L371" t="b">
            <v>1</v>
          </cell>
          <cell r="M371" t="str">
            <v>PORTE 5</v>
          </cell>
        </row>
        <row r="372">
          <cell r="A372">
            <v>1177</v>
          </cell>
          <cell r="B372">
            <v>4732896.8308333335</v>
          </cell>
          <cell r="C372">
            <v>0</v>
          </cell>
          <cell r="D372" t="str">
            <v>0. Antes de 2018</v>
          </cell>
          <cell r="E372">
            <v>4732896.8308333335</v>
          </cell>
          <cell r="F372" t="str">
            <v>PORTE 6</v>
          </cell>
          <cell r="G372">
            <v>5329723.0839631781</v>
          </cell>
          <cell r="H372" t="str">
            <v>--</v>
          </cell>
          <cell r="I372">
            <v>4732896.8308333335</v>
          </cell>
          <cell r="J372" t="str">
            <v>PORTE 6</v>
          </cell>
          <cell r="K372" t="str">
            <v>PORTE 6</v>
          </cell>
          <cell r="L372" t="b">
            <v>1</v>
          </cell>
          <cell r="M372" t="str">
            <v>PORTE 6</v>
          </cell>
        </row>
        <row r="373">
          <cell r="A373">
            <v>1178</v>
          </cell>
          <cell r="B373">
            <v>3131146.7124999999</v>
          </cell>
          <cell r="C373">
            <v>0</v>
          </cell>
          <cell r="D373" t="str">
            <v>0. Antes de 2018</v>
          </cell>
          <cell r="E373">
            <v>3131146.7124999999</v>
          </cell>
          <cell r="F373" t="str">
            <v>PORTE 5</v>
          </cell>
          <cell r="G373">
            <v>3643967.6947979056</v>
          </cell>
          <cell r="H373" t="str">
            <v>--</v>
          </cell>
          <cell r="I373">
            <v>3131146.7124999999</v>
          </cell>
          <cell r="J373" t="str">
            <v>PORTE 5</v>
          </cell>
          <cell r="K373" t="str">
            <v>PORTE 5</v>
          </cell>
          <cell r="L373" t="b">
            <v>1</v>
          </cell>
          <cell r="M373" t="str">
            <v>PORTE 5</v>
          </cell>
        </row>
        <row r="374">
          <cell r="A374">
            <v>1180</v>
          </cell>
          <cell r="B374">
            <v>4128126.9116666666</v>
          </cell>
          <cell r="C374">
            <v>0</v>
          </cell>
          <cell r="D374" t="str">
            <v>0. Antes de 2018</v>
          </cell>
          <cell r="E374">
            <v>4128126.9116666666</v>
          </cell>
          <cell r="F374" t="str">
            <v>PORTE 5</v>
          </cell>
          <cell r="G374">
            <v>5344126.7002410432</v>
          </cell>
          <cell r="H374" t="str">
            <v>--</v>
          </cell>
          <cell r="I374">
            <v>4128126.9116666666</v>
          </cell>
          <cell r="J374" t="str">
            <v>PORTE 5</v>
          </cell>
          <cell r="K374" t="str">
            <v>PORTE 6</v>
          </cell>
          <cell r="L374" t="b">
            <v>0</v>
          </cell>
          <cell r="M374" t="str">
            <v>PORTE 5</v>
          </cell>
        </row>
        <row r="375">
          <cell r="A375">
            <v>1181</v>
          </cell>
          <cell r="B375">
            <v>2481275.3608333333</v>
          </cell>
          <cell r="C375">
            <v>0</v>
          </cell>
          <cell r="D375" t="str">
            <v>0. Antes de 2018</v>
          </cell>
          <cell r="E375">
            <v>2481275.3608333333</v>
          </cell>
          <cell r="F375" t="str">
            <v>PORTE 4</v>
          </cell>
          <cell r="G375">
            <v>2973037.5361634432</v>
          </cell>
          <cell r="H375" t="str">
            <v>--</v>
          </cell>
          <cell r="I375">
            <v>2481275.3608333333</v>
          </cell>
          <cell r="J375" t="str">
            <v>PORTE 4</v>
          </cell>
          <cell r="K375" t="str">
            <v>PORTE 4</v>
          </cell>
          <cell r="L375" t="b">
            <v>1</v>
          </cell>
          <cell r="M375" t="str">
            <v>PORTE 4</v>
          </cell>
        </row>
        <row r="376">
          <cell r="A376">
            <v>1182</v>
          </cell>
          <cell r="B376">
            <v>2522701.9158333335</v>
          </cell>
          <cell r="C376">
            <v>0</v>
          </cell>
          <cell r="D376" t="str">
            <v>0. Antes de 2018</v>
          </cell>
          <cell r="E376">
            <v>2522701.9158333335</v>
          </cell>
          <cell r="F376" t="str">
            <v>PORTE 4</v>
          </cell>
          <cell r="G376">
            <v>2981410.1585916118</v>
          </cell>
          <cell r="H376" t="str">
            <v>--</v>
          </cell>
          <cell r="I376">
            <v>2522701.9158333335</v>
          </cell>
          <cell r="J376" t="str">
            <v>PORTE 4</v>
          </cell>
          <cell r="K376" t="str">
            <v>PORTE 4</v>
          </cell>
          <cell r="L376" t="b">
            <v>1</v>
          </cell>
          <cell r="M376" t="str">
            <v>PORTE 4</v>
          </cell>
        </row>
        <row r="377">
          <cell r="A377">
            <v>1183</v>
          </cell>
          <cell r="B377">
            <v>3093188.3641666672</v>
          </cell>
          <cell r="C377">
            <v>0</v>
          </cell>
          <cell r="D377" t="str">
            <v>0. Antes de 2018</v>
          </cell>
          <cell r="E377">
            <v>3093188.3641666672</v>
          </cell>
          <cell r="F377" t="str">
            <v>PORTE 5</v>
          </cell>
          <cell r="G377">
            <v>3638378.4390300689</v>
          </cell>
          <cell r="H377" t="str">
            <v>--</v>
          </cell>
          <cell r="I377">
            <v>3093188.3641666672</v>
          </cell>
          <cell r="J377" t="str">
            <v>PORTE 5</v>
          </cell>
          <cell r="K377" t="str">
            <v>PORTE 5</v>
          </cell>
          <cell r="L377" t="b">
            <v>1</v>
          </cell>
          <cell r="M377" t="str">
            <v>PORTE 5</v>
          </cell>
        </row>
        <row r="378">
          <cell r="A378">
            <v>1184</v>
          </cell>
          <cell r="B378">
            <v>3425245.4491666667</v>
          </cell>
          <cell r="C378">
            <v>0</v>
          </cell>
          <cell r="D378" t="str">
            <v>0. Antes de 2018</v>
          </cell>
          <cell r="E378">
            <v>3425245.4491666667</v>
          </cell>
          <cell r="F378" t="str">
            <v>PORTE 5</v>
          </cell>
          <cell r="G378">
            <v>4162834.9270108379</v>
          </cell>
          <cell r="H378" t="str">
            <v>--</v>
          </cell>
          <cell r="I378">
            <v>3425245.4491666667</v>
          </cell>
          <cell r="J378" t="str">
            <v>PORTE 5</v>
          </cell>
          <cell r="K378" t="str">
            <v>PORTE 5</v>
          </cell>
          <cell r="L378" t="b">
            <v>1</v>
          </cell>
          <cell r="M378" t="str">
            <v>PORTE 5</v>
          </cell>
        </row>
        <row r="379">
          <cell r="A379">
            <v>1185</v>
          </cell>
          <cell r="B379">
            <v>3667038.5724999998</v>
          </cell>
          <cell r="C379">
            <v>0</v>
          </cell>
          <cell r="D379" t="str">
            <v>0. Antes de 2018</v>
          </cell>
          <cell r="E379">
            <v>3667038.5724999998</v>
          </cell>
          <cell r="F379" t="str">
            <v>PORTE 5</v>
          </cell>
          <cell r="G379">
            <v>4548871.8354309127</v>
          </cell>
          <cell r="H379" t="str">
            <v>--</v>
          </cell>
          <cell r="I379">
            <v>3667038.5724999998</v>
          </cell>
          <cell r="J379" t="str">
            <v>PORTE 5</v>
          </cell>
          <cell r="K379" t="str">
            <v>PORTE 6</v>
          </cell>
          <cell r="L379" t="b">
            <v>0</v>
          </cell>
          <cell r="M379" t="str">
            <v>PORTE 5</v>
          </cell>
        </row>
        <row r="380">
          <cell r="A380">
            <v>1186</v>
          </cell>
          <cell r="B380">
            <v>876366.36333333328</v>
          </cell>
          <cell r="C380">
            <v>0</v>
          </cell>
          <cell r="D380" t="str">
            <v>0. Antes de 2018</v>
          </cell>
          <cell r="E380">
            <v>876366.36333333328</v>
          </cell>
          <cell r="F380" t="str">
            <v>PORTE 2</v>
          </cell>
          <cell r="G380">
            <v>999416.35347994009</v>
          </cell>
          <cell r="H380" t="str">
            <v>--</v>
          </cell>
          <cell r="I380">
            <v>876366.36333333328</v>
          </cell>
          <cell r="J380" t="str">
            <v>PORTE 2</v>
          </cell>
          <cell r="K380" t="str">
            <v>PORTE 2</v>
          </cell>
          <cell r="L380" t="b">
            <v>1</v>
          </cell>
          <cell r="M380" t="str">
            <v>PORTE 2</v>
          </cell>
        </row>
        <row r="381">
          <cell r="A381">
            <v>1187</v>
          </cell>
          <cell r="B381">
            <v>2288518.2558333334</v>
          </cell>
          <cell r="C381">
            <v>0</v>
          </cell>
          <cell r="D381" t="str">
            <v>0. Antes de 2018</v>
          </cell>
          <cell r="E381">
            <v>2288518.2558333334</v>
          </cell>
          <cell r="F381" t="str">
            <v>PORTE 4</v>
          </cell>
          <cell r="G381">
            <v>2722461.2936089439</v>
          </cell>
          <cell r="H381" t="str">
            <v>--</v>
          </cell>
          <cell r="I381">
            <v>2288518.2558333334</v>
          </cell>
          <cell r="J381" t="str">
            <v>PORTE 4</v>
          </cell>
          <cell r="K381" t="str">
            <v>PORTE 4</v>
          </cell>
          <cell r="L381" t="b">
            <v>1</v>
          </cell>
          <cell r="M381" t="str">
            <v>PORTE 4</v>
          </cell>
        </row>
        <row r="382">
          <cell r="A382">
            <v>1188</v>
          </cell>
          <cell r="B382">
            <v>2471817.125833333</v>
          </cell>
          <cell r="C382">
            <v>0</v>
          </cell>
          <cell r="D382" t="str">
            <v>0. Antes de 2018</v>
          </cell>
          <cell r="E382">
            <v>2471817.125833333</v>
          </cell>
          <cell r="F382" t="str">
            <v>PORTE 4</v>
          </cell>
          <cell r="G382">
            <v>2964298.9153540721</v>
          </cell>
          <cell r="H382" t="str">
            <v>--</v>
          </cell>
          <cell r="I382">
            <v>2471817.125833333</v>
          </cell>
          <cell r="J382" t="str">
            <v>PORTE 4</v>
          </cell>
          <cell r="K382" t="str">
            <v>PORTE 4</v>
          </cell>
          <cell r="L382" t="b">
            <v>1</v>
          </cell>
          <cell r="M382" t="str">
            <v>PORTE 4</v>
          </cell>
        </row>
        <row r="383">
          <cell r="A383">
            <v>1189</v>
          </cell>
          <cell r="B383">
            <v>1876851.8191666666</v>
          </cell>
          <cell r="C383">
            <v>0</v>
          </cell>
          <cell r="D383" t="str">
            <v>0. Antes de 2018</v>
          </cell>
          <cell r="E383">
            <v>1876851.8191666666</v>
          </cell>
          <cell r="F383" t="str">
            <v>PORTE 3</v>
          </cell>
          <cell r="G383">
            <v>2331109.4397700927</v>
          </cell>
          <cell r="H383" t="str">
            <v>--</v>
          </cell>
          <cell r="I383">
            <v>1876851.8191666666</v>
          </cell>
          <cell r="J383" t="str">
            <v>PORTE 3</v>
          </cell>
          <cell r="K383" t="str">
            <v>PORTE 4</v>
          </cell>
          <cell r="L383" t="b">
            <v>0</v>
          </cell>
          <cell r="M383" t="str">
            <v>PORTE 3</v>
          </cell>
        </row>
        <row r="384">
          <cell r="A384">
            <v>1190</v>
          </cell>
          <cell r="B384">
            <v>3275591.5508333337</v>
          </cell>
          <cell r="C384">
            <v>0</v>
          </cell>
          <cell r="D384" t="str">
            <v>0. Antes de 2018</v>
          </cell>
          <cell r="E384">
            <v>3275591.5508333337</v>
          </cell>
          <cell r="F384" t="str">
            <v>PORTE 5</v>
          </cell>
          <cell r="G384">
            <v>3831554.3355330601</v>
          </cell>
          <cell r="H384" t="str">
            <v>--</v>
          </cell>
          <cell r="I384">
            <v>3275591.5508333337</v>
          </cell>
          <cell r="J384" t="str">
            <v>PORTE 5</v>
          </cell>
          <cell r="K384" t="str">
            <v>PORTE 5</v>
          </cell>
          <cell r="L384" t="b">
            <v>1</v>
          </cell>
          <cell r="M384" t="str">
            <v>PORTE 5</v>
          </cell>
        </row>
        <row r="385">
          <cell r="A385">
            <v>1191</v>
          </cell>
          <cell r="B385">
            <v>4891013.0025000004</v>
          </cell>
          <cell r="C385">
            <v>0</v>
          </cell>
          <cell r="D385" t="str">
            <v>0. Antes de 2018</v>
          </cell>
          <cell r="E385">
            <v>4891013.0025000004</v>
          </cell>
          <cell r="F385" t="str">
            <v>PORTE 6</v>
          </cell>
          <cell r="G385">
            <v>5486485.3450641138</v>
          </cell>
          <cell r="H385" t="str">
            <v>--</v>
          </cell>
          <cell r="I385">
            <v>4891013.0025000004</v>
          </cell>
          <cell r="J385" t="str">
            <v>PORTE 6</v>
          </cell>
          <cell r="K385" t="str">
            <v>PORTE 6</v>
          </cell>
          <cell r="L385" t="b">
            <v>1</v>
          </cell>
          <cell r="M385" t="str">
            <v>PORTE 6</v>
          </cell>
        </row>
        <row r="386">
          <cell r="A386">
            <v>1192</v>
          </cell>
          <cell r="B386">
            <v>4458385.5549999997</v>
          </cell>
          <cell r="C386">
            <v>0</v>
          </cell>
          <cell r="D386" t="str">
            <v>0. Antes de 2018</v>
          </cell>
          <cell r="E386">
            <v>4458385.5549999997</v>
          </cell>
          <cell r="F386" t="str">
            <v>PORTE 5</v>
          </cell>
          <cell r="G386">
            <v>4941575.0263294308</v>
          </cell>
          <cell r="H386" t="str">
            <v>--</v>
          </cell>
          <cell r="I386">
            <v>4458385.5549999997</v>
          </cell>
          <cell r="J386" t="str">
            <v>PORTE 5</v>
          </cell>
          <cell r="K386" t="str">
            <v>PORTE 6</v>
          </cell>
          <cell r="L386" t="b">
            <v>0</v>
          </cell>
          <cell r="M386" t="str">
            <v>PORTE 5</v>
          </cell>
        </row>
        <row r="387">
          <cell r="A387">
            <v>1193</v>
          </cell>
          <cell r="B387">
            <v>2922862.6266666665</v>
          </cell>
          <cell r="C387">
            <v>0</v>
          </cell>
          <cell r="D387" t="str">
            <v>0. Antes de 2018</v>
          </cell>
          <cell r="E387">
            <v>2922862.6266666665</v>
          </cell>
          <cell r="F387" t="str">
            <v>PORTE 4</v>
          </cell>
          <cell r="G387">
            <v>3145692.1207697676</v>
          </cell>
          <cell r="H387" t="str">
            <v>--</v>
          </cell>
          <cell r="I387">
            <v>2922862.6266666665</v>
          </cell>
          <cell r="J387" t="str">
            <v>PORTE 4</v>
          </cell>
          <cell r="K387" t="str">
            <v>PORTE 5</v>
          </cell>
          <cell r="L387" t="b">
            <v>0</v>
          </cell>
          <cell r="M387" t="str">
            <v>PORTE 4</v>
          </cell>
        </row>
        <row r="388">
          <cell r="A388">
            <v>1194</v>
          </cell>
          <cell r="B388">
            <v>2558549.15</v>
          </cell>
          <cell r="C388">
            <v>0</v>
          </cell>
          <cell r="D388" t="str">
            <v>0. Antes de 2018</v>
          </cell>
          <cell r="E388">
            <v>2558549.15</v>
          </cell>
          <cell r="F388" t="str">
            <v>PORTE 4</v>
          </cell>
          <cell r="G388">
            <v>2887430.0757093839</v>
          </cell>
          <cell r="H388" t="str">
            <v>--</v>
          </cell>
          <cell r="I388">
            <v>2558549.15</v>
          </cell>
          <cell r="J388" t="str">
            <v>PORTE 4</v>
          </cell>
          <cell r="K388" t="str">
            <v>PORTE 4</v>
          </cell>
          <cell r="L388" t="b">
            <v>1</v>
          </cell>
          <cell r="M388" t="str">
            <v>PORTE 4</v>
          </cell>
        </row>
        <row r="389">
          <cell r="A389">
            <v>1195</v>
          </cell>
          <cell r="B389">
            <v>2160474.64</v>
          </cell>
          <cell r="C389">
            <v>0</v>
          </cell>
          <cell r="D389" t="str">
            <v>0. Antes de 2018</v>
          </cell>
          <cell r="E389">
            <v>2160474.64</v>
          </cell>
          <cell r="F389" t="str">
            <v>PORTE 4</v>
          </cell>
          <cell r="G389">
            <v>2829693.374443511</v>
          </cell>
          <cell r="H389" t="str">
            <v>--</v>
          </cell>
          <cell r="I389">
            <v>2160474.64</v>
          </cell>
          <cell r="J389" t="str">
            <v>PORTE 4</v>
          </cell>
          <cell r="K389" t="str">
            <v>PORTE 4</v>
          </cell>
          <cell r="L389" t="b">
            <v>1</v>
          </cell>
          <cell r="M389" t="str">
            <v>PORTE 4</v>
          </cell>
        </row>
        <row r="390">
          <cell r="A390">
            <v>1196</v>
          </cell>
          <cell r="B390">
            <v>1712238.7108333334</v>
          </cell>
          <cell r="C390">
            <v>0</v>
          </cell>
          <cell r="D390" t="str">
            <v>0. Antes de 2018</v>
          </cell>
          <cell r="E390">
            <v>1712238.7108333334</v>
          </cell>
          <cell r="F390" t="str">
            <v>PORTE 3</v>
          </cell>
          <cell r="G390">
            <v>1964730.2209659764</v>
          </cell>
          <cell r="H390" t="str">
            <v>--</v>
          </cell>
          <cell r="I390">
            <v>1712238.7108333334</v>
          </cell>
          <cell r="J390" t="str">
            <v>PORTE 3</v>
          </cell>
          <cell r="K390" t="str">
            <v>PORTE 3</v>
          </cell>
          <cell r="L390" t="b">
            <v>1</v>
          </cell>
          <cell r="M390" t="str">
            <v>PORTE 3</v>
          </cell>
        </row>
        <row r="391">
          <cell r="A391">
            <v>1197</v>
          </cell>
          <cell r="B391">
            <v>1496986.5466666666</v>
          </cell>
          <cell r="C391">
            <v>0</v>
          </cell>
          <cell r="D391" t="str">
            <v>0. Antes de 2018</v>
          </cell>
          <cell r="E391">
            <v>1496986.5466666666</v>
          </cell>
          <cell r="F391" t="str">
            <v>PORTE 3</v>
          </cell>
          <cell r="G391">
            <v>1708635.4741269634</v>
          </cell>
          <cell r="H391" t="str">
            <v>--</v>
          </cell>
          <cell r="I391">
            <v>1496986.5466666666</v>
          </cell>
          <cell r="J391" t="str">
            <v>PORTE 3</v>
          </cell>
          <cell r="K391" t="str">
            <v>PORTE 3</v>
          </cell>
          <cell r="L391" t="b">
            <v>1</v>
          </cell>
          <cell r="M391" t="str">
            <v>PORTE 3</v>
          </cell>
        </row>
        <row r="392">
          <cell r="A392">
            <v>1199</v>
          </cell>
          <cell r="B392">
            <v>3306346.8833333333</v>
          </cell>
          <cell r="C392">
            <v>0</v>
          </cell>
          <cell r="D392" t="str">
            <v>0. Antes de 2018</v>
          </cell>
          <cell r="E392">
            <v>3306346.8833333333</v>
          </cell>
          <cell r="F392" t="str">
            <v>PORTE 5</v>
          </cell>
          <cell r="G392">
            <v>4242013.0354356682</v>
          </cell>
          <cell r="H392" t="str">
            <v>--</v>
          </cell>
          <cell r="I392">
            <v>3306346.8833333333</v>
          </cell>
          <cell r="J392" t="str">
            <v>PORTE 5</v>
          </cell>
          <cell r="K392" t="str">
            <v>PORTE 5</v>
          </cell>
          <cell r="L392" t="b">
            <v>1</v>
          </cell>
          <cell r="M392" t="str">
            <v>PORTE 5</v>
          </cell>
        </row>
        <row r="393">
          <cell r="A393">
            <v>1201</v>
          </cell>
          <cell r="B393">
            <v>2428155.4875000003</v>
          </cell>
          <cell r="C393">
            <v>0</v>
          </cell>
          <cell r="D393" t="str">
            <v>0. Antes de 2018</v>
          </cell>
          <cell r="E393">
            <v>2913786.585</v>
          </cell>
          <cell r="F393" t="str">
            <v>PORTE 4</v>
          </cell>
          <cell r="G393">
            <v>3628993.8296032385</v>
          </cell>
          <cell r="H393" t="str">
            <v>--</v>
          </cell>
          <cell r="I393">
            <v>2428155.4875000003</v>
          </cell>
          <cell r="J393" t="str">
            <v>PORTE 4</v>
          </cell>
          <cell r="K393" t="str">
            <v>PORTE 5</v>
          </cell>
          <cell r="L393" t="b">
            <v>0</v>
          </cell>
          <cell r="M393" t="str">
            <v>PORTE 4</v>
          </cell>
        </row>
        <row r="394">
          <cell r="A394">
            <v>1202</v>
          </cell>
          <cell r="B394">
            <v>2442631.9616666664</v>
          </cell>
          <cell r="C394">
            <v>0</v>
          </cell>
          <cell r="D394" t="str">
            <v>0. Antes de 2018</v>
          </cell>
          <cell r="E394">
            <v>2442631.9616666664</v>
          </cell>
          <cell r="F394" t="str">
            <v>PORTE 4</v>
          </cell>
          <cell r="G394">
            <v>2916722.068005207</v>
          </cell>
          <cell r="H394" t="str">
            <v>--</v>
          </cell>
          <cell r="I394">
            <v>2442631.9616666664</v>
          </cell>
          <cell r="J394" t="str">
            <v>PORTE 4</v>
          </cell>
          <cell r="K394" t="str">
            <v>PORTE 4</v>
          </cell>
          <cell r="L394" t="b">
            <v>1</v>
          </cell>
          <cell r="M394" t="str">
            <v>PORTE 4</v>
          </cell>
        </row>
        <row r="395">
          <cell r="A395">
            <v>1203</v>
          </cell>
          <cell r="B395">
            <v>2990308.7633333337</v>
          </cell>
          <cell r="C395">
            <v>0</v>
          </cell>
          <cell r="D395" t="str">
            <v>0. Antes de 2018</v>
          </cell>
          <cell r="E395">
            <v>2990308.7633333337</v>
          </cell>
          <cell r="F395" t="str">
            <v>PORTE 4</v>
          </cell>
          <cell r="G395">
            <v>3271456.0710291592</v>
          </cell>
          <cell r="H395" t="str">
            <v>--</v>
          </cell>
          <cell r="I395">
            <v>2990308.7633333337</v>
          </cell>
          <cell r="J395" t="str">
            <v>PORTE 4</v>
          </cell>
          <cell r="K395" t="str">
            <v>PORTE 5</v>
          </cell>
          <cell r="L395" t="b">
            <v>0</v>
          </cell>
          <cell r="M395" t="str">
            <v>PORTE 4</v>
          </cell>
        </row>
        <row r="396">
          <cell r="A396">
            <v>1204</v>
          </cell>
          <cell r="B396">
            <v>1634566.1375</v>
          </cell>
          <cell r="C396">
            <v>0</v>
          </cell>
          <cell r="D396" t="str">
            <v>0. Antes de 2018</v>
          </cell>
          <cell r="E396">
            <v>1634566.1375</v>
          </cell>
          <cell r="F396" t="str">
            <v>PORTE 3</v>
          </cell>
          <cell r="G396">
            <v>1974051.1873017389</v>
          </cell>
          <cell r="H396" t="str">
            <v>--</v>
          </cell>
          <cell r="I396">
            <v>1634566.1375</v>
          </cell>
          <cell r="J396" t="str">
            <v>PORTE 3</v>
          </cell>
          <cell r="K396" t="str">
            <v>PORTE 3</v>
          </cell>
          <cell r="L396" t="b">
            <v>1</v>
          </cell>
          <cell r="M396" t="str">
            <v>PORTE 3</v>
          </cell>
        </row>
        <row r="397">
          <cell r="A397">
            <v>1205</v>
          </cell>
          <cell r="B397">
            <v>2501729.3791666664</v>
          </cell>
          <cell r="C397">
            <v>0</v>
          </cell>
          <cell r="D397" t="str">
            <v>0. Antes de 2018</v>
          </cell>
          <cell r="E397">
            <v>2501729.3791666664</v>
          </cell>
          <cell r="F397" t="str">
            <v>PORTE 4</v>
          </cell>
          <cell r="G397">
            <v>2843989.3036448462</v>
          </cell>
          <cell r="H397" t="str">
            <v>--</v>
          </cell>
          <cell r="I397">
            <v>2501729.3791666664</v>
          </cell>
          <cell r="J397" t="str">
            <v>PORTE 4</v>
          </cell>
          <cell r="K397" t="str">
            <v>PORTE 4</v>
          </cell>
          <cell r="L397" t="b">
            <v>1</v>
          </cell>
          <cell r="M397" t="str">
            <v>PORTE 4</v>
          </cell>
        </row>
        <row r="398">
          <cell r="A398">
            <v>1206</v>
          </cell>
          <cell r="B398">
            <v>6066476.288333334</v>
          </cell>
          <cell r="C398">
            <v>0</v>
          </cell>
          <cell r="D398" t="str">
            <v>0. Antes de 2018</v>
          </cell>
          <cell r="E398">
            <v>6066476.288333334</v>
          </cell>
          <cell r="F398" t="str">
            <v>PORTE 6</v>
          </cell>
          <cell r="G398">
            <v>6553487.8388326121</v>
          </cell>
          <cell r="H398" t="str">
            <v>--</v>
          </cell>
          <cell r="I398">
            <v>6066476.288333334</v>
          </cell>
          <cell r="J398" t="str">
            <v>PORTE 6</v>
          </cell>
          <cell r="K398" t="str">
            <v>PORTE 6</v>
          </cell>
          <cell r="L398" t="b">
            <v>1</v>
          </cell>
          <cell r="M398" t="str">
            <v>PORTE 6</v>
          </cell>
        </row>
        <row r="399">
          <cell r="A399">
            <v>1207</v>
          </cell>
          <cell r="B399">
            <v>1455567.2775000001</v>
          </cell>
          <cell r="C399">
            <v>0</v>
          </cell>
          <cell r="D399" t="str">
            <v>0. Antes de 2018</v>
          </cell>
          <cell r="E399">
            <v>1455567.2775000001</v>
          </cell>
          <cell r="F399" t="str">
            <v>PORTE 3</v>
          </cell>
          <cell r="G399">
            <v>1896926.0503177405</v>
          </cell>
          <cell r="H399" t="str">
            <v>--</v>
          </cell>
          <cell r="I399">
            <v>1455567.2775000001</v>
          </cell>
          <cell r="J399" t="str">
            <v>PORTE 3</v>
          </cell>
          <cell r="K399" t="str">
            <v>PORTE 3</v>
          </cell>
          <cell r="L399" t="b">
            <v>1</v>
          </cell>
          <cell r="M399" t="str">
            <v>PORTE 3</v>
          </cell>
        </row>
        <row r="400">
          <cell r="A400">
            <v>1208</v>
          </cell>
          <cell r="B400">
            <v>1739228.4175000002</v>
          </cell>
          <cell r="C400">
            <v>0</v>
          </cell>
          <cell r="D400" t="str">
            <v>0. Antes de 2018</v>
          </cell>
          <cell r="E400">
            <v>1739228.4175000002</v>
          </cell>
          <cell r="F400" t="str">
            <v>PORTE 3</v>
          </cell>
          <cell r="G400">
            <v>1876878.7927606255</v>
          </cell>
          <cell r="H400" t="str">
            <v>--</v>
          </cell>
          <cell r="I400">
            <v>1739228.4175000002</v>
          </cell>
          <cell r="J400" t="str">
            <v>PORTE 3</v>
          </cell>
          <cell r="K400" t="str">
            <v>PORTE 3</v>
          </cell>
          <cell r="L400" t="b">
            <v>1</v>
          </cell>
          <cell r="M400" t="str">
            <v>PORTE 3</v>
          </cell>
        </row>
        <row r="401">
          <cell r="A401">
            <v>1209</v>
          </cell>
          <cell r="B401">
            <v>2035452.0966666667</v>
          </cell>
          <cell r="C401">
            <v>0</v>
          </cell>
          <cell r="D401" t="str">
            <v>0. Antes de 2018</v>
          </cell>
          <cell r="E401">
            <v>2035452.0966666667</v>
          </cell>
          <cell r="F401" t="str">
            <v>PORTE 4</v>
          </cell>
          <cell r="G401">
            <v>2444067.0916592358</v>
          </cell>
          <cell r="H401" t="str">
            <v>--</v>
          </cell>
          <cell r="I401">
            <v>2035452.0966666667</v>
          </cell>
          <cell r="J401" t="str">
            <v>PORTE 4</v>
          </cell>
          <cell r="K401" t="str">
            <v>PORTE 4</v>
          </cell>
          <cell r="L401" t="b">
            <v>1</v>
          </cell>
          <cell r="M401" t="str">
            <v>PORTE 4</v>
          </cell>
        </row>
        <row r="402">
          <cell r="A402">
            <v>1210</v>
          </cell>
          <cell r="B402">
            <v>6224055.9766666675</v>
          </cell>
          <cell r="C402">
            <v>0</v>
          </cell>
          <cell r="D402" t="str">
            <v>0. Antes de 2018</v>
          </cell>
          <cell r="E402">
            <v>6224055.9766666675</v>
          </cell>
          <cell r="F402" t="str">
            <v>PORTE 6</v>
          </cell>
          <cell r="G402">
            <v>6966847.0279237758</v>
          </cell>
          <cell r="H402" t="str">
            <v>--</v>
          </cell>
          <cell r="I402">
            <v>6224055.9766666675</v>
          </cell>
          <cell r="J402" t="str">
            <v>PORTE 6</v>
          </cell>
          <cell r="K402" t="str">
            <v>PORTE 6</v>
          </cell>
          <cell r="L402" t="b">
            <v>1</v>
          </cell>
          <cell r="M402" t="str">
            <v>PORTE 6</v>
          </cell>
        </row>
        <row r="403">
          <cell r="A403">
            <v>1211</v>
          </cell>
          <cell r="B403">
            <v>2959678.459166667</v>
          </cell>
          <cell r="C403">
            <v>0</v>
          </cell>
          <cell r="D403" t="str">
            <v>0. Antes de 2018</v>
          </cell>
          <cell r="E403">
            <v>2959678.459166667</v>
          </cell>
          <cell r="F403" t="str">
            <v>PORTE 4</v>
          </cell>
          <cell r="G403">
            <v>3700332.4302180307</v>
          </cell>
          <cell r="H403" t="str">
            <v>--</v>
          </cell>
          <cell r="I403">
            <v>2959678.459166667</v>
          </cell>
          <cell r="J403" t="str">
            <v>PORTE 4</v>
          </cell>
          <cell r="K403" t="str">
            <v>PORTE 5</v>
          </cell>
          <cell r="L403" t="b">
            <v>0</v>
          </cell>
          <cell r="M403" t="str">
            <v>PORTE 4</v>
          </cell>
        </row>
        <row r="404">
          <cell r="A404">
            <v>1212</v>
          </cell>
          <cell r="B404">
            <v>3083991.6074999995</v>
          </cell>
          <cell r="C404">
            <v>0</v>
          </cell>
          <cell r="D404" t="str">
            <v>0. Antes de 2018</v>
          </cell>
          <cell r="E404">
            <v>3083991.6074999995</v>
          </cell>
          <cell r="F404" t="str">
            <v>PORTE 5</v>
          </cell>
          <cell r="G404">
            <v>3773265.4688477381</v>
          </cell>
          <cell r="H404" t="str">
            <v>--</v>
          </cell>
          <cell r="I404">
            <v>3083991.6074999995</v>
          </cell>
          <cell r="J404" t="str">
            <v>PORTE 5</v>
          </cell>
          <cell r="K404" t="str">
            <v>PORTE 5</v>
          </cell>
          <cell r="L404" t="b">
            <v>1</v>
          </cell>
          <cell r="M404" t="str">
            <v>PORTE 5</v>
          </cell>
        </row>
        <row r="405">
          <cell r="A405">
            <v>1213</v>
          </cell>
          <cell r="B405">
            <v>2060772.4166666667</v>
          </cell>
          <cell r="C405">
            <v>0</v>
          </cell>
          <cell r="D405" t="str">
            <v>0. Antes de 2018</v>
          </cell>
          <cell r="E405">
            <v>2060772.4166666667</v>
          </cell>
          <cell r="F405" t="str">
            <v>PORTE 4</v>
          </cell>
          <cell r="G405">
            <v>2314203.8069837955</v>
          </cell>
          <cell r="H405" t="str">
            <v>--</v>
          </cell>
          <cell r="I405">
            <v>2060772.4166666667</v>
          </cell>
          <cell r="J405" t="str">
            <v>PORTE 4</v>
          </cell>
          <cell r="K405" t="str">
            <v>PORTE 4</v>
          </cell>
          <cell r="L405" t="b">
            <v>1</v>
          </cell>
          <cell r="M405" t="str">
            <v>PORTE 4</v>
          </cell>
        </row>
        <row r="406">
          <cell r="A406">
            <v>1214</v>
          </cell>
          <cell r="B406">
            <v>4193413.7275000005</v>
          </cell>
          <cell r="C406">
            <v>0</v>
          </cell>
          <cell r="D406" t="str">
            <v>0. Antes de 2018</v>
          </cell>
          <cell r="E406">
            <v>4193413.7275000005</v>
          </cell>
          <cell r="F406" t="str">
            <v>PORTE 5</v>
          </cell>
          <cell r="G406">
            <v>4743863.0303049982</v>
          </cell>
          <cell r="H406" t="str">
            <v>--</v>
          </cell>
          <cell r="I406">
            <v>4193413.7275000005</v>
          </cell>
          <cell r="J406" t="str">
            <v>PORTE 5</v>
          </cell>
          <cell r="K406" t="str">
            <v>PORTE 6</v>
          </cell>
          <cell r="L406" t="b">
            <v>0</v>
          </cell>
          <cell r="M406" t="str">
            <v>PORTE 5</v>
          </cell>
        </row>
        <row r="407">
          <cell r="A407">
            <v>1215</v>
          </cell>
          <cell r="B407">
            <v>3056575.4691666667</v>
          </cell>
          <cell r="C407">
            <v>0</v>
          </cell>
          <cell r="D407" t="str">
            <v>0. Antes de 2018</v>
          </cell>
          <cell r="E407">
            <v>3056575.4691666667</v>
          </cell>
          <cell r="F407" t="str">
            <v>PORTE 5</v>
          </cell>
          <cell r="G407">
            <v>3568485.4886338003</v>
          </cell>
          <cell r="H407" t="str">
            <v>--</v>
          </cell>
          <cell r="I407">
            <v>3056575.4691666667</v>
          </cell>
          <cell r="J407" t="str">
            <v>PORTE 5</v>
          </cell>
          <cell r="K407" t="str">
            <v>PORTE 5</v>
          </cell>
          <cell r="L407" t="b">
            <v>1</v>
          </cell>
          <cell r="M407" t="str">
            <v>PORTE 5</v>
          </cell>
        </row>
        <row r="408">
          <cell r="A408">
            <v>1216</v>
          </cell>
          <cell r="B408">
            <v>1091798.7166666666</v>
          </cell>
          <cell r="C408">
            <v>0</v>
          </cell>
          <cell r="D408" t="str">
            <v>0. Antes de 2018</v>
          </cell>
          <cell r="E408">
            <v>1091798.7166666666</v>
          </cell>
          <cell r="F408" t="str">
            <v>PORTE 2</v>
          </cell>
          <cell r="G408">
            <v>1353066.4500077751</v>
          </cell>
          <cell r="H408" t="str">
            <v>--</v>
          </cell>
          <cell r="I408">
            <v>1091798.7166666666</v>
          </cell>
          <cell r="J408" t="str">
            <v>PORTE 2</v>
          </cell>
          <cell r="K408" t="str">
            <v>PORTE 3</v>
          </cell>
          <cell r="L408" t="b">
            <v>0</v>
          </cell>
          <cell r="M408" t="str">
            <v>PORTE 2</v>
          </cell>
        </row>
        <row r="409">
          <cell r="A409">
            <v>1217</v>
          </cell>
          <cell r="B409">
            <v>2434822.7075</v>
          </cell>
          <cell r="C409">
            <v>0</v>
          </cell>
          <cell r="D409" t="str">
            <v>0. Antes de 2018</v>
          </cell>
          <cell r="E409">
            <v>2434822.7075</v>
          </cell>
          <cell r="F409" t="str">
            <v>PORTE 4</v>
          </cell>
          <cell r="G409">
            <v>3063002.7809767998</v>
          </cell>
          <cell r="H409" t="str">
            <v>--</v>
          </cell>
          <cell r="I409">
            <v>2434822.7075</v>
          </cell>
          <cell r="J409" t="str">
            <v>PORTE 4</v>
          </cell>
          <cell r="K409" t="str">
            <v>PORTE 5</v>
          </cell>
          <cell r="L409" t="b">
            <v>0</v>
          </cell>
          <cell r="M409" t="str">
            <v>PORTE 4</v>
          </cell>
        </row>
        <row r="410">
          <cell r="A410">
            <v>1218</v>
          </cell>
          <cell r="B410">
            <v>2238967.9300000002</v>
          </cell>
          <cell r="C410">
            <v>0</v>
          </cell>
          <cell r="D410" t="str">
            <v>0. Antes de 2018</v>
          </cell>
          <cell r="E410">
            <v>2238967.9300000002</v>
          </cell>
          <cell r="F410" t="str">
            <v>PORTE 4</v>
          </cell>
          <cell r="G410">
            <v>2636160.7215330913</v>
          </cell>
          <cell r="H410" t="str">
            <v>--</v>
          </cell>
          <cell r="I410">
            <v>2238967.9300000002</v>
          </cell>
          <cell r="J410" t="str">
            <v>PORTE 4</v>
          </cell>
          <cell r="K410" t="str">
            <v>PORTE 4</v>
          </cell>
          <cell r="L410" t="b">
            <v>1</v>
          </cell>
          <cell r="M410" t="str">
            <v>PORTE 4</v>
          </cell>
        </row>
        <row r="411">
          <cell r="A411">
            <v>1219</v>
          </cell>
          <cell r="B411">
            <v>2769502.4066666667</v>
          </cell>
          <cell r="C411">
            <v>0</v>
          </cell>
          <cell r="D411" t="str">
            <v>0. Antes de 2018</v>
          </cell>
          <cell r="E411">
            <v>2769502.4066666667</v>
          </cell>
          <cell r="F411" t="str">
            <v>PORTE 4</v>
          </cell>
          <cell r="G411">
            <v>2976471.7834151341</v>
          </cell>
          <cell r="H411" t="str">
            <v>--</v>
          </cell>
          <cell r="I411">
            <v>2769502.4066666667</v>
          </cell>
          <cell r="J411" t="str">
            <v>PORTE 4</v>
          </cell>
          <cell r="K411" t="str">
            <v>PORTE 4</v>
          </cell>
          <cell r="L411" t="b">
            <v>1</v>
          </cell>
          <cell r="M411" t="str">
            <v>PORTE 4</v>
          </cell>
        </row>
        <row r="412">
          <cell r="A412">
            <v>1220</v>
          </cell>
          <cell r="B412">
            <v>3143004.7141666668</v>
          </cell>
          <cell r="C412">
            <v>0</v>
          </cell>
          <cell r="D412" t="str">
            <v>0. Antes de 2018</v>
          </cell>
          <cell r="E412">
            <v>3143004.7141666668</v>
          </cell>
          <cell r="F412" t="str">
            <v>PORTE 5</v>
          </cell>
          <cell r="G412">
            <v>3384573.1641338686</v>
          </cell>
          <cell r="H412" t="str">
            <v>--</v>
          </cell>
          <cell r="I412">
            <v>3143004.7141666668</v>
          </cell>
          <cell r="J412" t="str">
            <v>PORTE 5</v>
          </cell>
          <cell r="K412" t="str">
            <v>PORTE 5</v>
          </cell>
          <cell r="L412" t="b">
            <v>1</v>
          </cell>
          <cell r="M412" t="str">
            <v>PORTE 5</v>
          </cell>
        </row>
        <row r="413">
          <cell r="A413">
            <v>1221</v>
          </cell>
          <cell r="B413">
            <v>3323089.0533333328</v>
          </cell>
          <cell r="C413">
            <v>0</v>
          </cell>
          <cell r="D413" t="str">
            <v>0. Antes de 2018</v>
          </cell>
          <cell r="E413">
            <v>3323089.0533333328</v>
          </cell>
          <cell r="F413" t="str">
            <v>PORTE 5</v>
          </cell>
          <cell r="G413">
            <v>4040939.0023952341</v>
          </cell>
          <cell r="H413" t="str">
            <v>--</v>
          </cell>
          <cell r="I413">
            <v>3323089.0533333328</v>
          </cell>
          <cell r="J413" t="str">
            <v>PORTE 5</v>
          </cell>
          <cell r="K413" t="str">
            <v>PORTE 5</v>
          </cell>
          <cell r="L413" t="b">
            <v>1</v>
          </cell>
          <cell r="M413" t="str">
            <v>PORTE 5</v>
          </cell>
        </row>
        <row r="414">
          <cell r="A414">
            <v>1223</v>
          </cell>
          <cell r="B414">
            <v>3945891.9058333337</v>
          </cell>
          <cell r="C414">
            <v>0</v>
          </cell>
          <cell r="D414" t="str">
            <v>0. Antes de 2018</v>
          </cell>
          <cell r="E414">
            <v>3945891.9058333337</v>
          </cell>
          <cell r="F414" t="str">
            <v>PORTE 5</v>
          </cell>
          <cell r="G414">
            <v>4503168.8612045003</v>
          </cell>
          <cell r="H414" t="str">
            <v>--</v>
          </cell>
          <cell r="I414">
            <v>3945891.9058333337</v>
          </cell>
          <cell r="J414" t="str">
            <v>PORTE 5</v>
          </cell>
          <cell r="K414" t="str">
            <v>PORTE 6</v>
          </cell>
          <cell r="L414" t="b">
            <v>0</v>
          </cell>
          <cell r="M414" t="str">
            <v>PORTE 5</v>
          </cell>
        </row>
        <row r="415">
          <cell r="A415">
            <v>1224</v>
          </cell>
          <cell r="B415">
            <v>1629404.9924999997</v>
          </cell>
          <cell r="C415">
            <v>0</v>
          </cell>
          <cell r="D415" t="str">
            <v>0. Antes de 2018</v>
          </cell>
          <cell r="E415">
            <v>1629404.9924999997</v>
          </cell>
          <cell r="F415" t="str">
            <v>PORTE 3</v>
          </cell>
          <cell r="G415">
            <v>1860624.5156872123</v>
          </cell>
          <cell r="H415" t="str">
            <v>--</v>
          </cell>
          <cell r="I415">
            <v>1629404.9924999997</v>
          </cell>
          <cell r="J415" t="str">
            <v>PORTE 3</v>
          </cell>
          <cell r="K415" t="str">
            <v>PORTE 3</v>
          </cell>
          <cell r="L415" t="b">
            <v>1</v>
          </cell>
          <cell r="M415" t="str">
            <v>PORTE 3</v>
          </cell>
        </row>
        <row r="416">
          <cell r="A416">
            <v>1226</v>
          </cell>
          <cell r="B416">
            <v>1323295.6016666666</v>
          </cell>
          <cell r="C416">
            <v>0</v>
          </cell>
          <cell r="D416" t="str">
            <v>0. Antes de 2018</v>
          </cell>
          <cell r="E416">
            <v>1323295.6016666666</v>
          </cell>
          <cell r="F416" t="str">
            <v>PORTE 3</v>
          </cell>
          <cell r="G416">
            <v>1579791.088306875</v>
          </cell>
          <cell r="H416" t="str">
            <v>--</v>
          </cell>
          <cell r="I416">
            <v>1323295.6016666666</v>
          </cell>
          <cell r="J416" t="str">
            <v>PORTE 3</v>
          </cell>
          <cell r="K416" t="str">
            <v>PORTE 3</v>
          </cell>
          <cell r="L416" t="b">
            <v>1</v>
          </cell>
          <cell r="M416" t="str">
            <v>PORTE 3</v>
          </cell>
        </row>
        <row r="417">
          <cell r="A417">
            <v>1228</v>
          </cell>
          <cell r="B417">
            <v>817720.80500000005</v>
          </cell>
          <cell r="C417">
            <v>0</v>
          </cell>
          <cell r="D417" t="str">
            <v>0. Antes de 2018</v>
          </cell>
          <cell r="E417">
            <v>817720.80500000005</v>
          </cell>
          <cell r="F417" t="str">
            <v>PORTE 2</v>
          </cell>
          <cell r="G417">
            <v>968226.79392041545</v>
          </cell>
          <cell r="H417" t="str">
            <v>--</v>
          </cell>
          <cell r="I417">
            <v>817720.80500000005</v>
          </cell>
          <cell r="J417" t="str">
            <v>PORTE 2</v>
          </cell>
          <cell r="K417" t="str">
            <v>PORTE 2</v>
          </cell>
          <cell r="L417" t="b">
            <v>1</v>
          </cell>
          <cell r="M417" t="str">
            <v>PORTE 2</v>
          </cell>
        </row>
        <row r="418">
          <cell r="A418">
            <v>1229</v>
          </cell>
          <cell r="B418">
            <v>1043093.5358333335</v>
          </cell>
          <cell r="C418">
            <v>0</v>
          </cell>
          <cell r="D418" t="str">
            <v>0. Antes de 2018</v>
          </cell>
          <cell r="E418">
            <v>1043093.5358333335</v>
          </cell>
          <cell r="F418" t="str">
            <v>PORTE 2</v>
          </cell>
          <cell r="G418">
            <v>1218526.5255166115</v>
          </cell>
          <cell r="H418" t="str">
            <v>--</v>
          </cell>
          <cell r="I418">
            <v>1043093.5358333335</v>
          </cell>
          <cell r="J418" t="str">
            <v>PORTE 2</v>
          </cell>
          <cell r="K418" t="str">
            <v>PORTE 2</v>
          </cell>
          <cell r="L418" t="b">
            <v>1</v>
          </cell>
          <cell r="M418" t="str">
            <v>PORTE 2</v>
          </cell>
        </row>
        <row r="419">
          <cell r="A419">
            <v>1230</v>
          </cell>
          <cell r="B419">
            <v>1254750.9783333333</v>
          </cell>
          <cell r="C419">
            <v>0</v>
          </cell>
          <cell r="D419" t="str">
            <v>0. Antes de 2018</v>
          </cell>
          <cell r="E419">
            <v>1254750.9783333333</v>
          </cell>
          <cell r="F419" t="str">
            <v>PORTE 2</v>
          </cell>
          <cell r="G419">
            <v>1389026.8668871892</v>
          </cell>
          <cell r="H419" t="str">
            <v>--</v>
          </cell>
          <cell r="I419">
            <v>1254750.9783333333</v>
          </cell>
          <cell r="J419" t="str">
            <v>PORTE 2</v>
          </cell>
          <cell r="K419" t="str">
            <v>PORTE 3</v>
          </cell>
          <cell r="L419" t="b">
            <v>0</v>
          </cell>
          <cell r="M419" t="str">
            <v>PORTE 2</v>
          </cell>
        </row>
        <row r="420">
          <cell r="A420">
            <v>1231</v>
          </cell>
          <cell r="B420">
            <v>2260190.8141666669</v>
          </cell>
          <cell r="C420">
            <v>0</v>
          </cell>
          <cell r="D420" t="str">
            <v>0. Antes de 2018</v>
          </cell>
          <cell r="E420">
            <v>2260190.8141666669</v>
          </cell>
          <cell r="F420" t="str">
            <v>PORTE 4</v>
          </cell>
          <cell r="G420">
            <v>2628887.9117357619</v>
          </cell>
          <cell r="H420" t="str">
            <v>--</v>
          </cell>
          <cell r="I420">
            <v>2260190.8141666669</v>
          </cell>
          <cell r="J420" t="str">
            <v>PORTE 4</v>
          </cell>
          <cell r="K420" t="str">
            <v>PORTE 4</v>
          </cell>
          <cell r="L420" t="b">
            <v>1</v>
          </cell>
          <cell r="M420" t="str">
            <v>PORTE 4</v>
          </cell>
        </row>
        <row r="421">
          <cell r="A421">
            <v>1233</v>
          </cell>
          <cell r="B421">
            <v>2343148.2274999996</v>
          </cell>
          <cell r="C421">
            <v>0</v>
          </cell>
          <cell r="D421" t="str">
            <v>0. Antes de 2018</v>
          </cell>
          <cell r="E421">
            <v>2343148.2274999996</v>
          </cell>
          <cell r="F421" t="str">
            <v>PORTE 4</v>
          </cell>
          <cell r="G421">
            <v>2809893.9214758207</v>
          </cell>
          <cell r="H421" t="str">
            <v>--</v>
          </cell>
          <cell r="I421">
            <v>2343148.2274999996</v>
          </cell>
          <cell r="J421" t="str">
            <v>PORTE 4</v>
          </cell>
          <cell r="K421" t="str">
            <v>PORTE 4</v>
          </cell>
          <cell r="L421" t="b">
            <v>1</v>
          </cell>
          <cell r="M421" t="str">
            <v>PORTE 4</v>
          </cell>
        </row>
        <row r="422">
          <cell r="A422">
            <v>1234</v>
          </cell>
          <cell r="B422">
            <v>2401245.8066666666</v>
          </cell>
          <cell r="C422">
            <v>0</v>
          </cell>
          <cell r="D422" t="str">
            <v>0. Antes de 2018</v>
          </cell>
          <cell r="E422">
            <v>2401245.8066666666</v>
          </cell>
          <cell r="F422" t="str">
            <v>PORTE 4</v>
          </cell>
          <cell r="G422">
            <v>2704737.025365151</v>
          </cell>
          <cell r="H422" t="str">
            <v>--</v>
          </cell>
          <cell r="I422">
            <v>2401245.8066666666</v>
          </cell>
          <cell r="J422" t="str">
            <v>PORTE 4</v>
          </cell>
          <cell r="K422" t="str">
            <v>PORTE 4</v>
          </cell>
          <cell r="L422" t="b">
            <v>1</v>
          </cell>
          <cell r="M422" t="str">
            <v>PORTE 4</v>
          </cell>
        </row>
        <row r="423">
          <cell r="A423">
            <v>1235</v>
          </cell>
          <cell r="B423">
            <v>2169290.7316666669</v>
          </cell>
          <cell r="C423">
            <v>0</v>
          </cell>
          <cell r="D423" t="str">
            <v>0. Antes de 2018</v>
          </cell>
          <cell r="E423">
            <v>2169290.7316666669</v>
          </cell>
          <cell r="F423" t="str">
            <v>PORTE 4</v>
          </cell>
          <cell r="G423">
            <v>2703297.9678178262</v>
          </cell>
          <cell r="H423" t="str">
            <v>--</v>
          </cell>
          <cell r="I423">
            <v>2169290.7316666669</v>
          </cell>
          <cell r="J423" t="str">
            <v>PORTE 4</v>
          </cell>
          <cell r="K423" t="str">
            <v>PORTE 4</v>
          </cell>
          <cell r="L423" t="b">
            <v>1</v>
          </cell>
          <cell r="M423" t="str">
            <v>PORTE 4</v>
          </cell>
        </row>
        <row r="424">
          <cell r="A424">
            <v>1236</v>
          </cell>
          <cell r="B424">
            <v>2279468.8933333331</v>
          </cell>
          <cell r="C424">
            <v>0</v>
          </cell>
          <cell r="D424" t="str">
            <v>0. Antes de 2018</v>
          </cell>
          <cell r="E424">
            <v>2279468.8933333331</v>
          </cell>
          <cell r="F424" t="str">
            <v>PORTE 4</v>
          </cell>
          <cell r="G424">
            <v>2786543.5495809391</v>
          </cell>
          <cell r="H424" t="str">
            <v>--</v>
          </cell>
          <cell r="I424">
            <v>2279468.8933333331</v>
          </cell>
          <cell r="J424" t="str">
            <v>PORTE 4</v>
          </cell>
          <cell r="K424" t="str">
            <v>PORTE 4</v>
          </cell>
          <cell r="L424" t="b">
            <v>1</v>
          </cell>
          <cell r="M424" t="str">
            <v>PORTE 4</v>
          </cell>
        </row>
        <row r="425">
          <cell r="A425">
            <v>1237</v>
          </cell>
          <cell r="B425">
            <v>2975264.4658333329</v>
          </cell>
          <cell r="C425">
            <v>0</v>
          </cell>
          <cell r="D425" t="str">
            <v>0. Antes de 2018</v>
          </cell>
          <cell r="E425">
            <v>2975264.4658333329</v>
          </cell>
          <cell r="F425" t="str">
            <v>PORTE 4</v>
          </cell>
          <cell r="G425">
            <v>3248583.6645644964</v>
          </cell>
          <cell r="H425" t="str">
            <v>--</v>
          </cell>
          <cell r="I425">
            <v>2975264.4658333329</v>
          </cell>
          <cell r="J425" t="str">
            <v>PORTE 4</v>
          </cell>
          <cell r="K425" t="str">
            <v>PORTE 5</v>
          </cell>
          <cell r="L425" t="b">
            <v>0</v>
          </cell>
          <cell r="M425" t="str">
            <v>PORTE 4</v>
          </cell>
        </row>
        <row r="426">
          <cell r="A426">
            <v>1238</v>
          </cell>
          <cell r="B426">
            <v>1973277.2416666665</v>
          </cell>
          <cell r="C426">
            <v>0</v>
          </cell>
          <cell r="D426" t="str">
            <v>0. Antes de 2018</v>
          </cell>
          <cell r="E426">
            <v>1973277.2416666665</v>
          </cell>
          <cell r="F426" t="str">
            <v>PORTE 3</v>
          </cell>
          <cell r="G426">
            <v>2487663.2274341155</v>
          </cell>
          <cell r="H426" t="str">
            <v>--</v>
          </cell>
          <cell r="I426">
            <v>1973277.2416666665</v>
          </cell>
          <cell r="J426" t="str">
            <v>PORTE 3</v>
          </cell>
          <cell r="K426" t="str">
            <v>PORTE 4</v>
          </cell>
          <cell r="L426" t="b">
            <v>0</v>
          </cell>
          <cell r="M426" t="str">
            <v>PORTE 3</v>
          </cell>
        </row>
        <row r="427">
          <cell r="A427">
            <v>1239</v>
          </cell>
          <cell r="B427">
            <v>1897610.8283333334</v>
          </cell>
          <cell r="C427">
            <v>0</v>
          </cell>
          <cell r="D427" t="str">
            <v>0. Antes de 2018</v>
          </cell>
          <cell r="E427">
            <v>1897610.8283333334</v>
          </cell>
          <cell r="F427" t="str">
            <v>PORTE 3</v>
          </cell>
          <cell r="G427">
            <v>2581534.9608441307</v>
          </cell>
          <cell r="H427" t="str">
            <v>--</v>
          </cell>
          <cell r="I427">
            <v>1897610.8283333334</v>
          </cell>
          <cell r="J427" t="str">
            <v>PORTE 3</v>
          </cell>
          <cell r="K427" t="str">
            <v>PORTE 4</v>
          </cell>
          <cell r="L427" t="b">
            <v>0</v>
          </cell>
          <cell r="M427" t="str">
            <v>PORTE 3</v>
          </cell>
        </row>
        <row r="428">
          <cell r="A428">
            <v>1240</v>
          </cell>
          <cell r="B428">
            <v>2377426.3591666664</v>
          </cell>
          <cell r="C428">
            <v>0</v>
          </cell>
          <cell r="D428" t="str">
            <v>0. Antes de 2018</v>
          </cell>
          <cell r="E428">
            <v>2377426.3591666664</v>
          </cell>
          <cell r="F428" t="str">
            <v>PORTE 4</v>
          </cell>
          <cell r="G428">
            <v>2678139.8370020185</v>
          </cell>
          <cell r="H428" t="str">
            <v>--</v>
          </cell>
          <cell r="I428">
            <v>2377426.3591666664</v>
          </cell>
          <cell r="J428" t="str">
            <v>PORTE 4</v>
          </cell>
          <cell r="K428" t="str">
            <v>PORTE 4</v>
          </cell>
          <cell r="L428" t="b">
            <v>1</v>
          </cell>
          <cell r="M428" t="str">
            <v>PORTE 4</v>
          </cell>
        </row>
        <row r="429">
          <cell r="A429">
            <v>1241</v>
          </cell>
          <cell r="B429">
            <v>737622.54999999993</v>
          </cell>
          <cell r="C429">
            <v>0</v>
          </cell>
          <cell r="D429" t="str">
            <v>0. Antes de 2018</v>
          </cell>
          <cell r="E429">
            <v>737622.54999999993</v>
          </cell>
          <cell r="F429" t="str">
            <v>PORTE 1</v>
          </cell>
          <cell r="G429">
            <v>878329.98764677916</v>
          </cell>
          <cell r="H429" t="str">
            <v>--</v>
          </cell>
          <cell r="I429">
            <v>737622.54999999993</v>
          </cell>
          <cell r="J429" t="str">
            <v>PORTE 1</v>
          </cell>
          <cell r="K429" t="str">
            <v>PORTE 2</v>
          </cell>
          <cell r="L429" t="b">
            <v>0</v>
          </cell>
          <cell r="M429" t="str">
            <v>PORTE 1</v>
          </cell>
        </row>
        <row r="430">
          <cell r="A430">
            <v>1242</v>
          </cell>
          <cell r="B430">
            <v>2003755.1333333335</v>
          </cell>
          <cell r="C430">
            <v>0</v>
          </cell>
          <cell r="D430" t="str">
            <v>0. Antes de 2018</v>
          </cell>
          <cell r="E430">
            <v>2003755.1333333335</v>
          </cell>
          <cell r="F430" t="str">
            <v>PORTE 4</v>
          </cell>
          <cell r="G430">
            <v>2218187.0739020221</v>
          </cell>
          <cell r="H430" t="str">
            <v>--</v>
          </cell>
          <cell r="I430">
            <v>2003755.1333333335</v>
          </cell>
          <cell r="J430" t="str">
            <v>PORTE 4</v>
          </cell>
          <cell r="K430" t="str">
            <v>PORTE 4</v>
          </cell>
          <cell r="L430" t="b">
            <v>1</v>
          </cell>
          <cell r="M430" t="str">
            <v>PORTE 4</v>
          </cell>
        </row>
        <row r="431">
          <cell r="A431">
            <v>1244</v>
          </cell>
          <cell r="B431">
            <v>2104987.2266666666</v>
          </cell>
          <cell r="C431">
            <v>0</v>
          </cell>
          <cell r="D431" t="str">
            <v>0. Antes de 2018</v>
          </cell>
          <cell r="E431">
            <v>2104987.2266666666</v>
          </cell>
          <cell r="F431" t="str">
            <v>PORTE 4</v>
          </cell>
          <cell r="G431">
            <v>1994343.0229727083</v>
          </cell>
          <cell r="H431" t="str">
            <v>--</v>
          </cell>
          <cell r="I431">
            <v>2104987.2266666666</v>
          </cell>
          <cell r="J431" t="str">
            <v>PORTE 4</v>
          </cell>
          <cell r="K431" t="str">
            <v>PORTE 3</v>
          </cell>
          <cell r="L431" t="b">
            <v>0</v>
          </cell>
          <cell r="M431" t="str">
            <v>PORTE 4</v>
          </cell>
        </row>
        <row r="432">
          <cell r="A432">
            <v>1245</v>
          </cell>
          <cell r="B432">
            <v>1180210.2749999999</v>
          </cell>
          <cell r="C432">
            <v>0</v>
          </cell>
          <cell r="D432" t="str">
            <v>0. Antes de 2018</v>
          </cell>
          <cell r="E432">
            <v>1180210.2749999999</v>
          </cell>
          <cell r="F432" t="str">
            <v>PORTE 2</v>
          </cell>
          <cell r="G432">
            <v>1627901.6410773508</v>
          </cell>
          <cell r="H432" t="str">
            <v>--</v>
          </cell>
          <cell r="I432">
            <v>1180210.2749999999</v>
          </cell>
          <cell r="J432" t="str">
            <v>PORTE 2</v>
          </cell>
          <cell r="K432" t="str">
            <v>PORTE 3</v>
          </cell>
          <cell r="L432" t="b">
            <v>0</v>
          </cell>
          <cell r="M432" t="str">
            <v>PORTE 2</v>
          </cell>
        </row>
        <row r="433">
          <cell r="A433">
            <v>1246</v>
          </cell>
          <cell r="B433">
            <v>3736600.5941666663</v>
          </cell>
          <cell r="C433">
            <v>0</v>
          </cell>
          <cell r="D433" t="str">
            <v>0. Antes de 2018</v>
          </cell>
          <cell r="E433">
            <v>3736600.5941666663</v>
          </cell>
          <cell r="F433" t="str">
            <v>PORTE 5</v>
          </cell>
          <cell r="G433">
            <v>4792561.4295195397</v>
          </cell>
          <cell r="H433" t="str">
            <v>--</v>
          </cell>
          <cell r="I433">
            <v>3736600.5941666663</v>
          </cell>
          <cell r="J433" t="str">
            <v>PORTE 5</v>
          </cell>
          <cell r="K433" t="str">
            <v>PORTE 6</v>
          </cell>
          <cell r="L433" t="b">
            <v>0</v>
          </cell>
          <cell r="M433" t="str">
            <v>PORTE 5</v>
          </cell>
        </row>
        <row r="434">
          <cell r="A434">
            <v>1247</v>
          </cell>
          <cell r="B434">
            <v>4349298.3016666668</v>
          </cell>
          <cell r="C434">
            <v>0</v>
          </cell>
          <cell r="D434" t="str">
            <v>0. Antes de 2018</v>
          </cell>
          <cell r="E434">
            <v>4349298.3016666668</v>
          </cell>
          <cell r="F434" t="str">
            <v>PORTE 5</v>
          </cell>
          <cell r="G434">
            <v>4900442.4073043671</v>
          </cell>
          <cell r="H434" t="str">
            <v>--</v>
          </cell>
          <cell r="I434">
            <v>4349298.3016666668</v>
          </cell>
          <cell r="J434" t="str">
            <v>PORTE 5</v>
          </cell>
          <cell r="K434" t="str">
            <v>PORTE 6</v>
          </cell>
          <cell r="L434" t="b">
            <v>0</v>
          </cell>
          <cell r="M434" t="str">
            <v>PORTE 5</v>
          </cell>
        </row>
        <row r="435">
          <cell r="A435">
            <v>1248</v>
          </cell>
          <cell r="B435">
            <v>1641870.0774999999</v>
          </cell>
          <cell r="C435">
            <v>0</v>
          </cell>
          <cell r="D435" t="str">
            <v>0. Antes de 2018</v>
          </cell>
          <cell r="E435">
            <v>1641870.0774999999</v>
          </cell>
          <cell r="F435" t="str">
            <v>PORTE 3</v>
          </cell>
          <cell r="G435">
            <v>1736215.4875358383</v>
          </cell>
          <cell r="H435" t="str">
            <v>--</v>
          </cell>
          <cell r="I435">
            <v>1641870.0774999999</v>
          </cell>
          <cell r="J435" t="str">
            <v>PORTE 3</v>
          </cell>
          <cell r="K435" t="str">
            <v>PORTE 3</v>
          </cell>
          <cell r="L435" t="b">
            <v>1</v>
          </cell>
          <cell r="M435" t="str">
            <v>PORTE 3</v>
          </cell>
        </row>
        <row r="436">
          <cell r="A436">
            <v>1249</v>
          </cell>
          <cell r="B436">
            <v>4885439.3250000002</v>
          </cell>
          <cell r="C436">
            <v>0</v>
          </cell>
          <cell r="D436" t="str">
            <v>0. Antes de 2018</v>
          </cell>
          <cell r="E436">
            <v>4885439.3250000002</v>
          </cell>
          <cell r="F436" t="str">
            <v>PORTE 6</v>
          </cell>
          <cell r="G436">
            <v>5984714.731473729</v>
          </cell>
          <cell r="H436" t="str">
            <v>--</v>
          </cell>
          <cell r="I436">
            <v>4885439.3250000002</v>
          </cell>
          <cell r="J436" t="str">
            <v>PORTE 6</v>
          </cell>
          <cell r="K436" t="str">
            <v>PORTE 6</v>
          </cell>
          <cell r="L436" t="b">
            <v>1</v>
          </cell>
          <cell r="M436" t="str">
            <v>PORTE 6</v>
          </cell>
        </row>
        <row r="437">
          <cell r="A437">
            <v>1250</v>
          </cell>
          <cell r="B437">
            <v>2439781.521666667</v>
          </cell>
          <cell r="C437">
            <v>0</v>
          </cell>
          <cell r="D437" t="str">
            <v>0. Antes de 2018</v>
          </cell>
          <cell r="E437">
            <v>2439781.521666667</v>
          </cell>
          <cell r="F437" t="str">
            <v>PORTE 4</v>
          </cell>
          <cell r="G437">
            <v>2903575.3735950775</v>
          </cell>
          <cell r="H437" t="str">
            <v>--</v>
          </cell>
          <cell r="I437">
            <v>2439781.521666667</v>
          </cell>
          <cell r="J437" t="str">
            <v>PORTE 4</v>
          </cell>
          <cell r="K437" t="str">
            <v>PORTE 4</v>
          </cell>
          <cell r="L437" t="b">
            <v>1</v>
          </cell>
          <cell r="M437" t="str">
            <v>PORTE 4</v>
          </cell>
        </row>
        <row r="438">
          <cell r="A438">
            <v>1251</v>
          </cell>
          <cell r="B438">
            <v>1495765.4566666668</v>
          </cell>
          <cell r="C438">
            <v>0</v>
          </cell>
          <cell r="D438" t="str">
            <v>0. Antes de 2018</v>
          </cell>
          <cell r="E438">
            <v>1495765.4566666668</v>
          </cell>
          <cell r="F438" t="str">
            <v>PORTE 3</v>
          </cell>
          <cell r="G438">
            <v>1610446.7389224034</v>
          </cell>
          <cell r="H438" t="str">
            <v>--</v>
          </cell>
          <cell r="I438">
            <v>1495765.4566666668</v>
          </cell>
          <cell r="J438" t="str">
            <v>PORTE 3</v>
          </cell>
          <cell r="K438" t="str">
            <v>PORTE 3</v>
          </cell>
          <cell r="L438" t="b">
            <v>1</v>
          </cell>
          <cell r="M438" t="str">
            <v>PORTE 3</v>
          </cell>
        </row>
        <row r="439">
          <cell r="A439">
            <v>1252</v>
          </cell>
          <cell r="B439">
            <v>4512156.6641666656</v>
          </cell>
          <cell r="C439">
            <v>0</v>
          </cell>
          <cell r="D439" t="str">
            <v>0. Antes de 2018</v>
          </cell>
          <cell r="E439">
            <v>4512156.6641666656</v>
          </cell>
          <cell r="F439" t="str">
            <v>PORTE 6</v>
          </cell>
          <cell r="G439">
            <v>5254511.6042180127</v>
          </cell>
          <cell r="H439" t="str">
            <v>--</v>
          </cell>
          <cell r="I439">
            <v>4512156.6641666656</v>
          </cell>
          <cell r="J439" t="str">
            <v>PORTE 6</v>
          </cell>
          <cell r="K439" t="str">
            <v>PORTE 6</v>
          </cell>
          <cell r="L439" t="b">
            <v>1</v>
          </cell>
          <cell r="M439" t="str">
            <v>PORTE 6</v>
          </cell>
        </row>
        <row r="440">
          <cell r="A440">
            <v>1253</v>
          </cell>
          <cell r="B440">
            <v>2261959.9233333333</v>
          </cell>
          <cell r="C440">
            <v>0</v>
          </cell>
          <cell r="D440" t="str">
            <v>0. Antes de 2018</v>
          </cell>
          <cell r="E440">
            <v>2261959.9233333333</v>
          </cell>
          <cell r="F440" t="str">
            <v>PORTE 4</v>
          </cell>
          <cell r="G440">
            <v>2537766.2611218663</v>
          </cell>
          <cell r="H440" t="str">
            <v>--</v>
          </cell>
          <cell r="I440">
            <v>2261959.9233333333</v>
          </cell>
          <cell r="J440" t="str">
            <v>PORTE 4</v>
          </cell>
          <cell r="K440" t="str">
            <v>PORTE 4</v>
          </cell>
          <cell r="L440" t="b">
            <v>1</v>
          </cell>
          <cell r="M440" t="str">
            <v>PORTE 4</v>
          </cell>
        </row>
        <row r="441">
          <cell r="A441">
            <v>1254</v>
          </cell>
          <cell r="B441">
            <v>1186948.5641666667</v>
          </cell>
          <cell r="C441">
            <v>0</v>
          </cell>
          <cell r="D441" t="str">
            <v>0. Antes de 2018</v>
          </cell>
          <cell r="E441">
            <v>1186948.5641666667</v>
          </cell>
          <cell r="F441" t="str">
            <v>PORTE 2</v>
          </cell>
          <cell r="G441">
            <v>1389137.2515831876</v>
          </cell>
          <cell r="H441" t="str">
            <v>--</v>
          </cell>
          <cell r="I441">
            <v>1186948.5641666667</v>
          </cell>
          <cell r="J441" t="str">
            <v>PORTE 2</v>
          </cell>
          <cell r="K441" t="str">
            <v>PORTE 3</v>
          </cell>
          <cell r="L441" t="b">
            <v>0</v>
          </cell>
          <cell r="M441" t="str">
            <v>PORTE 2</v>
          </cell>
        </row>
        <row r="442">
          <cell r="A442">
            <v>1255</v>
          </cell>
          <cell r="B442">
            <v>1413843.24</v>
          </cell>
          <cell r="C442">
            <v>0</v>
          </cell>
          <cell r="D442" t="str">
            <v>0. Antes de 2018</v>
          </cell>
          <cell r="E442">
            <v>1413843.24</v>
          </cell>
          <cell r="F442" t="str">
            <v>PORTE 3</v>
          </cell>
          <cell r="G442">
            <v>1535665.8006844618</v>
          </cell>
          <cell r="H442" t="str">
            <v>--</v>
          </cell>
          <cell r="I442">
            <v>1413843.24</v>
          </cell>
          <cell r="J442" t="str">
            <v>PORTE 3</v>
          </cell>
          <cell r="K442" t="str">
            <v>PORTE 3</v>
          </cell>
          <cell r="L442" t="b">
            <v>1</v>
          </cell>
          <cell r="M442" t="str">
            <v>PORTE 3</v>
          </cell>
        </row>
        <row r="443">
          <cell r="A443">
            <v>1256</v>
          </cell>
          <cell r="B443">
            <v>2301229.7741666669</v>
          </cell>
          <cell r="C443">
            <v>0</v>
          </cell>
          <cell r="D443" t="str">
            <v>0. Antes de 2018</v>
          </cell>
          <cell r="E443">
            <v>2301229.7741666669</v>
          </cell>
          <cell r="F443" t="str">
            <v>PORTE 4</v>
          </cell>
          <cell r="G443">
            <v>2719170.4400189528</v>
          </cell>
          <cell r="H443" t="str">
            <v>--</v>
          </cell>
          <cell r="I443">
            <v>2301229.7741666669</v>
          </cell>
          <cell r="J443" t="str">
            <v>PORTE 4</v>
          </cell>
          <cell r="K443" t="str">
            <v>PORTE 4</v>
          </cell>
          <cell r="L443" t="b">
            <v>1</v>
          </cell>
          <cell r="M443" t="str">
            <v>PORTE 4</v>
          </cell>
        </row>
        <row r="444">
          <cell r="A444">
            <v>1258</v>
          </cell>
          <cell r="B444">
            <v>2946035.4824999995</v>
          </cell>
          <cell r="C444">
            <v>0</v>
          </cell>
          <cell r="D444" t="str">
            <v>0. Antes de 2018</v>
          </cell>
          <cell r="E444">
            <v>2946035.4824999995</v>
          </cell>
          <cell r="F444" t="str">
            <v>PORTE 4</v>
          </cell>
          <cell r="G444">
            <v>3520783.8656025757</v>
          </cell>
          <cell r="H444" t="str">
            <v>--</v>
          </cell>
          <cell r="I444">
            <v>2946035.4824999995</v>
          </cell>
          <cell r="J444" t="str">
            <v>PORTE 4</v>
          </cell>
          <cell r="K444" t="str">
            <v>PORTE 5</v>
          </cell>
          <cell r="L444" t="b">
            <v>0</v>
          </cell>
          <cell r="M444" t="str">
            <v>PORTE 4</v>
          </cell>
        </row>
        <row r="445">
          <cell r="A445">
            <v>1259</v>
          </cell>
          <cell r="B445">
            <v>1472393.8733333338</v>
          </cell>
          <cell r="C445">
            <v>0</v>
          </cell>
          <cell r="D445" t="str">
            <v>0. Antes de 2018</v>
          </cell>
          <cell r="E445">
            <v>1472393.8733333338</v>
          </cell>
          <cell r="F445" t="str">
            <v>PORTE 3</v>
          </cell>
          <cell r="G445">
            <v>1574517.6382480911</v>
          </cell>
          <cell r="H445" t="str">
            <v>--</v>
          </cell>
          <cell r="I445">
            <v>1472393.8733333338</v>
          </cell>
          <cell r="J445" t="str">
            <v>PORTE 3</v>
          </cell>
          <cell r="K445" t="str">
            <v>PORTE 3</v>
          </cell>
          <cell r="L445" t="b">
            <v>1</v>
          </cell>
          <cell r="M445" t="str">
            <v>PORTE 3</v>
          </cell>
        </row>
        <row r="446">
          <cell r="A446">
            <v>1260</v>
          </cell>
          <cell r="B446">
            <v>1635683.1700000002</v>
          </cell>
          <cell r="C446">
            <v>0</v>
          </cell>
          <cell r="D446" t="str">
            <v>0. Antes de 2018</v>
          </cell>
          <cell r="E446">
            <v>1635683.1700000002</v>
          </cell>
          <cell r="F446" t="str">
            <v>PORTE 3</v>
          </cell>
          <cell r="G446">
            <v>1949601.5329995104</v>
          </cell>
          <cell r="H446" t="str">
            <v>--</v>
          </cell>
          <cell r="I446">
            <v>1635683.1700000002</v>
          </cell>
          <cell r="J446" t="str">
            <v>PORTE 3</v>
          </cell>
          <cell r="K446" t="str">
            <v>PORTE 3</v>
          </cell>
          <cell r="L446" t="b">
            <v>1</v>
          </cell>
          <cell r="M446" t="str">
            <v>PORTE 3</v>
          </cell>
        </row>
        <row r="447">
          <cell r="A447">
            <v>1261</v>
          </cell>
          <cell r="B447">
            <v>1981054.5916666666</v>
          </cell>
          <cell r="C447">
            <v>0</v>
          </cell>
          <cell r="D447" t="str">
            <v>0. Antes de 2018</v>
          </cell>
          <cell r="E447">
            <v>1981054.5916666666</v>
          </cell>
          <cell r="F447" t="str">
            <v>PORTE 3</v>
          </cell>
          <cell r="G447">
            <v>2307019.1936463141</v>
          </cell>
          <cell r="H447" t="str">
            <v>--</v>
          </cell>
          <cell r="I447">
            <v>1981054.5916666666</v>
          </cell>
          <cell r="J447" t="str">
            <v>PORTE 3</v>
          </cell>
          <cell r="K447" t="str">
            <v>PORTE 4</v>
          </cell>
          <cell r="L447" t="b">
            <v>0</v>
          </cell>
          <cell r="M447" t="str">
            <v>PORTE 3</v>
          </cell>
        </row>
        <row r="448">
          <cell r="A448">
            <v>1262</v>
          </cell>
          <cell r="B448">
            <v>1663849.1333333335</v>
          </cell>
          <cell r="C448">
            <v>0</v>
          </cell>
          <cell r="D448" t="str">
            <v>0. Antes de 2018</v>
          </cell>
          <cell r="E448">
            <v>1663849.1333333335</v>
          </cell>
          <cell r="F448" t="str">
            <v>PORTE 3</v>
          </cell>
          <cell r="G448">
            <v>1912847.4274874739</v>
          </cell>
          <cell r="H448" t="str">
            <v>--</v>
          </cell>
          <cell r="I448">
            <v>1663849.1333333335</v>
          </cell>
          <cell r="J448" t="str">
            <v>PORTE 3</v>
          </cell>
          <cell r="K448" t="str">
            <v>PORTE 3</v>
          </cell>
          <cell r="L448" t="b">
            <v>1</v>
          </cell>
          <cell r="M448" t="str">
            <v>PORTE 3</v>
          </cell>
        </row>
        <row r="449">
          <cell r="A449">
            <v>1263</v>
          </cell>
          <cell r="B449">
            <v>1560539.8608333331</v>
          </cell>
          <cell r="C449">
            <v>0</v>
          </cell>
          <cell r="D449" t="str">
            <v>0. Antes de 2018</v>
          </cell>
          <cell r="E449">
            <v>1560539.8608333331</v>
          </cell>
          <cell r="F449" t="str">
            <v>PORTE 3</v>
          </cell>
          <cell r="G449">
            <v>1913664.3704783812</v>
          </cell>
          <cell r="H449" t="str">
            <v>--</v>
          </cell>
          <cell r="I449">
            <v>1560539.8608333331</v>
          </cell>
          <cell r="J449" t="str">
            <v>PORTE 3</v>
          </cell>
          <cell r="K449" t="str">
            <v>PORTE 3</v>
          </cell>
          <cell r="L449" t="b">
            <v>1</v>
          </cell>
          <cell r="M449" t="str">
            <v>PORTE 3</v>
          </cell>
        </row>
        <row r="450">
          <cell r="A450">
            <v>1264</v>
          </cell>
          <cell r="B450">
            <v>702873.7583333333</v>
          </cell>
          <cell r="C450">
            <v>0</v>
          </cell>
          <cell r="D450" t="str">
            <v>0. Antes de 2018</v>
          </cell>
          <cell r="E450">
            <v>702873.7583333333</v>
          </cell>
          <cell r="F450" t="str">
            <v>PORTE 1</v>
          </cell>
          <cell r="G450">
            <v>946619.54817454948</v>
          </cell>
          <cell r="H450" t="str">
            <v>--</v>
          </cell>
          <cell r="I450">
            <v>702873.7583333333</v>
          </cell>
          <cell r="J450" t="str">
            <v>PORTE 1</v>
          </cell>
          <cell r="K450" t="str">
            <v>PORTE 2</v>
          </cell>
          <cell r="L450" t="b">
            <v>0</v>
          </cell>
          <cell r="M450" t="str">
            <v>PORTE 1</v>
          </cell>
        </row>
        <row r="451">
          <cell r="A451">
            <v>1265</v>
          </cell>
          <cell r="B451">
            <v>1325433.0691666666</v>
          </cell>
          <cell r="C451">
            <v>0</v>
          </cell>
          <cell r="D451" t="str">
            <v>0. Antes de 2018</v>
          </cell>
          <cell r="E451">
            <v>1325433.0691666666</v>
          </cell>
          <cell r="F451" t="str">
            <v>PORTE 3</v>
          </cell>
          <cell r="G451">
            <v>1509433.6110793373</v>
          </cell>
          <cell r="H451" t="str">
            <v>--</v>
          </cell>
          <cell r="I451">
            <v>1325433.0691666666</v>
          </cell>
          <cell r="J451" t="str">
            <v>PORTE 3</v>
          </cell>
          <cell r="K451" t="str">
            <v>PORTE 3</v>
          </cell>
          <cell r="L451" t="b">
            <v>1</v>
          </cell>
          <cell r="M451" t="str">
            <v>PORTE 3</v>
          </cell>
        </row>
        <row r="452">
          <cell r="A452">
            <v>1266</v>
          </cell>
          <cell r="B452">
            <v>1150970.8933333333</v>
          </cell>
          <cell r="C452">
            <v>0</v>
          </cell>
          <cell r="D452" t="str">
            <v>0. Antes de 2018</v>
          </cell>
          <cell r="E452">
            <v>1150970.8933333333</v>
          </cell>
          <cell r="F452" t="str">
            <v>PORTE 2</v>
          </cell>
          <cell r="G452">
            <v>1153231.9773994673</v>
          </cell>
          <cell r="H452" t="str">
            <v>--</v>
          </cell>
          <cell r="I452">
            <v>1150970.8933333333</v>
          </cell>
          <cell r="J452" t="str">
            <v>PORTE 2</v>
          </cell>
          <cell r="K452" t="str">
            <v>PORTE 2</v>
          </cell>
          <cell r="L452" t="b">
            <v>1</v>
          </cell>
          <cell r="M452" t="str">
            <v>PORTE 2</v>
          </cell>
        </row>
        <row r="453">
          <cell r="A453">
            <v>1267</v>
          </cell>
          <cell r="B453">
            <v>894085.9541666666</v>
          </cell>
          <cell r="C453">
            <v>0</v>
          </cell>
          <cell r="D453" t="str">
            <v>0. Antes de 2018</v>
          </cell>
          <cell r="E453">
            <v>894085.9541666666</v>
          </cell>
          <cell r="F453" t="str">
            <v>PORTE 2</v>
          </cell>
          <cell r="G453">
            <v>906507.17465122882</v>
          </cell>
          <cell r="H453" t="str">
            <v>--</v>
          </cell>
          <cell r="I453">
            <v>894085.9541666666</v>
          </cell>
          <cell r="J453" t="str">
            <v>PORTE 2</v>
          </cell>
          <cell r="K453" t="str">
            <v>PORTE 2</v>
          </cell>
          <cell r="L453" t="b">
            <v>1</v>
          </cell>
          <cell r="M453" t="str">
            <v>PORTE 2</v>
          </cell>
        </row>
        <row r="454">
          <cell r="A454">
            <v>1268</v>
          </cell>
          <cell r="B454">
            <v>3934379.7966666669</v>
          </cell>
          <cell r="C454">
            <v>0</v>
          </cell>
          <cell r="D454" t="str">
            <v>0. Antes de 2018</v>
          </cell>
          <cell r="E454">
            <v>3934379.7966666669</v>
          </cell>
          <cell r="F454" t="str">
            <v>PORTE 5</v>
          </cell>
          <cell r="G454">
            <v>4589404.6472354895</v>
          </cell>
          <cell r="H454" t="str">
            <v>--</v>
          </cell>
          <cell r="I454">
            <v>3934379.7966666669</v>
          </cell>
          <cell r="J454" t="str">
            <v>PORTE 5</v>
          </cell>
          <cell r="K454" t="str">
            <v>PORTE 6</v>
          </cell>
          <cell r="L454" t="b">
            <v>0</v>
          </cell>
          <cell r="M454" t="str">
            <v>PORTE 5</v>
          </cell>
        </row>
        <row r="455">
          <cell r="A455">
            <v>1269</v>
          </cell>
          <cell r="B455">
            <v>6684270.5341666676</v>
          </cell>
          <cell r="C455">
            <v>0</v>
          </cell>
          <cell r="D455" t="str">
            <v>0. Antes de 2018</v>
          </cell>
          <cell r="E455">
            <v>6684270.5341666676</v>
          </cell>
          <cell r="F455" t="str">
            <v>PORTE 6</v>
          </cell>
          <cell r="G455">
            <v>8177188.0982215879</v>
          </cell>
          <cell r="H455" t="str">
            <v>--</v>
          </cell>
          <cell r="I455">
            <v>6684270.5341666676</v>
          </cell>
          <cell r="J455" t="str">
            <v>PORTE 6</v>
          </cell>
          <cell r="K455" t="str">
            <v>PORTE 6</v>
          </cell>
          <cell r="L455" t="b">
            <v>1</v>
          </cell>
          <cell r="M455" t="str">
            <v>PORTE 6</v>
          </cell>
        </row>
        <row r="456">
          <cell r="A456">
            <v>1270</v>
          </cell>
          <cell r="B456">
            <v>2378869.06</v>
          </cell>
          <cell r="C456">
            <v>0</v>
          </cell>
          <cell r="D456" t="str">
            <v>0. Antes de 2018</v>
          </cell>
          <cell r="E456">
            <v>2378869.06</v>
          </cell>
          <cell r="F456" t="str">
            <v>PORTE 4</v>
          </cell>
          <cell r="G456">
            <v>2777434.7291589901</v>
          </cell>
          <cell r="H456" t="str">
            <v>--</v>
          </cell>
          <cell r="I456">
            <v>2378869.06</v>
          </cell>
          <cell r="J456" t="str">
            <v>PORTE 4</v>
          </cell>
          <cell r="K456" t="str">
            <v>PORTE 4</v>
          </cell>
          <cell r="L456" t="b">
            <v>1</v>
          </cell>
          <cell r="M456" t="str">
            <v>PORTE 4</v>
          </cell>
        </row>
        <row r="457">
          <cell r="A457">
            <v>1271</v>
          </cell>
          <cell r="B457">
            <v>963824.98749999993</v>
          </cell>
          <cell r="C457">
            <v>0</v>
          </cell>
          <cell r="D457" t="str">
            <v>0. Antes de 2018</v>
          </cell>
          <cell r="E457">
            <v>963824.98749999993</v>
          </cell>
          <cell r="F457" t="str">
            <v>PORTE 2</v>
          </cell>
          <cell r="G457">
            <v>1162163.3649138443</v>
          </cell>
          <cell r="H457" t="str">
            <v>--</v>
          </cell>
          <cell r="I457">
            <v>963824.98749999993</v>
          </cell>
          <cell r="J457" t="str">
            <v>PORTE 2</v>
          </cell>
          <cell r="K457" t="str">
            <v>PORTE 2</v>
          </cell>
          <cell r="L457" t="b">
            <v>1</v>
          </cell>
          <cell r="M457" t="str">
            <v>PORTE 2</v>
          </cell>
        </row>
        <row r="458">
          <cell r="A458">
            <v>1273</v>
          </cell>
          <cell r="B458">
            <v>1552225.9866666666</v>
          </cell>
          <cell r="C458">
            <v>0</v>
          </cell>
          <cell r="D458" t="str">
            <v>0. Antes de 2018</v>
          </cell>
          <cell r="E458">
            <v>1552225.9866666666</v>
          </cell>
          <cell r="F458" t="str">
            <v>PORTE 3</v>
          </cell>
          <cell r="G458">
            <v>1791771.6807391341</v>
          </cell>
          <cell r="H458" t="str">
            <v>--</v>
          </cell>
          <cell r="I458">
            <v>1552225.9866666666</v>
          </cell>
          <cell r="J458" t="str">
            <v>PORTE 3</v>
          </cell>
          <cell r="K458" t="str">
            <v>PORTE 3</v>
          </cell>
          <cell r="L458" t="b">
            <v>1</v>
          </cell>
          <cell r="M458" t="str">
            <v>PORTE 3</v>
          </cell>
        </row>
        <row r="459">
          <cell r="A459">
            <v>1274</v>
          </cell>
          <cell r="B459">
            <v>1555454.9491666667</v>
          </cell>
          <cell r="C459">
            <v>0</v>
          </cell>
          <cell r="D459" t="str">
            <v>0. Antes de 2018</v>
          </cell>
          <cell r="E459">
            <v>1555454.9491666667</v>
          </cell>
          <cell r="F459" t="str">
            <v>PORTE 3</v>
          </cell>
          <cell r="G459">
            <v>1655638.3493878921</v>
          </cell>
          <cell r="H459" t="str">
            <v>--</v>
          </cell>
          <cell r="I459">
            <v>1555454.9491666667</v>
          </cell>
          <cell r="J459" t="str">
            <v>PORTE 3</v>
          </cell>
          <cell r="K459" t="str">
            <v>PORTE 3</v>
          </cell>
          <cell r="L459" t="b">
            <v>1</v>
          </cell>
          <cell r="M459" t="str">
            <v>PORTE 3</v>
          </cell>
        </row>
        <row r="460">
          <cell r="A460">
            <v>1276</v>
          </cell>
          <cell r="B460">
            <v>2032440.7541666664</v>
          </cell>
          <cell r="C460">
            <v>0</v>
          </cell>
          <cell r="D460" t="str">
            <v>0. Antes de 2018</v>
          </cell>
          <cell r="E460">
            <v>2032440.7541666664</v>
          </cell>
          <cell r="F460" t="str">
            <v>PORTE 4</v>
          </cell>
          <cell r="G460">
            <v>2351875.4427154642</v>
          </cell>
          <cell r="H460" t="str">
            <v>--</v>
          </cell>
          <cell r="I460">
            <v>2032440.7541666664</v>
          </cell>
          <cell r="J460" t="str">
            <v>PORTE 4</v>
          </cell>
          <cell r="K460" t="str">
            <v>PORTE 4</v>
          </cell>
          <cell r="L460" t="b">
            <v>1</v>
          </cell>
          <cell r="M460" t="str">
            <v>PORTE 4</v>
          </cell>
        </row>
        <row r="461">
          <cell r="A461">
            <v>1277</v>
          </cell>
          <cell r="B461">
            <v>1312816.2241666664</v>
          </cell>
          <cell r="C461">
            <v>0</v>
          </cell>
          <cell r="D461" t="str">
            <v>0. Antes de 2018</v>
          </cell>
          <cell r="E461">
            <v>1312816.2241666664</v>
          </cell>
          <cell r="F461" t="str">
            <v>PORTE 3</v>
          </cell>
          <cell r="G461">
            <v>1562540.0510022752</v>
          </cell>
          <cell r="H461" t="str">
            <v>--</v>
          </cell>
          <cell r="I461">
            <v>1312816.2241666664</v>
          </cell>
          <cell r="J461" t="str">
            <v>PORTE 3</v>
          </cell>
          <cell r="K461" t="str">
            <v>PORTE 3</v>
          </cell>
          <cell r="L461" t="b">
            <v>1</v>
          </cell>
          <cell r="M461" t="str">
            <v>PORTE 3</v>
          </cell>
        </row>
        <row r="462">
          <cell r="A462">
            <v>1278</v>
          </cell>
          <cell r="B462">
            <v>1648629.7400000002</v>
          </cell>
          <cell r="C462">
            <v>0</v>
          </cell>
          <cell r="D462" t="str">
            <v>0. Antes de 2018</v>
          </cell>
          <cell r="E462">
            <v>1648629.7400000002</v>
          </cell>
          <cell r="F462" t="str">
            <v>PORTE 3</v>
          </cell>
          <cell r="G462">
            <v>1774734.4978280943</v>
          </cell>
          <cell r="H462" t="str">
            <v>--</v>
          </cell>
          <cell r="I462">
            <v>1648629.7400000002</v>
          </cell>
          <cell r="J462" t="str">
            <v>PORTE 3</v>
          </cell>
          <cell r="K462" t="str">
            <v>PORTE 3</v>
          </cell>
          <cell r="L462" t="b">
            <v>1</v>
          </cell>
          <cell r="M462" t="str">
            <v>PORTE 3</v>
          </cell>
        </row>
        <row r="463">
          <cell r="A463">
            <v>1279</v>
          </cell>
          <cell r="B463">
            <v>4780715.7149999999</v>
          </cell>
          <cell r="C463">
            <v>0</v>
          </cell>
          <cell r="D463" t="str">
            <v>0. Antes de 2018</v>
          </cell>
          <cell r="E463">
            <v>4780715.7149999999</v>
          </cell>
          <cell r="F463" t="str">
            <v>PORTE 6</v>
          </cell>
          <cell r="G463">
            <v>5482867.0315630622</v>
          </cell>
          <cell r="H463" t="str">
            <v>--</v>
          </cell>
          <cell r="I463">
            <v>4780715.7149999999</v>
          </cell>
          <cell r="J463" t="str">
            <v>PORTE 6</v>
          </cell>
          <cell r="K463" t="str">
            <v>PORTE 6</v>
          </cell>
          <cell r="L463" t="b">
            <v>1</v>
          </cell>
          <cell r="M463" t="str">
            <v>PORTE 6</v>
          </cell>
        </row>
        <row r="464">
          <cell r="A464">
            <v>1280</v>
          </cell>
          <cell r="B464">
            <v>2624909.34</v>
          </cell>
          <cell r="C464">
            <v>0</v>
          </cell>
          <cell r="D464" t="str">
            <v>0. Antes de 2018</v>
          </cell>
          <cell r="E464">
            <v>2624909.34</v>
          </cell>
          <cell r="F464" t="str">
            <v>PORTE 4</v>
          </cell>
          <cell r="G464">
            <v>3361872.5710773743</v>
          </cell>
          <cell r="H464" t="str">
            <v>--</v>
          </cell>
          <cell r="I464">
            <v>2624909.34</v>
          </cell>
          <cell r="J464" t="str">
            <v>PORTE 4</v>
          </cell>
          <cell r="K464" t="str">
            <v>PORTE 5</v>
          </cell>
          <cell r="L464" t="b">
            <v>0</v>
          </cell>
          <cell r="M464" t="str">
            <v>PORTE 4</v>
          </cell>
        </row>
        <row r="465">
          <cell r="A465">
            <v>1281</v>
          </cell>
          <cell r="B465">
            <v>1880459.4241666663</v>
          </cell>
          <cell r="C465">
            <v>0</v>
          </cell>
          <cell r="D465" t="str">
            <v>0. Antes de 2018</v>
          </cell>
          <cell r="E465">
            <v>1880459.4241666663</v>
          </cell>
          <cell r="F465" t="str">
            <v>PORTE 3</v>
          </cell>
          <cell r="G465">
            <v>2477393.2971810247</v>
          </cell>
          <cell r="H465" t="str">
            <v>--</v>
          </cell>
          <cell r="I465">
            <v>1880459.4241666663</v>
          </cell>
          <cell r="J465" t="str">
            <v>PORTE 3</v>
          </cell>
          <cell r="K465" t="str">
            <v>PORTE 4</v>
          </cell>
          <cell r="L465" t="b">
            <v>0</v>
          </cell>
          <cell r="M465" t="str">
            <v>PORTE 3</v>
          </cell>
        </row>
        <row r="466">
          <cell r="A466">
            <v>1282</v>
          </cell>
          <cell r="B466">
            <v>2261054.4258333333</v>
          </cell>
          <cell r="C466">
            <v>0</v>
          </cell>
          <cell r="D466" t="str">
            <v>0. Antes de 2018</v>
          </cell>
          <cell r="E466">
            <v>2261054.4258333333</v>
          </cell>
          <cell r="F466" t="str">
            <v>PORTE 4</v>
          </cell>
          <cell r="G466">
            <v>2724570.7898272015</v>
          </cell>
          <cell r="H466" t="str">
            <v>--</v>
          </cell>
          <cell r="I466">
            <v>2261054.4258333333</v>
          </cell>
          <cell r="J466" t="str">
            <v>PORTE 4</v>
          </cell>
          <cell r="K466" t="str">
            <v>PORTE 4</v>
          </cell>
          <cell r="L466" t="b">
            <v>1</v>
          </cell>
          <cell r="M466" t="str">
            <v>PORTE 4</v>
          </cell>
        </row>
        <row r="467">
          <cell r="A467">
            <v>1283</v>
          </cell>
          <cell r="B467">
            <v>3101465.1558333337</v>
          </cell>
          <cell r="C467">
            <v>0</v>
          </cell>
          <cell r="D467" t="str">
            <v>0. Antes de 2018</v>
          </cell>
          <cell r="E467">
            <v>3101465.1558333337</v>
          </cell>
          <cell r="F467" t="str">
            <v>PORTE 5</v>
          </cell>
          <cell r="G467">
            <v>3485103.5249971366</v>
          </cell>
          <cell r="H467" t="str">
            <v>--</v>
          </cell>
          <cell r="I467">
            <v>3101465.1558333337</v>
          </cell>
          <cell r="J467" t="str">
            <v>PORTE 5</v>
          </cell>
          <cell r="K467" t="str">
            <v>PORTE 5</v>
          </cell>
          <cell r="L467" t="b">
            <v>1</v>
          </cell>
          <cell r="M467" t="str">
            <v>PORTE 5</v>
          </cell>
        </row>
        <row r="468">
          <cell r="A468">
            <v>1285</v>
          </cell>
          <cell r="B468">
            <v>1875422.7691666663</v>
          </cell>
          <cell r="C468">
            <v>0</v>
          </cell>
          <cell r="D468" t="str">
            <v>0. Antes de 2018</v>
          </cell>
          <cell r="E468">
            <v>1875422.7691666663</v>
          </cell>
          <cell r="F468" t="str">
            <v>PORTE 3</v>
          </cell>
          <cell r="G468">
            <v>2405464.752723584</v>
          </cell>
          <cell r="H468" t="str">
            <v>--</v>
          </cell>
          <cell r="I468">
            <v>1875422.7691666663</v>
          </cell>
          <cell r="J468" t="str">
            <v>PORTE 3</v>
          </cell>
          <cell r="K468" t="str">
            <v>PORTE 4</v>
          </cell>
          <cell r="L468" t="b">
            <v>0</v>
          </cell>
          <cell r="M468" t="str">
            <v>PORTE 3</v>
          </cell>
        </row>
        <row r="469">
          <cell r="A469">
            <v>1286</v>
          </cell>
          <cell r="B469">
            <v>5333420.5000000009</v>
          </cell>
          <cell r="C469">
            <v>0</v>
          </cell>
          <cell r="D469" t="str">
            <v>0. Antes de 2018</v>
          </cell>
          <cell r="E469">
            <v>5333420.5000000009</v>
          </cell>
          <cell r="F469" t="str">
            <v>PORTE 6</v>
          </cell>
          <cell r="G469">
            <v>5867558.2372285854</v>
          </cell>
          <cell r="H469" t="str">
            <v>--</v>
          </cell>
          <cell r="I469">
            <v>5333420.5000000009</v>
          </cell>
          <cell r="J469" t="str">
            <v>PORTE 6</v>
          </cell>
          <cell r="K469" t="str">
            <v>PORTE 6</v>
          </cell>
          <cell r="L469" t="b">
            <v>1</v>
          </cell>
          <cell r="M469" t="str">
            <v>PORTE 6</v>
          </cell>
        </row>
        <row r="470">
          <cell r="A470">
            <v>1287</v>
          </cell>
          <cell r="B470">
            <v>4171444.1291666664</v>
          </cell>
          <cell r="C470">
            <v>0</v>
          </cell>
          <cell r="D470" t="str">
            <v>0. Antes de 2018</v>
          </cell>
          <cell r="E470">
            <v>4171444.1291666664</v>
          </cell>
          <cell r="F470" t="str">
            <v>PORTE 5</v>
          </cell>
          <cell r="G470">
            <v>4838871.9686629623</v>
          </cell>
          <cell r="H470" t="str">
            <v>--</v>
          </cell>
          <cell r="I470">
            <v>4171444.1291666664</v>
          </cell>
          <cell r="J470" t="str">
            <v>PORTE 5</v>
          </cell>
          <cell r="K470" t="str">
            <v>PORTE 6</v>
          </cell>
          <cell r="L470" t="b">
            <v>0</v>
          </cell>
          <cell r="M470" t="str">
            <v>PORTE 5</v>
          </cell>
        </row>
        <row r="471">
          <cell r="A471">
            <v>1288</v>
          </cell>
          <cell r="B471">
            <v>1586557.1416666664</v>
          </cell>
          <cell r="C471">
            <v>0</v>
          </cell>
          <cell r="D471" t="str">
            <v>0. Antes de 2018</v>
          </cell>
          <cell r="E471">
            <v>1586557.1416666664</v>
          </cell>
          <cell r="F471" t="str">
            <v>PORTE 3</v>
          </cell>
          <cell r="G471">
            <v>2318700.6923816297</v>
          </cell>
          <cell r="H471" t="str">
            <v>--</v>
          </cell>
          <cell r="I471">
            <v>1586557.1416666664</v>
          </cell>
          <cell r="J471" t="str">
            <v>PORTE 3</v>
          </cell>
          <cell r="K471" t="str">
            <v>PORTE 4</v>
          </cell>
          <cell r="L471" t="b">
            <v>0</v>
          </cell>
          <cell r="M471" t="str">
            <v>PORTE 3</v>
          </cell>
        </row>
        <row r="472">
          <cell r="A472">
            <v>1289</v>
          </cell>
          <cell r="B472">
            <v>2100235.5658333334</v>
          </cell>
          <cell r="C472">
            <v>0</v>
          </cell>
          <cell r="D472" t="str">
            <v>0. Antes de 2018</v>
          </cell>
          <cell r="E472">
            <v>2100235.5658333334</v>
          </cell>
          <cell r="F472" t="str">
            <v>PORTE 4</v>
          </cell>
          <cell r="G472">
            <v>2666844.6186074754</v>
          </cell>
          <cell r="H472" t="str">
            <v>--</v>
          </cell>
          <cell r="I472">
            <v>2100235.5658333334</v>
          </cell>
          <cell r="J472" t="str">
            <v>PORTE 4</v>
          </cell>
          <cell r="K472" t="str">
            <v>PORTE 4</v>
          </cell>
          <cell r="L472" t="b">
            <v>1</v>
          </cell>
          <cell r="M472" t="str">
            <v>PORTE 4</v>
          </cell>
        </row>
        <row r="473">
          <cell r="A473">
            <v>1290</v>
          </cell>
          <cell r="B473">
            <v>970656.29749999987</v>
          </cell>
          <cell r="C473">
            <v>0</v>
          </cell>
          <cell r="D473" t="str">
            <v>0. Antes de 2018</v>
          </cell>
          <cell r="E473">
            <v>970656.29749999987</v>
          </cell>
          <cell r="F473" t="str">
            <v>PORTE 2</v>
          </cell>
          <cell r="G473">
            <v>1187722.5660476801</v>
          </cell>
          <cell r="H473" t="str">
            <v>--</v>
          </cell>
          <cell r="I473">
            <v>970656.29749999987</v>
          </cell>
          <cell r="J473" t="str">
            <v>PORTE 2</v>
          </cell>
          <cell r="K473" t="str">
            <v>PORTE 2</v>
          </cell>
          <cell r="L473" t="b">
            <v>1</v>
          </cell>
          <cell r="M473" t="str">
            <v>PORTE 2</v>
          </cell>
        </row>
        <row r="474">
          <cell r="A474">
            <v>1291</v>
          </cell>
          <cell r="B474">
            <v>3647878.2324999999</v>
          </cell>
          <cell r="C474">
            <v>0</v>
          </cell>
          <cell r="D474" t="str">
            <v>0. Antes de 2018</v>
          </cell>
          <cell r="E474">
            <v>3647878.2324999999</v>
          </cell>
          <cell r="F474" t="str">
            <v>PORTE 5</v>
          </cell>
          <cell r="G474">
            <v>4215058.8691421542</v>
          </cell>
          <cell r="H474" t="str">
            <v>--</v>
          </cell>
          <cell r="I474">
            <v>3647878.2324999999</v>
          </cell>
          <cell r="J474" t="str">
            <v>PORTE 5</v>
          </cell>
          <cell r="K474" t="str">
            <v>PORTE 5</v>
          </cell>
          <cell r="L474" t="b">
            <v>1</v>
          </cell>
          <cell r="M474" t="str">
            <v>PORTE 5</v>
          </cell>
        </row>
        <row r="475">
          <cell r="A475">
            <v>1292</v>
          </cell>
          <cell r="B475">
            <v>811144.15083333326</v>
          </cell>
          <cell r="C475">
            <v>0</v>
          </cell>
          <cell r="D475" t="str">
            <v>0. Antes de 2018</v>
          </cell>
          <cell r="E475">
            <v>811144.15083333326</v>
          </cell>
          <cell r="F475" t="str">
            <v>PORTE 2</v>
          </cell>
          <cell r="G475">
            <v>814862.52634638955</v>
          </cell>
          <cell r="H475" t="str">
            <v>--</v>
          </cell>
          <cell r="I475">
            <v>811144.15083333326</v>
          </cell>
          <cell r="J475" t="str">
            <v>PORTE 2</v>
          </cell>
          <cell r="K475" t="str">
            <v>PORTE 2</v>
          </cell>
          <cell r="L475" t="b">
            <v>1</v>
          </cell>
          <cell r="M475" t="str">
            <v>PORTE 2</v>
          </cell>
        </row>
        <row r="476">
          <cell r="A476">
            <v>1293</v>
          </cell>
          <cell r="B476">
            <v>3008606.5799999996</v>
          </cell>
          <cell r="C476">
            <v>0</v>
          </cell>
          <cell r="D476" t="str">
            <v>0. Antes de 2018</v>
          </cell>
          <cell r="E476">
            <v>3008606.5799999996</v>
          </cell>
          <cell r="F476" t="str">
            <v>PORTE 5</v>
          </cell>
          <cell r="G476">
            <v>3594516.8150845636</v>
          </cell>
          <cell r="H476" t="str">
            <v>--</v>
          </cell>
          <cell r="I476">
            <v>3008606.5799999996</v>
          </cell>
          <cell r="J476" t="str">
            <v>PORTE 5</v>
          </cell>
          <cell r="K476" t="str">
            <v>PORTE 5</v>
          </cell>
          <cell r="L476" t="b">
            <v>1</v>
          </cell>
          <cell r="M476" t="str">
            <v>PORTE 5</v>
          </cell>
        </row>
        <row r="477">
          <cell r="A477">
            <v>1294</v>
          </cell>
          <cell r="B477">
            <v>1649321.5283333333</v>
          </cell>
          <cell r="C477">
            <v>0</v>
          </cell>
          <cell r="D477" t="str">
            <v>0. Antes de 2018</v>
          </cell>
          <cell r="E477">
            <v>1649321.5283333333</v>
          </cell>
          <cell r="F477" t="str">
            <v>PORTE 3</v>
          </cell>
          <cell r="G477">
            <v>1894654.6322898504</v>
          </cell>
          <cell r="H477" t="str">
            <v>--</v>
          </cell>
          <cell r="I477">
            <v>1649321.5283333333</v>
          </cell>
          <cell r="J477" t="str">
            <v>PORTE 3</v>
          </cell>
          <cell r="K477" t="str">
            <v>PORTE 3</v>
          </cell>
          <cell r="L477" t="b">
            <v>1</v>
          </cell>
          <cell r="M477" t="str">
            <v>PORTE 3</v>
          </cell>
        </row>
        <row r="478">
          <cell r="A478">
            <v>1295</v>
          </cell>
          <cell r="B478">
            <v>1566714.14</v>
          </cell>
          <cell r="C478">
            <v>0</v>
          </cell>
          <cell r="D478" t="str">
            <v>0. Antes de 2018</v>
          </cell>
          <cell r="E478">
            <v>1566714.14</v>
          </cell>
          <cell r="F478" t="str">
            <v>PORTE 3</v>
          </cell>
          <cell r="G478">
            <v>2060591.3900798305</v>
          </cell>
          <cell r="H478" t="str">
            <v>--</v>
          </cell>
          <cell r="I478">
            <v>1566714.14</v>
          </cell>
          <cell r="J478" t="str">
            <v>PORTE 3</v>
          </cell>
          <cell r="K478" t="str">
            <v>PORTE 4</v>
          </cell>
          <cell r="L478" t="b">
            <v>0</v>
          </cell>
          <cell r="M478" t="str">
            <v>PORTE 3</v>
          </cell>
        </row>
        <row r="479">
          <cell r="A479">
            <v>1296</v>
          </cell>
          <cell r="B479">
            <v>2860513.6125000003</v>
          </cell>
          <cell r="C479">
            <v>0</v>
          </cell>
          <cell r="D479" t="str">
            <v>0. Antes de 2018</v>
          </cell>
          <cell r="E479">
            <v>2860513.6125000003</v>
          </cell>
          <cell r="F479" t="str">
            <v>PORTE 4</v>
          </cell>
          <cell r="G479">
            <v>3468954.2740303096</v>
          </cell>
          <cell r="H479" t="str">
            <v>--</v>
          </cell>
          <cell r="I479">
            <v>2860513.6125000003</v>
          </cell>
          <cell r="J479" t="str">
            <v>PORTE 4</v>
          </cell>
          <cell r="K479" t="str">
            <v>PORTE 5</v>
          </cell>
          <cell r="L479" t="b">
            <v>0</v>
          </cell>
          <cell r="M479" t="str">
            <v>PORTE 4</v>
          </cell>
        </row>
        <row r="480">
          <cell r="A480">
            <v>1297</v>
          </cell>
          <cell r="B480">
            <v>2315938.2933333335</v>
          </cell>
          <cell r="C480">
            <v>0</v>
          </cell>
          <cell r="D480" t="str">
            <v>0. Antes de 2018</v>
          </cell>
          <cell r="E480">
            <v>2315938.2933333335</v>
          </cell>
          <cell r="F480" t="str">
            <v>PORTE 4</v>
          </cell>
          <cell r="G480">
            <v>2751051.3641548264</v>
          </cell>
          <cell r="H480" t="str">
            <v>--</v>
          </cell>
          <cell r="I480">
            <v>2315938.2933333335</v>
          </cell>
          <cell r="J480" t="str">
            <v>PORTE 4</v>
          </cell>
          <cell r="K480" t="str">
            <v>PORTE 4</v>
          </cell>
          <cell r="L480" t="b">
            <v>1</v>
          </cell>
          <cell r="M480" t="str">
            <v>PORTE 4</v>
          </cell>
        </row>
        <row r="481">
          <cell r="A481">
            <v>1298</v>
          </cell>
          <cell r="B481">
            <v>3307811.0024999999</v>
          </cell>
          <cell r="C481">
            <v>0</v>
          </cell>
          <cell r="D481" t="str">
            <v>0. Antes de 2018</v>
          </cell>
          <cell r="E481">
            <v>3307811.0024999999</v>
          </cell>
          <cell r="F481" t="str">
            <v>PORTE 5</v>
          </cell>
          <cell r="G481">
            <v>4138090.3335723178</v>
          </cell>
          <cell r="H481" t="str">
            <v>--</v>
          </cell>
          <cell r="I481">
            <v>3307811.0024999999</v>
          </cell>
          <cell r="J481" t="str">
            <v>PORTE 5</v>
          </cell>
          <cell r="K481" t="str">
            <v>PORTE 5</v>
          </cell>
          <cell r="L481" t="b">
            <v>1</v>
          </cell>
          <cell r="M481" t="str">
            <v>PORTE 5</v>
          </cell>
        </row>
        <row r="482">
          <cell r="A482">
            <v>1301</v>
          </cell>
          <cell r="B482">
            <v>2321783.54</v>
          </cell>
          <cell r="C482">
            <v>0</v>
          </cell>
          <cell r="D482" t="str">
            <v>0. Antes de 2018</v>
          </cell>
          <cell r="E482">
            <v>2321783.54</v>
          </cell>
          <cell r="F482" t="str">
            <v>PORTE 4</v>
          </cell>
          <cell r="G482">
            <v>2760579.4345499575</v>
          </cell>
          <cell r="H482" t="str">
            <v>--</v>
          </cell>
          <cell r="I482">
            <v>2321783.54</v>
          </cell>
          <cell r="J482" t="str">
            <v>PORTE 4</v>
          </cell>
          <cell r="K482" t="str">
            <v>PORTE 4</v>
          </cell>
          <cell r="L482" t="b">
            <v>1</v>
          </cell>
          <cell r="M482" t="str">
            <v>PORTE 4</v>
          </cell>
        </row>
        <row r="483">
          <cell r="A483">
            <v>1302</v>
          </cell>
          <cell r="B483">
            <v>3382442.0658333339</v>
          </cell>
          <cell r="C483">
            <v>0</v>
          </cell>
          <cell r="D483" t="str">
            <v>0. Antes de 2018</v>
          </cell>
          <cell r="E483">
            <v>3382442.0658333339</v>
          </cell>
          <cell r="F483" t="str">
            <v>PORTE 5</v>
          </cell>
          <cell r="G483">
            <v>4179223.4270123993</v>
          </cell>
          <cell r="H483" t="str">
            <v>--</v>
          </cell>
          <cell r="I483">
            <v>3382442.0658333339</v>
          </cell>
          <cell r="J483" t="str">
            <v>PORTE 5</v>
          </cell>
          <cell r="K483" t="str">
            <v>PORTE 5</v>
          </cell>
          <cell r="L483" t="b">
            <v>1</v>
          </cell>
          <cell r="M483" t="str">
            <v>PORTE 5</v>
          </cell>
        </row>
        <row r="484">
          <cell r="A484">
            <v>1304</v>
          </cell>
          <cell r="B484">
            <v>3416045.8566666674</v>
          </cell>
          <cell r="C484">
            <v>0</v>
          </cell>
          <cell r="D484" t="str">
            <v>0. Antes de 2018</v>
          </cell>
          <cell r="E484">
            <v>3416045.8566666674</v>
          </cell>
          <cell r="F484" t="str">
            <v>PORTE 5</v>
          </cell>
          <cell r="G484">
            <v>3928434.0229686014</v>
          </cell>
          <cell r="H484" t="str">
            <v>--</v>
          </cell>
          <cell r="I484">
            <v>3416045.8566666674</v>
          </cell>
          <cell r="J484" t="str">
            <v>PORTE 5</v>
          </cell>
          <cell r="K484" t="str">
            <v>PORTE 5</v>
          </cell>
          <cell r="L484" t="b">
            <v>1</v>
          </cell>
          <cell r="M484" t="str">
            <v>PORTE 5</v>
          </cell>
        </row>
        <row r="485">
          <cell r="A485">
            <v>1305</v>
          </cell>
          <cell r="B485">
            <v>1989192.1516666666</v>
          </cell>
          <cell r="C485">
            <v>0</v>
          </cell>
          <cell r="D485" t="str">
            <v>0. Antes de 2018</v>
          </cell>
          <cell r="E485">
            <v>1989192.1516666666</v>
          </cell>
          <cell r="F485" t="str">
            <v>PORTE 3</v>
          </cell>
          <cell r="G485">
            <v>2349037.0519915228</v>
          </cell>
          <cell r="H485" t="str">
            <v>--</v>
          </cell>
          <cell r="I485">
            <v>1989192.1516666666</v>
          </cell>
          <cell r="J485" t="str">
            <v>PORTE 3</v>
          </cell>
          <cell r="K485" t="str">
            <v>PORTE 4</v>
          </cell>
          <cell r="L485" t="b">
            <v>0</v>
          </cell>
          <cell r="M485" t="str">
            <v>PORTE 3</v>
          </cell>
        </row>
        <row r="486">
          <cell r="A486">
            <v>1306</v>
          </cell>
          <cell r="B486">
            <v>2328843.3899999997</v>
          </cell>
          <cell r="C486">
            <v>0</v>
          </cell>
          <cell r="D486" t="str">
            <v>0. Antes de 2018</v>
          </cell>
          <cell r="E486">
            <v>2328843.3899999997</v>
          </cell>
          <cell r="F486" t="str">
            <v>PORTE 4</v>
          </cell>
          <cell r="G486">
            <v>2665878.7313920744</v>
          </cell>
          <cell r="H486" t="str">
            <v>--</v>
          </cell>
          <cell r="I486">
            <v>2328843.3899999997</v>
          </cell>
          <cell r="J486" t="str">
            <v>PORTE 4</v>
          </cell>
          <cell r="K486" t="str">
            <v>PORTE 4</v>
          </cell>
          <cell r="L486" t="b">
            <v>1</v>
          </cell>
          <cell r="M486" t="str">
            <v>PORTE 4</v>
          </cell>
        </row>
        <row r="487">
          <cell r="A487">
            <v>1308</v>
          </cell>
          <cell r="B487">
            <v>1407999.3358333334</v>
          </cell>
          <cell r="C487">
            <v>0</v>
          </cell>
          <cell r="D487" t="str">
            <v>0. Antes de 2018</v>
          </cell>
          <cell r="E487">
            <v>1407999.3358333334</v>
          </cell>
          <cell r="F487" t="str">
            <v>PORTE 3</v>
          </cell>
          <cell r="G487">
            <v>1685609.6404859426</v>
          </cell>
          <cell r="H487" t="str">
            <v>--</v>
          </cell>
          <cell r="I487">
            <v>1407999.3358333334</v>
          </cell>
          <cell r="J487" t="str">
            <v>PORTE 3</v>
          </cell>
          <cell r="K487" t="str">
            <v>PORTE 3</v>
          </cell>
          <cell r="L487" t="b">
            <v>1</v>
          </cell>
          <cell r="M487" t="str">
            <v>PORTE 3</v>
          </cell>
        </row>
        <row r="488">
          <cell r="A488">
            <v>1309</v>
          </cell>
          <cell r="B488">
            <v>2802137.4083333337</v>
          </cell>
          <cell r="C488">
            <v>0</v>
          </cell>
          <cell r="D488" t="str">
            <v>0. Antes de 2018</v>
          </cell>
          <cell r="E488">
            <v>2802137.4083333337</v>
          </cell>
          <cell r="F488" t="str">
            <v>PORTE 4</v>
          </cell>
          <cell r="G488">
            <v>3078472.9968708977</v>
          </cell>
          <cell r="H488" t="str">
            <v>--</v>
          </cell>
          <cell r="I488">
            <v>2802137.4083333337</v>
          </cell>
          <cell r="J488" t="str">
            <v>PORTE 4</v>
          </cell>
          <cell r="K488" t="str">
            <v>PORTE 5</v>
          </cell>
          <cell r="L488" t="b">
            <v>0</v>
          </cell>
          <cell r="M488" t="str">
            <v>PORTE 4</v>
          </cell>
        </row>
        <row r="489">
          <cell r="A489">
            <v>1310</v>
          </cell>
          <cell r="B489">
            <v>2299888.94</v>
          </cell>
          <cell r="C489">
            <v>0</v>
          </cell>
          <cell r="D489" t="str">
            <v>0. Antes de 2018</v>
          </cell>
          <cell r="E489">
            <v>2299888.94</v>
          </cell>
          <cell r="F489" t="str">
            <v>PORTE 4</v>
          </cell>
          <cell r="G489">
            <v>2506593.9897125638</v>
          </cell>
          <cell r="H489" t="str">
            <v>--</v>
          </cell>
          <cell r="I489">
            <v>2299888.94</v>
          </cell>
          <cell r="J489" t="str">
            <v>PORTE 4</v>
          </cell>
          <cell r="K489" t="str">
            <v>PORTE 4</v>
          </cell>
          <cell r="L489" t="b">
            <v>1</v>
          </cell>
          <cell r="M489" t="str">
            <v>PORTE 4</v>
          </cell>
        </row>
        <row r="490">
          <cell r="A490">
            <v>1311</v>
          </cell>
          <cell r="B490">
            <v>1271344.4649999999</v>
          </cell>
          <cell r="C490">
            <v>0</v>
          </cell>
          <cell r="D490" t="str">
            <v>0. Antes de 2018</v>
          </cell>
          <cell r="E490">
            <v>1271344.4649999999</v>
          </cell>
          <cell r="F490" t="str">
            <v>PORTE 2</v>
          </cell>
          <cell r="G490">
            <v>1378498.4641048058</v>
          </cell>
          <cell r="H490" t="str">
            <v>--</v>
          </cell>
          <cell r="I490">
            <v>1271344.4649999999</v>
          </cell>
          <cell r="J490" t="str">
            <v>PORTE 2</v>
          </cell>
          <cell r="K490" t="str">
            <v>PORTE 3</v>
          </cell>
          <cell r="L490" t="b">
            <v>0</v>
          </cell>
          <cell r="M490" t="str">
            <v>PORTE 2</v>
          </cell>
        </row>
        <row r="491">
          <cell r="A491">
            <v>1312</v>
          </cell>
          <cell r="B491">
            <v>2994033.9566666665</v>
          </cell>
          <cell r="C491">
            <v>0</v>
          </cell>
          <cell r="D491" t="str">
            <v>0. Antes de 2018</v>
          </cell>
          <cell r="E491">
            <v>2994033.9566666665</v>
          </cell>
          <cell r="F491" t="str">
            <v>PORTE 4</v>
          </cell>
          <cell r="G491">
            <v>3651129.2338406835</v>
          </cell>
          <cell r="H491" t="str">
            <v>--</v>
          </cell>
          <cell r="I491">
            <v>2994033.9566666665</v>
          </cell>
          <cell r="J491" t="str">
            <v>PORTE 4</v>
          </cell>
          <cell r="K491" t="str">
            <v>PORTE 5</v>
          </cell>
          <cell r="L491" t="b">
            <v>0</v>
          </cell>
          <cell r="M491" t="str">
            <v>PORTE 4</v>
          </cell>
        </row>
        <row r="492">
          <cell r="A492">
            <v>1313</v>
          </cell>
          <cell r="B492">
            <v>1557249.3016666668</v>
          </cell>
          <cell r="C492">
            <v>0</v>
          </cell>
          <cell r="D492" t="str">
            <v>0. Antes de 2018</v>
          </cell>
          <cell r="E492">
            <v>1557249.3016666668</v>
          </cell>
          <cell r="F492" t="str">
            <v>PORTE 3</v>
          </cell>
          <cell r="G492">
            <v>1756346.5705670067</v>
          </cell>
          <cell r="H492" t="str">
            <v>--</v>
          </cell>
          <cell r="I492">
            <v>1557249.3016666668</v>
          </cell>
          <cell r="J492" t="str">
            <v>PORTE 3</v>
          </cell>
          <cell r="K492" t="str">
            <v>PORTE 3</v>
          </cell>
          <cell r="L492" t="b">
            <v>1</v>
          </cell>
          <cell r="M492" t="str">
            <v>PORTE 3</v>
          </cell>
        </row>
        <row r="493">
          <cell r="A493">
            <v>1314</v>
          </cell>
          <cell r="B493">
            <v>898947.66500000004</v>
          </cell>
          <cell r="C493">
            <v>0</v>
          </cell>
          <cell r="D493" t="str">
            <v>0. Antes de 2018</v>
          </cell>
          <cell r="E493">
            <v>898947.66500000004</v>
          </cell>
          <cell r="F493" t="str">
            <v>PORTE 2</v>
          </cell>
          <cell r="G493">
            <v>855920.76478997455</v>
          </cell>
          <cell r="H493" t="str">
            <v>--</v>
          </cell>
          <cell r="I493">
            <v>898947.66500000004</v>
          </cell>
          <cell r="J493" t="str">
            <v>PORTE 2</v>
          </cell>
          <cell r="K493" t="str">
            <v>PORTE 2</v>
          </cell>
          <cell r="L493" t="b">
            <v>1</v>
          </cell>
          <cell r="M493" t="str">
            <v>PORTE 2</v>
          </cell>
        </row>
        <row r="494">
          <cell r="A494">
            <v>1315</v>
          </cell>
          <cell r="B494">
            <v>2354565.5683333334</v>
          </cell>
          <cell r="C494">
            <v>0</v>
          </cell>
          <cell r="D494" t="str">
            <v>0. Antes de 2018</v>
          </cell>
          <cell r="E494">
            <v>2354565.5683333334</v>
          </cell>
          <cell r="F494" t="str">
            <v>PORTE 4</v>
          </cell>
          <cell r="G494">
            <v>2611567.8283064822</v>
          </cell>
          <cell r="H494" t="str">
            <v>--</v>
          </cell>
          <cell r="I494">
            <v>2354565.5683333334</v>
          </cell>
          <cell r="J494" t="str">
            <v>PORTE 4</v>
          </cell>
          <cell r="K494" t="str">
            <v>PORTE 4</v>
          </cell>
          <cell r="L494" t="b">
            <v>1</v>
          </cell>
          <cell r="M494" t="str">
            <v>PORTE 4</v>
          </cell>
        </row>
        <row r="495">
          <cell r="A495">
            <v>1316</v>
          </cell>
          <cell r="B495">
            <v>2399670.1300000004</v>
          </cell>
          <cell r="C495">
            <v>0</v>
          </cell>
          <cell r="D495" t="str">
            <v>0. Antes de 2018</v>
          </cell>
          <cell r="E495">
            <v>2399670.1300000004</v>
          </cell>
          <cell r="F495" t="str">
            <v>PORTE 4</v>
          </cell>
          <cell r="G495">
            <v>2687599.7458071271</v>
          </cell>
          <cell r="H495" t="str">
            <v>--</v>
          </cell>
          <cell r="I495">
            <v>2399670.1300000004</v>
          </cell>
          <cell r="J495" t="str">
            <v>PORTE 4</v>
          </cell>
          <cell r="K495" t="str">
            <v>PORTE 4</v>
          </cell>
          <cell r="L495" t="b">
            <v>1</v>
          </cell>
          <cell r="M495" t="str">
            <v>PORTE 4</v>
          </cell>
        </row>
        <row r="496">
          <cell r="A496">
            <v>1317</v>
          </cell>
          <cell r="B496">
            <v>1644597.1658333333</v>
          </cell>
          <cell r="C496">
            <v>0</v>
          </cell>
          <cell r="D496" t="str">
            <v>0. Antes de 2018</v>
          </cell>
          <cell r="E496">
            <v>1644597.1658333333</v>
          </cell>
          <cell r="F496" t="str">
            <v>PORTE 3</v>
          </cell>
          <cell r="G496">
            <v>2015046.7896775003</v>
          </cell>
          <cell r="H496" t="str">
            <v>--</v>
          </cell>
          <cell r="I496">
            <v>1644597.1658333333</v>
          </cell>
          <cell r="J496" t="str">
            <v>PORTE 3</v>
          </cell>
          <cell r="K496" t="str">
            <v>PORTE 4</v>
          </cell>
          <cell r="L496" t="b">
            <v>0</v>
          </cell>
          <cell r="M496" t="str">
            <v>PORTE 3</v>
          </cell>
        </row>
        <row r="497">
          <cell r="A497">
            <v>1318</v>
          </cell>
          <cell r="B497">
            <v>2908673.0024999999</v>
          </cell>
          <cell r="C497">
            <v>0</v>
          </cell>
          <cell r="D497" t="str">
            <v>0. Antes de 2018</v>
          </cell>
          <cell r="E497">
            <v>2908673.0024999999</v>
          </cell>
          <cell r="F497" t="str">
            <v>PORTE 4</v>
          </cell>
          <cell r="G497">
            <v>3784193.1080786693</v>
          </cell>
          <cell r="H497" t="str">
            <v>--</v>
          </cell>
          <cell r="I497">
            <v>2908673.0024999999</v>
          </cell>
          <cell r="J497" t="str">
            <v>PORTE 4</v>
          </cell>
          <cell r="K497" t="str">
            <v>PORTE 5</v>
          </cell>
          <cell r="L497" t="b">
            <v>0</v>
          </cell>
          <cell r="M497" t="str">
            <v>PORTE 4</v>
          </cell>
        </row>
        <row r="498">
          <cell r="A498">
            <v>1319</v>
          </cell>
          <cell r="B498">
            <v>1449423.11</v>
          </cell>
          <cell r="C498">
            <v>0</v>
          </cell>
          <cell r="D498" t="str">
            <v>0. Antes de 2018</v>
          </cell>
          <cell r="E498">
            <v>1449423.11</v>
          </cell>
          <cell r="F498" t="str">
            <v>PORTE 3</v>
          </cell>
          <cell r="G498">
            <v>1657464.1767349544</v>
          </cell>
          <cell r="H498" t="str">
            <v>--</v>
          </cell>
          <cell r="I498">
            <v>1449423.11</v>
          </cell>
          <cell r="J498" t="str">
            <v>PORTE 3</v>
          </cell>
          <cell r="K498" t="str">
            <v>PORTE 3</v>
          </cell>
          <cell r="L498" t="b">
            <v>1</v>
          </cell>
          <cell r="M498" t="str">
            <v>PORTE 3</v>
          </cell>
        </row>
        <row r="499">
          <cell r="A499">
            <v>1320</v>
          </cell>
          <cell r="B499">
            <v>1347044.7941666667</v>
          </cell>
          <cell r="C499">
            <v>0</v>
          </cell>
          <cell r="D499" t="str">
            <v>0. Antes de 2018</v>
          </cell>
          <cell r="E499">
            <v>1347044.7941666667</v>
          </cell>
          <cell r="F499" t="str">
            <v>PORTE 3</v>
          </cell>
          <cell r="G499">
            <v>1660153.1086353529</v>
          </cell>
          <cell r="H499" t="str">
            <v>--</v>
          </cell>
          <cell r="I499">
            <v>1347044.7941666667</v>
          </cell>
          <cell r="J499" t="str">
            <v>PORTE 3</v>
          </cell>
          <cell r="K499" t="str">
            <v>PORTE 3</v>
          </cell>
          <cell r="L499" t="b">
            <v>1</v>
          </cell>
          <cell r="M499" t="str">
            <v>PORTE 3</v>
          </cell>
        </row>
        <row r="500">
          <cell r="A500">
            <v>1321</v>
          </cell>
          <cell r="B500">
            <v>1134773.8316666665</v>
          </cell>
          <cell r="C500">
            <v>0</v>
          </cell>
          <cell r="D500" t="str">
            <v>0. Antes de 2018</v>
          </cell>
          <cell r="E500">
            <v>1134773.8316666665</v>
          </cell>
          <cell r="F500" t="str">
            <v>PORTE 2</v>
          </cell>
          <cell r="G500">
            <v>1341045.3051752127</v>
          </cell>
          <cell r="H500" t="str">
            <v>--</v>
          </cell>
          <cell r="I500">
            <v>1134773.8316666665</v>
          </cell>
          <cell r="J500" t="str">
            <v>PORTE 2</v>
          </cell>
          <cell r="K500" t="str">
            <v>PORTE 3</v>
          </cell>
          <cell r="L500" t="b">
            <v>0</v>
          </cell>
          <cell r="M500" t="str">
            <v>PORTE 2</v>
          </cell>
        </row>
        <row r="501">
          <cell r="A501">
            <v>1322</v>
          </cell>
          <cell r="B501">
            <v>1898021.6900000002</v>
          </cell>
          <cell r="C501">
            <v>0</v>
          </cell>
          <cell r="D501" t="str">
            <v>0. Antes de 2018</v>
          </cell>
          <cell r="E501">
            <v>1898021.6900000002</v>
          </cell>
          <cell r="F501" t="str">
            <v>PORTE 3</v>
          </cell>
          <cell r="G501">
            <v>2296522.9725685138</v>
          </cell>
          <cell r="H501" t="str">
            <v>--</v>
          </cell>
          <cell r="I501">
            <v>1898021.6900000002</v>
          </cell>
          <cell r="J501" t="str">
            <v>PORTE 3</v>
          </cell>
          <cell r="K501" t="str">
            <v>PORTE 4</v>
          </cell>
          <cell r="L501" t="b">
            <v>0</v>
          </cell>
          <cell r="M501" t="str">
            <v>PORTE 3</v>
          </cell>
        </row>
        <row r="502">
          <cell r="A502">
            <v>1323</v>
          </cell>
          <cell r="B502">
            <v>1845471.8499999999</v>
          </cell>
          <cell r="C502">
            <v>0</v>
          </cell>
          <cell r="D502" t="str">
            <v>0. Antes de 2018</v>
          </cell>
          <cell r="E502">
            <v>1845471.8499999999</v>
          </cell>
          <cell r="F502" t="str">
            <v>PORTE 3</v>
          </cell>
          <cell r="G502">
            <v>2264486.1928698546</v>
          </cell>
          <cell r="H502" t="str">
            <v>--</v>
          </cell>
          <cell r="I502">
            <v>1845471.8499999999</v>
          </cell>
          <cell r="J502" t="str">
            <v>PORTE 3</v>
          </cell>
          <cell r="K502" t="str">
            <v>PORTE 4</v>
          </cell>
          <cell r="L502" t="b">
            <v>0</v>
          </cell>
          <cell r="M502" t="str">
            <v>PORTE 3</v>
          </cell>
        </row>
        <row r="503">
          <cell r="A503">
            <v>1324</v>
          </cell>
          <cell r="B503">
            <v>2664913.8733333335</v>
          </cell>
          <cell r="C503">
            <v>0</v>
          </cell>
          <cell r="D503" t="str">
            <v>0. Antes de 2018</v>
          </cell>
          <cell r="E503">
            <v>2664913.8733333335</v>
          </cell>
          <cell r="F503" t="str">
            <v>PORTE 4</v>
          </cell>
          <cell r="G503">
            <v>3123866.7221257687</v>
          </cell>
          <cell r="H503" t="str">
            <v>--</v>
          </cell>
          <cell r="I503">
            <v>2664913.8733333335</v>
          </cell>
          <cell r="J503" t="str">
            <v>PORTE 4</v>
          </cell>
          <cell r="K503" t="str">
            <v>PORTE 5</v>
          </cell>
          <cell r="L503" t="b">
            <v>0</v>
          </cell>
          <cell r="M503" t="str">
            <v>PORTE 4</v>
          </cell>
        </row>
        <row r="504">
          <cell r="A504">
            <v>1325</v>
          </cell>
          <cell r="B504">
            <v>6092834.3199999994</v>
          </cell>
          <cell r="C504">
            <v>0</v>
          </cell>
          <cell r="D504" t="str">
            <v>0. Antes de 2018</v>
          </cell>
          <cell r="E504">
            <v>6092834.3199999994</v>
          </cell>
          <cell r="F504" t="str">
            <v>PORTE 6</v>
          </cell>
          <cell r="G504">
            <v>7635254.4384036344</v>
          </cell>
          <cell r="H504" t="str">
            <v>--</v>
          </cell>
          <cell r="I504">
            <v>6092834.3199999994</v>
          </cell>
          <cell r="J504" t="str">
            <v>PORTE 6</v>
          </cell>
          <cell r="K504" t="str">
            <v>PORTE 6</v>
          </cell>
          <cell r="L504" t="b">
            <v>1</v>
          </cell>
          <cell r="M504" t="str">
            <v>PORTE 6</v>
          </cell>
        </row>
        <row r="505">
          <cell r="A505">
            <v>1326</v>
          </cell>
          <cell r="B505">
            <v>2127615.3874999997</v>
          </cell>
          <cell r="C505">
            <v>0</v>
          </cell>
          <cell r="D505" t="str">
            <v>0. Antes de 2018</v>
          </cell>
          <cell r="E505">
            <v>2127615.3874999997</v>
          </cell>
          <cell r="F505" t="str">
            <v>PORTE 4</v>
          </cell>
          <cell r="G505">
            <v>2627911.285329815</v>
          </cell>
          <cell r="H505" t="str">
            <v>--</v>
          </cell>
          <cell r="I505">
            <v>2127615.3874999997</v>
          </cell>
          <cell r="J505" t="str">
            <v>PORTE 4</v>
          </cell>
          <cell r="K505" t="str">
            <v>PORTE 4</v>
          </cell>
          <cell r="L505" t="b">
            <v>1</v>
          </cell>
          <cell r="M505" t="str">
            <v>PORTE 4</v>
          </cell>
        </row>
        <row r="506">
          <cell r="A506">
            <v>1327</v>
          </cell>
          <cell r="B506">
            <v>2628210.8783333334</v>
          </cell>
          <cell r="C506">
            <v>0</v>
          </cell>
          <cell r="D506" t="str">
            <v>0. Antes de 2018</v>
          </cell>
          <cell r="E506">
            <v>2628210.8783333334</v>
          </cell>
          <cell r="F506" t="str">
            <v>PORTE 4</v>
          </cell>
          <cell r="G506">
            <v>3058247.2233164245</v>
          </cell>
          <cell r="H506" t="str">
            <v>--</v>
          </cell>
          <cell r="I506">
            <v>2628210.8783333334</v>
          </cell>
          <cell r="J506" t="str">
            <v>PORTE 4</v>
          </cell>
          <cell r="K506" t="str">
            <v>PORTE 5</v>
          </cell>
          <cell r="L506" t="b">
            <v>0</v>
          </cell>
          <cell r="M506" t="str">
            <v>PORTE 4</v>
          </cell>
        </row>
        <row r="507">
          <cell r="A507">
            <v>1328</v>
          </cell>
          <cell r="B507">
            <v>1761662.4949999999</v>
          </cell>
          <cell r="C507">
            <v>0</v>
          </cell>
          <cell r="D507" t="str">
            <v>0. Antes de 2018</v>
          </cell>
          <cell r="E507">
            <v>1761662.4949999999</v>
          </cell>
          <cell r="F507" t="str">
            <v>PORTE 3</v>
          </cell>
          <cell r="G507">
            <v>1943075.4397993339</v>
          </cell>
          <cell r="H507" t="str">
            <v>--</v>
          </cell>
          <cell r="I507">
            <v>1761662.4949999999</v>
          </cell>
          <cell r="J507" t="str">
            <v>PORTE 3</v>
          </cell>
          <cell r="K507" t="str">
            <v>PORTE 3</v>
          </cell>
          <cell r="L507" t="b">
            <v>1</v>
          </cell>
          <cell r="M507" t="str">
            <v>PORTE 3</v>
          </cell>
        </row>
        <row r="508">
          <cell r="A508">
            <v>1330</v>
          </cell>
          <cell r="B508">
            <v>3805314.938333333</v>
          </cell>
          <cell r="C508">
            <v>0</v>
          </cell>
          <cell r="D508" t="str">
            <v>0. Antes de 2018</v>
          </cell>
          <cell r="E508">
            <v>3805314.938333333</v>
          </cell>
          <cell r="F508" t="str">
            <v>PORTE 5</v>
          </cell>
          <cell r="G508">
            <v>4388468.1772657083</v>
          </cell>
          <cell r="H508" t="str">
            <v>--</v>
          </cell>
          <cell r="I508">
            <v>3805314.938333333</v>
          </cell>
          <cell r="J508" t="str">
            <v>PORTE 5</v>
          </cell>
          <cell r="K508" t="str">
            <v>PORTE 5</v>
          </cell>
          <cell r="L508" t="b">
            <v>1</v>
          </cell>
          <cell r="M508" t="str">
            <v>PORTE 5</v>
          </cell>
        </row>
        <row r="509">
          <cell r="A509">
            <v>1331</v>
          </cell>
          <cell r="B509">
            <v>2161678.021666667</v>
          </cell>
          <cell r="C509">
            <v>0</v>
          </cell>
          <cell r="D509" t="str">
            <v>0. Antes de 2018</v>
          </cell>
          <cell r="E509">
            <v>2161678.021666667</v>
          </cell>
          <cell r="F509" t="str">
            <v>PORTE 4</v>
          </cell>
          <cell r="G509">
            <v>2426640.2816669615</v>
          </cell>
          <cell r="H509" t="str">
            <v>--</v>
          </cell>
          <cell r="I509">
            <v>2161678.021666667</v>
          </cell>
          <cell r="J509" t="str">
            <v>PORTE 4</v>
          </cell>
          <cell r="K509" t="str">
            <v>PORTE 4</v>
          </cell>
          <cell r="L509" t="b">
            <v>1</v>
          </cell>
          <cell r="M509" t="str">
            <v>PORTE 4</v>
          </cell>
        </row>
        <row r="510">
          <cell r="A510">
            <v>1332</v>
          </cell>
          <cell r="B510">
            <v>2549192.9958333336</v>
          </cell>
          <cell r="C510">
            <v>0</v>
          </cell>
          <cell r="D510" t="str">
            <v>0. Antes de 2018</v>
          </cell>
          <cell r="E510">
            <v>2549192.9958333336</v>
          </cell>
          <cell r="F510" t="str">
            <v>PORTE 4</v>
          </cell>
          <cell r="G510">
            <v>3073098.8042346104</v>
          </cell>
          <cell r="H510" t="str">
            <v>--</v>
          </cell>
          <cell r="I510">
            <v>2549192.9958333336</v>
          </cell>
          <cell r="J510" t="str">
            <v>PORTE 4</v>
          </cell>
          <cell r="K510" t="str">
            <v>PORTE 5</v>
          </cell>
          <cell r="L510" t="b">
            <v>0</v>
          </cell>
          <cell r="M510" t="str">
            <v>PORTE 4</v>
          </cell>
        </row>
        <row r="511">
          <cell r="A511">
            <v>1333</v>
          </cell>
          <cell r="B511">
            <v>922171.58166666667</v>
          </cell>
          <cell r="C511">
            <v>0</v>
          </cell>
          <cell r="D511" t="str">
            <v>0. Antes de 2018</v>
          </cell>
          <cell r="E511">
            <v>922171.58166666667</v>
          </cell>
          <cell r="F511" t="str">
            <v>PORTE 2</v>
          </cell>
          <cell r="G511">
            <v>1249126.0943196625</v>
          </cell>
          <cell r="H511" t="str">
            <v>--</v>
          </cell>
          <cell r="I511">
            <v>922171.58166666667</v>
          </cell>
          <cell r="J511" t="str">
            <v>PORTE 2</v>
          </cell>
          <cell r="K511" t="str">
            <v>PORTE 2</v>
          </cell>
          <cell r="L511" t="b">
            <v>1</v>
          </cell>
          <cell r="M511" t="str">
            <v>PORTE 2</v>
          </cell>
        </row>
        <row r="512">
          <cell r="A512">
            <v>1334</v>
          </cell>
          <cell r="B512">
            <v>2772327.8891666667</v>
          </cell>
          <cell r="C512">
            <v>0</v>
          </cell>
          <cell r="D512" t="str">
            <v>0. Antes de 2018</v>
          </cell>
          <cell r="E512">
            <v>2772327.8891666667</v>
          </cell>
          <cell r="F512" t="str">
            <v>PORTE 4</v>
          </cell>
          <cell r="G512">
            <v>3057068.6898568152</v>
          </cell>
          <cell r="H512" t="str">
            <v>--</v>
          </cell>
          <cell r="I512">
            <v>2772327.8891666667</v>
          </cell>
          <cell r="J512" t="str">
            <v>PORTE 4</v>
          </cell>
          <cell r="K512" t="str">
            <v>PORTE 5</v>
          </cell>
          <cell r="L512" t="b">
            <v>0</v>
          </cell>
          <cell r="M512" t="str">
            <v>PORTE 4</v>
          </cell>
        </row>
        <row r="513">
          <cell r="A513">
            <v>1336</v>
          </cell>
          <cell r="B513">
            <v>1503945.0475000001</v>
          </cell>
          <cell r="C513">
            <v>0</v>
          </cell>
          <cell r="D513" t="str">
            <v>0. Antes de 2018</v>
          </cell>
          <cell r="E513">
            <v>1503945.0475000001</v>
          </cell>
          <cell r="F513" t="str">
            <v>PORTE 3</v>
          </cell>
          <cell r="G513">
            <v>1878875.5139631506</v>
          </cell>
          <cell r="H513" t="str">
            <v>--</v>
          </cell>
          <cell r="I513">
            <v>1503945.0475000001</v>
          </cell>
          <cell r="J513" t="str">
            <v>PORTE 3</v>
          </cell>
          <cell r="K513" t="str">
            <v>PORTE 3</v>
          </cell>
          <cell r="L513" t="b">
            <v>1</v>
          </cell>
          <cell r="M513" t="str">
            <v>PORTE 3</v>
          </cell>
        </row>
        <row r="514">
          <cell r="A514">
            <v>1338</v>
          </cell>
          <cell r="B514">
            <v>1232783.2866666666</v>
          </cell>
          <cell r="C514">
            <v>0</v>
          </cell>
          <cell r="D514" t="str">
            <v>0. Antes de 2018</v>
          </cell>
          <cell r="E514">
            <v>1232783.2866666666</v>
          </cell>
          <cell r="F514" t="str">
            <v>PORTE 2</v>
          </cell>
          <cell r="G514">
            <v>1356390.58584014</v>
          </cell>
          <cell r="H514" t="str">
            <v>--</v>
          </cell>
          <cell r="I514">
            <v>1232783.2866666666</v>
          </cell>
          <cell r="J514" t="str">
            <v>PORTE 2</v>
          </cell>
          <cell r="K514" t="str">
            <v>PORTE 3</v>
          </cell>
          <cell r="L514" t="b">
            <v>0</v>
          </cell>
          <cell r="M514" t="str">
            <v>PORTE 2</v>
          </cell>
        </row>
        <row r="515">
          <cell r="A515">
            <v>1339</v>
          </cell>
          <cell r="B515">
            <v>3199200.7574999998</v>
          </cell>
          <cell r="C515">
            <v>0</v>
          </cell>
          <cell r="D515" t="str">
            <v>0. Antes de 2018</v>
          </cell>
          <cell r="E515">
            <v>3199200.7574999998</v>
          </cell>
          <cell r="F515" t="str">
            <v>PORTE 5</v>
          </cell>
          <cell r="G515">
            <v>3982834.1579140956</v>
          </cell>
          <cell r="H515" t="str">
            <v>--</v>
          </cell>
          <cell r="I515">
            <v>3199200.7574999998</v>
          </cell>
          <cell r="J515" t="str">
            <v>PORTE 5</v>
          </cell>
          <cell r="K515" t="str">
            <v>PORTE 5</v>
          </cell>
          <cell r="L515" t="b">
            <v>1</v>
          </cell>
          <cell r="M515" t="str">
            <v>PORTE 5</v>
          </cell>
        </row>
        <row r="516">
          <cell r="A516">
            <v>1340</v>
          </cell>
          <cell r="B516">
            <v>4386912.8999999994</v>
          </cell>
          <cell r="C516">
            <v>0</v>
          </cell>
          <cell r="D516" t="str">
            <v>0. Antes de 2018</v>
          </cell>
          <cell r="E516">
            <v>4386912.8999999994</v>
          </cell>
          <cell r="F516" t="str">
            <v>PORTE 5</v>
          </cell>
          <cell r="G516">
            <v>5678014.3273394983</v>
          </cell>
          <cell r="H516" t="str">
            <v>--</v>
          </cell>
          <cell r="I516">
            <v>4386912.8999999994</v>
          </cell>
          <cell r="J516" t="str">
            <v>PORTE 5</v>
          </cell>
          <cell r="K516" t="str">
            <v>PORTE 6</v>
          </cell>
          <cell r="L516" t="b">
            <v>0</v>
          </cell>
          <cell r="M516" t="str">
            <v>PORTE 5</v>
          </cell>
        </row>
        <row r="517">
          <cell r="A517">
            <v>1341</v>
          </cell>
          <cell r="B517">
            <v>1926631.4583333333</v>
          </cell>
          <cell r="C517">
            <v>0</v>
          </cell>
          <cell r="D517" t="str">
            <v>0. Antes de 2018</v>
          </cell>
          <cell r="E517">
            <v>1926631.4583333333</v>
          </cell>
          <cell r="F517" t="str">
            <v>PORTE 3</v>
          </cell>
          <cell r="G517">
            <v>2166905.2185296547</v>
          </cell>
          <cell r="H517" t="str">
            <v>--</v>
          </cell>
          <cell r="I517">
            <v>1926631.4583333333</v>
          </cell>
          <cell r="J517" t="str">
            <v>PORTE 3</v>
          </cell>
          <cell r="K517" t="str">
            <v>PORTE 4</v>
          </cell>
          <cell r="L517" t="b">
            <v>0</v>
          </cell>
          <cell r="M517" t="str">
            <v>PORTE 3</v>
          </cell>
        </row>
        <row r="518">
          <cell r="A518">
            <v>1342</v>
          </cell>
          <cell r="B518">
            <v>3234259.8758333339</v>
          </cell>
          <cell r="C518">
            <v>0</v>
          </cell>
          <cell r="D518" t="str">
            <v>0. Antes de 2018</v>
          </cell>
          <cell r="E518">
            <v>3234259.8758333339</v>
          </cell>
          <cell r="F518" t="str">
            <v>PORTE 5</v>
          </cell>
          <cell r="G518">
            <v>3998031.5213398105</v>
          </cell>
          <cell r="H518" t="str">
            <v>--</v>
          </cell>
          <cell r="I518">
            <v>3234259.8758333339</v>
          </cell>
          <cell r="J518" t="str">
            <v>PORTE 5</v>
          </cell>
          <cell r="K518" t="str">
            <v>PORTE 5</v>
          </cell>
          <cell r="L518" t="b">
            <v>1</v>
          </cell>
          <cell r="M518" t="str">
            <v>PORTE 5</v>
          </cell>
        </row>
        <row r="519">
          <cell r="A519">
            <v>1343</v>
          </cell>
          <cell r="B519">
            <v>3229623.1474999995</v>
          </cell>
          <cell r="C519">
            <v>0</v>
          </cell>
          <cell r="D519" t="str">
            <v>0. Antes de 2018</v>
          </cell>
          <cell r="E519">
            <v>3229623.1474999995</v>
          </cell>
          <cell r="F519" t="str">
            <v>PORTE 5</v>
          </cell>
          <cell r="G519">
            <v>3606803.184047231</v>
          </cell>
          <cell r="H519" t="str">
            <v>--</v>
          </cell>
          <cell r="I519">
            <v>3229623.1474999995</v>
          </cell>
          <cell r="J519" t="str">
            <v>PORTE 5</v>
          </cell>
          <cell r="K519" t="str">
            <v>PORTE 5</v>
          </cell>
          <cell r="L519" t="b">
            <v>1</v>
          </cell>
          <cell r="M519" t="str">
            <v>PORTE 5</v>
          </cell>
        </row>
        <row r="520">
          <cell r="A520">
            <v>1344</v>
          </cell>
          <cell r="B520">
            <v>2580063.0483333333</v>
          </cell>
          <cell r="C520">
            <v>0</v>
          </cell>
          <cell r="D520" t="str">
            <v>0. Antes de 2018</v>
          </cell>
          <cell r="E520">
            <v>2580063.0483333333</v>
          </cell>
          <cell r="F520" t="str">
            <v>PORTE 4</v>
          </cell>
          <cell r="G520">
            <v>2883382.8961412665</v>
          </cell>
          <cell r="H520" t="str">
            <v>--</v>
          </cell>
          <cell r="I520">
            <v>2580063.0483333333</v>
          </cell>
          <cell r="J520" t="str">
            <v>PORTE 4</v>
          </cell>
          <cell r="K520" t="str">
            <v>PORTE 4</v>
          </cell>
          <cell r="L520" t="b">
            <v>1</v>
          </cell>
          <cell r="M520" t="str">
            <v>PORTE 4</v>
          </cell>
        </row>
        <row r="521">
          <cell r="A521">
            <v>1345</v>
          </cell>
          <cell r="B521">
            <v>1235651.9041666668</v>
          </cell>
          <cell r="C521">
            <v>0</v>
          </cell>
          <cell r="D521" t="str">
            <v>0. Antes de 2018</v>
          </cell>
          <cell r="E521">
            <v>1235651.9041666668</v>
          </cell>
          <cell r="F521" t="str">
            <v>PORTE 2</v>
          </cell>
          <cell r="G521">
            <v>1439467.165169324</v>
          </cell>
          <cell r="H521" t="str">
            <v>--</v>
          </cell>
          <cell r="I521">
            <v>1235651.9041666668</v>
          </cell>
          <cell r="J521" t="str">
            <v>PORTE 2</v>
          </cell>
          <cell r="K521" t="str">
            <v>PORTE 3</v>
          </cell>
          <cell r="L521" t="b">
            <v>0</v>
          </cell>
          <cell r="M521" t="str">
            <v>PORTE 2</v>
          </cell>
        </row>
        <row r="522">
          <cell r="A522">
            <v>1346</v>
          </cell>
          <cell r="B522">
            <v>2363403.0575000001</v>
          </cell>
          <cell r="C522">
            <v>0</v>
          </cell>
          <cell r="D522" t="str">
            <v>0. Antes de 2018</v>
          </cell>
          <cell r="E522">
            <v>2363403.0575000001</v>
          </cell>
          <cell r="F522" t="str">
            <v>PORTE 4</v>
          </cell>
          <cell r="G522">
            <v>2760981.8623640751</v>
          </cell>
          <cell r="H522" t="str">
            <v>--</v>
          </cell>
          <cell r="I522">
            <v>2363403.0575000001</v>
          </cell>
          <cell r="J522" t="str">
            <v>PORTE 4</v>
          </cell>
          <cell r="K522" t="str">
            <v>PORTE 4</v>
          </cell>
          <cell r="L522" t="b">
            <v>1</v>
          </cell>
          <cell r="M522" t="str">
            <v>PORTE 4</v>
          </cell>
        </row>
        <row r="523">
          <cell r="A523">
            <v>1347</v>
          </cell>
          <cell r="B523">
            <v>3358181.3658333332</v>
          </cell>
          <cell r="C523">
            <v>0</v>
          </cell>
          <cell r="D523" t="str">
            <v>0. Antes de 2018</v>
          </cell>
          <cell r="E523">
            <v>3358181.3658333332</v>
          </cell>
          <cell r="F523" t="str">
            <v>PORTE 5</v>
          </cell>
          <cell r="G523">
            <v>3984635.0261459681</v>
          </cell>
          <cell r="H523" t="str">
            <v>--</v>
          </cell>
          <cell r="I523">
            <v>3358181.3658333332</v>
          </cell>
          <cell r="J523" t="str">
            <v>PORTE 5</v>
          </cell>
          <cell r="K523" t="str">
            <v>PORTE 5</v>
          </cell>
          <cell r="L523" t="b">
            <v>1</v>
          </cell>
          <cell r="M523" t="str">
            <v>PORTE 5</v>
          </cell>
        </row>
        <row r="524">
          <cell r="A524">
            <v>1348</v>
          </cell>
          <cell r="B524">
            <v>1853252.7549999999</v>
          </cell>
          <cell r="C524">
            <v>0</v>
          </cell>
          <cell r="D524" t="str">
            <v>0. Antes de 2018</v>
          </cell>
          <cell r="E524">
            <v>1853252.7549999999</v>
          </cell>
          <cell r="F524" t="str">
            <v>PORTE 3</v>
          </cell>
          <cell r="G524">
            <v>2153827.1999463686</v>
          </cell>
          <cell r="H524" t="str">
            <v>--</v>
          </cell>
          <cell r="I524">
            <v>1853252.7549999999</v>
          </cell>
          <cell r="J524" t="str">
            <v>PORTE 3</v>
          </cell>
          <cell r="K524" t="str">
            <v>PORTE 4</v>
          </cell>
          <cell r="L524" t="b">
            <v>0</v>
          </cell>
          <cell r="M524" t="str">
            <v>PORTE 3</v>
          </cell>
        </row>
        <row r="525">
          <cell r="A525">
            <v>1349</v>
          </cell>
          <cell r="B525">
            <v>1784607.4316666666</v>
          </cell>
          <cell r="C525">
            <v>0</v>
          </cell>
          <cell r="D525" t="str">
            <v>0. Antes de 2018</v>
          </cell>
          <cell r="E525">
            <v>1784607.4316666666</v>
          </cell>
          <cell r="F525" t="str">
            <v>PORTE 3</v>
          </cell>
          <cell r="G525">
            <v>2223321.3156049163</v>
          </cell>
          <cell r="H525" t="str">
            <v>--</v>
          </cell>
          <cell r="I525">
            <v>1784607.4316666666</v>
          </cell>
          <cell r="J525" t="str">
            <v>PORTE 3</v>
          </cell>
          <cell r="K525" t="str">
            <v>PORTE 4</v>
          </cell>
          <cell r="L525" t="b">
            <v>0</v>
          </cell>
          <cell r="M525" t="str">
            <v>PORTE 3</v>
          </cell>
        </row>
        <row r="526">
          <cell r="A526">
            <v>1350</v>
          </cell>
          <cell r="B526">
            <v>3622799.2308333335</v>
          </cell>
          <cell r="C526">
            <v>0</v>
          </cell>
          <cell r="D526" t="str">
            <v>0. Antes de 2018</v>
          </cell>
          <cell r="E526">
            <v>3622799.2308333335</v>
          </cell>
          <cell r="F526" t="str">
            <v>PORTE 5</v>
          </cell>
          <cell r="G526">
            <v>3954977.2374098543</v>
          </cell>
          <cell r="H526" t="str">
            <v>--</v>
          </cell>
          <cell r="I526">
            <v>3622799.2308333335</v>
          </cell>
          <cell r="J526" t="str">
            <v>PORTE 5</v>
          </cell>
          <cell r="K526" t="str">
            <v>PORTE 5</v>
          </cell>
          <cell r="L526" t="b">
            <v>1</v>
          </cell>
          <cell r="M526" t="str">
            <v>PORTE 5</v>
          </cell>
        </row>
        <row r="527">
          <cell r="A527">
            <v>1351</v>
          </cell>
          <cell r="B527">
            <v>3975159.5950000002</v>
          </cell>
          <cell r="C527">
            <v>0</v>
          </cell>
          <cell r="D527" t="str">
            <v>0. Antes de 2018</v>
          </cell>
          <cell r="E527">
            <v>3975159.5950000002</v>
          </cell>
          <cell r="F527" t="str">
            <v>PORTE 5</v>
          </cell>
          <cell r="G527">
            <v>4675785.6790305572</v>
          </cell>
          <cell r="H527" t="str">
            <v>--</v>
          </cell>
          <cell r="I527">
            <v>3975159.5950000002</v>
          </cell>
          <cell r="J527" t="str">
            <v>PORTE 5</v>
          </cell>
          <cell r="K527" t="str">
            <v>PORTE 6</v>
          </cell>
          <cell r="L527" t="b">
            <v>0</v>
          </cell>
          <cell r="M527" t="str">
            <v>PORTE 5</v>
          </cell>
        </row>
        <row r="528">
          <cell r="A528">
            <v>1353</v>
          </cell>
          <cell r="B528">
            <v>1311532.4858333333</v>
          </cell>
          <cell r="C528">
            <v>0</v>
          </cell>
          <cell r="D528" t="str">
            <v>0. Antes de 2018</v>
          </cell>
          <cell r="E528">
            <v>1311532.4858333333</v>
          </cell>
          <cell r="F528" t="str">
            <v>PORTE 3</v>
          </cell>
          <cell r="G528">
            <v>1458339.0022981779</v>
          </cell>
          <cell r="H528" t="str">
            <v>--</v>
          </cell>
          <cell r="I528">
            <v>1311532.4858333333</v>
          </cell>
          <cell r="J528" t="str">
            <v>PORTE 3</v>
          </cell>
          <cell r="K528" t="str">
            <v>PORTE 3</v>
          </cell>
          <cell r="L528" t="b">
            <v>1</v>
          </cell>
          <cell r="M528" t="str">
            <v>PORTE 3</v>
          </cell>
        </row>
        <row r="529">
          <cell r="A529">
            <v>1356</v>
          </cell>
          <cell r="B529">
            <v>1797920.0391666666</v>
          </cell>
          <cell r="C529">
            <v>0</v>
          </cell>
          <cell r="D529" t="str">
            <v>0. Antes de 2018</v>
          </cell>
          <cell r="E529">
            <v>1797920.0391666666</v>
          </cell>
          <cell r="F529" t="str">
            <v>PORTE 3</v>
          </cell>
          <cell r="G529">
            <v>2365792.445427482</v>
          </cell>
          <cell r="H529" t="str">
            <v>--</v>
          </cell>
          <cell r="I529">
            <v>1797920.0391666666</v>
          </cell>
          <cell r="J529" t="str">
            <v>PORTE 3</v>
          </cell>
          <cell r="K529" t="str">
            <v>PORTE 4</v>
          </cell>
          <cell r="L529" t="b">
            <v>0</v>
          </cell>
          <cell r="M529" t="str">
            <v>PORTE 3</v>
          </cell>
        </row>
        <row r="530">
          <cell r="A530">
            <v>1357</v>
          </cell>
          <cell r="B530">
            <v>2698687.7008333327</v>
          </cell>
          <cell r="C530">
            <v>0</v>
          </cell>
          <cell r="D530" t="str">
            <v>0. Antes de 2018</v>
          </cell>
          <cell r="E530">
            <v>2698687.7008333327</v>
          </cell>
          <cell r="F530" t="str">
            <v>PORTE 4</v>
          </cell>
          <cell r="G530">
            <v>3462322.0619694861</v>
          </cell>
          <cell r="H530" t="str">
            <v>--</v>
          </cell>
          <cell r="I530">
            <v>2698687.7008333327</v>
          </cell>
          <cell r="J530" t="str">
            <v>PORTE 4</v>
          </cell>
          <cell r="K530" t="str">
            <v>PORTE 5</v>
          </cell>
          <cell r="L530" t="b">
            <v>0</v>
          </cell>
          <cell r="M530" t="str">
            <v>PORTE 4</v>
          </cell>
        </row>
        <row r="531">
          <cell r="A531">
            <v>1358</v>
          </cell>
          <cell r="B531">
            <v>3313363.0199999996</v>
          </cell>
          <cell r="C531">
            <v>0</v>
          </cell>
          <cell r="D531" t="str">
            <v>0. Antes de 2018</v>
          </cell>
          <cell r="E531">
            <v>3313363.0199999996</v>
          </cell>
          <cell r="F531" t="str">
            <v>PORTE 5</v>
          </cell>
          <cell r="G531">
            <v>3652066.2448895695</v>
          </cell>
          <cell r="H531" t="str">
            <v>--</v>
          </cell>
          <cell r="I531">
            <v>3313363.0199999996</v>
          </cell>
          <cell r="J531" t="str">
            <v>PORTE 5</v>
          </cell>
          <cell r="K531" t="str">
            <v>PORTE 5</v>
          </cell>
          <cell r="L531" t="b">
            <v>1</v>
          </cell>
          <cell r="M531" t="str">
            <v>PORTE 5</v>
          </cell>
        </row>
        <row r="532">
          <cell r="A532">
            <v>1359</v>
          </cell>
          <cell r="B532">
            <v>2707006.399999999</v>
          </cell>
          <cell r="C532">
            <v>0</v>
          </cell>
          <cell r="D532" t="str">
            <v>0. Antes de 2018</v>
          </cell>
          <cell r="E532">
            <v>2707006.399999999</v>
          </cell>
          <cell r="F532" t="str">
            <v>PORTE 4</v>
          </cell>
          <cell r="G532">
            <v>3346771.8388585211</v>
          </cell>
          <cell r="H532" t="str">
            <v>--</v>
          </cell>
          <cell r="I532">
            <v>2707006.399999999</v>
          </cell>
          <cell r="J532" t="str">
            <v>PORTE 4</v>
          </cell>
          <cell r="K532" t="str">
            <v>PORTE 5</v>
          </cell>
          <cell r="L532" t="b">
            <v>0</v>
          </cell>
          <cell r="M532" t="str">
            <v>PORTE 4</v>
          </cell>
        </row>
        <row r="533">
          <cell r="A533">
            <v>1360</v>
          </cell>
          <cell r="B533">
            <v>1758737.5591666668</v>
          </cell>
          <cell r="C533">
            <v>0</v>
          </cell>
          <cell r="D533" t="str">
            <v>0. Antes de 2018</v>
          </cell>
          <cell r="E533">
            <v>1758737.5591666668</v>
          </cell>
          <cell r="F533" t="str">
            <v>PORTE 3</v>
          </cell>
          <cell r="G533">
            <v>1963906.2283303142</v>
          </cell>
          <cell r="H533" t="str">
            <v>--</v>
          </cell>
          <cell r="I533">
            <v>1758737.5591666668</v>
          </cell>
          <cell r="J533" t="str">
            <v>PORTE 3</v>
          </cell>
          <cell r="K533" t="str">
            <v>PORTE 3</v>
          </cell>
          <cell r="L533" t="b">
            <v>1</v>
          </cell>
          <cell r="M533" t="str">
            <v>PORTE 3</v>
          </cell>
        </row>
        <row r="534">
          <cell r="A534">
            <v>1361</v>
          </cell>
          <cell r="B534">
            <v>1424602.1358333335</v>
          </cell>
          <cell r="C534">
            <v>0</v>
          </cell>
          <cell r="D534" t="str">
            <v>0. Antes de 2018</v>
          </cell>
          <cell r="E534">
            <v>1424602.1358333335</v>
          </cell>
          <cell r="F534" t="str">
            <v>PORTE 3</v>
          </cell>
          <cell r="G534">
            <v>1549706.9946351801</v>
          </cell>
          <cell r="H534" t="str">
            <v>--</v>
          </cell>
          <cell r="I534">
            <v>1424602.1358333335</v>
          </cell>
          <cell r="J534" t="str">
            <v>PORTE 3</v>
          </cell>
          <cell r="K534" t="str">
            <v>PORTE 3</v>
          </cell>
          <cell r="L534" t="b">
            <v>1</v>
          </cell>
          <cell r="M534" t="str">
            <v>PORTE 3</v>
          </cell>
        </row>
        <row r="535">
          <cell r="A535">
            <v>1362</v>
          </cell>
          <cell r="B535">
            <v>960367.03916666692</v>
          </cell>
          <cell r="C535">
            <v>0</v>
          </cell>
          <cell r="D535" t="str">
            <v>0. Antes de 2018</v>
          </cell>
          <cell r="E535">
            <v>960367.03916666692</v>
          </cell>
          <cell r="F535" t="str">
            <v>PORTE 2</v>
          </cell>
          <cell r="G535">
            <v>1064764.8276617618</v>
          </cell>
          <cell r="H535" t="str">
            <v>--</v>
          </cell>
          <cell r="I535">
            <v>960367.03916666692</v>
          </cell>
          <cell r="J535" t="str">
            <v>PORTE 2</v>
          </cell>
          <cell r="K535" t="str">
            <v>PORTE 2</v>
          </cell>
          <cell r="L535" t="b">
            <v>1</v>
          </cell>
          <cell r="M535" t="str">
            <v>PORTE 2</v>
          </cell>
        </row>
        <row r="536">
          <cell r="A536">
            <v>1363</v>
          </cell>
          <cell r="B536">
            <v>1656437.5733333335</v>
          </cell>
          <cell r="C536">
            <v>0</v>
          </cell>
          <cell r="D536" t="str">
            <v>0. Antes de 2018</v>
          </cell>
          <cell r="E536">
            <v>1656437.5733333335</v>
          </cell>
          <cell r="F536" t="str">
            <v>PORTE 3</v>
          </cell>
          <cell r="G536">
            <v>1760965.3535492262</v>
          </cell>
          <cell r="H536" t="str">
            <v>--</v>
          </cell>
          <cell r="I536">
            <v>1656437.5733333335</v>
          </cell>
          <cell r="J536" t="str">
            <v>PORTE 3</v>
          </cell>
          <cell r="K536" t="str">
            <v>PORTE 3</v>
          </cell>
          <cell r="L536" t="b">
            <v>1</v>
          </cell>
          <cell r="M536" t="str">
            <v>PORTE 3</v>
          </cell>
        </row>
        <row r="537">
          <cell r="A537">
            <v>1364</v>
          </cell>
          <cell r="B537">
            <v>2286313.0491666668</v>
          </cell>
          <cell r="C537">
            <v>0</v>
          </cell>
          <cell r="D537" t="str">
            <v>0. Antes de 2018</v>
          </cell>
          <cell r="E537">
            <v>2286313.0491666668</v>
          </cell>
          <cell r="F537" t="str">
            <v>PORTE 4</v>
          </cell>
          <cell r="G537">
            <v>2656224.6513054892</v>
          </cell>
          <cell r="H537" t="str">
            <v>--</v>
          </cell>
          <cell r="I537">
            <v>2286313.0491666668</v>
          </cell>
          <cell r="J537" t="str">
            <v>PORTE 4</v>
          </cell>
          <cell r="K537" t="str">
            <v>PORTE 4</v>
          </cell>
          <cell r="L537" t="b">
            <v>1</v>
          </cell>
          <cell r="M537" t="str">
            <v>PORTE 4</v>
          </cell>
        </row>
        <row r="538">
          <cell r="A538">
            <v>1365</v>
          </cell>
          <cell r="B538">
            <v>1420761.6875</v>
          </cell>
          <cell r="C538">
            <v>0</v>
          </cell>
          <cell r="D538" t="str">
            <v>0. Antes de 2018</v>
          </cell>
          <cell r="E538">
            <v>1420761.6875</v>
          </cell>
          <cell r="F538" t="str">
            <v>PORTE 3</v>
          </cell>
          <cell r="G538">
            <v>1187315.0827370314</v>
          </cell>
          <cell r="H538" t="str">
            <v>--</v>
          </cell>
          <cell r="I538">
            <v>1420761.6875</v>
          </cell>
          <cell r="J538" t="str">
            <v>PORTE 3</v>
          </cell>
          <cell r="K538" t="str">
            <v>PORTE 2</v>
          </cell>
          <cell r="L538" t="b">
            <v>0</v>
          </cell>
          <cell r="M538" t="str">
            <v>PORTE 3</v>
          </cell>
        </row>
        <row r="539">
          <cell r="A539">
            <v>1366</v>
          </cell>
          <cell r="B539">
            <v>3524809.8375000004</v>
          </cell>
          <cell r="C539">
            <v>0</v>
          </cell>
          <cell r="D539" t="str">
            <v>0. Antes de 2018</v>
          </cell>
          <cell r="E539">
            <v>3524809.8375000004</v>
          </cell>
          <cell r="F539" t="str">
            <v>PORTE 5</v>
          </cell>
          <cell r="G539">
            <v>4036127.0331491847</v>
          </cell>
          <cell r="H539" t="str">
            <v>--</v>
          </cell>
          <cell r="I539">
            <v>3524809.8375000004</v>
          </cell>
          <cell r="J539" t="str">
            <v>PORTE 5</v>
          </cell>
          <cell r="K539" t="str">
            <v>PORTE 5</v>
          </cell>
          <cell r="L539" t="b">
            <v>1</v>
          </cell>
          <cell r="M539" t="str">
            <v>PORTE 5</v>
          </cell>
        </row>
        <row r="540">
          <cell r="A540">
            <v>1367</v>
          </cell>
          <cell r="B540">
            <v>685315.6</v>
          </cell>
          <cell r="C540">
            <v>0</v>
          </cell>
          <cell r="D540" t="str">
            <v>0. Antes de 2018</v>
          </cell>
          <cell r="E540">
            <v>685315.6</v>
          </cell>
          <cell r="F540" t="str">
            <v>PORTE 1</v>
          </cell>
          <cell r="G540">
            <v>857311.4962959101</v>
          </cell>
          <cell r="H540" t="str">
            <v>--</v>
          </cell>
          <cell r="I540">
            <v>685315.6</v>
          </cell>
          <cell r="J540" t="str">
            <v>PORTE 1</v>
          </cell>
          <cell r="K540" t="str">
            <v>PORTE 2</v>
          </cell>
          <cell r="L540" t="b">
            <v>0</v>
          </cell>
          <cell r="M540" t="str">
            <v>PORTE 1</v>
          </cell>
        </row>
        <row r="541">
          <cell r="A541">
            <v>1368</v>
          </cell>
          <cell r="B541">
            <v>1332747.8949999998</v>
          </cell>
          <cell r="C541">
            <v>0</v>
          </cell>
          <cell r="D541" t="str">
            <v>0. Antes de 2018</v>
          </cell>
          <cell r="E541">
            <v>1332747.8949999998</v>
          </cell>
          <cell r="F541" t="str">
            <v>PORTE 3</v>
          </cell>
          <cell r="G541">
            <v>1509368.5186586976</v>
          </cell>
          <cell r="H541" t="str">
            <v>--</v>
          </cell>
          <cell r="I541">
            <v>1332747.8949999998</v>
          </cell>
          <cell r="J541" t="str">
            <v>PORTE 3</v>
          </cell>
          <cell r="K541" t="str">
            <v>PORTE 3</v>
          </cell>
          <cell r="L541" t="b">
            <v>1</v>
          </cell>
          <cell r="M541" t="str">
            <v>PORTE 3</v>
          </cell>
        </row>
        <row r="542">
          <cell r="A542">
            <v>1369</v>
          </cell>
          <cell r="B542">
            <v>1581398.075833333</v>
          </cell>
          <cell r="C542">
            <v>0</v>
          </cell>
          <cell r="D542" t="str">
            <v>0. Antes de 2018</v>
          </cell>
          <cell r="E542">
            <v>1581398.075833333</v>
          </cell>
          <cell r="F542" t="str">
            <v>PORTE 3</v>
          </cell>
          <cell r="G542">
            <v>1699763.7202764745</v>
          </cell>
          <cell r="H542" t="str">
            <v>--</v>
          </cell>
          <cell r="I542">
            <v>1581398.075833333</v>
          </cell>
          <cell r="J542" t="str">
            <v>PORTE 3</v>
          </cell>
          <cell r="K542" t="str">
            <v>PORTE 3</v>
          </cell>
          <cell r="L542" t="b">
            <v>1</v>
          </cell>
          <cell r="M542" t="str">
            <v>PORTE 3</v>
          </cell>
        </row>
        <row r="543">
          <cell r="A543">
            <v>1370</v>
          </cell>
          <cell r="B543">
            <v>3765704.4274999998</v>
          </cell>
          <cell r="C543">
            <v>0</v>
          </cell>
          <cell r="D543" t="str">
            <v>0. Antes de 2018</v>
          </cell>
          <cell r="E543">
            <v>3765704.4274999998</v>
          </cell>
          <cell r="F543" t="str">
            <v>PORTE 5</v>
          </cell>
          <cell r="G543">
            <v>4689424.3533222489</v>
          </cell>
          <cell r="H543" t="str">
            <v>--</v>
          </cell>
          <cell r="I543">
            <v>3765704.4274999998</v>
          </cell>
          <cell r="J543" t="str">
            <v>PORTE 5</v>
          </cell>
          <cell r="K543" t="str">
            <v>PORTE 6</v>
          </cell>
          <cell r="L543" t="b">
            <v>0</v>
          </cell>
          <cell r="M543" t="str">
            <v>PORTE 5</v>
          </cell>
        </row>
        <row r="544">
          <cell r="A544">
            <v>1371</v>
          </cell>
          <cell r="B544">
            <v>1583951.5466666669</v>
          </cell>
          <cell r="C544">
            <v>0</v>
          </cell>
          <cell r="D544" t="str">
            <v>0. Antes de 2018</v>
          </cell>
          <cell r="E544">
            <v>1583951.5466666669</v>
          </cell>
          <cell r="F544" t="str">
            <v>PORTE 3</v>
          </cell>
          <cell r="G544">
            <v>1865983.7876087073</v>
          </cell>
          <cell r="H544" t="str">
            <v>--</v>
          </cell>
          <cell r="I544">
            <v>1583951.5466666669</v>
          </cell>
          <cell r="J544" t="str">
            <v>PORTE 3</v>
          </cell>
          <cell r="K544" t="str">
            <v>PORTE 3</v>
          </cell>
          <cell r="L544" t="b">
            <v>1</v>
          </cell>
          <cell r="M544" t="str">
            <v>PORTE 3</v>
          </cell>
        </row>
        <row r="545">
          <cell r="A545">
            <v>1372</v>
          </cell>
          <cell r="B545">
            <v>1752630.6133333333</v>
          </cell>
          <cell r="C545">
            <v>0</v>
          </cell>
          <cell r="D545" t="str">
            <v>0. Antes de 2018</v>
          </cell>
          <cell r="E545">
            <v>1752630.6133333333</v>
          </cell>
          <cell r="F545" t="str">
            <v>PORTE 3</v>
          </cell>
          <cell r="G545">
            <v>2063009.2048574802</v>
          </cell>
          <cell r="H545" t="str">
            <v>--</v>
          </cell>
          <cell r="I545">
            <v>1752630.6133333333</v>
          </cell>
          <cell r="J545" t="str">
            <v>PORTE 3</v>
          </cell>
          <cell r="K545" t="str">
            <v>PORTE 4</v>
          </cell>
          <cell r="L545" t="b">
            <v>0</v>
          </cell>
          <cell r="M545" t="str">
            <v>PORTE 3</v>
          </cell>
        </row>
        <row r="546">
          <cell r="A546">
            <v>1373</v>
          </cell>
          <cell r="B546">
            <v>1114612.385</v>
          </cell>
          <cell r="C546">
            <v>0</v>
          </cell>
          <cell r="D546" t="str">
            <v>0. Antes de 2018</v>
          </cell>
          <cell r="E546">
            <v>1114612.385</v>
          </cell>
          <cell r="F546" t="str">
            <v>PORTE 2</v>
          </cell>
          <cell r="G546">
            <v>1306722.7259021818</v>
          </cell>
          <cell r="H546" t="str">
            <v>--</v>
          </cell>
          <cell r="I546">
            <v>1114612.385</v>
          </cell>
          <cell r="J546" t="str">
            <v>PORTE 2</v>
          </cell>
          <cell r="K546" t="str">
            <v>PORTE 3</v>
          </cell>
          <cell r="L546" t="b">
            <v>0</v>
          </cell>
          <cell r="M546" t="str">
            <v>PORTE 2</v>
          </cell>
        </row>
        <row r="547">
          <cell r="A547">
            <v>1374</v>
          </cell>
          <cell r="B547">
            <v>998159.57833333325</v>
          </cell>
          <cell r="C547">
            <v>0</v>
          </cell>
          <cell r="D547" t="str">
            <v>0. Antes de 2018</v>
          </cell>
          <cell r="E547">
            <v>998159.57833333325</v>
          </cell>
          <cell r="F547" t="str">
            <v>PORTE 2</v>
          </cell>
          <cell r="G547">
            <v>1247146.1396667373</v>
          </cell>
          <cell r="H547" t="str">
            <v>--</v>
          </cell>
          <cell r="I547">
            <v>998159.57833333325</v>
          </cell>
          <cell r="J547" t="str">
            <v>PORTE 2</v>
          </cell>
          <cell r="K547" t="str">
            <v>PORTE 2</v>
          </cell>
          <cell r="L547" t="b">
            <v>1</v>
          </cell>
          <cell r="M547" t="str">
            <v>PORTE 2</v>
          </cell>
        </row>
        <row r="548">
          <cell r="A548">
            <v>1375</v>
          </cell>
          <cell r="B548">
            <v>993679.34583333333</v>
          </cell>
          <cell r="C548">
            <v>0</v>
          </cell>
          <cell r="D548" t="str">
            <v>0. Antes de 2018</v>
          </cell>
          <cell r="E548">
            <v>993679.34583333333</v>
          </cell>
          <cell r="F548" t="str">
            <v>PORTE 2</v>
          </cell>
          <cell r="G548">
            <v>1149191.1005877904</v>
          </cell>
          <cell r="H548" t="str">
            <v>--</v>
          </cell>
          <cell r="I548">
            <v>993679.34583333333</v>
          </cell>
          <cell r="J548" t="str">
            <v>PORTE 2</v>
          </cell>
          <cell r="K548" t="str">
            <v>PORTE 2</v>
          </cell>
          <cell r="L548" t="b">
            <v>1</v>
          </cell>
          <cell r="M548" t="str">
            <v>PORTE 2</v>
          </cell>
        </row>
        <row r="549">
          <cell r="A549">
            <v>1377</v>
          </cell>
          <cell r="B549">
            <v>609814.25500000012</v>
          </cell>
          <cell r="C549">
            <v>0</v>
          </cell>
          <cell r="D549" t="str">
            <v>0. Antes de 2018</v>
          </cell>
          <cell r="E549">
            <v>609814.25500000012</v>
          </cell>
          <cell r="F549" t="str">
            <v>PORTE 1</v>
          </cell>
          <cell r="G549">
            <v>625642.12831485085</v>
          </cell>
          <cell r="H549" t="str">
            <v>--</v>
          </cell>
          <cell r="I549">
            <v>609814.25500000012</v>
          </cell>
          <cell r="J549" t="str">
            <v>PORTE 1</v>
          </cell>
          <cell r="K549" t="str">
            <v>PORTE 1</v>
          </cell>
          <cell r="L549" t="b">
            <v>1</v>
          </cell>
          <cell r="M549" t="str">
            <v>PORTE 1</v>
          </cell>
        </row>
        <row r="550">
          <cell r="A550">
            <v>1378</v>
          </cell>
          <cell r="B550">
            <v>1007213.8466666667</v>
          </cell>
          <cell r="C550">
            <v>0</v>
          </cell>
          <cell r="D550" t="str">
            <v>0. Antes de 2018</v>
          </cell>
          <cell r="E550">
            <v>1007213.8466666667</v>
          </cell>
          <cell r="F550" t="str">
            <v>PORTE 2</v>
          </cell>
          <cell r="G550">
            <v>1229483.2258973753</v>
          </cell>
          <cell r="H550" t="str">
            <v>--</v>
          </cell>
          <cell r="I550">
            <v>1007213.8466666667</v>
          </cell>
          <cell r="J550" t="str">
            <v>PORTE 2</v>
          </cell>
          <cell r="K550" t="str">
            <v>PORTE 2</v>
          </cell>
          <cell r="L550" t="b">
            <v>1</v>
          </cell>
          <cell r="M550" t="str">
            <v>PORTE 2</v>
          </cell>
        </row>
        <row r="551">
          <cell r="A551">
            <v>1379</v>
          </cell>
          <cell r="B551">
            <v>1080488.1758333333</v>
          </cell>
          <cell r="C551">
            <v>0</v>
          </cell>
          <cell r="D551" t="str">
            <v>0. Antes de 2018</v>
          </cell>
          <cell r="E551">
            <v>1080488.1758333333</v>
          </cell>
          <cell r="F551" t="str">
            <v>PORTE 2</v>
          </cell>
          <cell r="G551">
            <v>1281740.6573491828</v>
          </cell>
          <cell r="H551" t="str">
            <v>--</v>
          </cell>
          <cell r="I551">
            <v>1080488.1758333333</v>
          </cell>
          <cell r="J551" t="str">
            <v>PORTE 2</v>
          </cell>
          <cell r="K551" t="str">
            <v>PORTE 2</v>
          </cell>
          <cell r="L551" t="b">
            <v>1</v>
          </cell>
          <cell r="M551" t="str">
            <v>PORTE 2</v>
          </cell>
        </row>
        <row r="552">
          <cell r="A552">
            <v>1381</v>
          </cell>
          <cell r="B552">
            <v>2128136.8808333329</v>
          </cell>
          <cell r="C552">
            <v>0</v>
          </cell>
          <cell r="D552" t="str">
            <v>0. Antes de 2018</v>
          </cell>
          <cell r="E552">
            <v>2128136.8808333329</v>
          </cell>
          <cell r="F552" t="str">
            <v>PORTE 4</v>
          </cell>
          <cell r="G552">
            <v>2375507.6285744668</v>
          </cell>
          <cell r="H552" t="str">
            <v>--</v>
          </cell>
          <cell r="I552">
            <v>2128136.8808333329</v>
          </cell>
          <cell r="J552" t="str">
            <v>PORTE 4</v>
          </cell>
          <cell r="K552" t="str">
            <v>PORTE 4</v>
          </cell>
          <cell r="L552" t="b">
            <v>1</v>
          </cell>
          <cell r="M552" t="str">
            <v>PORTE 4</v>
          </cell>
        </row>
        <row r="553">
          <cell r="A553">
            <v>1383</v>
          </cell>
          <cell r="B553">
            <v>3159973.5466666669</v>
          </cell>
          <cell r="C553">
            <v>0</v>
          </cell>
          <cell r="D553" t="str">
            <v>0. Antes de 2018</v>
          </cell>
          <cell r="E553">
            <v>3159973.5466666669</v>
          </cell>
          <cell r="F553" t="str">
            <v>PORTE 5</v>
          </cell>
          <cell r="G553">
            <v>3984896.7272701645</v>
          </cell>
          <cell r="H553" t="str">
            <v>--</v>
          </cell>
          <cell r="I553">
            <v>3159973.5466666669</v>
          </cell>
          <cell r="J553" t="str">
            <v>PORTE 5</v>
          </cell>
          <cell r="K553" t="str">
            <v>PORTE 5</v>
          </cell>
          <cell r="L553" t="b">
            <v>1</v>
          </cell>
          <cell r="M553" t="str">
            <v>PORTE 5</v>
          </cell>
        </row>
        <row r="554">
          <cell r="A554">
            <v>1384</v>
          </cell>
          <cell r="B554">
            <v>2478060.3241666663</v>
          </cell>
          <cell r="C554">
            <v>0</v>
          </cell>
          <cell r="D554" t="str">
            <v>0. Antes de 2018</v>
          </cell>
          <cell r="E554">
            <v>2478060.3241666663</v>
          </cell>
          <cell r="F554" t="str">
            <v>PORTE 4</v>
          </cell>
          <cell r="G554">
            <v>2789461.9885624726</v>
          </cell>
          <cell r="H554" t="str">
            <v>--</v>
          </cell>
          <cell r="I554">
            <v>2478060.3241666663</v>
          </cell>
          <cell r="J554" t="str">
            <v>PORTE 4</v>
          </cell>
          <cell r="K554" t="str">
            <v>PORTE 4</v>
          </cell>
          <cell r="L554" t="b">
            <v>1</v>
          </cell>
          <cell r="M554" t="str">
            <v>PORTE 4</v>
          </cell>
        </row>
        <row r="555">
          <cell r="A555">
            <v>1386</v>
          </cell>
          <cell r="B555">
            <v>1788212.4299999997</v>
          </cell>
          <cell r="C555">
            <v>0</v>
          </cell>
          <cell r="D555" t="str">
            <v>0. Antes de 2018</v>
          </cell>
          <cell r="E555">
            <v>1788212.4299999997</v>
          </cell>
          <cell r="F555" t="str">
            <v>PORTE 3</v>
          </cell>
          <cell r="G555">
            <v>2213334.8821290252</v>
          </cell>
          <cell r="H555" t="str">
            <v>--</v>
          </cell>
          <cell r="I555">
            <v>1788212.4299999997</v>
          </cell>
          <cell r="J555" t="str">
            <v>PORTE 3</v>
          </cell>
          <cell r="K555" t="str">
            <v>PORTE 4</v>
          </cell>
          <cell r="L555" t="b">
            <v>0</v>
          </cell>
          <cell r="M555" t="str">
            <v>PORTE 3</v>
          </cell>
        </row>
        <row r="556">
          <cell r="A556">
            <v>1387</v>
          </cell>
          <cell r="B556">
            <v>2063981.6891666667</v>
          </cell>
          <cell r="C556">
            <v>0</v>
          </cell>
          <cell r="D556" t="str">
            <v>0. Antes de 2018</v>
          </cell>
          <cell r="E556">
            <v>2063981.6891666667</v>
          </cell>
          <cell r="F556" t="str">
            <v>PORTE 4</v>
          </cell>
          <cell r="G556">
            <v>2551661.6807084433</v>
          </cell>
          <cell r="H556" t="str">
            <v>--</v>
          </cell>
          <cell r="I556">
            <v>2063981.6891666667</v>
          </cell>
          <cell r="J556" t="str">
            <v>PORTE 4</v>
          </cell>
          <cell r="K556" t="str">
            <v>PORTE 4</v>
          </cell>
          <cell r="L556" t="b">
            <v>1</v>
          </cell>
          <cell r="M556" t="str">
            <v>PORTE 4</v>
          </cell>
        </row>
        <row r="557">
          <cell r="A557">
            <v>1388</v>
          </cell>
          <cell r="B557">
            <v>1095293.7249999999</v>
          </cell>
          <cell r="C557">
            <v>0</v>
          </cell>
          <cell r="D557" t="str">
            <v>0. Antes de 2018</v>
          </cell>
          <cell r="E557">
            <v>1095293.7249999999</v>
          </cell>
          <cell r="F557" t="str">
            <v>PORTE 2</v>
          </cell>
          <cell r="G557">
            <v>1402507.0373018745</v>
          </cell>
          <cell r="H557" t="str">
            <v>--</v>
          </cell>
          <cell r="I557">
            <v>1095293.7249999999</v>
          </cell>
          <cell r="J557" t="str">
            <v>PORTE 2</v>
          </cell>
          <cell r="K557" t="str">
            <v>PORTE 3</v>
          </cell>
          <cell r="L557" t="b">
            <v>0</v>
          </cell>
          <cell r="M557" t="str">
            <v>PORTE 2</v>
          </cell>
        </row>
        <row r="558">
          <cell r="A558">
            <v>1389</v>
          </cell>
          <cell r="B558">
            <v>705533.91749999998</v>
          </cell>
          <cell r="C558">
            <v>0</v>
          </cell>
          <cell r="D558" t="str">
            <v>0. Antes de 2018</v>
          </cell>
          <cell r="E558">
            <v>705533.91749999998</v>
          </cell>
          <cell r="F558" t="str">
            <v>PORTE 1</v>
          </cell>
          <cell r="G558">
            <v>732036.61035075434</v>
          </cell>
          <cell r="H558" t="str">
            <v>--</v>
          </cell>
          <cell r="I558">
            <v>705533.91749999998</v>
          </cell>
          <cell r="J558" t="str">
            <v>PORTE 1</v>
          </cell>
          <cell r="K558" t="str">
            <v>PORTE 1</v>
          </cell>
          <cell r="L558" t="b">
            <v>1</v>
          </cell>
          <cell r="M558" t="str">
            <v>PORTE 1</v>
          </cell>
        </row>
        <row r="559">
          <cell r="A559">
            <v>1390</v>
          </cell>
          <cell r="B559">
            <v>1709605.0499999998</v>
          </cell>
          <cell r="C559">
            <v>0</v>
          </cell>
          <cell r="D559" t="str">
            <v>0. Antes de 2018</v>
          </cell>
          <cell r="E559">
            <v>1709605.0499999998</v>
          </cell>
          <cell r="F559" t="str">
            <v>PORTE 3</v>
          </cell>
          <cell r="G559">
            <v>1992509.9062363682</v>
          </cell>
          <cell r="H559" t="str">
            <v>--</v>
          </cell>
          <cell r="I559">
            <v>1709605.0499999998</v>
          </cell>
          <cell r="J559" t="str">
            <v>PORTE 3</v>
          </cell>
          <cell r="K559" t="str">
            <v>PORTE 3</v>
          </cell>
          <cell r="L559" t="b">
            <v>1</v>
          </cell>
          <cell r="M559" t="str">
            <v>PORTE 3</v>
          </cell>
        </row>
        <row r="560">
          <cell r="A560">
            <v>1391</v>
          </cell>
          <cell r="B560">
            <v>2001849.5499999998</v>
          </cell>
          <cell r="C560">
            <v>0</v>
          </cell>
          <cell r="D560" t="str">
            <v>0. Antes de 2018</v>
          </cell>
          <cell r="E560">
            <v>2001849.5499999998</v>
          </cell>
          <cell r="F560" t="str">
            <v>PORTE 4</v>
          </cell>
          <cell r="G560">
            <v>2142939.9363345625</v>
          </cell>
          <cell r="H560" t="str">
            <v>--</v>
          </cell>
          <cell r="I560">
            <v>2001849.5499999998</v>
          </cell>
          <cell r="J560" t="str">
            <v>PORTE 4</v>
          </cell>
          <cell r="K560" t="str">
            <v>PORTE 4</v>
          </cell>
          <cell r="L560" t="b">
            <v>1</v>
          </cell>
          <cell r="M560" t="str">
            <v>PORTE 4</v>
          </cell>
        </row>
        <row r="561">
          <cell r="A561">
            <v>1392</v>
          </cell>
          <cell r="B561">
            <v>2537432.2108333334</v>
          </cell>
          <cell r="C561">
            <v>0</v>
          </cell>
          <cell r="D561" t="str">
            <v>0. Antes de 2018</v>
          </cell>
          <cell r="E561">
            <v>2537432.2108333334</v>
          </cell>
          <cell r="F561" t="str">
            <v>PORTE 4</v>
          </cell>
          <cell r="G561">
            <v>3010938.6937986338</v>
          </cell>
          <cell r="H561" t="str">
            <v>--</v>
          </cell>
          <cell r="I561">
            <v>2537432.2108333334</v>
          </cell>
          <cell r="J561" t="str">
            <v>PORTE 4</v>
          </cell>
          <cell r="K561" t="str">
            <v>PORTE 5</v>
          </cell>
          <cell r="L561" t="b">
            <v>0</v>
          </cell>
          <cell r="M561" t="str">
            <v>PORTE 4</v>
          </cell>
        </row>
        <row r="562">
          <cell r="A562">
            <v>1393</v>
          </cell>
          <cell r="B562">
            <v>3152583.7825000002</v>
          </cell>
          <cell r="C562">
            <v>0</v>
          </cell>
          <cell r="D562" t="str">
            <v>0. Antes de 2018</v>
          </cell>
          <cell r="E562">
            <v>3152583.7825000002</v>
          </cell>
          <cell r="F562" t="str">
            <v>PORTE 5</v>
          </cell>
          <cell r="G562">
            <v>4069553.4782807096</v>
          </cell>
          <cell r="H562" t="str">
            <v>--</v>
          </cell>
          <cell r="I562">
            <v>3152583.7825000002</v>
          </cell>
          <cell r="J562" t="str">
            <v>PORTE 5</v>
          </cell>
          <cell r="K562" t="str">
            <v>PORTE 5</v>
          </cell>
          <cell r="L562" t="b">
            <v>1</v>
          </cell>
          <cell r="M562" t="str">
            <v>PORTE 5</v>
          </cell>
        </row>
        <row r="563">
          <cell r="A563">
            <v>1394</v>
          </cell>
          <cell r="B563">
            <v>1383575.5058333331</v>
          </cell>
          <cell r="C563">
            <v>0</v>
          </cell>
          <cell r="D563" t="str">
            <v>0. Antes de 2018</v>
          </cell>
          <cell r="E563">
            <v>1383575.5058333331</v>
          </cell>
          <cell r="F563" t="str">
            <v>PORTE 3</v>
          </cell>
          <cell r="G563">
            <v>1653752.1180810304</v>
          </cell>
          <cell r="H563" t="str">
            <v>--</v>
          </cell>
          <cell r="I563">
            <v>1383575.5058333331</v>
          </cell>
          <cell r="J563" t="str">
            <v>PORTE 3</v>
          </cell>
          <cell r="K563" t="str">
            <v>PORTE 3</v>
          </cell>
          <cell r="L563" t="b">
            <v>1</v>
          </cell>
          <cell r="M563" t="str">
            <v>PORTE 3</v>
          </cell>
        </row>
        <row r="564">
          <cell r="A564">
            <v>1395</v>
          </cell>
          <cell r="B564">
            <v>768049.09833333327</v>
          </cell>
          <cell r="C564">
            <v>0</v>
          </cell>
          <cell r="D564" t="str">
            <v>0. Antes de 2018</v>
          </cell>
          <cell r="E564">
            <v>768049.09833333327</v>
          </cell>
          <cell r="F564" t="str">
            <v>PORTE 1</v>
          </cell>
          <cell r="G564">
            <v>1042743.069584976</v>
          </cell>
          <cell r="H564" t="str">
            <v>--</v>
          </cell>
          <cell r="I564">
            <v>768049.09833333327</v>
          </cell>
          <cell r="J564" t="str">
            <v>PORTE 1</v>
          </cell>
          <cell r="K564" t="str">
            <v>PORTE 2</v>
          </cell>
          <cell r="L564" t="b">
            <v>0</v>
          </cell>
          <cell r="M564" t="str">
            <v>PORTE 1</v>
          </cell>
        </row>
        <row r="565">
          <cell r="A565">
            <v>1396</v>
          </cell>
          <cell r="B565">
            <v>1052135.6183333334</v>
          </cell>
          <cell r="C565">
            <v>0</v>
          </cell>
          <cell r="D565" t="str">
            <v>0. Antes de 2018</v>
          </cell>
          <cell r="E565">
            <v>1052135.6183333334</v>
          </cell>
          <cell r="F565" t="str">
            <v>PORTE 2</v>
          </cell>
          <cell r="G565">
            <v>1017845.7121637539</v>
          </cell>
          <cell r="H565" t="str">
            <v>--</v>
          </cell>
          <cell r="I565">
            <v>1052135.6183333334</v>
          </cell>
          <cell r="J565" t="str">
            <v>PORTE 2</v>
          </cell>
          <cell r="K565" t="str">
            <v>PORTE 2</v>
          </cell>
          <cell r="L565" t="b">
            <v>1</v>
          </cell>
          <cell r="M565" t="str">
            <v>PORTE 2</v>
          </cell>
        </row>
        <row r="566">
          <cell r="A566">
            <v>1397</v>
          </cell>
          <cell r="B566">
            <v>2172509.8491666666</v>
          </cell>
          <cell r="C566">
            <v>0</v>
          </cell>
          <cell r="D566" t="str">
            <v>0. Antes de 2018</v>
          </cell>
          <cell r="E566">
            <v>2172509.8491666666</v>
          </cell>
          <cell r="F566" t="str">
            <v>PORTE 4</v>
          </cell>
          <cell r="G566">
            <v>2287742.9923997056</v>
          </cell>
          <cell r="H566" t="str">
            <v>--</v>
          </cell>
          <cell r="I566">
            <v>2172509.8491666666</v>
          </cell>
          <cell r="J566" t="str">
            <v>PORTE 4</v>
          </cell>
          <cell r="K566" t="str">
            <v>PORTE 4</v>
          </cell>
          <cell r="L566" t="b">
            <v>1</v>
          </cell>
          <cell r="M566" t="str">
            <v>PORTE 4</v>
          </cell>
        </row>
        <row r="567">
          <cell r="A567">
            <v>1398</v>
          </cell>
          <cell r="B567">
            <v>2920802.4691666663</v>
          </cell>
          <cell r="C567">
            <v>0</v>
          </cell>
          <cell r="D567" t="str">
            <v>0. Antes de 2018</v>
          </cell>
          <cell r="E567">
            <v>2920802.4691666663</v>
          </cell>
          <cell r="F567" t="str">
            <v>PORTE 4</v>
          </cell>
          <cell r="G567">
            <v>3854966.2869498483</v>
          </cell>
          <cell r="H567" t="str">
            <v>--</v>
          </cell>
          <cell r="I567">
            <v>2920802.4691666663</v>
          </cell>
          <cell r="J567" t="str">
            <v>PORTE 4</v>
          </cell>
          <cell r="K567" t="str">
            <v>PORTE 5</v>
          </cell>
          <cell r="L567" t="b">
            <v>0</v>
          </cell>
          <cell r="M567" t="str">
            <v>PORTE 4</v>
          </cell>
        </row>
        <row r="568">
          <cell r="A568">
            <v>1402</v>
          </cell>
          <cell r="B568">
            <v>2203956.8358333334</v>
          </cell>
          <cell r="C568">
            <v>0</v>
          </cell>
          <cell r="D568" t="str">
            <v>0. Antes de 2018</v>
          </cell>
          <cell r="E568">
            <v>2203956.8358333334</v>
          </cell>
          <cell r="F568" t="str">
            <v>PORTE 4</v>
          </cell>
          <cell r="G568">
            <v>2322515.0943644401</v>
          </cell>
          <cell r="H568" t="str">
            <v>--</v>
          </cell>
          <cell r="I568">
            <v>2203956.8358333334</v>
          </cell>
          <cell r="J568" t="str">
            <v>PORTE 4</v>
          </cell>
          <cell r="K568" t="str">
            <v>PORTE 4</v>
          </cell>
          <cell r="L568" t="b">
            <v>1</v>
          </cell>
          <cell r="M568" t="str">
            <v>PORTE 4</v>
          </cell>
        </row>
        <row r="569">
          <cell r="A569">
            <v>1404</v>
          </cell>
          <cell r="B569">
            <v>718942.71666666679</v>
          </cell>
          <cell r="C569">
            <v>0</v>
          </cell>
          <cell r="D569" t="str">
            <v>0. Antes de 2018</v>
          </cell>
          <cell r="E569">
            <v>718942.71666666679</v>
          </cell>
          <cell r="F569" t="str">
            <v>PORTE 1</v>
          </cell>
          <cell r="G569">
            <v>873941.81146282831</v>
          </cell>
          <cell r="H569" t="str">
            <v>--</v>
          </cell>
          <cell r="I569">
            <v>718942.71666666679</v>
          </cell>
          <cell r="J569" t="str">
            <v>PORTE 1</v>
          </cell>
          <cell r="K569" t="str">
            <v>PORTE 2</v>
          </cell>
          <cell r="L569" t="b">
            <v>0</v>
          </cell>
          <cell r="M569" t="str">
            <v>PORTE 1</v>
          </cell>
        </row>
        <row r="570">
          <cell r="A570">
            <v>1405</v>
          </cell>
          <cell r="B570">
            <v>1603624.2316666667</v>
          </cell>
          <cell r="C570">
            <v>0</v>
          </cell>
          <cell r="D570" t="str">
            <v>0. Antes de 2018</v>
          </cell>
          <cell r="E570">
            <v>1603624.2316666667</v>
          </cell>
          <cell r="F570" t="str">
            <v>PORTE 3</v>
          </cell>
          <cell r="G570">
            <v>2013438.8341768794</v>
          </cell>
          <cell r="H570" t="str">
            <v>--</v>
          </cell>
          <cell r="I570">
            <v>1603624.2316666667</v>
          </cell>
          <cell r="J570" t="str">
            <v>PORTE 3</v>
          </cell>
          <cell r="K570" t="str">
            <v>PORTE 4</v>
          </cell>
          <cell r="L570" t="b">
            <v>0</v>
          </cell>
          <cell r="M570" t="str">
            <v>PORTE 3</v>
          </cell>
        </row>
        <row r="571">
          <cell r="A571">
            <v>1406</v>
          </cell>
          <cell r="B571">
            <v>1681924.5525</v>
          </cell>
          <cell r="C571">
            <v>0</v>
          </cell>
          <cell r="D571" t="str">
            <v>0. Antes de 2018</v>
          </cell>
          <cell r="E571">
            <v>1681924.5525</v>
          </cell>
          <cell r="F571" t="str">
            <v>PORTE 3</v>
          </cell>
          <cell r="G571">
            <v>1991863.6465514326</v>
          </cell>
          <cell r="H571" t="str">
            <v>--</v>
          </cell>
          <cell r="I571">
            <v>1681924.5525</v>
          </cell>
          <cell r="J571" t="str">
            <v>PORTE 3</v>
          </cell>
          <cell r="K571" t="str">
            <v>PORTE 3</v>
          </cell>
          <cell r="L571" t="b">
            <v>1</v>
          </cell>
          <cell r="M571" t="str">
            <v>PORTE 3</v>
          </cell>
        </row>
        <row r="572">
          <cell r="A572">
            <v>1407</v>
          </cell>
          <cell r="B572">
            <v>2219821.7658333336</v>
          </cell>
          <cell r="C572">
            <v>0</v>
          </cell>
          <cell r="D572" t="str">
            <v>0. Antes de 2018</v>
          </cell>
          <cell r="E572">
            <v>2219821.7658333336</v>
          </cell>
          <cell r="F572" t="str">
            <v>PORTE 4</v>
          </cell>
          <cell r="G572">
            <v>2855652.911475433</v>
          </cell>
          <cell r="H572" t="str">
            <v>--</v>
          </cell>
          <cell r="I572">
            <v>2219821.7658333336</v>
          </cell>
          <cell r="J572" t="str">
            <v>PORTE 4</v>
          </cell>
          <cell r="K572" t="str">
            <v>PORTE 4</v>
          </cell>
          <cell r="L572" t="b">
            <v>1</v>
          </cell>
          <cell r="M572" t="str">
            <v>PORTE 4</v>
          </cell>
        </row>
        <row r="573">
          <cell r="A573">
            <v>1408</v>
          </cell>
          <cell r="B573">
            <v>906612.67583333328</v>
          </cell>
          <cell r="C573">
            <v>0</v>
          </cell>
          <cell r="D573" t="str">
            <v>0. Antes de 2018</v>
          </cell>
          <cell r="E573">
            <v>906612.67583333328</v>
          </cell>
          <cell r="F573" t="str">
            <v>PORTE 2</v>
          </cell>
          <cell r="G573">
            <v>1051386.6659475102</v>
          </cell>
          <cell r="H573" t="str">
            <v>--</v>
          </cell>
          <cell r="I573">
            <v>906612.67583333328</v>
          </cell>
          <cell r="J573" t="str">
            <v>PORTE 2</v>
          </cell>
          <cell r="K573" t="str">
            <v>PORTE 2</v>
          </cell>
          <cell r="L573" t="b">
            <v>1</v>
          </cell>
          <cell r="M573" t="str">
            <v>PORTE 2</v>
          </cell>
        </row>
        <row r="574">
          <cell r="A574">
            <v>1409</v>
          </cell>
          <cell r="B574">
            <v>900086.13499999989</v>
          </cell>
          <cell r="C574">
            <v>0</v>
          </cell>
          <cell r="D574" t="str">
            <v>0. Antes de 2018</v>
          </cell>
          <cell r="E574">
            <v>900086.13499999989</v>
          </cell>
          <cell r="F574" t="str">
            <v>PORTE 2</v>
          </cell>
          <cell r="G574">
            <v>1095344.67344887</v>
          </cell>
          <cell r="H574" t="str">
            <v>--</v>
          </cell>
          <cell r="I574">
            <v>900086.13499999989</v>
          </cell>
          <cell r="J574" t="str">
            <v>PORTE 2</v>
          </cell>
          <cell r="K574" t="str">
            <v>PORTE 2</v>
          </cell>
          <cell r="L574" t="b">
            <v>1</v>
          </cell>
          <cell r="M574" t="str">
            <v>PORTE 2</v>
          </cell>
        </row>
        <row r="575">
          <cell r="A575">
            <v>1410</v>
          </cell>
          <cell r="B575">
            <v>1186370.8733333333</v>
          </cell>
          <cell r="C575">
            <v>0</v>
          </cell>
          <cell r="D575" t="str">
            <v>0. Antes de 2018</v>
          </cell>
          <cell r="E575">
            <v>1186370.8733333333</v>
          </cell>
          <cell r="F575" t="str">
            <v>PORTE 2</v>
          </cell>
          <cell r="G575">
            <v>1418984.3916263464</v>
          </cell>
          <cell r="H575" t="str">
            <v>--</v>
          </cell>
          <cell r="I575">
            <v>1186370.8733333333</v>
          </cell>
          <cell r="J575" t="str">
            <v>PORTE 2</v>
          </cell>
          <cell r="K575" t="str">
            <v>PORTE 3</v>
          </cell>
          <cell r="L575" t="b">
            <v>0</v>
          </cell>
          <cell r="M575" t="str">
            <v>PORTE 2</v>
          </cell>
        </row>
        <row r="576">
          <cell r="A576">
            <v>1411</v>
          </cell>
          <cell r="B576">
            <v>1473813.0475000003</v>
          </cell>
          <cell r="C576">
            <v>0</v>
          </cell>
          <cell r="D576" t="str">
            <v>0. Antes de 2018</v>
          </cell>
          <cell r="E576">
            <v>1473813.0475000003</v>
          </cell>
          <cell r="F576" t="str">
            <v>PORTE 3</v>
          </cell>
          <cell r="G576">
            <v>1607490.3774870585</v>
          </cell>
          <cell r="H576" t="str">
            <v>--</v>
          </cell>
          <cell r="I576">
            <v>1473813.0475000003</v>
          </cell>
          <cell r="J576" t="str">
            <v>PORTE 3</v>
          </cell>
          <cell r="K576" t="str">
            <v>PORTE 3</v>
          </cell>
          <cell r="L576" t="b">
            <v>1</v>
          </cell>
          <cell r="M576" t="str">
            <v>PORTE 3</v>
          </cell>
        </row>
        <row r="577">
          <cell r="A577">
            <v>1413</v>
          </cell>
          <cell r="B577">
            <v>2205654.9658333338</v>
          </cell>
          <cell r="C577">
            <v>0</v>
          </cell>
          <cell r="D577" t="str">
            <v>0. Antes de 2018</v>
          </cell>
          <cell r="E577">
            <v>2205654.9658333338</v>
          </cell>
          <cell r="F577" t="str">
            <v>PORTE 4</v>
          </cell>
          <cell r="G577">
            <v>2483635.9436143176</v>
          </cell>
          <cell r="H577" t="str">
            <v>--</v>
          </cell>
          <cell r="I577">
            <v>2205654.9658333338</v>
          </cell>
          <cell r="J577" t="str">
            <v>PORTE 4</v>
          </cell>
          <cell r="K577" t="str">
            <v>PORTE 4</v>
          </cell>
          <cell r="L577" t="b">
            <v>1</v>
          </cell>
          <cell r="M577" t="str">
            <v>PORTE 4</v>
          </cell>
        </row>
        <row r="578">
          <cell r="A578">
            <v>1414</v>
          </cell>
          <cell r="B578">
            <v>3201981.2925</v>
          </cell>
          <cell r="C578">
            <v>0</v>
          </cell>
          <cell r="D578" t="str">
            <v>0. Antes de 2018</v>
          </cell>
          <cell r="E578">
            <v>3201981.2925</v>
          </cell>
          <cell r="F578" t="str">
            <v>PORTE 5</v>
          </cell>
          <cell r="G578">
            <v>3705830.9413052332</v>
          </cell>
          <cell r="H578" t="str">
            <v>--</v>
          </cell>
          <cell r="I578">
            <v>3201981.2925</v>
          </cell>
          <cell r="J578" t="str">
            <v>PORTE 5</v>
          </cell>
          <cell r="K578" t="str">
            <v>PORTE 5</v>
          </cell>
          <cell r="L578" t="b">
            <v>1</v>
          </cell>
          <cell r="M578" t="str">
            <v>PORTE 5</v>
          </cell>
        </row>
        <row r="579">
          <cell r="A579">
            <v>1415</v>
          </cell>
          <cell r="B579">
            <v>5344581.6241666675</v>
          </cell>
          <cell r="C579">
            <v>0</v>
          </cell>
          <cell r="D579" t="str">
            <v>0. Antes de 2018</v>
          </cell>
          <cell r="E579">
            <v>5344581.6241666675</v>
          </cell>
          <cell r="F579" t="str">
            <v>PORTE 6</v>
          </cell>
          <cell r="G579">
            <v>6710999.1810987368</v>
          </cell>
          <cell r="H579" t="str">
            <v>--</v>
          </cell>
          <cell r="I579">
            <v>5344581.6241666675</v>
          </cell>
          <cell r="J579" t="str">
            <v>PORTE 6</v>
          </cell>
          <cell r="K579" t="str">
            <v>PORTE 6</v>
          </cell>
          <cell r="L579" t="b">
            <v>1</v>
          </cell>
          <cell r="M579" t="str">
            <v>PORTE 6</v>
          </cell>
        </row>
        <row r="580">
          <cell r="A580">
            <v>1416</v>
          </cell>
          <cell r="B580">
            <v>2430473.375</v>
          </cell>
          <cell r="C580">
            <v>0</v>
          </cell>
          <cell r="D580" t="str">
            <v>0. Antes de 2018</v>
          </cell>
          <cell r="E580">
            <v>2430473.375</v>
          </cell>
          <cell r="F580" t="str">
            <v>PORTE 4</v>
          </cell>
          <cell r="G580">
            <v>3240971.660364741</v>
          </cell>
          <cell r="H580" t="str">
            <v>--</v>
          </cell>
          <cell r="I580">
            <v>2430473.375</v>
          </cell>
          <cell r="J580" t="str">
            <v>PORTE 4</v>
          </cell>
          <cell r="K580" t="str">
            <v>PORTE 5</v>
          </cell>
          <cell r="L580" t="b">
            <v>0</v>
          </cell>
          <cell r="M580" t="str">
            <v>PORTE 4</v>
          </cell>
        </row>
        <row r="581">
          <cell r="A581">
            <v>1417</v>
          </cell>
          <cell r="B581">
            <v>1757045.7424999999</v>
          </cell>
          <cell r="C581">
            <v>0</v>
          </cell>
          <cell r="D581" t="str">
            <v>0. Antes de 2018</v>
          </cell>
          <cell r="E581">
            <v>1757045.7424999999</v>
          </cell>
          <cell r="F581" t="str">
            <v>PORTE 3</v>
          </cell>
          <cell r="G581">
            <v>2107385.8199635185</v>
          </cell>
          <cell r="H581" t="str">
            <v>--</v>
          </cell>
          <cell r="I581">
            <v>1757045.7424999999</v>
          </cell>
          <cell r="J581" t="str">
            <v>PORTE 3</v>
          </cell>
          <cell r="K581" t="str">
            <v>PORTE 4</v>
          </cell>
          <cell r="L581" t="b">
            <v>0</v>
          </cell>
          <cell r="M581" t="str">
            <v>PORTE 3</v>
          </cell>
        </row>
        <row r="582">
          <cell r="A582">
            <v>1418</v>
          </cell>
          <cell r="B582">
            <v>2136123.5500000003</v>
          </cell>
          <cell r="C582">
            <v>0</v>
          </cell>
          <cell r="D582" t="str">
            <v>0. Antes de 2018</v>
          </cell>
          <cell r="E582">
            <v>2136123.5500000003</v>
          </cell>
          <cell r="F582" t="str">
            <v>PORTE 4</v>
          </cell>
          <cell r="G582">
            <v>2561874.9935647533</v>
          </cell>
          <cell r="H582" t="str">
            <v>--</v>
          </cell>
          <cell r="I582">
            <v>2136123.5500000003</v>
          </cell>
          <cell r="J582" t="str">
            <v>PORTE 4</v>
          </cell>
          <cell r="K582" t="str">
            <v>PORTE 4</v>
          </cell>
          <cell r="L582" t="b">
            <v>1</v>
          </cell>
          <cell r="M582" t="str">
            <v>PORTE 4</v>
          </cell>
        </row>
        <row r="583">
          <cell r="A583">
            <v>1419</v>
          </cell>
          <cell r="B583">
            <v>1492631.656666667</v>
          </cell>
          <cell r="C583">
            <v>0</v>
          </cell>
          <cell r="D583" t="str">
            <v>0. Antes de 2018</v>
          </cell>
          <cell r="E583">
            <v>1492631.656666667</v>
          </cell>
          <cell r="F583" t="str">
            <v>PORTE 3</v>
          </cell>
          <cell r="G583">
            <v>1811816.0695854747</v>
          </cell>
          <cell r="H583" t="str">
            <v>--</v>
          </cell>
          <cell r="I583">
            <v>1492631.656666667</v>
          </cell>
          <cell r="J583" t="str">
            <v>PORTE 3</v>
          </cell>
          <cell r="K583" t="str">
            <v>PORTE 3</v>
          </cell>
          <cell r="L583" t="b">
            <v>1</v>
          </cell>
          <cell r="M583" t="str">
            <v>PORTE 3</v>
          </cell>
        </row>
        <row r="584">
          <cell r="A584">
            <v>1420</v>
          </cell>
          <cell r="B584">
            <v>2508354.9833333329</v>
          </cell>
          <cell r="C584">
            <v>0</v>
          </cell>
          <cell r="D584" t="str">
            <v>0. Antes de 2018</v>
          </cell>
          <cell r="E584">
            <v>2508354.9833333329</v>
          </cell>
          <cell r="F584" t="str">
            <v>PORTE 4</v>
          </cell>
          <cell r="G584">
            <v>3040832.2258541966</v>
          </cell>
          <cell r="H584" t="str">
            <v>--</v>
          </cell>
          <cell r="I584">
            <v>2508354.9833333329</v>
          </cell>
          <cell r="J584" t="str">
            <v>PORTE 4</v>
          </cell>
          <cell r="K584" t="str">
            <v>PORTE 5</v>
          </cell>
          <cell r="L584" t="b">
            <v>0</v>
          </cell>
          <cell r="M584" t="str">
            <v>PORTE 4</v>
          </cell>
        </row>
        <row r="585">
          <cell r="A585">
            <v>1421</v>
          </cell>
          <cell r="B585">
            <v>1597239.9475</v>
          </cell>
          <cell r="C585">
            <v>0</v>
          </cell>
          <cell r="D585" t="str">
            <v>0. Antes de 2018</v>
          </cell>
          <cell r="E585">
            <v>1597239.9475</v>
          </cell>
          <cell r="F585" t="str">
            <v>PORTE 3</v>
          </cell>
          <cell r="G585">
            <v>1788782.9807377704</v>
          </cell>
          <cell r="H585" t="str">
            <v>--</v>
          </cell>
          <cell r="I585">
            <v>1597239.9475</v>
          </cell>
          <cell r="J585" t="str">
            <v>PORTE 3</v>
          </cell>
          <cell r="K585" t="str">
            <v>PORTE 3</v>
          </cell>
          <cell r="L585" t="b">
            <v>1</v>
          </cell>
          <cell r="M585" t="str">
            <v>PORTE 3</v>
          </cell>
        </row>
        <row r="586">
          <cell r="A586">
            <v>1422</v>
          </cell>
          <cell r="B586">
            <v>736169.9558333332</v>
          </cell>
          <cell r="C586">
            <v>0</v>
          </cell>
          <cell r="D586" t="str">
            <v>0. Antes de 2018</v>
          </cell>
          <cell r="E586">
            <v>736169.9558333332</v>
          </cell>
          <cell r="F586" t="str">
            <v>PORTE 1</v>
          </cell>
          <cell r="G586">
            <v>755624.04936057283</v>
          </cell>
          <cell r="H586" t="str">
            <v>--</v>
          </cell>
          <cell r="I586">
            <v>736169.9558333332</v>
          </cell>
          <cell r="J586" t="str">
            <v>PORTE 1</v>
          </cell>
          <cell r="K586" t="str">
            <v>PORTE 1</v>
          </cell>
          <cell r="L586" t="b">
            <v>1</v>
          </cell>
          <cell r="M586" t="str">
            <v>PORTE 1</v>
          </cell>
        </row>
        <row r="587">
          <cell r="A587">
            <v>1423</v>
          </cell>
          <cell r="B587">
            <v>1291849.2674999998</v>
          </cell>
          <cell r="C587">
            <v>0</v>
          </cell>
          <cell r="D587" t="str">
            <v>0. Antes de 2018</v>
          </cell>
          <cell r="E587">
            <v>1291849.2674999998</v>
          </cell>
          <cell r="F587" t="str">
            <v>PORTE 2</v>
          </cell>
          <cell r="G587">
            <v>1392861.6333559246</v>
          </cell>
          <cell r="H587" t="str">
            <v>--</v>
          </cell>
          <cell r="I587">
            <v>1291849.2674999998</v>
          </cell>
          <cell r="J587" t="str">
            <v>PORTE 2</v>
          </cell>
          <cell r="K587" t="str">
            <v>PORTE 3</v>
          </cell>
          <cell r="L587" t="b">
            <v>0</v>
          </cell>
          <cell r="M587" t="str">
            <v>PORTE 2</v>
          </cell>
        </row>
        <row r="588">
          <cell r="A588">
            <v>1424</v>
          </cell>
          <cell r="B588">
            <v>836735.32166666666</v>
          </cell>
          <cell r="C588">
            <v>0</v>
          </cell>
          <cell r="D588" t="str">
            <v>0. Antes de 2018</v>
          </cell>
          <cell r="E588">
            <v>836735.32166666666</v>
          </cell>
          <cell r="F588" t="str">
            <v>PORTE 2</v>
          </cell>
          <cell r="G588">
            <v>843907.07495277259</v>
          </cell>
          <cell r="H588" t="str">
            <v>--</v>
          </cell>
          <cell r="I588">
            <v>836735.32166666666</v>
          </cell>
          <cell r="J588" t="str">
            <v>PORTE 2</v>
          </cell>
          <cell r="K588" t="str">
            <v>PORTE 2</v>
          </cell>
          <cell r="L588" t="b">
            <v>1</v>
          </cell>
          <cell r="M588" t="str">
            <v>PORTE 2</v>
          </cell>
        </row>
        <row r="589">
          <cell r="A589">
            <v>1425</v>
          </cell>
          <cell r="B589">
            <v>831361.51500000001</v>
          </cell>
          <cell r="C589">
            <v>0</v>
          </cell>
          <cell r="D589" t="str">
            <v>0. Antes de 2018</v>
          </cell>
          <cell r="E589">
            <v>831361.51500000001</v>
          </cell>
          <cell r="F589" t="str">
            <v>PORTE 2</v>
          </cell>
          <cell r="G589">
            <v>998779.2024867133</v>
          </cell>
          <cell r="H589" t="str">
            <v>--</v>
          </cell>
          <cell r="I589">
            <v>831361.51500000001</v>
          </cell>
          <cell r="J589" t="str">
            <v>PORTE 2</v>
          </cell>
          <cell r="K589" t="str">
            <v>PORTE 2</v>
          </cell>
          <cell r="L589" t="b">
            <v>1</v>
          </cell>
          <cell r="M589" t="str">
            <v>PORTE 2</v>
          </cell>
        </row>
        <row r="590">
          <cell r="A590">
            <v>1426</v>
          </cell>
          <cell r="B590">
            <v>1544592.4358333333</v>
          </cell>
          <cell r="C590">
            <v>0</v>
          </cell>
          <cell r="D590" t="str">
            <v>0. Antes de 2018</v>
          </cell>
          <cell r="E590">
            <v>1544592.4358333333</v>
          </cell>
          <cell r="F590" t="str">
            <v>PORTE 3</v>
          </cell>
          <cell r="G590">
            <v>1697150.4289275415</v>
          </cell>
          <cell r="H590" t="str">
            <v>--</v>
          </cell>
          <cell r="I590">
            <v>1544592.4358333333</v>
          </cell>
          <cell r="J590" t="str">
            <v>PORTE 3</v>
          </cell>
          <cell r="K590" t="str">
            <v>PORTE 3</v>
          </cell>
          <cell r="L590" t="b">
            <v>1</v>
          </cell>
          <cell r="M590" t="str">
            <v>PORTE 3</v>
          </cell>
        </row>
        <row r="591">
          <cell r="A591">
            <v>1430</v>
          </cell>
          <cell r="B591">
            <v>1874909.6050000002</v>
          </cell>
          <cell r="C591">
            <v>0</v>
          </cell>
          <cell r="D591" t="str">
            <v>0. Antes de 2018</v>
          </cell>
          <cell r="E591">
            <v>1874909.6050000002</v>
          </cell>
          <cell r="F591" t="str">
            <v>PORTE 3</v>
          </cell>
          <cell r="G591">
            <v>2203600.5490446026</v>
          </cell>
          <cell r="H591" t="str">
            <v>--</v>
          </cell>
          <cell r="I591">
            <v>1874909.6050000002</v>
          </cell>
          <cell r="J591" t="str">
            <v>PORTE 3</v>
          </cell>
          <cell r="K591" t="str">
            <v>PORTE 4</v>
          </cell>
          <cell r="L591" t="b">
            <v>0</v>
          </cell>
          <cell r="M591" t="str">
            <v>PORTE 3</v>
          </cell>
        </row>
        <row r="592">
          <cell r="A592">
            <v>1431</v>
          </cell>
          <cell r="B592">
            <v>722702.29166666663</v>
          </cell>
          <cell r="C592">
            <v>0</v>
          </cell>
          <cell r="D592" t="str">
            <v>0. Antes de 2018</v>
          </cell>
          <cell r="E592">
            <v>722702.29166666663</v>
          </cell>
          <cell r="F592" t="str">
            <v>PORTE 1</v>
          </cell>
          <cell r="G592">
            <v>840147.62500768993</v>
          </cell>
          <cell r="H592" t="str">
            <v>--</v>
          </cell>
          <cell r="I592">
            <v>722702.29166666663</v>
          </cell>
          <cell r="J592" t="str">
            <v>PORTE 1</v>
          </cell>
          <cell r="K592" t="str">
            <v>PORTE 2</v>
          </cell>
          <cell r="L592" t="b">
            <v>0</v>
          </cell>
          <cell r="M592" t="str">
            <v>PORTE 1</v>
          </cell>
        </row>
        <row r="593">
          <cell r="A593">
            <v>1432</v>
          </cell>
          <cell r="B593">
            <v>840090.72833333339</v>
          </cell>
          <cell r="C593">
            <v>0</v>
          </cell>
          <cell r="D593" t="str">
            <v>0. Antes de 2018</v>
          </cell>
          <cell r="E593">
            <v>840090.72833333339</v>
          </cell>
          <cell r="F593" t="str">
            <v>PORTE 2</v>
          </cell>
          <cell r="G593">
            <v>829517.34390330641</v>
          </cell>
          <cell r="H593" t="str">
            <v>--</v>
          </cell>
          <cell r="I593">
            <v>840090.72833333339</v>
          </cell>
          <cell r="J593" t="str">
            <v>PORTE 2</v>
          </cell>
          <cell r="K593" t="str">
            <v>PORTE 2</v>
          </cell>
          <cell r="L593" t="b">
            <v>1</v>
          </cell>
          <cell r="M593" t="str">
            <v>PORTE 2</v>
          </cell>
        </row>
        <row r="594">
          <cell r="A594">
            <v>1434</v>
          </cell>
          <cell r="B594">
            <v>1573908.1166666665</v>
          </cell>
          <cell r="C594">
            <v>0</v>
          </cell>
          <cell r="D594" t="str">
            <v>0. Antes de 2018</v>
          </cell>
          <cell r="E594">
            <v>1573908.1166666665</v>
          </cell>
          <cell r="F594" t="str">
            <v>PORTE 3</v>
          </cell>
          <cell r="G594">
            <v>1755648.1865721431</v>
          </cell>
          <cell r="H594" t="str">
            <v>--</v>
          </cell>
          <cell r="I594">
            <v>1573908.1166666665</v>
          </cell>
          <cell r="J594" t="str">
            <v>PORTE 3</v>
          </cell>
          <cell r="K594" t="str">
            <v>PORTE 3</v>
          </cell>
          <cell r="L594" t="b">
            <v>1</v>
          </cell>
          <cell r="M594" t="str">
            <v>PORTE 3</v>
          </cell>
        </row>
        <row r="595">
          <cell r="A595">
            <v>1435</v>
          </cell>
          <cell r="B595">
            <v>2364039.3258333332</v>
          </cell>
          <cell r="C595">
            <v>0</v>
          </cell>
          <cell r="D595" t="str">
            <v>0. Antes de 2018</v>
          </cell>
          <cell r="E595">
            <v>2364039.3258333332</v>
          </cell>
          <cell r="F595" t="str">
            <v>PORTE 4</v>
          </cell>
          <cell r="G595">
            <v>2545045.8324706214</v>
          </cell>
          <cell r="H595" t="str">
            <v>--</v>
          </cell>
          <cell r="I595">
            <v>2364039.3258333332</v>
          </cell>
          <cell r="J595" t="str">
            <v>PORTE 4</v>
          </cell>
          <cell r="K595" t="str">
            <v>PORTE 4</v>
          </cell>
          <cell r="L595" t="b">
            <v>1</v>
          </cell>
          <cell r="M595" t="str">
            <v>PORTE 4</v>
          </cell>
        </row>
        <row r="596">
          <cell r="A596">
            <v>1436</v>
          </cell>
          <cell r="B596">
            <v>1546941.2308333332</v>
          </cell>
          <cell r="C596">
            <v>0</v>
          </cell>
          <cell r="D596" t="str">
            <v>0. Antes de 2018</v>
          </cell>
          <cell r="E596">
            <v>1546941.2308333332</v>
          </cell>
          <cell r="F596" t="str">
            <v>PORTE 3</v>
          </cell>
          <cell r="G596">
            <v>1868105.2543965138</v>
          </cell>
          <cell r="H596" t="str">
            <v>--</v>
          </cell>
          <cell r="I596">
            <v>1546941.2308333332</v>
          </cell>
          <cell r="J596" t="str">
            <v>PORTE 3</v>
          </cell>
          <cell r="K596" t="str">
            <v>PORTE 3</v>
          </cell>
          <cell r="L596" t="b">
            <v>1</v>
          </cell>
          <cell r="M596" t="str">
            <v>PORTE 3</v>
          </cell>
        </row>
        <row r="597">
          <cell r="A597">
            <v>1437</v>
          </cell>
          <cell r="B597">
            <v>1654320.4458333331</v>
          </cell>
          <cell r="C597">
            <v>0</v>
          </cell>
          <cell r="D597" t="str">
            <v>0. Antes de 2018</v>
          </cell>
          <cell r="E597">
            <v>1654320.4458333331</v>
          </cell>
          <cell r="F597" t="str">
            <v>PORTE 3</v>
          </cell>
          <cell r="G597">
            <v>2187618.6910332283</v>
          </cell>
          <cell r="H597" t="str">
            <v>--</v>
          </cell>
          <cell r="I597">
            <v>1654320.4458333331</v>
          </cell>
          <cell r="J597" t="str">
            <v>PORTE 3</v>
          </cell>
          <cell r="K597" t="str">
            <v>PORTE 4</v>
          </cell>
          <cell r="L597" t="b">
            <v>0</v>
          </cell>
          <cell r="M597" t="str">
            <v>PORTE 3</v>
          </cell>
        </row>
        <row r="598">
          <cell r="A598">
            <v>1438</v>
          </cell>
          <cell r="B598">
            <v>1699338.5225000002</v>
          </cell>
          <cell r="C598">
            <v>0</v>
          </cell>
          <cell r="D598" t="str">
            <v>0. Antes de 2018</v>
          </cell>
          <cell r="E598">
            <v>1699338.5225000002</v>
          </cell>
          <cell r="F598" t="str">
            <v>PORTE 3</v>
          </cell>
          <cell r="G598">
            <v>1969211.5630317784</v>
          </cell>
          <cell r="H598" t="str">
            <v>--</v>
          </cell>
          <cell r="I598">
            <v>1699338.5225000002</v>
          </cell>
          <cell r="J598" t="str">
            <v>PORTE 3</v>
          </cell>
          <cell r="K598" t="str">
            <v>PORTE 3</v>
          </cell>
          <cell r="L598" t="b">
            <v>1</v>
          </cell>
          <cell r="M598" t="str">
            <v>PORTE 3</v>
          </cell>
        </row>
        <row r="599">
          <cell r="A599">
            <v>1439</v>
          </cell>
          <cell r="B599">
            <v>1548045.8616666666</v>
          </cell>
          <cell r="C599">
            <v>0</v>
          </cell>
          <cell r="D599" t="str">
            <v>0. Antes de 2018</v>
          </cell>
          <cell r="E599">
            <v>1548045.8616666666</v>
          </cell>
          <cell r="F599" t="str">
            <v>PORTE 3</v>
          </cell>
          <cell r="G599">
            <v>1672047.3646661721</v>
          </cell>
          <cell r="H599" t="str">
            <v>--</v>
          </cell>
          <cell r="I599">
            <v>1548045.8616666666</v>
          </cell>
          <cell r="J599" t="str">
            <v>PORTE 3</v>
          </cell>
          <cell r="K599" t="str">
            <v>PORTE 3</v>
          </cell>
          <cell r="L599" t="b">
            <v>1</v>
          </cell>
          <cell r="M599" t="str">
            <v>PORTE 3</v>
          </cell>
        </row>
        <row r="600">
          <cell r="A600">
            <v>1444</v>
          </cell>
          <cell r="B600">
            <v>2076416.3866666667</v>
          </cell>
          <cell r="C600">
            <v>0</v>
          </cell>
          <cell r="D600" t="str">
            <v>0. Antes de 2018</v>
          </cell>
          <cell r="E600">
            <v>2076416.3866666667</v>
          </cell>
          <cell r="F600" t="str">
            <v>PORTE 4</v>
          </cell>
          <cell r="G600">
            <v>2464242.986913776</v>
          </cell>
          <cell r="H600" t="str">
            <v>--</v>
          </cell>
          <cell r="I600">
            <v>2076416.3866666667</v>
          </cell>
          <cell r="J600" t="str">
            <v>PORTE 4</v>
          </cell>
          <cell r="K600" t="str">
            <v>PORTE 4</v>
          </cell>
          <cell r="L600" t="b">
            <v>1</v>
          </cell>
          <cell r="M600" t="str">
            <v>PORTE 4</v>
          </cell>
        </row>
        <row r="601">
          <cell r="A601">
            <v>1448</v>
          </cell>
          <cell r="B601">
            <v>1673827.4391666667</v>
          </cell>
          <cell r="C601">
            <v>0</v>
          </cell>
          <cell r="D601" t="str">
            <v>0. Antes de 2018</v>
          </cell>
          <cell r="E601">
            <v>1673827.4391666667</v>
          </cell>
          <cell r="F601" t="str">
            <v>PORTE 3</v>
          </cell>
          <cell r="G601">
            <v>1987103.9672009505</v>
          </cell>
          <cell r="H601" t="str">
            <v>--</v>
          </cell>
          <cell r="I601">
            <v>1673827.4391666667</v>
          </cell>
          <cell r="J601" t="str">
            <v>PORTE 3</v>
          </cell>
          <cell r="K601" t="str">
            <v>PORTE 3</v>
          </cell>
          <cell r="L601" t="b">
            <v>1</v>
          </cell>
          <cell r="M601" t="str">
            <v>PORTE 3</v>
          </cell>
        </row>
        <row r="602">
          <cell r="A602">
            <v>1450</v>
          </cell>
          <cell r="B602">
            <v>817583.96666666679</v>
          </cell>
          <cell r="C602">
            <v>0</v>
          </cell>
          <cell r="D602" t="str">
            <v>0. Antes de 2018</v>
          </cell>
          <cell r="E602">
            <v>817583.96666666679</v>
          </cell>
          <cell r="F602" t="str">
            <v>PORTE 2</v>
          </cell>
          <cell r="G602">
            <v>930607.82863957423</v>
          </cell>
          <cell r="H602" t="str">
            <v>--</v>
          </cell>
          <cell r="I602">
            <v>817583.96666666679</v>
          </cell>
          <cell r="J602" t="str">
            <v>PORTE 2</v>
          </cell>
          <cell r="K602" t="str">
            <v>PORTE 2</v>
          </cell>
          <cell r="L602" t="b">
            <v>1</v>
          </cell>
          <cell r="M602" t="str">
            <v>PORTE 2</v>
          </cell>
        </row>
        <row r="603">
          <cell r="A603">
            <v>1451</v>
          </cell>
          <cell r="B603">
            <v>1165291.9075</v>
          </cell>
          <cell r="C603">
            <v>0</v>
          </cell>
          <cell r="D603" t="str">
            <v>0. Antes de 2018</v>
          </cell>
          <cell r="E603">
            <v>1165291.9075</v>
          </cell>
          <cell r="F603" t="str">
            <v>PORTE 2</v>
          </cell>
          <cell r="G603">
            <v>1305334.227464539</v>
          </cell>
          <cell r="H603" t="str">
            <v>--</v>
          </cell>
          <cell r="I603">
            <v>1165291.9075</v>
          </cell>
          <cell r="J603" t="str">
            <v>PORTE 2</v>
          </cell>
          <cell r="K603" t="str">
            <v>PORTE 3</v>
          </cell>
          <cell r="L603" t="b">
            <v>0</v>
          </cell>
          <cell r="M603" t="str">
            <v>PORTE 2</v>
          </cell>
        </row>
        <row r="604">
          <cell r="A604">
            <v>1452</v>
          </cell>
          <cell r="B604">
            <v>1196908.5408333333</v>
          </cell>
          <cell r="C604">
            <v>0</v>
          </cell>
          <cell r="D604" t="str">
            <v>0. Antes de 2018</v>
          </cell>
          <cell r="E604">
            <v>1196908.5408333333</v>
          </cell>
          <cell r="F604" t="str">
            <v>PORTE 2</v>
          </cell>
          <cell r="G604">
            <v>1464427.5884131291</v>
          </cell>
          <cell r="H604" t="str">
            <v>--</v>
          </cell>
          <cell r="I604">
            <v>1196908.5408333333</v>
          </cell>
          <cell r="J604" t="str">
            <v>PORTE 2</v>
          </cell>
          <cell r="K604" t="str">
            <v>PORTE 3</v>
          </cell>
          <cell r="L604" t="b">
            <v>0</v>
          </cell>
          <cell r="M604" t="str">
            <v>PORTE 2</v>
          </cell>
        </row>
        <row r="605">
          <cell r="A605">
            <v>1453</v>
          </cell>
          <cell r="B605">
            <v>1214518.3858333332</v>
          </cell>
          <cell r="C605">
            <v>0</v>
          </cell>
          <cell r="D605" t="str">
            <v>0. Antes de 2018</v>
          </cell>
          <cell r="E605">
            <v>1214518.3858333332</v>
          </cell>
          <cell r="F605" t="str">
            <v>PORTE 2</v>
          </cell>
          <cell r="G605">
            <v>1318124.5830983496</v>
          </cell>
          <cell r="H605" t="str">
            <v>--</v>
          </cell>
          <cell r="I605">
            <v>1214518.3858333332</v>
          </cell>
          <cell r="J605" t="str">
            <v>PORTE 2</v>
          </cell>
          <cell r="K605" t="str">
            <v>PORTE 3</v>
          </cell>
          <cell r="L605" t="b">
            <v>0</v>
          </cell>
          <cell r="M605" t="str">
            <v>PORTE 2</v>
          </cell>
        </row>
        <row r="606">
          <cell r="A606">
            <v>1455</v>
          </cell>
          <cell r="B606">
            <v>1793667.8950000003</v>
          </cell>
          <cell r="C606">
            <v>0</v>
          </cell>
          <cell r="D606" t="str">
            <v>0. Antes de 2018</v>
          </cell>
          <cell r="E606">
            <v>1793667.8950000003</v>
          </cell>
          <cell r="F606" t="str">
            <v>PORTE 3</v>
          </cell>
          <cell r="G606">
            <v>2032616.3055915239</v>
          </cell>
          <cell r="H606" t="str">
            <v>--</v>
          </cell>
          <cell r="I606">
            <v>1793667.8950000003</v>
          </cell>
          <cell r="J606" t="str">
            <v>PORTE 3</v>
          </cell>
          <cell r="K606" t="str">
            <v>PORTE 4</v>
          </cell>
          <cell r="L606" t="b">
            <v>0</v>
          </cell>
          <cell r="M606" t="str">
            <v>PORTE 3</v>
          </cell>
        </row>
        <row r="607">
          <cell r="A607">
            <v>1456</v>
          </cell>
          <cell r="B607">
            <v>5006108.7008333327</v>
          </cell>
          <cell r="C607">
            <v>0</v>
          </cell>
          <cell r="D607" t="str">
            <v>0. Antes de 2018</v>
          </cell>
          <cell r="E607">
            <v>5006108.7008333327</v>
          </cell>
          <cell r="F607" t="str">
            <v>PORTE 6</v>
          </cell>
          <cell r="G607">
            <v>5601441.1119729327</v>
          </cell>
          <cell r="H607" t="str">
            <v>--</v>
          </cell>
          <cell r="I607">
            <v>5006108.7008333327</v>
          </cell>
          <cell r="J607" t="str">
            <v>PORTE 6</v>
          </cell>
          <cell r="K607" t="str">
            <v>PORTE 6</v>
          </cell>
          <cell r="L607" t="b">
            <v>1</v>
          </cell>
          <cell r="M607" t="str">
            <v>PORTE 6</v>
          </cell>
        </row>
        <row r="608">
          <cell r="A608">
            <v>1457</v>
          </cell>
          <cell r="B608">
            <v>1497868.1958333331</v>
          </cell>
          <cell r="C608">
            <v>0</v>
          </cell>
          <cell r="D608" t="str">
            <v>0. Antes de 2018</v>
          </cell>
          <cell r="E608">
            <v>1497868.1958333331</v>
          </cell>
          <cell r="F608" t="str">
            <v>PORTE 3</v>
          </cell>
          <cell r="G608">
            <v>1842653.7648107428</v>
          </cell>
          <cell r="H608" t="str">
            <v>--</v>
          </cell>
          <cell r="I608">
            <v>1497868.1958333331</v>
          </cell>
          <cell r="J608" t="str">
            <v>PORTE 3</v>
          </cell>
          <cell r="K608" t="str">
            <v>PORTE 3</v>
          </cell>
          <cell r="L608" t="b">
            <v>1</v>
          </cell>
          <cell r="M608" t="str">
            <v>PORTE 3</v>
          </cell>
        </row>
        <row r="609">
          <cell r="A609">
            <v>1458</v>
          </cell>
          <cell r="B609">
            <v>1574592.9208333336</v>
          </cell>
          <cell r="C609">
            <v>0</v>
          </cell>
          <cell r="D609" t="str">
            <v>0. Antes de 2018</v>
          </cell>
          <cell r="E609">
            <v>1574592.9208333336</v>
          </cell>
          <cell r="F609" t="str">
            <v>PORTE 3</v>
          </cell>
          <cell r="G609">
            <v>1853818.4797264221</v>
          </cell>
          <cell r="H609" t="str">
            <v>--</v>
          </cell>
          <cell r="I609">
            <v>1574592.9208333336</v>
          </cell>
          <cell r="J609" t="str">
            <v>PORTE 3</v>
          </cell>
          <cell r="K609" t="str">
            <v>PORTE 3</v>
          </cell>
          <cell r="L609" t="b">
            <v>1</v>
          </cell>
          <cell r="M609" t="str">
            <v>PORTE 3</v>
          </cell>
        </row>
        <row r="610">
          <cell r="A610">
            <v>1459</v>
          </cell>
          <cell r="B610">
            <v>2463144.2466666666</v>
          </cell>
          <cell r="C610">
            <v>0</v>
          </cell>
          <cell r="D610" t="str">
            <v>0. Antes de 2018</v>
          </cell>
          <cell r="E610">
            <v>2463144.2466666666</v>
          </cell>
          <cell r="F610" t="str">
            <v>PORTE 4</v>
          </cell>
          <cell r="G610">
            <v>2840134.7906902065</v>
          </cell>
          <cell r="H610" t="str">
            <v>--</v>
          </cell>
          <cell r="I610">
            <v>2463144.2466666666</v>
          </cell>
          <cell r="J610" t="str">
            <v>PORTE 4</v>
          </cell>
          <cell r="K610" t="str">
            <v>PORTE 4</v>
          </cell>
          <cell r="L610" t="b">
            <v>1</v>
          </cell>
          <cell r="M610" t="str">
            <v>PORTE 4</v>
          </cell>
        </row>
        <row r="611">
          <cell r="A611">
            <v>1460</v>
          </cell>
          <cell r="B611">
            <v>2094284.6816666666</v>
          </cell>
          <cell r="C611">
            <v>0</v>
          </cell>
          <cell r="D611" t="str">
            <v>0. Antes de 2018</v>
          </cell>
          <cell r="E611">
            <v>2094284.6816666666</v>
          </cell>
          <cell r="F611" t="str">
            <v>PORTE 4</v>
          </cell>
          <cell r="G611">
            <v>2450653.4407466054</v>
          </cell>
          <cell r="H611" t="str">
            <v>--</v>
          </cell>
          <cell r="I611">
            <v>2094284.6816666666</v>
          </cell>
          <cell r="J611" t="str">
            <v>PORTE 4</v>
          </cell>
          <cell r="K611" t="str">
            <v>PORTE 4</v>
          </cell>
          <cell r="L611" t="b">
            <v>1</v>
          </cell>
          <cell r="M611" t="str">
            <v>PORTE 4</v>
          </cell>
        </row>
        <row r="612">
          <cell r="A612">
            <v>1461</v>
          </cell>
          <cell r="B612">
            <v>1329980.1416666668</v>
          </cell>
          <cell r="C612">
            <v>0</v>
          </cell>
          <cell r="D612" t="str">
            <v>0. Antes de 2018</v>
          </cell>
          <cell r="E612">
            <v>1329980.1416666668</v>
          </cell>
          <cell r="F612" t="str">
            <v>PORTE 3</v>
          </cell>
          <cell r="G612">
            <v>1593669.8004240328</v>
          </cell>
          <cell r="H612" t="str">
            <v>--</v>
          </cell>
          <cell r="I612">
            <v>1329980.1416666668</v>
          </cell>
          <cell r="J612" t="str">
            <v>PORTE 3</v>
          </cell>
          <cell r="K612" t="str">
            <v>PORTE 3</v>
          </cell>
          <cell r="L612" t="b">
            <v>1</v>
          </cell>
          <cell r="M612" t="str">
            <v>PORTE 3</v>
          </cell>
        </row>
        <row r="613">
          <cell r="A613">
            <v>1462</v>
          </cell>
          <cell r="B613">
            <v>1265872.48</v>
          </cell>
          <cell r="C613">
            <v>0</v>
          </cell>
          <cell r="D613" t="str">
            <v>0. Antes de 2018</v>
          </cell>
          <cell r="E613">
            <v>1265872.48</v>
          </cell>
          <cell r="F613" t="str">
            <v>PORTE 2</v>
          </cell>
          <cell r="G613">
            <v>1446317.3036758497</v>
          </cell>
          <cell r="H613" t="str">
            <v>--</v>
          </cell>
          <cell r="I613">
            <v>1265872.48</v>
          </cell>
          <cell r="J613" t="str">
            <v>PORTE 2</v>
          </cell>
          <cell r="K613" t="str">
            <v>PORTE 3</v>
          </cell>
          <cell r="L613" t="b">
            <v>0</v>
          </cell>
          <cell r="M613" t="str">
            <v>PORTE 2</v>
          </cell>
        </row>
        <row r="614">
          <cell r="A614">
            <v>1463</v>
          </cell>
          <cell r="B614">
            <v>1089440.5349999999</v>
          </cell>
          <cell r="C614">
            <v>0</v>
          </cell>
          <cell r="D614" t="str">
            <v>0. Antes de 2018</v>
          </cell>
          <cell r="E614">
            <v>1089440.5349999999</v>
          </cell>
          <cell r="F614" t="str">
            <v>PORTE 2</v>
          </cell>
          <cell r="G614">
            <v>1258610.1707471972</v>
          </cell>
          <cell r="H614" t="str">
            <v>--</v>
          </cell>
          <cell r="I614">
            <v>1089440.5349999999</v>
          </cell>
          <cell r="J614" t="str">
            <v>PORTE 2</v>
          </cell>
          <cell r="K614" t="str">
            <v>PORTE 2</v>
          </cell>
          <cell r="L614" t="b">
            <v>1</v>
          </cell>
          <cell r="M614" t="str">
            <v>PORTE 2</v>
          </cell>
        </row>
        <row r="615">
          <cell r="A615">
            <v>1464</v>
          </cell>
          <cell r="B615">
            <v>1628425.0916666666</v>
          </cell>
          <cell r="C615">
            <v>0</v>
          </cell>
          <cell r="D615" t="str">
            <v>0. Antes de 2018</v>
          </cell>
          <cell r="E615">
            <v>1628425.0916666666</v>
          </cell>
          <cell r="F615" t="str">
            <v>PORTE 3</v>
          </cell>
          <cell r="G615">
            <v>1856717.5989653887</v>
          </cell>
          <cell r="H615" t="str">
            <v>--</v>
          </cell>
          <cell r="I615">
            <v>1628425.0916666666</v>
          </cell>
          <cell r="J615" t="str">
            <v>PORTE 3</v>
          </cell>
          <cell r="K615" t="str">
            <v>PORTE 3</v>
          </cell>
          <cell r="L615" t="b">
            <v>1</v>
          </cell>
          <cell r="M615" t="str">
            <v>PORTE 3</v>
          </cell>
        </row>
        <row r="616">
          <cell r="A616">
            <v>1465</v>
          </cell>
          <cell r="B616">
            <v>1694350.9983333338</v>
          </cell>
          <cell r="C616">
            <v>0</v>
          </cell>
          <cell r="D616" t="str">
            <v>0. Antes de 2018</v>
          </cell>
          <cell r="E616">
            <v>1694350.9983333338</v>
          </cell>
          <cell r="F616" t="str">
            <v>PORTE 3</v>
          </cell>
          <cell r="G616">
            <v>1798718.1304508355</v>
          </cell>
          <cell r="H616" t="str">
            <v>--</v>
          </cell>
          <cell r="I616">
            <v>1694350.9983333338</v>
          </cell>
          <cell r="J616" t="str">
            <v>PORTE 3</v>
          </cell>
          <cell r="K616" t="str">
            <v>PORTE 3</v>
          </cell>
          <cell r="L616" t="b">
            <v>1</v>
          </cell>
          <cell r="M616" t="str">
            <v>PORTE 3</v>
          </cell>
        </row>
        <row r="617">
          <cell r="A617">
            <v>1466</v>
          </cell>
          <cell r="B617">
            <v>3405738.6549999993</v>
          </cell>
          <cell r="C617">
            <v>0</v>
          </cell>
          <cell r="D617" t="str">
            <v>0. Antes de 2018</v>
          </cell>
          <cell r="E617">
            <v>3405738.6549999993</v>
          </cell>
          <cell r="F617" t="str">
            <v>PORTE 5</v>
          </cell>
          <cell r="G617">
            <v>3748145.8257151628</v>
          </cell>
          <cell r="H617" t="str">
            <v>--</v>
          </cell>
          <cell r="I617">
            <v>3405738.6549999993</v>
          </cell>
          <cell r="J617" t="str">
            <v>PORTE 5</v>
          </cell>
          <cell r="K617" t="str">
            <v>PORTE 5</v>
          </cell>
          <cell r="L617" t="b">
            <v>1</v>
          </cell>
          <cell r="M617" t="str">
            <v>PORTE 5</v>
          </cell>
        </row>
        <row r="618">
          <cell r="A618">
            <v>1467</v>
          </cell>
          <cell r="B618">
            <v>1858696.158333333</v>
          </cell>
          <cell r="C618">
            <v>0</v>
          </cell>
          <cell r="D618" t="str">
            <v>0. Antes de 2018</v>
          </cell>
          <cell r="E618">
            <v>1858696.158333333</v>
          </cell>
          <cell r="F618" t="str">
            <v>PORTE 3</v>
          </cell>
          <cell r="G618">
            <v>2779838.0393728316</v>
          </cell>
          <cell r="H618" t="str">
            <v>--</v>
          </cell>
          <cell r="I618">
            <v>1858696.158333333</v>
          </cell>
          <cell r="J618" t="str">
            <v>PORTE 3</v>
          </cell>
          <cell r="K618" t="str">
            <v>PORTE 4</v>
          </cell>
          <cell r="L618" t="b">
            <v>0</v>
          </cell>
          <cell r="M618" t="str">
            <v>PORTE 3</v>
          </cell>
        </row>
        <row r="619">
          <cell r="A619">
            <v>1469</v>
          </cell>
          <cell r="B619">
            <v>1594673.8333333333</v>
          </cell>
          <cell r="C619">
            <v>0</v>
          </cell>
          <cell r="D619" t="str">
            <v>0. Antes de 2018</v>
          </cell>
          <cell r="E619">
            <v>1594673.8333333333</v>
          </cell>
          <cell r="F619" t="str">
            <v>PORTE 3</v>
          </cell>
          <cell r="G619">
            <v>1975001.7143572774</v>
          </cell>
          <cell r="H619" t="str">
            <v>--</v>
          </cell>
          <cell r="I619">
            <v>1594673.8333333333</v>
          </cell>
          <cell r="J619" t="str">
            <v>PORTE 3</v>
          </cell>
          <cell r="K619" t="str">
            <v>PORTE 3</v>
          </cell>
          <cell r="L619" t="b">
            <v>1</v>
          </cell>
          <cell r="M619" t="str">
            <v>PORTE 3</v>
          </cell>
        </row>
        <row r="620">
          <cell r="A620">
            <v>1470</v>
          </cell>
          <cell r="B620">
            <v>1520544.270833333</v>
          </cell>
          <cell r="C620">
            <v>0</v>
          </cell>
          <cell r="D620" t="str">
            <v>0. Antes de 2018</v>
          </cell>
          <cell r="E620">
            <v>1520544.270833333</v>
          </cell>
          <cell r="F620" t="str">
            <v>PORTE 3</v>
          </cell>
          <cell r="G620">
            <v>1925046.2636710436</v>
          </cell>
          <cell r="H620" t="str">
            <v>--</v>
          </cell>
          <cell r="I620">
            <v>1520544.270833333</v>
          </cell>
          <cell r="J620" t="str">
            <v>PORTE 3</v>
          </cell>
          <cell r="K620" t="str">
            <v>PORTE 3</v>
          </cell>
          <cell r="L620" t="b">
            <v>1</v>
          </cell>
          <cell r="M620" t="str">
            <v>PORTE 3</v>
          </cell>
        </row>
        <row r="621">
          <cell r="A621">
            <v>1471</v>
          </cell>
          <cell r="B621">
            <v>1323822.9216666666</v>
          </cell>
          <cell r="C621">
            <v>0</v>
          </cell>
          <cell r="D621" t="str">
            <v>0. Antes de 2018</v>
          </cell>
          <cell r="E621">
            <v>1323822.9216666666</v>
          </cell>
          <cell r="F621" t="str">
            <v>PORTE 3</v>
          </cell>
          <cell r="G621">
            <v>1574877.8655867749</v>
          </cell>
          <cell r="H621" t="str">
            <v>--</v>
          </cell>
          <cell r="I621">
            <v>1323822.9216666666</v>
          </cell>
          <cell r="J621" t="str">
            <v>PORTE 3</v>
          </cell>
          <cell r="K621" t="str">
            <v>PORTE 3</v>
          </cell>
          <cell r="L621" t="b">
            <v>1</v>
          </cell>
          <cell r="M621" t="str">
            <v>PORTE 3</v>
          </cell>
        </row>
        <row r="622">
          <cell r="A622">
            <v>1472</v>
          </cell>
          <cell r="B622">
            <v>1713519.7225000001</v>
          </cell>
          <cell r="C622">
            <v>0</v>
          </cell>
          <cell r="D622" t="str">
            <v>0. Antes de 2018</v>
          </cell>
          <cell r="E622">
            <v>1713519.7225000001</v>
          </cell>
          <cell r="F622" t="str">
            <v>PORTE 3</v>
          </cell>
          <cell r="G622">
            <v>2279015.5369861401</v>
          </cell>
          <cell r="H622" t="str">
            <v>--</v>
          </cell>
          <cell r="I622">
            <v>1713519.7225000001</v>
          </cell>
          <cell r="J622" t="str">
            <v>PORTE 3</v>
          </cell>
          <cell r="K622" t="str">
            <v>PORTE 4</v>
          </cell>
          <cell r="L622" t="b">
            <v>0</v>
          </cell>
          <cell r="M622" t="str">
            <v>PORTE 3</v>
          </cell>
        </row>
        <row r="623">
          <cell r="A623">
            <v>1473</v>
          </cell>
          <cell r="B623">
            <v>1097438.1475000002</v>
          </cell>
          <cell r="C623">
            <v>0</v>
          </cell>
          <cell r="D623" t="str">
            <v>0. Antes de 2018</v>
          </cell>
          <cell r="E623">
            <v>1097438.1475000002</v>
          </cell>
          <cell r="F623" t="str">
            <v>PORTE 2</v>
          </cell>
          <cell r="G623">
            <v>1129820.3759995124</v>
          </cell>
          <cell r="H623" t="str">
            <v>--</v>
          </cell>
          <cell r="I623">
            <v>1097438.1475000002</v>
          </cell>
          <cell r="J623" t="str">
            <v>PORTE 2</v>
          </cell>
          <cell r="K623" t="str">
            <v>PORTE 2</v>
          </cell>
          <cell r="L623" t="b">
            <v>1</v>
          </cell>
          <cell r="M623" t="str">
            <v>PORTE 2</v>
          </cell>
        </row>
        <row r="624">
          <cell r="A624">
            <v>1476</v>
          </cell>
          <cell r="B624">
            <v>1639982.6541666668</v>
          </cell>
          <cell r="C624">
            <v>0</v>
          </cell>
          <cell r="D624" t="str">
            <v>0. Antes de 2018</v>
          </cell>
          <cell r="E624">
            <v>1639982.6541666668</v>
          </cell>
          <cell r="F624" t="str">
            <v>PORTE 3</v>
          </cell>
          <cell r="G624">
            <v>1822179.2587545773</v>
          </cell>
          <cell r="H624" t="str">
            <v>--</v>
          </cell>
          <cell r="I624">
            <v>1639982.6541666668</v>
          </cell>
          <cell r="J624" t="str">
            <v>PORTE 3</v>
          </cell>
          <cell r="K624" t="str">
            <v>PORTE 3</v>
          </cell>
          <cell r="L624" t="b">
            <v>1</v>
          </cell>
          <cell r="M624" t="str">
            <v>PORTE 3</v>
          </cell>
        </row>
        <row r="625">
          <cell r="A625">
            <v>1477</v>
          </cell>
          <cell r="B625">
            <v>781274.93416666659</v>
          </cell>
          <cell r="C625">
            <v>0</v>
          </cell>
          <cell r="D625" t="str">
            <v>0. Antes de 2018</v>
          </cell>
          <cell r="E625">
            <v>781274.93416666659</v>
          </cell>
          <cell r="F625" t="str">
            <v>PORTE 1</v>
          </cell>
          <cell r="G625">
            <v>851068.84117186361</v>
          </cell>
          <cell r="H625" t="str">
            <v>--</v>
          </cell>
          <cell r="I625">
            <v>781274.93416666659</v>
          </cell>
          <cell r="J625" t="str">
            <v>PORTE 1</v>
          </cell>
          <cell r="K625" t="str">
            <v>PORTE 2</v>
          </cell>
          <cell r="L625" t="b">
            <v>0</v>
          </cell>
          <cell r="M625" t="str">
            <v>PORTE 1</v>
          </cell>
        </row>
        <row r="626">
          <cell r="A626">
            <v>1478</v>
          </cell>
          <cell r="B626">
            <v>1520310.0158333331</v>
          </cell>
          <cell r="C626">
            <v>0</v>
          </cell>
          <cell r="D626" t="str">
            <v>0. Antes de 2018</v>
          </cell>
          <cell r="E626">
            <v>1520310.0158333331</v>
          </cell>
          <cell r="F626" t="str">
            <v>PORTE 3</v>
          </cell>
          <cell r="G626">
            <v>1766976.4410242354</v>
          </cell>
          <cell r="H626" t="str">
            <v>--</v>
          </cell>
          <cell r="I626">
            <v>1520310.0158333331</v>
          </cell>
          <cell r="J626" t="str">
            <v>PORTE 3</v>
          </cell>
          <cell r="K626" t="str">
            <v>PORTE 3</v>
          </cell>
          <cell r="L626" t="b">
            <v>1</v>
          </cell>
          <cell r="M626" t="str">
            <v>PORTE 3</v>
          </cell>
        </row>
        <row r="627">
          <cell r="A627">
            <v>1479</v>
          </cell>
          <cell r="B627">
            <v>1839463.176666667</v>
          </cell>
          <cell r="C627">
            <v>0</v>
          </cell>
          <cell r="D627" t="str">
            <v>0. Antes de 2018</v>
          </cell>
          <cell r="E627">
            <v>1839463.176666667</v>
          </cell>
          <cell r="F627" t="str">
            <v>PORTE 3</v>
          </cell>
          <cell r="G627">
            <v>2553845.1252669906</v>
          </cell>
          <cell r="H627" t="str">
            <v>--</v>
          </cell>
          <cell r="I627">
            <v>1839463.176666667</v>
          </cell>
          <cell r="J627" t="str">
            <v>PORTE 3</v>
          </cell>
          <cell r="K627" t="str">
            <v>PORTE 4</v>
          </cell>
          <cell r="L627" t="b">
            <v>0</v>
          </cell>
          <cell r="M627" t="str">
            <v>PORTE 3</v>
          </cell>
        </row>
        <row r="628">
          <cell r="A628">
            <v>1480</v>
          </cell>
          <cell r="B628">
            <v>4672622.043333333</v>
          </cell>
          <cell r="C628">
            <v>0</v>
          </cell>
          <cell r="D628" t="str">
            <v>0. Antes de 2018</v>
          </cell>
          <cell r="E628">
            <v>4672622.043333333</v>
          </cell>
          <cell r="F628" t="str">
            <v>PORTE 6</v>
          </cell>
          <cell r="G628">
            <v>5617905.6114394888</v>
          </cell>
          <cell r="H628" t="str">
            <v>--</v>
          </cell>
          <cell r="I628">
            <v>4672622.043333333</v>
          </cell>
          <cell r="J628" t="str">
            <v>PORTE 6</v>
          </cell>
          <cell r="K628" t="str">
            <v>PORTE 6</v>
          </cell>
          <cell r="L628" t="b">
            <v>1</v>
          </cell>
          <cell r="M628" t="str">
            <v>PORTE 6</v>
          </cell>
        </row>
        <row r="629">
          <cell r="A629">
            <v>1481</v>
          </cell>
          <cell r="B629">
            <v>1426811.8316666668</v>
          </cell>
          <cell r="C629">
            <v>0</v>
          </cell>
          <cell r="D629" t="str">
            <v>0. Antes de 2018</v>
          </cell>
          <cell r="E629">
            <v>1426811.8316666668</v>
          </cell>
          <cell r="F629" t="str">
            <v>PORTE 3</v>
          </cell>
          <cell r="G629">
            <v>1514194.4705745673</v>
          </cell>
          <cell r="H629" t="str">
            <v>--</v>
          </cell>
          <cell r="I629">
            <v>1426811.8316666668</v>
          </cell>
          <cell r="J629" t="str">
            <v>PORTE 3</v>
          </cell>
          <cell r="K629" t="str">
            <v>PORTE 3</v>
          </cell>
          <cell r="L629" t="b">
            <v>1</v>
          </cell>
          <cell r="M629" t="str">
            <v>PORTE 3</v>
          </cell>
        </row>
        <row r="630">
          <cell r="A630">
            <v>1482</v>
          </cell>
          <cell r="B630">
            <v>1332800.5766666669</v>
          </cell>
          <cell r="C630">
            <v>0</v>
          </cell>
          <cell r="D630" t="str">
            <v>0. Antes de 2018</v>
          </cell>
          <cell r="E630">
            <v>1332800.5766666669</v>
          </cell>
          <cell r="F630" t="str">
            <v>PORTE 3</v>
          </cell>
          <cell r="G630">
            <v>1480027.765198831</v>
          </cell>
          <cell r="H630" t="str">
            <v>--</v>
          </cell>
          <cell r="I630">
            <v>1332800.5766666669</v>
          </cell>
          <cell r="J630" t="str">
            <v>PORTE 3</v>
          </cell>
          <cell r="K630" t="str">
            <v>PORTE 3</v>
          </cell>
          <cell r="L630" t="b">
            <v>1</v>
          </cell>
          <cell r="M630" t="str">
            <v>PORTE 3</v>
          </cell>
        </row>
        <row r="631">
          <cell r="A631">
            <v>1483</v>
          </cell>
          <cell r="B631">
            <v>1234099.0325</v>
          </cell>
          <cell r="C631">
            <v>0</v>
          </cell>
          <cell r="D631" t="str">
            <v>0. Antes de 2018</v>
          </cell>
          <cell r="E631">
            <v>1234099.0325</v>
          </cell>
          <cell r="F631" t="str">
            <v>PORTE 2</v>
          </cell>
          <cell r="G631">
            <v>1479054.9084699156</v>
          </cell>
          <cell r="H631" t="str">
            <v>--</v>
          </cell>
          <cell r="I631">
            <v>1234099.0325</v>
          </cell>
          <cell r="J631" t="str">
            <v>PORTE 2</v>
          </cell>
          <cell r="K631" t="str">
            <v>PORTE 3</v>
          </cell>
          <cell r="L631" t="b">
            <v>0</v>
          </cell>
          <cell r="M631" t="str">
            <v>PORTE 2</v>
          </cell>
        </row>
        <row r="632">
          <cell r="A632">
            <v>1484</v>
          </cell>
          <cell r="B632">
            <v>691076.53249999997</v>
          </cell>
          <cell r="C632">
            <v>0</v>
          </cell>
          <cell r="D632" t="str">
            <v>0. Antes de 2018</v>
          </cell>
          <cell r="E632">
            <v>691076.53249999997</v>
          </cell>
          <cell r="F632" t="str">
            <v>PORTE 1</v>
          </cell>
          <cell r="G632">
            <v>765524.56955342472</v>
          </cell>
          <cell r="H632" t="str">
            <v>--</v>
          </cell>
          <cell r="I632">
            <v>691076.53249999997</v>
          </cell>
          <cell r="J632" t="str">
            <v>PORTE 1</v>
          </cell>
          <cell r="K632" t="str">
            <v>PORTE 1</v>
          </cell>
          <cell r="L632" t="b">
            <v>1</v>
          </cell>
          <cell r="M632" t="str">
            <v>PORTE 1</v>
          </cell>
        </row>
        <row r="633">
          <cell r="A633">
            <v>1485</v>
          </cell>
          <cell r="B633">
            <v>2881779.334166667</v>
          </cell>
          <cell r="C633">
            <v>0</v>
          </cell>
          <cell r="D633" t="str">
            <v>0. Antes de 2018</v>
          </cell>
          <cell r="E633">
            <v>2881779.334166667</v>
          </cell>
          <cell r="F633" t="str">
            <v>PORTE 4</v>
          </cell>
          <cell r="G633">
            <v>3251459.7468910459</v>
          </cell>
          <cell r="H633" t="str">
            <v>--</v>
          </cell>
          <cell r="I633">
            <v>2881779.334166667</v>
          </cell>
          <cell r="J633" t="str">
            <v>PORTE 4</v>
          </cell>
          <cell r="K633" t="str">
            <v>PORTE 5</v>
          </cell>
          <cell r="L633" t="b">
            <v>0</v>
          </cell>
          <cell r="M633" t="str">
            <v>PORTE 4</v>
          </cell>
        </row>
        <row r="634">
          <cell r="A634">
            <v>1486</v>
          </cell>
          <cell r="B634">
            <v>975734.36249999993</v>
          </cell>
          <cell r="C634">
            <v>0</v>
          </cell>
          <cell r="D634" t="str">
            <v>0. Antes de 2018</v>
          </cell>
          <cell r="E634">
            <v>975734.36249999993</v>
          </cell>
          <cell r="F634" t="str">
            <v>PORTE 2</v>
          </cell>
          <cell r="G634">
            <v>1085716.5996264098</v>
          </cell>
          <cell r="H634" t="str">
            <v>--</v>
          </cell>
          <cell r="I634">
            <v>975734.36249999993</v>
          </cell>
          <cell r="J634" t="str">
            <v>PORTE 2</v>
          </cell>
          <cell r="K634" t="str">
            <v>PORTE 2</v>
          </cell>
          <cell r="L634" t="b">
            <v>1</v>
          </cell>
          <cell r="M634" t="str">
            <v>PORTE 2</v>
          </cell>
        </row>
        <row r="635">
          <cell r="A635">
            <v>1487</v>
          </cell>
          <cell r="B635">
            <v>1070579.7991666666</v>
          </cell>
          <cell r="C635">
            <v>0</v>
          </cell>
          <cell r="D635" t="str">
            <v>0. Antes de 2018</v>
          </cell>
          <cell r="E635">
            <v>1070579.7991666666</v>
          </cell>
          <cell r="F635" t="str">
            <v>PORTE 2</v>
          </cell>
          <cell r="G635">
            <v>1184067.2553529656</v>
          </cell>
          <cell r="H635" t="str">
            <v>--</v>
          </cell>
          <cell r="I635">
            <v>1070579.7991666666</v>
          </cell>
          <cell r="J635" t="str">
            <v>PORTE 2</v>
          </cell>
          <cell r="K635" t="str">
            <v>PORTE 2</v>
          </cell>
          <cell r="L635" t="b">
            <v>1</v>
          </cell>
          <cell r="M635" t="str">
            <v>PORTE 2</v>
          </cell>
        </row>
        <row r="636">
          <cell r="A636">
            <v>1489</v>
          </cell>
          <cell r="B636">
            <v>776362.61083333334</v>
          </cell>
          <cell r="C636">
            <v>0</v>
          </cell>
          <cell r="D636" t="str">
            <v>0. Antes de 2018</v>
          </cell>
          <cell r="E636">
            <v>776362.61083333334</v>
          </cell>
          <cell r="F636" t="str">
            <v>PORTE 1</v>
          </cell>
          <cell r="G636">
            <v>977824.17884037504</v>
          </cell>
          <cell r="H636" t="str">
            <v>--</v>
          </cell>
          <cell r="I636">
            <v>776362.61083333334</v>
          </cell>
          <cell r="J636" t="str">
            <v>PORTE 1</v>
          </cell>
          <cell r="K636" t="str">
            <v>PORTE 2</v>
          </cell>
          <cell r="L636" t="b">
            <v>0</v>
          </cell>
          <cell r="M636" t="str">
            <v>PORTE 1</v>
          </cell>
        </row>
        <row r="637">
          <cell r="A637">
            <v>1490</v>
          </cell>
          <cell r="B637">
            <v>1897589.5925</v>
          </cell>
          <cell r="C637">
            <v>0</v>
          </cell>
          <cell r="D637" t="str">
            <v>0. Antes de 2018</v>
          </cell>
          <cell r="E637">
            <v>1897589.5925</v>
          </cell>
          <cell r="F637" t="str">
            <v>PORTE 3</v>
          </cell>
          <cell r="G637">
            <v>2231852.0874681543</v>
          </cell>
          <cell r="H637" t="str">
            <v>--</v>
          </cell>
          <cell r="I637">
            <v>1897589.5925</v>
          </cell>
          <cell r="J637" t="str">
            <v>PORTE 3</v>
          </cell>
          <cell r="K637" t="str">
            <v>PORTE 4</v>
          </cell>
          <cell r="L637" t="b">
            <v>0</v>
          </cell>
          <cell r="M637" t="str">
            <v>PORTE 3</v>
          </cell>
        </row>
        <row r="638">
          <cell r="A638">
            <v>1492</v>
          </cell>
          <cell r="B638">
            <v>745139.76250000007</v>
          </cell>
          <cell r="C638">
            <v>0</v>
          </cell>
          <cell r="D638" t="str">
            <v>0. Antes de 2018</v>
          </cell>
          <cell r="E638">
            <v>745139.76250000007</v>
          </cell>
          <cell r="F638" t="str">
            <v>PORTE 1</v>
          </cell>
          <cell r="G638">
            <v>902974.75822931761</v>
          </cell>
          <cell r="H638" t="str">
            <v>--</v>
          </cell>
          <cell r="I638">
            <v>745139.76250000007</v>
          </cell>
          <cell r="J638" t="str">
            <v>PORTE 1</v>
          </cell>
          <cell r="K638" t="str">
            <v>PORTE 2</v>
          </cell>
          <cell r="L638" t="b">
            <v>0</v>
          </cell>
          <cell r="M638" t="str">
            <v>PORTE 1</v>
          </cell>
        </row>
        <row r="639">
          <cell r="A639">
            <v>1493</v>
          </cell>
          <cell r="B639">
            <v>2286441.6908333334</v>
          </cell>
          <cell r="C639">
            <v>0</v>
          </cell>
          <cell r="D639" t="str">
            <v>0. Antes de 2018</v>
          </cell>
          <cell r="E639">
            <v>2286441.6908333334</v>
          </cell>
          <cell r="F639" t="str">
            <v>PORTE 4</v>
          </cell>
          <cell r="G639">
            <v>2669290.1532999282</v>
          </cell>
          <cell r="H639" t="str">
            <v>--</v>
          </cell>
          <cell r="I639">
            <v>2286441.6908333334</v>
          </cell>
          <cell r="J639" t="str">
            <v>PORTE 4</v>
          </cell>
          <cell r="K639" t="str">
            <v>PORTE 4</v>
          </cell>
          <cell r="L639" t="b">
            <v>1</v>
          </cell>
          <cell r="M639" t="str">
            <v>PORTE 4</v>
          </cell>
        </row>
        <row r="640">
          <cell r="A640">
            <v>1494</v>
          </cell>
          <cell r="B640">
            <v>2001313.2208333334</v>
          </cell>
          <cell r="C640">
            <v>0</v>
          </cell>
          <cell r="D640" t="str">
            <v>0. Antes de 2018</v>
          </cell>
          <cell r="E640">
            <v>2001313.2208333334</v>
          </cell>
          <cell r="F640" t="str">
            <v>PORTE 4</v>
          </cell>
          <cell r="G640">
            <v>2278184.9228971507</v>
          </cell>
          <cell r="H640" t="str">
            <v>--</v>
          </cell>
          <cell r="I640">
            <v>2001313.2208333334</v>
          </cell>
          <cell r="J640" t="str">
            <v>PORTE 4</v>
          </cell>
          <cell r="K640" t="str">
            <v>PORTE 4</v>
          </cell>
          <cell r="L640" t="b">
            <v>1</v>
          </cell>
          <cell r="M640" t="str">
            <v>PORTE 4</v>
          </cell>
        </row>
        <row r="641">
          <cell r="A641">
            <v>1495</v>
          </cell>
          <cell r="B641">
            <v>1884122.0358333334</v>
          </cell>
          <cell r="C641">
            <v>0</v>
          </cell>
          <cell r="D641" t="str">
            <v>0. Antes de 2018</v>
          </cell>
          <cell r="E641">
            <v>1884122.0358333334</v>
          </cell>
          <cell r="F641" t="str">
            <v>PORTE 3</v>
          </cell>
          <cell r="G641">
            <v>2206238.9671632783</v>
          </cell>
          <cell r="H641" t="str">
            <v>--</v>
          </cell>
          <cell r="I641">
            <v>1884122.0358333334</v>
          </cell>
          <cell r="J641" t="str">
            <v>PORTE 3</v>
          </cell>
          <cell r="K641" t="str">
            <v>PORTE 4</v>
          </cell>
          <cell r="L641" t="b">
            <v>0</v>
          </cell>
          <cell r="M641" t="str">
            <v>PORTE 3</v>
          </cell>
        </row>
        <row r="642">
          <cell r="A642">
            <v>1496</v>
          </cell>
          <cell r="B642">
            <v>1345198.3258333334</v>
          </cell>
          <cell r="C642">
            <v>0</v>
          </cell>
          <cell r="D642" t="str">
            <v>0. Antes de 2018</v>
          </cell>
          <cell r="E642">
            <v>1345198.3258333334</v>
          </cell>
          <cell r="F642" t="str">
            <v>PORTE 3</v>
          </cell>
          <cell r="G642">
            <v>1623075.3272055369</v>
          </cell>
          <cell r="H642" t="str">
            <v>--</v>
          </cell>
          <cell r="I642">
            <v>1345198.3258333334</v>
          </cell>
          <cell r="J642" t="str">
            <v>PORTE 3</v>
          </cell>
          <cell r="K642" t="str">
            <v>PORTE 3</v>
          </cell>
          <cell r="L642" t="b">
            <v>1</v>
          </cell>
          <cell r="M642" t="str">
            <v>PORTE 3</v>
          </cell>
        </row>
        <row r="643">
          <cell r="A643">
            <v>1497</v>
          </cell>
          <cell r="B643">
            <v>2194316.7999999998</v>
          </cell>
          <cell r="C643">
            <v>0</v>
          </cell>
          <cell r="D643" t="str">
            <v>0. Antes de 2018</v>
          </cell>
          <cell r="E643">
            <v>2194316.7999999998</v>
          </cell>
          <cell r="F643" t="str">
            <v>PORTE 4</v>
          </cell>
          <cell r="G643">
            <v>2610088.2839174429</v>
          </cell>
          <cell r="H643" t="str">
            <v>--</v>
          </cell>
          <cell r="I643">
            <v>2194316.7999999998</v>
          </cell>
          <cell r="J643" t="str">
            <v>PORTE 4</v>
          </cell>
          <cell r="K643" t="str">
            <v>PORTE 4</v>
          </cell>
          <cell r="L643" t="b">
            <v>1</v>
          </cell>
          <cell r="M643" t="str">
            <v>PORTE 4</v>
          </cell>
        </row>
        <row r="644">
          <cell r="A644">
            <v>1498</v>
          </cell>
          <cell r="B644">
            <v>1331090.1691666667</v>
          </cell>
          <cell r="C644">
            <v>0</v>
          </cell>
          <cell r="D644" t="str">
            <v>0. Antes de 2018</v>
          </cell>
          <cell r="E644">
            <v>1331090.1691666667</v>
          </cell>
          <cell r="F644" t="str">
            <v>PORTE 3</v>
          </cell>
          <cell r="G644">
            <v>1625636.698480177</v>
          </cell>
          <cell r="H644" t="str">
            <v>--</v>
          </cell>
          <cell r="I644">
            <v>1331090.1691666667</v>
          </cell>
          <cell r="J644" t="str">
            <v>PORTE 3</v>
          </cell>
          <cell r="K644" t="str">
            <v>PORTE 3</v>
          </cell>
          <cell r="L644" t="b">
            <v>1</v>
          </cell>
          <cell r="M644" t="str">
            <v>PORTE 3</v>
          </cell>
        </row>
        <row r="645">
          <cell r="A645">
            <v>1499</v>
          </cell>
          <cell r="B645">
            <v>6502389.9083333323</v>
          </cell>
          <cell r="C645">
            <v>0</v>
          </cell>
          <cell r="D645" t="str">
            <v>0. Antes de 2018</v>
          </cell>
          <cell r="E645">
            <v>6502389.9083333323</v>
          </cell>
          <cell r="F645" t="str">
            <v>PORTE 6</v>
          </cell>
          <cell r="G645">
            <v>8350115.9566537663</v>
          </cell>
          <cell r="H645" t="str">
            <v>--</v>
          </cell>
          <cell r="I645">
            <v>6502389.9083333323</v>
          </cell>
          <cell r="J645" t="str">
            <v>PORTE 6</v>
          </cell>
          <cell r="K645" t="str">
            <v>PORTE 6</v>
          </cell>
          <cell r="L645" t="b">
            <v>1</v>
          </cell>
          <cell r="M645" t="str">
            <v>PORTE 6</v>
          </cell>
        </row>
        <row r="646">
          <cell r="A646">
            <v>1502</v>
          </cell>
          <cell r="B646">
            <v>1802142.0633333332</v>
          </cell>
          <cell r="C646">
            <v>0</v>
          </cell>
          <cell r="D646" t="str">
            <v>0. Antes de 2018</v>
          </cell>
          <cell r="E646">
            <v>1802142.0633333332</v>
          </cell>
          <cell r="F646" t="str">
            <v>PORTE 3</v>
          </cell>
          <cell r="G646">
            <v>1975554.621740039</v>
          </cell>
          <cell r="H646" t="str">
            <v>--</v>
          </cell>
          <cell r="I646">
            <v>1802142.0633333332</v>
          </cell>
          <cell r="J646" t="str">
            <v>PORTE 3</v>
          </cell>
          <cell r="K646" t="str">
            <v>PORTE 3</v>
          </cell>
          <cell r="L646" t="b">
            <v>1</v>
          </cell>
          <cell r="M646" t="str">
            <v>PORTE 3</v>
          </cell>
        </row>
        <row r="647">
          <cell r="A647">
            <v>1503</v>
          </cell>
          <cell r="B647">
            <v>1553892.4574999998</v>
          </cell>
          <cell r="C647">
            <v>0</v>
          </cell>
          <cell r="D647" t="str">
            <v>0. Antes de 2018</v>
          </cell>
          <cell r="E647">
            <v>1553892.4574999998</v>
          </cell>
          <cell r="F647" t="str">
            <v>PORTE 3</v>
          </cell>
          <cell r="G647">
            <v>1790935.0832325253</v>
          </cell>
          <cell r="H647" t="str">
            <v>--</v>
          </cell>
          <cell r="I647">
            <v>1553892.4574999998</v>
          </cell>
          <cell r="J647" t="str">
            <v>PORTE 3</v>
          </cell>
          <cell r="K647" t="str">
            <v>PORTE 3</v>
          </cell>
          <cell r="L647" t="b">
            <v>1</v>
          </cell>
          <cell r="M647" t="str">
            <v>PORTE 3</v>
          </cell>
        </row>
        <row r="648">
          <cell r="A648">
            <v>1504</v>
          </cell>
          <cell r="B648">
            <v>1379082.9133333333</v>
          </cell>
          <cell r="C648">
            <v>0</v>
          </cell>
          <cell r="D648" t="str">
            <v>0. Antes de 2018</v>
          </cell>
          <cell r="E648">
            <v>1379082.9133333333</v>
          </cell>
          <cell r="F648" t="str">
            <v>PORTE 3</v>
          </cell>
          <cell r="G648">
            <v>1627875.0129741933</v>
          </cell>
          <cell r="H648" t="str">
            <v>--</v>
          </cell>
          <cell r="I648">
            <v>1379082.9133333333</v>
          </cell>
          <cell r="J648" t="str">
            <v>PORTE 3</v>
          </cell>
          <cell r="K648" t="str">
            <v>PORTE 3</v>
          </cell>
          <cell r="L648" t="b">
            <v>1</v>
          </cell>
          <cell r="M648" t="str">
            <v>PORTE 3</v>
          </cell>
        </row>
        <row r="649">
          <cell r="A649">
            <v>1505</v>
          </cell>
          <cell r="B649">
            <v>1297544.1983333335</v>
          </cell>
          <cell r="C649">
            <v>0</v>
          </cell>
          <cell r="D649" t="str">
            <v>0. Antes de 2018</v>
          </cell>
          <cell r="E649">
            <v>1297544.1983333335</v>
          </cell>
          <cell r="F649" t="str">
            <v>PORTE 2</v>
          </cell>
          <cell r="G649">
            <v>1513829.1771281324</v>
          </cell>
          <cell r="H649" t="str">
            <v>--</v>
          </cell>
          <cell r="I649">
            <v>1297544.1983333335</v>
          </cell>
          <cell r="J649" t="str">
            <v>PORTE 2</v>
          </cell>
          <cell r="K649" t="str">
            <v>PORTE 3</v>
          </cell>
          <cell r="L649" t="b">
            <v>0</v>
          </cell>
          <cell r="M649" t="str">
            <v>PORTE 2</v>
          </cell>
        </row>
        <row r="650">
          <cell r="A650">
            <v>1506</v>
          </cell>
          <cell r="B650">
            <v>1941514.1108333336</v>
          </cell>
          <cell r="C650">
            <v>0</v>
          </cell>
          <cell r="D650" t="str">
            <v>0. Antes de 2018</v>
          </cell>
          <cell r="E650">
            <v>1941514.1108333336</v>
          </cell>
          <cell r="F650" t="str">
            <v>PORTE 3</v>
          </cell>
          <cell r="G650">
            <v>2276106.3272152781</v>
          </cell>
          <cell r="H650" t="str">
            <v>--</v>
          </cell>
          <cell r="I650">
            <v>1941514.1108333336</v>
          </cell>
          <cell r="J650" t="str">
            <v>PORTE 3</v>
          </cell>
          <cell r="K650" t="str">
            <v>PORTE 4</v>
          </cell>
          <cell r="L650" t="b">
            <v>0</v>
          </cell>
          <cell r="M650" t="str">
            <v>PORTE 3</v>
          </cell>
        </row>
        <row r="651">
          <cell r="A651">
            <v>1507</v>
          </cell>
          <cell r="B651">
            <v>1199346.7516666665</v>
          </cell>
          <cell r="C651">
            <v>0</v>
          </cell>
          <cell r="D651" t="str">
            <v>0. Antes de 2018</v>
          </cell>
          <cell r="E651">
            <v>1199346.7516666665</v>
          </cell>
          <cell r="F651" t="str">
            <v>PORTE 2</v>
          </cell>
          <cell r="G651">
            <v>1404341.45874506</v>
          </cell>
          <cell r="H651" t="str">
            <v>--</v>
          </cell>
          <cell r="I651">
            <v>1199346.7516666665</v>
          </cell>
          <cell r="J651" t="str">
            <v>PORTE 2</v>
          </cell>
          <cell r="K651" t="str">
            <v>PORTE 3</v>
          </cell>
          <cell r="L651" t="b">
            <v>0</v>
          </cell>
          <cell r="M651" t="str">
            <v>PORTE 2</v>
          </cell>
        </row>
        <row r="652">
          <cell r="A652">
            <v>1508</v>
          </cell>
          <cell r="B652">
            <v>1005972.2700000001</v>
          </cell>
          <cell r="C652">
            <v>0</v>
          </cell>
          <cell r="D652" t="str">
            <v>0. Antes de 2018</v>
          </cell>
          <cell r="E652">
            <v>1005972.2700000001</v>
          </cell>
          <cell r="F652" t="str">
            <v>PORTE 2</v>
          </cell>
          <cell r="G652">
            <v>1107639.2959949053</v>
          </cell>
          <cell r="H652" t="str">
            <v>--</v>
          </cell>
          <cell r="I652">
            <v>1005972.2700000001</v>
          </cell>
          <cell r="J652" t="str">
            <v>PORTE 2</v>
          </cell>
          <cell r="K652" t="str">
            <v>PORTE 2</v>
          </cell>
          <cell r="L652" t="b">
            <v>1</v>
          </cell>
          <cell r="M652" t="str">
            <v>PORTE 2</v>
          </cell>
        </row>
        <row r="653">
          <cell r="A653">
            <v>1509</v>
          </cell>
          <cell r="B653">
            <v>1237385.7916666663</v>
          </cell>
          <cell r="C653">
            <v>0</v>
          </cell>
          <cell r="D653" t="str">
            <v>0. Antes de 2018</v>
          </cell>
          <cell r="E653">
            <v>1237385.7916666663</v>
          </cell>
          <cell r="F653" t="str">
            <v>PORTE 2</v>
          </cell>
          <cell r="G653">
            <v>1551610.545494487</v>
          </cell>
          <cell r="H653" t="str">
            <v>--</v>
          </cell>
          <cell r="I653">
            <v>1237385.7916666663</v>
          </cell>
          <cell r="J653" t="str">
            <v>PORTE 2</v>
          </cell>
          <cell r="K653" t="str">
            <v>PORTE 3</v>
          </cell>
          <cell r="L653" t="b">
            <v>0</v>
          </cell>
          <cell r="M653" t="str">
            <v>PORTE 2</v>
          </cell>
        </row>
        <row r="654">
          <cell r="A654">
            <v>1510</v>
          </cell>
          <cell r="B654">
            <v>2484637.8216666668</v>
          </cell>
          <cell r="C654">
            <v>0</v>
          </cell>
          <cell r="D654" t="str">
            <v>0. Antes de 2018</v>
          </cell>
          <cell r="E654">
            <v>2484637.8216666668</v>
          </cell>
          <cell r="F654" t="str">
            <v>PORTE 4</v>
          </cell>
          <cell r="G654">
            <v>2973346.1422488531</v>
          </cell>
          <cell r="H654" t="str">
            <v>--</v>
          </cell>
          <cell r="I654">
            <v>2484637.8216666668</v>
          </cell>
          <cell r="J654" t="str">
            <v>PORTE 4</v>
          </cell>
          <cell r="K654" t="str">
            <v>PORTE 4</v>
          </cell>
          <cell r="L654" t="b">
            <v>1</v>
          </cell>
          <cell r="M654" t="str">
            <v>PORTE 4</v>
          </cell>
        </row>
        <row r="655">
          <cell r="A655">
            <v>1511</v>
          </cell>
          <cell r="B655">
            <v>2093581.7774999999</v>
          </cell>
          <cell r="C655">
            <v>0</v>
          </cell>
          <cell r="D655" t="str">
            <v>0. Antes de 2018</v>
          </cell>
          <cell r="E655">
            <v>2093581.7774999999</v>
          </cell>
          <cell r="F655" t="str">
            <v>PORTE 4</v>
          </cell>
          <cell r="G655">
            <v>2177603.0915852543</v>
          </cell>
          <cell r="H655" t="str">
            <v>--</v>
          </cell>
          <cell r="I655">
            <v>2093581.7774999999</v>
          </cell>
          <cell r="J655" t="str">
            <v>PORTE 4</v>
          </cell>
          <cell r="K655" t="str">
            <v>PORTE 4</v>
          </cell>
          <cell r="L655" t="b">
            <v>1</v>
          </cell>
          <cell r="M655" t="str">
            <v>PORTE 4</v>
          </cell>
        </row>
        <row r="656">
          <cell r="A656">
            <v>1515</v>
          </cell>
          <cell r="B656">
            <v>1722990.345833333</v>
          </cell>
          <cell r="C656">
            <v>0</v>
          </cell>
          <cell r="D656" t="str">
            <v>0. Antes de 2018</v>
          </cell>
          <cell r="E656">
            <v>1722990.345833333</v>
          </cell>
          <cell r="F656" t="str">
            <v>PORTE 3</v>
          </cell>
          <cell r="G656">
            <v>2135166.4602263672</v>
          </cell>
          <cell r="H656" t="str">
            <v>--</v>
          </cell>
          <cell r="I656">
            <v>1722990.345833333</v>
          </cell>
          <cell r="J656" t="str">
            <v>PORTE 3</v>
          </cell>
          <cell r="K656" t="str">
            <v>PORTE 4</v>
          </cell>
          <cell r="L656" t="b">
            <v>0</v>
          </cell>
          <cell r="M656" t="str">
            <v>PORTE 3</v>
          </cell>
        </row>
        <row r="657">
          <cell r="A657">
            <v>1516</v>
          </cell>
          <cell r="B657">
            <v>1211209.0683333334</v>
          </cell>
          <cell r="C657">
            <v>0</v>
          </cell>
          <cell r="D657" t="str">
            <v>0. Antes de 2018</v>
          </cell>
          <cell r="E657">
            <v>1211209.0683333334</v>
          </cell>
          <cell r="F657" t="str">
            <v>PORTE 2</v>
          </cell>
          <cell r="G657">
            <v>1368734.9309520605</v>
          </cell>
          <cell r="H657" t="str">
            <v>--</v>
          </cell>
          <cell r="I657">
            <v>1211209.0683333334</v>
          </cell>
          <cell r="J657" t="str">
            <v>PORTE 2</v>
          </cell>
          <cell r="K657" t="str">
            <v>PORTE 3</v>
          </cell>
          <cell r="L657" t="b">
            <v>0</v>
          </cell>
          <cell r="M657" t="str">
            <v>PORTE 2</v>
          </cell>
        </row>
        <row r="658">
          <cell r="A658">
            <v>1517</v>
          </cell>
          <cell r="B658">
            <v>1509024.4608333334</v>
          </cell>
          <cell r="C658">
            <v>0</v>
          </cell>
          <cell r="D658" t="str">
            <v>0. Antes de 2018</v>
          </cell>
          <cell r="E658">
            <v>1509024.4608333334</v>
          </cell>
          <cell r="F658" t="str">
            <v>PORTE 3</v>
          </cell>
          <cell r="G658">
            <v>1442986.5744768935</v>
          </cell>
          <cell r="H658" t="str">
            <v>--</v>
          </cell>
          <cell r="I658">
            <v>1509024.4608333334</v>
          </cell>
          <cell r="J658" t="str">
            <v>PORTE 3</v>
          </cell>
          <cell r="K658" t="str">
            <v>PORTE 3</v>
          </cell>
          <cell r="L658" t="b">
            <v>1</v>
          </cell>
          <cell r="M658" t="str">
            <v>PORTE 3</v>
          </cell>
        </row>
        <row r="659">
          <cell r="A659">
            <v>1519</v>
          </cell>
          <cell r="B659">
            <v>2367241.1341666658</v>
          </cell>
          <cell r="C659">
            <v>0</v>
          </cell>
          <cell r="D659" t="str">
            <v>0. Antes de 2018</v>
          </cell>
          <cell r="E659">
            <v>2367241.1341666658</v>
          </cell>
          <cell r="F659" t="str">
            <v>PORTE 4</v>
          </cell>
          <cell r="G659">
            <v>2667255.7130936366</v>
          </cell>
          <cell r="H659" t="str">
            <v>--</v>
          </cell>
          <cell r="I659">
            <v>2367241.1341666658</v>
          </cell>
          <cell r="J659" t="str">
            <v>PORTE 4</v>
          </cell>
          <cell r="K659" t="str">
            <v>PORTE 4</v>
          </cell>
          <cell r="L659" t="b">
            <v>1</v>
          </cell>
          <cell r="M659" t="str">
            <v>PORTE 4</v>
          </cell>
        </row>
        <row r="660">
          <cell r="A660">
            <v>1520</v>
          </cell>
          <cell r="B660">
            <v>1513444.3816666666</v>
          </cell>
          <cell r="C660">
            <v>0</v>
          </cell>
          <cell r="D660" t="str">
            <v>0. Antes de 2018</v>
          </cell>
          <cell r="E660">
            <v>1513444.3816666666</v>
          </cell>
          <cell r="F660" t="str">
            <v>PORTE 3</v>
          </cell>
          <cell r="G660">
            <v>1492619.1027120925</v>
          </cell>
          <cell r="H660" t="str">
            <v>--</v>
          </cell>
          <cell r="I660">
            <v>1513444.3816666666</v>
          </cell>
          <cell r="J660" t="str">
            <v>PORTE 3</v>
          </cell>
          <cell r="K660" t="str">
            <v>PORTE 3</v>
          </cell>
          <cell r="L660" t="b">
            <v>1</v>
          </cell>
          <cell r="M660" t="str">
            <v>PORTE 3</v>
          </cell>
        </row>
        <row r="661">
          <cell r="A661">
            <v>1521</v>
          </cell>
          <cell r="B661">
            <v>2831207.1566666667</v>
          </cell>
          <cell r="C661">
            <v>0</v>
          </cell>
          <cell r="D661" t="str">
            <v>0. Antes de 2018</v>
          </cell>
          <cell r="E661">
            <v>2831207.1566666667</v>
          </cell>
          <cell r="F661" t="str">
            <v>PORTE 4</v>
          </cell>
          <cell r="G661">
            <v>3175086.476780721</v>
          </cell>
          <cell r="H661" t="str">
            <v>--</v>
          </cell>
          <cell r="I661">
            <v>2831207.1566666667</v>
          </cell>
          <cell r="J661" t="str">
            <v>PORTE 4</v>
          </cell>
          <cell r="K661" t="str">
            <v>PORTE 5</v>
          </cell>
          <cell r="L661" t="b">
            <v>0</v>
          </cell>
          <cell r="M661" t="str">
            <v>PORTE 4</v>
          </cell>
        </row>
        <row r="662">
          <cell r="A662">
            <v>1523</v>
          </cell>
          <cell r="B662">
            <v>1708347.4608333334</v>
          </cell>
          <cell r="C662">
            <v>0</v>
          </cell>
          <cell r="D662" t="str">
            <v>0. Antes de 2018</v>
          </cell>
          <cell r="E662">
            <v>1708347.4608333334</v>
          </cell>
          <cell r="F662" t="str">
            <v>PORTE 3</v>
          </cell>
          <cell r="G662">
            <v>1887055.6930216006</v>
          </cell>
          <cell r="H662" t="str">
            <v>--</v>
          </cell>
          <cell r="I662">
            <v>1708347.4608333334</v>
          </cell>
          <cell r="J662" t="str">
            <v>PORTE 3</v>
          </cell>
          <cell r="K662" t="str">
            <v>PORTE 3</v>
          </cell>
          <cell r="L662" t="b">
            <v>1</v>
          </cell>
          <cell r="M662" t="str">
            <v>PORTE 3</v>
          </cell>
        </row>
        <row r="663">
          <cell r="A663">
            <v>1524</v>
          </cell>
          <cell r="B663">
            <v>1963179.5533333328</v>
          </cell>
          <cell r="C663">
            <v>0</v>
          </cell>
          <cell r="D663" t="str">
            <v>0. Antes de 2018</v>
          </cell>
          <cell r="E663">
            <v>1963179.5533333328</v>
          </cell>
          <cell r="F663" t="str">
            <v>PORTE 3</v>
          </cell>
          <cell r="G663">
            <v>2468757.3641099641</v>
          </cell>
          <cell r="H663" t="str">
            <v>--</v>
          </cell>
          <cell r="I663">
            <v>1963179.5533333328</v>
          </cell>
          <cell r="J663" t="str">
            <v>PORTE 3</v>
          </cell>
          <cell r="K663" t="str">
            <v>PORTE 4</v>
          </cell>
          <cell r="L663" t="b">
            <v>0</v>
          </cell>
          <cell r="M663" t="str">
            <v>PORTE 3</v>
          </cell>
        </row>
        <row r="664">
          <cell r="A664">
            <v>1525</v>
          </cell>
          <cell r="B664">
            <v>1257353.1475000002</v>
          </cell>
          <cell r="C664">
            <v>0</v>
          </cell>
          <cell r="D664" t="str">
            <v>0. Antes de 2018</v>
          </cell>
          <cell r="E664">
            <v>1257353.1475000002</v>
          </cell>
          <cell r="F664" t="str">
            <v>PORTE 2</v>
          </cell>
          <cell r="G664">
            <v>1572869.89471247</v>
          </cell>
          <cell r="H664" t="str">
            <v>--</v>
          </cell>
          <cell r="I664">
            <v>1257353.1475000002</v>
          </cell>
          <cell r="J664" t="str">
            <v>PORTE 2</v>
          </cell>
          <cell r="K664" t="str">
            <v>PORTE 3</v>
          </cell>
          <cell r="L664" t="b">
            <v>0</v>
          </cell>
          <cell r="M664" t="str">
            <v>PORTE 2</v>
          </cell>
        </row>
        <row r="665">
          <cell r="A665">
            <v>1527</v>
          </cell>
          <cell r="B665">
            <v>1248206.575</v>
          </cell>
          <cell r="C665">
            <v>0</v>
          </cell>
          <cell r="D665" t="str">
            <v>0. Antes de 2018</v>
          </cell>
          <cell r="E665">
            <v>1248206.575</v>
          </cell>
          <cell r="F665" t="str">
            <v>PORTE 2</v>
          </cell>
          <cell r="G665">
            <v>1531279.1000800971</v>
          </cell>
          <cell r="H665" t="str">
            <v>--</v>
          </cell>
          <cell r="I665">
            <v>1248206.575</v>
          </cell>
          <cell r="J665" t="str">
            <v>PORTE 2</v>
          </cell>
          <cell r="K665" t="str">
            <v>PORTE 3</v>
          </cell>
          <cell r="L665" t="b">
            <v>0</v>
          </cell>
          <cell r="M665" t="str">
            <v>PORTE 2</v>
          </cell>
        </row>
        <row r="666">
          <cell r="A666">
            <v>1528</v>
          </cell>
          <cell r="B666">
            <v>832487.04249999998</v>
          </cell>
          <cell r="C666">
            <v>0</v>
          </cell>
          <cell r="D666" t="str">
            <v>0. Antes de 2018</v>
          </cell>
          <cell r="E666">
            <v>832487.04249999998</v>
          </cell>
          <cell r="F666" t="str">
            <v>PORTE 2</v>
          </cell>
          <cell r="G666">
            <v>1062086.2360415063</v>
          </cell>
          <cell r="H666" t="str">
            <v>--</v>
          </cell>
          <cell r="I666">
            <v>832487.04249999998</v>
          </cell>
          <cell r="J666" t="str">
            <v>PORTE 2</v>
          </cell>
          <cell r="K666" t="str">
            <v>PORTE 2</v>
          </cell>
          <cell r="L666" t="b">
            <v>1</v>
          </cell>
          <cell r="M666" t="str">
            <v>PORTE 2</v>
          </cell>
        </row>
        <row r="667">
          <cell r="A667">
            <v>1529</v>
          </cell>
          <cell r="B667">
            <v>1253963.3291666666</v>
          </cell>
          <cell r="C667">
            <v>0</v>
          </cell>
          <cell r="D667" t="str">
            <v>0. Antes de 2018</v>
          </cell>
          <cell r="E667">
            <v>1253963.3291666666</v>
          </cell>
          <cell r="F667" t="str">
            <v>PORTE 2</v>
          </cell>
          <cell r="G667">
            <v>1409450.03009698</v>
          </cell>
          <cell r="H667" t="str">
            <v>--</v>
          </cell>
          <cell r="I667">
            <v>1253963.3291666666</v>
          </cell>
          <cell r="J667" t="str">
            <v>PORTE 2</v>
          </cell>
          <cell r="K667" t="str">
            <v>PORTE 3</v>
          </cell>
          <cell r="L667" t="b">
            <v>0</v>
          </cell>
          <cell r="M667" t="str">
            <v>PORTE 2</v>
          </cell>
        </row>
        <row r="668">
          <cell r="A668">
            <v>1530</v>
          </cell>
          <cell r="B668">
            <v>1237586.1375</v>
          </cell>
          <cell r="C668">
            <v>0</v>
          </cell>
          <cell r="D668" t="str">
            <v>0. Antes de 2018</v>
          </cell>
          <cell r="E668">
            <v>1237586.1375</v>
          </cell>
          <cell r="F668" t="str">
            <v>PORTE 2</v>
          </cell>
          <cell r="G668">
            <v>1670371.7967825085</v>
          </cell>
          <cell r="H668" t="str">
            <v>--</v>
          </cell>
          <cell r="I668">
            <v>1237586.1375</v>
          </cell>
          <cell r="J668" t="str">
            <v>PORTE 2</v>
          </cell>
          <cell r="K668" t="str">
            <v>PORTE 3</v>
          </cell>
          <cell r="L668" t="b">
            <v>0</v>
          </cell>
          <cell r="M668" t="str">
            <v>PORTE 2</v>
          </cell>
        </row>
        <row r="669">
          <cell r="A669">
            <v>1531</v>
          </cell>
          <cell r="B669">
            <v>3338209.4</v>
          </cell>
          <cell r="C669">
            <v>0</v>
          </cell>
          <cell r="D669" t="str">
            <v>0. Antes de 2018</v>
          </cell>
          <cell r="E669">
            <v>3338209.4</v>
          </cell>
          <cell r="F669" t="str">
            <v>PORTE 5</v>
          </cell>
          <cell r="G669">
            <v>3853369.2699510325</v>
          </cell>
          <cell r="H669" t="str">
            <v>--</v>
          </cell>
          <cell r="I669">
            <v>3338209.4</v>
          </cell>
          <cell r="J669" t="str">
            <v>PORTE 5</v>
          </cell>
          <cell r="K669" t="str">
            <v>PORTE 5</v>
          </cell>
          <cell r="L669" t="b">
            <v>1</v>
          </cell>
          <cell r="M669" t="str">
            <v>PORTE 5</v>
          </cell>
        </row>
        <row r="670">
          <cell r="A670">
            <v>1532</v>
          </cell>
          <cell r="B670">
            <v>1185260.8341666667</v>
          </cell>
          <cell r="C670">
            <v>0</v>
          </cell>
          <cell r="D670" t="str">
            <v>0. Antes de 2018</v>
          </cell>
          <cell r="E670">
            <v>1185260.8341666667</v>
          </cell>
          <cell r="F670" t="str">
            <v>PORTE 2</v>
          </cell>
          <cell r="G670">
            <v>1286858.1741801482</v>
          </cell>
          <cell r="H670" t="str">
            <v>--</v>
          </cell>
          <cell r="I670">
            <v>1185260.8341666667</v>
          </cell>
          <cell r="J670" t="str">
            <v>PORTE 2</v>
          </cell>
          <cell r="K670" t="str">
            <v>PORTE 2</v>
          </cell>
          <cell r="L670" t="b">
            <v>1</v>
          </cell>
          <cell r="M670" t="str">
            <v>PORTE 2</v>
          </cell>
        </row>
        <row r="671">
          <cell r="A671">
            <v>1533</v>
          </cell>
          <cell r="B671">
            <v>1639285.5149999999</v>
          </cell>
          <cell r="C671">
            <v>0</v>
          </cell>
          <cell r="D671" t="str">
            <v>0. Antes de 2018</v>
          </cell>
          <cell r="E671">
            <v>1639285.5149999999</v>
          </cell>
          <cell r="F671" t="str">
            <v>PORTE 3</v>
          </cell>
          <cell r="G671">
            <v>1817334.2644373183</v>
          </cell>
          <cell r="H671" t="str">
            <v>--</v>
          </cell>
          <cell r="I671">
            <v>1639285.5149999999</v>
          </cell>
          <cell r="J671" t="str">
            <v>PORTE 3</v>
          </cell>
          <cell r="K671" t="str">
            <v>PORTE 3</v>
          </cell>
          <cell r="L671" t="b">
            <v>1</v>
          </cell>
          <cell r="M671" t="str">
            <v>PORTE 3</v>
          </cell>
        </row>
        <row r="672">
          <cell r="A672">
            <v>1534</v>
          </cell>
          <cell r="B672">
            <v>676152.6</v>
          </cell>
          <cell r="C672">
            <v>0</v>
          </cell>
          <cell r="D672" t="str">
            <v>0. Antes de 2018</v>
          </cell>
          <cell r="E672">
            <v>676152.6</v>
          </cell>
          <cell r="F672" t="str">
            <v>PORTE 1</v>
          </cell>
          <cell r="G672">
            <v>830052.25350077217</v>
          </cell>
          <cell r="H672" t="str">
            <v>--</v>
          </cell>
          <cell r="I672">
            <v>676152.6</v>
          </cell>
          <cell r="J672" t="str">
            <v>PORTE 1</v>
          </cell>
          <cell r="K672" t="str">
            <v>PORTE 2</v>
          </cell>
          <cell r="L672" t="b">
            <v>0</v>
          </cell>
          <cell r="M672" t="str">
            <v>PORTE 1</v>
          </cell>
        </row>
        <row r="673">
          <cell r="A673">
            <v>1535</v>
          </cell>
          <cell r="B673">
            <v>2261025.3816666673</v>
          </cell>
          <cell r="C673">
            <v>0</v>
          </cell>
          <cell r="D673" t="str">
            <v>0. Antes de 2018</v>
          </cell>
          <cell r="E673">
            <v>2261025.3816666673</v>
          </cell>
          <cell r="F673" t="str">
            <v>PORTE 4</v>
          </cell>
          <cell r="G673">
            <v>2537951.2071628985</v>
          </cell>
          <cell r="H673" t="str">
            <v>--</v>
          </cell>
          <cell r="I673">
            <v>2261025.3816666673</v>
          </cell>
          <cell r="J673" t="str">
            <v>PORTE 4</v>
          </cell>
          <cell r="K673" t="str">
            <v>PORTE 4</v>
          </cell>
          <cell r="L673" t="b">
            <v>1</v>
          </cell>
          <cell r="M673" t="str">
            <v>PORTE 4</v>
          </cell>
        </row>
        <row r="674">
          <cell r="A674">
            <v>1536</v>
          </cell>
          <cell r="B674">
            <v>1096813.155</v>
          </cell>
          <cell r="C674">
            <v>0</v>
          </cell>
          <cell r="D674" t="str">
            <v>0. Antes de 2018</v>
          </cell>
          <cell r="E674">
            <v>1096813.155</v>
          </cell>
          <cell r="F674" t="str">
            <v>PORTE 2</v>
          </cell>
          <cell r="G674">
            <v>1313290.2118828734</v>
          </cell>
          <cell r="H674" t="str">
            <v>--</v>
          </cell>
          <cell r="I674">
            <v>1096813.155</v>
          </cell>
          <cell r="J674" t="str">
            <v>PORTE 2</v>
          </cell>
          <cell r="K674" t="str">
            <v>PORTE 3</v>
          </cell>
          <cell r="L674" t="b">
            <v>0</v>
          </cell>
          <cell r="M674" t="str">
            <v>PORTE 2</v>
          </cell>
        </row>
        <row r="675">
          <cell r="A675">
            <v>1537</v>
          </cell>
          <cell r="B675">
            <v>1671002.1675000002</v>
          </cell>
          <cell r="C675">
            <v>0</v>
          </cell>
          <cell r="D675" t="str">
            <v>0. Antes de 2018</v>
          </cell>
          <cell r="E675">
            <v>1671002.1675000002</v>
          </cell>
          <cell r="F675" t="str">
            <v>PORTE 3</v>
          </cell>
          <cell r="G675">
            <v>2057857.6332005828</v>
          </cell>
          <cell r="H675" t="str">
            <v>--</v>
          </cell>
          <cell r="I675">
            <v>1671002.1675000002</v>
          </cell>
          <cell r="J675" t="str">
            <v>PORTE 3</v>
          </cell>
          <cell r="K675" t="str">
            <v>PORTE 4</v>
          </cell>
          <cell r="L675" t="b">
            <v>0</v>
          </cell>
          <cell r="M675" t="str">
            <v>PORTE 3</v>
          </cell>
        </row>
        <row r="676">
          <cell r="A676">
            <v>1539</v>
          </cell>
          <cell r="B676">
            <v>1948707.5291666668</v>
          </cell>
          <cell r="C676">
            <v>0</v>
          </cell>
          <cell r="D676" t="str">
            <v>0. Antes de 2018</v>
          </cell>
          <cell r="E676">
            <v>1948707.5291666668</v>
          </cell>
          <cell r="F676" t="str">
            <v>PORTE 3</v>
          </cell>
          <cell r="G676">
            <v>2263904.02752116</v>
          </cell>
          <cell r="H676" t="str">
            <v>--</v>
          </cell>
          <cell r="I676">
            <v>1948707.5291666668</v>
          </cell>
          <cell r="J676" t="str">
            <v>PORTE 3</v>
          </cell>
          <cell r="K676" t="str">
            <v>PORTE 4</v>
          </cell>
          <cell r="L676" t="b">
            <v>0</v>
          </cell>
          <cell r="M676" t="str">
            <v>PORTE 3</v>
          </cell>
        </row>
        <row r="677">
          <cell r="A677">
            <v>1540</v>
          </cell>
          <cell r="B677">
            <v>1941295.7224999999</v>
          </cell>
          <cell r="C677">
            <v>0</v>
          </cell>
          <cell r="D677" t="str">
            <v>0. Antes de 2018</v>
          </cell>
          <cell r="E677">
            <v>1941295.7224999999</v>
          </cell>
          <cell r="F677" t="str">
            <v>PORTE 3</v>
          </cell>
          <cell r="G677">
            <v>2352022.1481986716</v>
          </cell>
          <cell r="H677" t="str">
            <v>--</v>
          </cell>
          <cell r="I677">
            <v>1941295.7224999999</v>
          </cell>
          <cell r="J677" t="str">
            <v>PORTE 3</v>
          </cell>
          <cell r="K677" t="str">
            <v>PORTE 4</v>
          </cell>
          <cell r="L677" t="b">
            <v>0</v>
          </cell>
          <cell r="M677" t="str">
            <v>PORTE 3</v>
          </cell>
        </row>
        <row r="678">
          <cell r="A678">
            <v>1541</v>
          </cell>
          <cell r="B678">
            <v>1414175.1133333333</v>
          </cell>
          <cell r="C678">
            <v>0</v>
          </cell>
          <cell r="D678" t="str">
            <v>0. Antes de 2018</v>
          </cell>
          <cell r="E678">
            <v>1414175.1133333333</v>
          </cell>
          <cell r="F678" t="str">
            <v>PORTE 3</v>
          </cell>
          <cell r="G678">
            <v>1618769.2330158255</v>
          </cell>
          <cell r="H678" t="str">
            <v>--</v>
          </cell>
          <cell r="I678">
            <v>1414175.1133333333</v>
          </cell>
          <cell r="J678" t="str">
            <v>PORTE 3</v>
          </cell>
          <cell r="K678" t="str">
            <v>PORTE 3</v>
          </cell>
          <cell r="L678" t="b">
            <v>1</v>
          </cell>
          <cell r="M678" t="str">
            <v>PORTE 3</v>
          </cell>
        </row>
        <row r="679">
          <cell r="A679">
            <v>1542</v>
          </cell>
          <cell r="B679">
            <v>1262534.3750000002</v>
          </cell>
          <cell r="C679">
            <v>0</v>
          </cell>
          <cell r="D679" t="str">
            <v>0. Antes de 2018</v>
          </cell>
          <cell r="E679">
            <v>1262534.3750000002</v>
          </cell>
          <cell r="F679" t="str">
            <v>PORTE 2</v>
          </cell>
          <cell r="G679">
            <v>1472451.9430160844</v>
          </cell>
          <cell r="H679" t="str">
            <v>--</v>
          </cell>
          <cell r="I679">
            <v>1262534.3750000002</v>
          </cell>
          <cell r="J679" t="str">
            <v>PORTE 2</v>
          </cell>
          <cell r="K679" t="str">
            <v>PORTE 3</v>
          </cell>
          <cell r="L679" t="b">
            <v>0</v>
          </cell>
          <cell r="M679" t="str">
            <v>PORTE 2</v>
          </cell>
        </row>
        <row r="680">
          <cell r="A680">
            <v>1543</v>
          </cell>
          <cell r="B680">
            <v>1795665.9375</v>
          </cell>
          <cell r="C680">
            <v>0</v>
          </cell>
          <cell r="D680" t="str">
            <v>0. Antes de 2018</v>
          </cell>
          <cell r="E680">
            <v>1795665.9375</v>
          </cell>
          <cell r="F680" t="str">
            <v>PORTE 3</v>
          </cell>
          <cell r="G680">
            <v>2245856.9407606288</v>
          </cell>
          <cell r="H680" t="str">
            <v>--</v>
          </cell>
          <cell r="I680">
            <v>1795665.9375</v>
          </cell>
          <cell r="J680" t="str">
            <v>PORTE 3</v>
          </cell>
          <cell r="K680" t="str">
            <v>PORTE 4</v>
          </cell>
          <cell r="L680" t="b">
            <v>0</v>
          </cell>
          <cell r="M680" t="str">
            <v>PORTE 3</v>
          </cell>
        </row>
        <row r="681">
          <cell r="A681">
            <v>1544</v>
          </cell>
          <cell r="B681">
            <v>1056846.2625</v>
          </cell>
          <cell r="C681">
            <v>0</v>
          </cell>
          <cell r="D681" t="str">
            <v>0. Antes de 2018</v>
          </cell>
          <cell r="E681">
            <v>1056846.2625</v>
          </cell>
          <cell r="F681" t="str">
            <v>PORTE 2</v>
          </cell>
          <cell r="G681">
            <v>1291198.3618068814</v>
          </cell>
          <cell r="H681" t="str">
            <v>--</v>
          </cell>
          <cell r="I681">
            <v>1056846.2625</v>
          </cell>
          <cell r="J681" t="str">
            <v>PORTE 2</v>
          </cell>
          <cell r="K681" t="str">
            <v>PORTE 2</v>
          </cell>
          <cell r="L681" t="b">
            <v>1</v>
          </cell>
          <cell r="M681" t="str">
            <v>PORTE 2</v>
          </cell>
        </row>
        <row r="682">
          <cell r="A682">
            <v>1545</v>
          </cell>
          <cell r="B682">
            <v>1157981.2191666665</v>
          </cell>
          <cell r="C682">
            <v>0</v>
          </cell>
          <cell r="D682" t="str">
            <v>0. Antes de 2018</v>
          </cell>
          <cell r="E682">
            <v>1157981.2191666665</v>
          </cell>
          <cell r="F682" t="str">
            <v>PORTE 2</v>
          </cell>
          <cell r="G682">
            <v>1546276.3873064369</v>
          </cell>
          <cell r="H682" t="str">
            <v>--</v>
          </cell>
          <cell r="I682">
            <v>1157981.2191666665</v>
          </cell>
          <cell r="J682" t="str">
            <v>PORTE 2</v>
          </cell>
          <cell r="K682" t="str">
            <v>PORTE 3</v>
          </cell>
          <cell r="L682" t="b">
            <v>0</v>
          </cell>
          <cell r="M682" t="str">
            <v>PORTE 2</v>
          </cell>
        </row>
        <row r="683">
          <cell r="A683">
            <v>1546</v>
          </cell>
          <cell r="B683">
            <v>858824.79333333333</v>
          </cell>
          <cell r="C683">
            <v>0</v>
          </cell>
          <cell r="D683" t="str">
            <v>0. Antes de 2018</v>
          </cell>
          <cell r="E683">
            <v>858824.79333333333</v>
          </cell>
          <cell r="F683" t="str">
            <v>PORTE 2</v>
          </cell>
          <cell r="G683">
            <v>894686.4160423961</v>
          </cell>
          <cell r="H683" t="str">
            <v>--</v>
          </cell>
          <cell r="I683">
            <v>858824.79333333333</v>
          </cell>
          <cell r="J683" t="str">
            <v>PORTE 2</v>
          </cell>
          <cell r="K683" t="str">
            <v>PORTE 2</v>
          </cell>
          <cell r="L683" t="b">
            <v>1</v>
          </cell>
          <cell r="M683" t="str">
            <v>PORTE 2</v>
          </cell>
        </row>
        <row r="684">
          <cell r="A684">
            <v>1548</v>
          </cell>
          <cell r="B684">
            <v>958288.67916666658</v>
          </cell>
          <cell r="C684">
            <v>0</v>
          </cell>
          <cell r="D684" t="str">
            <v>0. Antes de 2018</v>
          </cell>
          <cell r="E684">
            <v>958288.67916666658</v>
          </cell>
          <cell r="F684" t="str">
            <v>PORTE 2</v>
          </cell>
          <cell r="G684">
            <v>990771.90053517302</v>
          </cell>
          <cell r="H684" t="str">
            <v>--</v>
          </cell>
          <cell r="I684">
            <v>958288.67916666658</v>
          </cell>
          <cell r="J684" t="str">
            <v>PORTE 2</v>
          </cell>
          <cell r="K684" t="str">
            <v>PORTE 2</v>
          </cell>
          <cell r="L684" t="b">
            <v>1</v>
          </cell>
          <cell r="M684" t="str">
            <v>PORTE 2</v>
          </cell>
        </row>
        <row r="685">
          <cell r="A685">
            <v>1549</v>
          </cell>
          <cell r="B685">
            <v>2263719.9533333331</v>
          </cell>
          <cell r="C685">
            <v>0</v>
          </cell>
          <cell r="D685" t="str">
            <v>0. Antes de 2018</v>
          </cell>
          <cell r="E685">
            <v>2263719.9533333331</v>
          </cell>
          <cell r="F685" t="str">
            <v>PORTE 4</v>
          </cell>
          <cell r="G685">
            <v>2793894.3985717399</v>
          </cell>
          <cell r="H685" t="str">
            <v>--</v>
          </cell>
          <cell r="I685">
            <v>2263719.9533333331</v>
          </cell>
          <cell r="J685" t="str">
            <v>PORTE 4</v>
          </cell>
          <cell r="K685" t="str">
            <v>PORTE 4</v>
          </cell>
          <cell r="L685" t="b">
            <v>1</v>
          </cell>
          <cell r="M685" t="str">
            <v>PORTE 4</v>
          </cell>
        </row>
        <row r="686">
          <cell r="A686">
            <v>1550</v>
          </cell>
          <cell r="B686">
            <v>1676904.6208333336</v>
          </cell>
          <cell r="C686">
            <v>0</v>
          </cell>
          <cell r="D686" t="str">
            <v>0. Antes de 2018</v>
          </cell>
          <cell r="E686">
            <v>1676904.6208333336</v>
          </cell>
          <cell r="F686" t="str">
            <v>PORTE 3</v>
          </cell>
          <cell r="G686">
            <v>1932785.7394524452</v>
          </cell>
          <cell r="H686" t="str">
            <v>--</v>
          </cell>
          <cell r="I686">
            <v>1676904.6208333336</v>
          </cell>
          <cell r="J686" t="str">
            <v>PORTE 3</v>
          </cell>
          <cell r="K686" t="str">
            <v>PORTE 3</v>
          </cell>
          <cell r="L686" t="b">
            <v>1</v>
          </cell>
          <cell r="M686" t="str">
            <v>PORTE 3</v>
          </cell>
        </row>
        <row r="687">
          <cell r="A687">
            <v>1552</v>
          </cell>
          <cell r="B687">
            <v>1738759.8399999999</v>
          </cell>
          <cell r="C687">
            <v>0</v>
          </cell>
          <cell r="D687" t="str">
            <v>0. Antes de 2018</v>
          </cell>
          <cell r="E687">
            <v>1738759.8399999999</v>
          </cell>
          <cell r="F687" t="str">
            <v>PORTE 3</v>
          </cell>
          <cell r="G687">
            <v>2057957.7617582344</v>
          </cell>
          <cell r="H687" t="str">
            <v>--</v>
          </cell>
          <cell r="I687">
            <v>1738759.8399999999</v>
          </cell>
          <cell r="J687" t="str">
            <v>PORTE 3</v>
          </cell>
          <cell r="K687" t="str">
            <v>PORTE 4</v>
          </cell>
          <cell r="L687" t="b">
            <v>0</v>
          </cell>
          <cell r="M687" t="str">
            <v>PORTE 3</v>
          </cell>
        </row>
        <row r="688">
          <cell r="A688">
            <v>1553</v>
          </cell>
          <cell r="B688">
            <v>2283800.6466666665</v>
          </cell>
          <cell r="C688">
            <v>0</v>
          </cell>
          <cell r="D688" t="str">
            <v>0. Antes de 2018</v>
          </cell>
          <cell r="E688">
            <v>2283800.6466666665</v>
          </cell>
          <cell r="F688" t="str">
            <v>PORTE 4</v>
          </cell>
          <cell r="G688">
            <v>2808360.1872638813</v>
          </cell>
          <cell r="H688" t="str">
            <v>--</v>
          </cell>
          <cell r="I688">
            <v>2283800.6466666665</v>
          </cell>
          <cell r="J688" t="str">
            <v>PORTE 4</v>
          </cell>
          <cell r="K688" t="str">
            <v>PORTE 4</v>
          </cell>
          <cell r="L688" t="b">
            <v>1</v>
          </cell>
          <cell r="M688" t="str">
            <v>PORTE 4</v>
          </cell>
        </row>
        <row r="689">
          <cell r="A689">
            <v>1556</v>
          </cell>
          <cell r="B689">
            <v>2490144.7225000001</v>
          </cell>
          <cell r="C689">
            <v>0</v>
          </cell>
          <cell r="D689" t="str">
            <v>0. Antes de 2018</v>
          </cell>
          <cell r="E689">
            <v>2490144.7225000001</v>
          </cell>
          <cell r="F689" t="str">
            <v>PORTE 4</v>
          </cell>
          <cell r="G689">
            <v>2814607.240087783</v>
          </cell>
          <cell r="H689" t="str">
            <v>--</v>
          </cell>
          <cell r="I689">
            <v>2490144.7225000001</v>
          </cell>
          <cell r="J689" t="str">
            <v>PORTE 4</v>
          </cell>
          <cell r="K689" t="str">
            <v>PORTE 4</v>
          </cell>
          <cell r="L689" t="b">
            <v>1</v>
          </cell>
          <cell r="M689" t="str">
            <v>PORTE 4</v>
          </cell>
        </row>
        <row r="690">
          <cell r="A690">
            <v>1557</v>
          </cell>
          <cell r="B690">
            <v>1300499.8458333332</v>
          </cell>
          <cell r="C690">
            <v>0</v>
          </cell>
          <cell r="D690" t="str">
            <v>0. Antes de 2018</v>
          </cell>
          <cell r="E690">
            <v>1300499.8458333332</v>
          </cell>
          <cell r="F690" t="str">
            <v>PORTE 3</v>
          </cell>
          <cell r="G690">
            <v>1502082.2310725781</v>
          </cell>
          <cell r="H690" t="str">
            <v>--</v>
          </cell>
          <cell r="I690">
            <v>1300499.8458333332</v>
          </cell>
          <cell r="J690" t="str">
            <v>PORTE 3</v>
          </cell>
          <cell r="K690" t="str">
            <v>PORTE 3</v>
          </cell>
          <cell r="L690" t="b">
            <v>1</v>
          </cell>
          <cell r="M690" t="str">
            <v>PORTE 3</v>
          </cell>
        </row>
        <row r="691">
          <cell r="A691">
            <v>1558</v>
          </cell>
          <cell r="B691">
            <v>3427485.1033333335</v>
          </cell>
          <cell r="C691">
            <v>0</v>
          </cell>
          <cell r="D691" t="str">
            <v>0. Antes de 2018</v>
          </cell>
          <cell r="E691">
            <v>3427485.1033333335</v>
          </cell>
          <cell r="F691" t="str">
            <v>PORTE 5</v>
          </cell>
          <cell r="G691">
            <v>4233451.9121274315</v>
          </cell>
          <cell r="H691" t="str">
            <v>--</v>
          </cell>
          <cell r="I691">
            <v>3427485.1033333335</v>
          </cell>
          <cell r="J691" t="str">
            <v>PORTE 5</v>
          </cell>
          <cell r="K691" t="str">
            <v>PORTE 5</v>
          </cell>
          <cell r="L691" t="b">
            <v>1</v>
          </cell>
          <cell r="M691" t="str">
            <v>PORTE 5</v>
          </cell>
        </row>
        <row r="692">
          <cell r="A692">
            <v>1560</v>
          </cell>
          <cell r="B692">
            <v>3665992.4950000006</v>
          </cell>
          <cell r="C692">
            <v>0</v>
          </cell>
          <cell r="D692" t="str">
            <v>0. Antes de 2018</v>
          </cell>
          <cell r="E692">
            <v>3665992.4950000006</v>
          </cell>
          <cell r="F692" t="str">
            <v>PORTE 5</v>
          </cell>
          <cell r="G692">
            <v>4316640.7776476182</v>
          </cell>
          <cell r="H692" t="str">
            <v>--</v>
          </cell>
          <cell r="I692">
            <v>3665992.4950000006</v>
          </cell>
          <cell r="J692" t="str">
            <v>PORTE 5</v>
          </cell>
          <cell r="K692" t="str">
            <v>PORTE 5</v>
          </cell>
          <cell r="L692" t="b">
            <v>1</v>
          </cell>
          <cell r="M692" t="str">
            <v>PORTE 5</v>
          </cell>
        </row>
        <row r="693">
          <cell r="A693">
            <v>1563</v>
          </cell>
          <cell r="B693">
            <v>1722558.2874999999</v>
          </cell>
          <cell r="C693">
            <v>0</v>
          </cell>
          <cell r="D693" t="str">
            <v>0. Antes de 2018</v>
          </cell>
          <cell r="E693">
            <v>1722558.2874999999</v>
          </cell>
          <cell r="F693" t="str">
            <v>PORTE 3</v>
          </cell>
          <cell r="G693">
            <v>1940795.7309936984</v>
          </cell>
          <cell r="H693" t="str">
            <v>--</v>
          </cell>
          <cell r="I693">
            <v>1722558.2874999999</v>
          </cell>
          <cell r="J693" t="str">
            <v>PORTE 3</v>
          </cell>
          <cell r="K693" t="str">
            <v>PORTE 3</v>
          </cell>
          <cell r="L693" t="b">
            <v>1</v>
          </cell>
          <cell r="M693" t="str">
            <v>PORTE 3</v>
          </cell>
        </row>
        <row r="694">
          <cell r="A694">
            <v>1564</v>
          </cell>
          <cell r="B694">
            <v>1031369.6841666667</v>
          </cell>
          <cell r="C694">
            <v>0</v>
          </cell>
          <cell r="D694" t="str">
            <v>0. Antes de 2018</v>
          </cell>
          <cell r="E694">
            <v>1031369.6841666667</v>
          </cell>
          <cell r="F694" t="str">
            <v>PORTE 2</v>
          </cell>
          <cell r="G694">
            <v>1240280.5256536163</v>
          </cell>
          <cell r="H694" t="str">
            <v>--</v>
          </cell>
          <cell r="I694">
            <v>1031369.6841666667</v>
          </cell>
          <cell r="J694" t="str">
            <v>PORTE 2</v>
          </cell>
          <cell r="K694" t="str">
            <v>PORTE 2</v>
          </cell>
          <cell r="L694" t="b">
            <v>1</v>
          </cell>
          <cell r="M694" t="str">
            <v>PORTE 2</v>
          </cell>
        </row>
        <row r="695">
          <cell r="A695">
            <v>1565</v>
          </cell>
          <cell r="B695">
            <v>907226.38333333342</v>
          </cell>
          <cell r="C695">
            <v>0</v>
          </cell>
          <cell r="D695" t="str">
            <v>0. Antes de 2018</v>
          </cell>
          <cell r="E695">
            <v>907226.38333333342</v>
          </cell>
          <cell r="F695" t="str">
            <v>PORTE 2</v>
          </cell>
          <cell r="G695">
            <v>914027.59082141728</v>
          </cell>
          <cell r="H695" t="str">
            <v>--</v>
          </cell>
          <cell r="I695">
            <v>907226.38333333342</v>
          </cell>
          <cell r="J695" t="str">
            <v>PORTE 2</v>
          </cell>
          <cell r="K695" t="str">
            <v>PORTE 2</v>
          </cell>
          <cell r="L695" t="b">
            <v>1</v>
          </cell>
          <cell r="M695" t="str">
            <v>PORTE 2</v>
          </cell>
        </row>
        <row r="696">
          <cell r="A696">
            <v>1568</v>
          </cell>
          <cell r="B696">
            <v>2276745.8533333335</v>
          </cell>
          <cell r="C696">
            <v>0</v>
          </cell>
          <cell r="D696" t="str">
            <v>0. Antes de 2018</v>
          </cell>
          <cell r="E696">
            <v>2276745.8533333335</v>
          </cell>
          <cell r="F696" t="str">
            <v>PORTE 4</v>
          </cell>
          <cell r="G696">
            <v>2636054.9951583403</v>
          </cell>
          <cell r="H696" t="str">
            <v>--</v>
          </cell>
          <cell r="I696">
            <v>2276745.8533333335</v>
          </cell>
          <cell r="J696" t="str">
            <v>PORTE 4</v>
          </cell>
          <cell r="K696" t="str">
            <v>PORTE 4</v>
          </cell>
          <cell r="L696" t="b">
            <v>1</v>
          </cell>
          <cell r="M696" t="str">
            <v>PORTE 4</v>
          </cell>
        </row>
        <row r="697">
          <cell r="A697">
            <v>1569</v>
          </cell>
          <cell r="B697">
            <v>2035857.2725</v>
          </cell>
          <cell r="C697">
            <v>0</v>
          </cell>
          <cell r="D697" t="str">
            <v>0. Antes de 2018</v>
          </cell>
          <cell r="E697">
            <v>2035857.2725</v>
          </cell>
          <cell r="F697" t="str">
            <v>PORTE 4</v>
          </cell>
          <cell r="G697">
            <v>2341746.3340433203</v>
          </cell>
          <cell r="H697" t="str">
            <v>--</v>
          </cell>
          <cell r="I697">
            <v>2035857.2725</v>
          </cell>
          <cell r="J697" t="str">
            <v>PORTE 4</v>
          </cell>
          <cell r="K697" t="str">
            <v>PORTE 4</v>
          </cell>
          <cell r="L697" t="b">
            <v>1</v>
          </cell>
          <cell r="M697" t="str">
            <v>PORTE 4</v>
          </cell>
        </row>
        <row r="698">
          <cell r="A698">
            <v>1570</v>
          </cell>
          <cell r="B698">
            <v>1655349.635</v>
          </cell>
          <cell r="C698">
            <v>0</v>
          </cell>
          <cell r="D698" t="str">
            <v>0. Antes de 2018</v>
          </cell>
          <cell r="E698">
            <v>1655349.635</v>
          </cell>
          <cell r="F698" t="str">
            <v>PORTE 3</v>
          </cell>
          <cell r="G698">
            <v>1850937.1202569702</v>
          </cell>
          <cell r="H698" t="str">
            <v>--</v>
          </cell>
          <cell r="I698">
            <v>1655349.635</v>
          </cell>
          <cell r="J698" t="str">
            <v>PORTE 3</v>
          </cell>
          <cell r="K698" t="str">
            <v>PORTE 3</v>
          </cell>
          <cell r="L698" t="b">
            <v>1</v>
          </cell>
          <cell r="M698" t="str">
            <v>PORTE 3</v>
          </cell>
        </row>
        <row r="699">
          <cell r="A699">
            <v>1571</v>
          </cell>
          <cell r="B699">
            <v>2454001.436666667</v>
          </cell>
          <cell r="C699">
            <v>0</v>
          </cell>
          <cell r="D699" t="str">
            <v>0. Antes de 2018</v>
          </cell>
          <cell r="E699">
            <v>2454001.436666667</v>
          </cell>
          <cell r="F699" t="str">
            <v>PORTE 4</v>
          </cell>
          <cell r="G699">
            <v>2801320.0468372139</v>
          </cell>
          <cell r="H699" t="str">
            <v>--</v>
          </cell>
          <cell r="I699">
            <v>2454001.436666667</v>
          </cell>
          <cell r="J699" t="str">
            <v>PORTE 4</v>
          </cell>
          <cell r="K699" t="str">
            <v>PORTE 4</v>
          </cell>
          <cell r="L699" t="b">
            <v>1</v>
          </cell>
          <cell r="M699" t="str">
            <v>PORTE 4</v>
          </cell>
        </row>
        <row r="700">
          <cell r="A700">
            <v>1572</v>
          </cell>
          <cell r="B700">
            <v>6946867.2633333327</v>
          </cell>
          <cell r="C700">
            <v>0</v>
          </cell>
          <cell r="D700" t="str">
            <v>0. Antes de 2018</v>
          </cell>
          <cell r="E700">
            <v>6946867.2633333327</v>
          </cell>
          <cell r="F700" t="str">
            <v>PORTE 6</v>
          </cell>
          <cell r="G700">
            <v>9349030.0326518752</v>
          </cell>
          <cell r="H700" t="str">
            <v>--</v>
          </cell>
          <cell r="I700">
            <v>6946867.2633333327</v>
          </cell>
          <cell r="J700" t="str">
            <v>PORTE 6</v>
          </cell>
          <cell r="K700" t="str">
            <v>PORTE 6</v>
          </cell>
          <cell r="L700" t="b">
            <v>1</v>
          </cell>
          <cell r="M700" t="str">
            <v>PORTE 6</v>
          </cell>
        </row>
        <row r="701">
          <cell r="A701">
            <v>1573</v>
          </cell>
          <cell r="B701">
            <v>2466104.2724999995</v>
          </cell>
          <cell r="C701">
            <v>0</v>
          </cell>
          <cell r="D701" t="str">
            <v>0. Antes de 2018</v>
          </cell>
          <cell r="E701">
            <v>2466104.2724999995</v>
          </cell>
          <cell r="F701" t="str">
            <v>PORTE 4</v>
          </cell>
          <cell r="G701">
            <v>3471484.7248638538</v>
          </cell>
          <cell r="H701" t="str">
            <v>--</v>
          </cell>
          <cell r="I701">
            <v>2466104.2724999995</v>
          </cell>
          <cell r="J701" t="str">
            <v>PORTE 4</v>
          </cell>
          <cell r="K701" t="str">
            <v>PORTE 5</v>
          </cell>
          <cell r="L701" t="b">
            <v>0</v>
          </cell>
          <cell r="M701" t="str">
            <v>PORTE 4</v>
          </cell>
        </row>
        <row r="702">
          <cell r="A702">
            <v>1575</v>
          </cell>
          <cell r="B702">
            <v>1525585.3016666668</v>
          </cell>
          <cell r="C702">
            <v>0</v>
          </cell>
          <cell r="D702" t="str">
            <v>0. Antes de 2018</v>
          </cell>
          <cell r="E702">
            <v>1525585.3016666668</v>
          </cell>
          <cell r="F702" t="str">
            <v>PORTE 3</v>
          </cell>
          <cell r="G702">
            <v>1731046.0910613439</v>
          </cell>
          <cell r="H702" t="str">
            <v>--</v>
          </cell>
          <cell r="I702">
            <v>1525585.3016666668</v>
          </cell>
          <cell r="J702" t="str">
            <v>PORTE 3</v>
          </cell>
          <cell r="K702" t="str">
            <v>PORTE 3</v>
          </cell>
          <cell r="L702" t="b">
            <v>1</v>
          </cell>
          <cell r="M702" t="str">
            <v>PORTE 3</v>
          </cell>
        </row>
        <row r="703">
          <cell r="A703">
            <v>1577</v>
          </cell>
          <cell r="B703">
            <v>821954.2216666668</v>
          </cell>
          <cell r="C703">
            <v>0</v>
          </cell>
          <cell r="D703" t="str">
            <v>0. Antes de 2018</v>
          </cell>
          <cell r="E703">
            <v>821954.2216666668</v>
          </cell>
          <cell r="F703" t="str">
            <v>PORTE 2</v>
          </cell>
          <cell r="G703">
            <v>870915.21448164119</v>
          </cell>
          <cell r="H703" t="str">
            <v>--</v>
          </cell>
          <cell r="I703">
            <v>821954.2216666668</v>
          </cell>
          <cell r="J703" t="str">
            <v>PORTE 2</v>
          </cell>
          <cell r="K703" t="str">
            <v>PORTE 2</v>
          </cell>
          <cell r="L703" t="b">
            <v>1</v>
          </cell>
          <cell r="M703" t="str">
            <v>PORTE 2</v>
          </cell>
        </row>
        <row r="704">
          <cell r="A704">
            <v>1578</v>
          </cell>
          <cell r="B704">
            <v>1195011.9591666665</v>
          </cell>
          <cell r="C704">
            <v>0</v>
          </cell>
          <cell r="D704" t="str">
            <v>0. Antes de 2018</v>
          </cell>
          <cell r="E704">
            <v>1195011.9591666665</v>
          </cell>
          <cell r="F704" t="str">
            <v>PORTE 2</v>
          </cell>
          <cell r="G704">
            <v>1338300.6347213283</v>
          </cell>
          <cell r="H704" t="str">
            <v>--</v>
          </cell>
          <cell r="I704">
            <v>1195011.9591666665</v>
          </cell>
          <cell r="J704" t="str">
            <v>PORTE 2</v>
          </cell>
          <cell r="K704" t="str">
            <v>PORTE 3</v>
          </cell>
          <cell r="L704" t="b">
            <v>0</v>
          </cell>
          <cell r="M704" t="str">
            <v>PORTE 2</v>
          </cell>
        </row>
        <row r="705">
          <cell r="A705">
            <v>1579</v>
          </cell>
          <cell r="B705">
            <v>2632480.33</v>
          </cell>
          <cell r="C705">
            <v>0</v>
          </cell>
          <cell r="D705" t="str">
            <v>0. Antes de 2018</v>
          </cell>
          <cell r="E705">
            <v>2632480.33</v>
          </cell>
          <cell r="F705" t="str">
            <v>PORTE 4</v>
          </cell>
          <cell r="G705">
            <v>2965502.9690698348</v>
          </cell>
          <cell r="H705" t="str">
            <v>--</v>
          </cell>
          <cell r="I705">
            <v>2632480.33</v>
          </cell>
          <cell r="J705" t="str">
            <v>PORTE 4</v>
          </cell>
          <cell r="K705" t="str">
            <v>PORTE 4</v>
          </cell>
          <cell r="L705" t="b">
            <v>1</v>
          </cell>
          <cell r="M705" t="str">
            <v>PORTE 4</v>
          </cell>
        </row>
        <row r="706">
          <cell r="A706">
            <v>1581</v>
          </cell>
          <cell r="B706">
            <v>1856067.5925</v>
          </cell>
          <cell r="C706">
            <v>0</v>
          </cell>
          <cell r="D706" t="str">
            <v>0. Antes de 2018</v>
          </cell>
          <cell r="E706">
            <v>1856067.5925</v>
          </cell>
          <cell r="F706" t="str">
            <v>PORTE 3</v>
          </cell>
          <cell r="G706">
            <v>2255600.0769224148</v>
          </cell>
          <cell r="H706" t="str">
            <v>--</v>
          </cell>
          <cell r="I706">
            <v>1856067.5925</v>
          </cell>
          <cell r="J706" t="str">
            <v>PORTE 3</v>
          </cell>
          <cell r="K706" t="str">
            <v>PORTE 4</v>
          </cell>
          <cell r="L706" t="b">
            <v>0</v>
          </cell>
          <cell r="M706" t="str">
            <v>PORTE 3</v>
          </cell>
        </row>
        <row r="707">
          <cell r="A707">
            <v>1582</v>
          </cell>
          <cell r="B707">
            <v>2464868.0166666661</v>
          </cell>
          <cell r="C707">
            <v>0</v>
          </cell>
          <cell r="D707" t="str">
            <v>0. Antes de 2018</v>
          </cell>
          <cell r="E707">
            <v>2464868.0166666661</v>
          </cell>
          <cell r="F707" t="str">
            <v>PORTE 4</v>
          </cell>
          <cell r="G707">
            <v>2961984.9332379</v>
          </cell>
          <cell r="H707" t="str">
            <v>--</v>
          </cell>
          <cell r="I707">
            <v>2464868.0166666661</v>
          </cell>
          <cell r="J707" t="str">
            <v>PORTE 4</v>
          </cell>
          <cell r="K707" t="str">
            <v>PORTE 4</v>
          </cell>
          <cell r="L707" t="b">
            <v>1</v>
          </cell>
          <cell r="M707" t="str">
            <v>PORTE 4</v>
          </cell>
        </row>
        <row r="708">
          <cell r="A708">
            <v>1583</v>
          </cell>
          <cell r="B708">
            <v>1657690.0824999998</v>
          </cell>
          <cell r="C708">
            <v>0</v>
          </cell>
          <cell r="D708" t="str">
            <v>0. Antes de 2018</v>
          </cell>
          <cell r="E708">
            <v>1657690.0824999998</v>
          </cell>
          <cell r="F708" t="str">
            <v>PORTE 3</v>
          </cell>
          <cell r="G708">
            <v>1839921.9351643091</v>
          </cell>
          <cell r="H708" t="str">
            <v>--</v>
          </cell>
          <cell r="I708">
            <v>1657690.0824999998</v>
          </cell>
          <cell r="J708" t="str">
            <v>PORTE 3</v>
          </cell>
          <cell r="K708" t="str">
            <v>PORTE 3</v>
          </cell>
          <cell r="L708" t="b">
            <v>1</v>
          </cell>
          <cell r="M708" t="str">
            <v>PORTE 3</v>
          </cell>
        </row>
        <row r="709">
          <cell r="A709">
            <v>1586</v>
          </cell>
          <cell r="B709">
            <v>917787.94500000007</v>
          </cell>
          <cell r="C709">
            <v>2</v>
          </cell>
          <cell r="D709" t="str">
            <v>02. Fev/18</v>
          </cell>
          <cell r="E709">
            <v>927477.72363636375</v>
          </cell>
          <cell r="F709" t="str">
            <v>PORTE 2</v>
          </cell>
          <cell r="G709">
            <v>1022739.5270537948</v>
          </cell>
          <cell r="H709">
            <v>544000</v>
          </cell>
          <cell r="I709">
            <v>917787.94500000007</v>
          </cell>
          <cell r="J709" t="str">
            <v>PORTE 2</v>
          </cell>
          <cell r="K709" t="str">
            <v>PORTE 2</v>
          </cell>
          <cell r="L709" t="b">
            <v>1</v>
          </cell>
          <cell r="M709" t="str">
            <v>PORTE 2</v>
          </cell>
        </row>
        <row r="710">
          <cell r="A710">
            <v>1590</v>
          </cell>
          <cell r="B710">
            <v>908308.40333333344</v>
          </cell>
          <cell r="C710">
            <v>0</v>
          </cell>
          <cell r="D710" t="str">
            <v>0. Antes de 2018</v>
          </cell>
          <cell r="E710">
            <v>908308.40333333344</v>
          </cell>
          <cell r="F710" t="str">
            <v>PORTE 2</v>
          </cell>
          <cell r="G710">
            <v>1103022.3775949657</v>
          </cell>
          <cell r="H710" t="str">
            <v>--</v>
          </cell>
          <cell r="I710">
            <v>908308.40333333344</v>
          </cell>
          <cell r="J710" t="str">
            <v>PORTE 2</v>
          </cell>
          <cell r="K710" t="str">
            <v>PORTE 2</v>
          </cell>
          <cell r="L710" t="b">
            <v>1</v>
          </cell>
          <cell r="M710" t="str">
            <v>PORTE 2</v>
          </cell>
        </row>
        <row r="711">
          <cell r="A711">
            <v>1591</v>
          </cell>
          <cell r="B711">
            <v>940373.26000000013</v>
          </cell>
          <cell r="C711">
            <v>0</v>
          </cell>
          <cell r="D711" t="str">
            <v>0. Antes de 2018</v>
          </cell>
          <cell r="E711">
            <v>940373.26000000013</v>
          </cell>
          <cell r="F711" t="str">
            <v>PORTE 2</v>
          </cell>
          <cell r="G711">
            <v>1169385.2764795085</v>
          </cell>
          <cell r="H711" t="str">
            <v>--</v>
          </cell>
          <cell r="I711">
            <v>940373.26000000013</v>
          </cell>
          <cell r="J711" t="str">
            <v>PORTE 2</v>
          </cell>
          <cell r="K711" t="str">
            <v>PORTE 2</v>
          </cell>
          <cell r="L711" t="b">
            <v>1</v>
          </cell>
          <cell r="M711" t="str">
            <v>PORTE 2</v>
          </cell>
        </row>
        <row r="712">
          <cell r="A712">
            <v>1592</v>
          </cell>
          <cell r="B712">
            <v>1391883.4858333333</v>
          </cell>
          <cell r="C712">
            <v>0</v>
          </cell>
          <cell r="D712" t="str">
            <v>0. Antes de 2018</v>
          </cell>
          <cell r="E712">
            <v>1391883.4858333333</v>
          </cell>
          <cell r="F712" t="str">
            <v>PORTE 3</v>
          </cell>
          <cell r="G712">
            <v>1519036.2717566781</v>
          </cell>
          <cell r="H712" t="str">
            <v>--</v>
          </cell>
          <cell r="I712">
            <v>1391883.4858333333</v>
          </cell>
          <cell r="J712" t="str">
            <v>PORTE 3</v>
          </cell>
          <cell r="K712" t="str">
            <v>PORTE 3</v>
          </cell>
          <cell r="L712" t="b">
            <v>1</v>
          </cell>
          <cell r="M712" t="str">
            <v>PORTE 3</v>
          </cell>
        </row>
        <row r="713">
          <cell r="A713">
            <v>1593</v>
          </cell>
          <cell r="B713">
            <v>1740551.155833333</v>
          </cell>
          <cell r="C713">
            <v>0</v>
          </cell>
          <cell r="D713" t="str">
            <v>0. Antes de 2018</v>
          </cell>
          <cell r="E713">
            <v>1740551.155833333</v>
          </cell>
          <cell r="F713" t="str">
            <v>PORTE 3</v>
          </cell>
          <cell r="G713">
            <v>1961011.9481567675</v>
          </cell>
          <cell r="H713" t="str">
            <v>--</v>
          </cell>
          <cell r="I713">
            <v>1740551.155833333</v>
          </cell>
          <cell r="J713" t="str">
            <v>PORTE 3</v>
          </cell>
          <cell r="K713" t="str">
            <v>PORTE 3</v>
          </cell>
          <cell r="L713" t="b">
            <v>1</v>
          </cell>
          <cell r="M713" t="str">
            <v>PORTE 3</v>
          </cell>
        </row>
        <row r="714">
          <cell r="A714">
            <v>1594</v>
          </cell>
          <cell r="B714">
            <v>2612412.1633333336</v>
          </cell>
          <cell r="C714">
            <v>0</v>
          </cell>
          <cell r="D714" t="str">
            <v>0. Antes de 2018</v>
          </cell>
          <cell r="E714">
            <v>2612412.1633333336</v>
          </cell>
          <cell r="F714" t="str">
            <v>PORTE 4</v>
          </cell>
          <cell r="G714">
            <v>3498813.3184893569</v>
          </cell>
          <cell r="H714" t="str">
            <v>--</v>
          </cell>
          <cell r="I714">
            <v>2612412.1633333336</v>
          </cell>
          <cell r="J714" t="str">
            <v>PORTE 4</v>
          </cell>
          <cell r="K714" t="str">
            <v>PORTE 5</v>
          </cell>
          <cell r="L714" t="b">
            <v>0</v>
          </cell>
          <cell r="M714" t="str">
            <v>PORTE 4</v>
          </cell>
        </row>
        <row r="715">
          <cell r="A715">
            <v>1595</v>
          </cell>
          <cell r="B715">
            <v>1545559.365833333</v>
          </cell>
          <cell r="C715">
            <v>0</v>
          </cell>
          <cell r="D715" t="str">
            <v>0. Antes de 2018</v>
          </cell>
          <cell r="E715">
            <v>1545559.365833333</v>
          </cell>
          <cell r="F715" t="str">
            <v>PORTE 3</v>
          </cell>
          <cell r="G715">
            <v>2154457.3470843243</v>
          </cell>
          <cell r="H715" t="str">
            <v>--</v>
          </cell>
          <cell r="I715">
            <v>1545559.365833333</v>
          </cell>
          <cell r="J715" t="str">
            <v>PORTE 3</v>
          </cell>
          <cell r="K715" t="str">
            <v>PORTE 4</v>
          </cell>
          <cell r="L715" t="b">
            <v>0</v>
          </cell>
          <cell r="M715" t="str">
            <v>PORTE 3</v>
          </cell>
        </row>
        <row r="716">
          <cell r="A716">
            <v>1596</v>
          </cell>
          <cell r="B716">
            <v>1206557.6824999999</v>
          </cell>
          <cell r="C716">
            <v>0</v>
          </cell>
          <cell r="D716" t="str">
            <v>0. Antes de 2018</v>
          </cell>
          <cell r="E716">
            <v>1206557.6824999999</v>
          </cell>
          <cell r="F716" t="str">
            <v>PORTE 2</v>
          </cell>
          <cell r="G716">
            <v>1406234.1665394986</v>
          </cell>
          <cell r="H716" t="str">
            <v>--</v>
          </cell>
          <cell r="I716">
            <v>1206557.6824999999</v>
          </cell>
          <cell r="J716" t="str">
            <v>PORTE 2</v>
          </cell>
          <cell r="K716" t="str">
            <v>PORTE 3</v>
          </cell>
          <cell r="L716" t="b">
            <v>0</v>
          </cell>
          <cell r="M716" t="str">
            <v>PORTE 2</v>
          </cell>
        </row>
        <row r="717">
          <cell r="A717">
            <v>1599</v>
          </cell>
          <cell r="B717">
            <v>696600.79999999993</v>
          </cell>
          <cell r="C717">
            <v>0</v>
          </cell>
          <cell r="D717" t="str">
            <v>0. Antes de 2018</v>
          </cell>
          <cell r="E717">
            <v>696600.79999999993</v>
          </cell>
          <cell r="F717" t="str">
            <v>PORTE 1</v>
          </cell>
          <cell r="G717">
            <v>830049.162011598</v>
          </cell>
          <cell r="H717">
            <v>500000</v>
          </cell>
          <cell r="I717">
            <v>696600.79999999993</v>
          </cell>
          <cell r="J717" t="str">
            <v>PORTE 1</v>
          </cell>
          <cell r="K717" t="str">
            <v>PORTE 2</v>
          </cell>
          <cell r="L717" t="b">
            <v>0</v>
          </cell>
          <cell r="M717" t="str">
            <v>PORTE 1</v>
          </cell>
        </row>
        <row r="718">
          <cell r="A718">
            <v>1601</v>
          </cell>
          <cell r="B718">
            <v>716503.10250000004</v>
          </cell>
          <cell r="C718">
            <v>0</v>
          </cell>
          <cell r="D718" t="str">
            <v>0. Antes de 2018</v>
          </cell>
          <cell r="E718">
            <v>716503.10250000004</v>
          </cell>
          <cell r="F718" t="str">
            <v>PORTE 1</v>
          </cell>
          <cell r="G718">
            <v>910432.12636976142</v>
          </cell>
          <cell r="H718" t="str">
            <v>--</v>
          </cell>
          <cell r="I718">
            <v>716503.10250000004</v>
          </cell>
          <cell r="J718" t="str">
            <v>PORTE 1</v>
          </cell>
          <cell r="K718" t="str">
            <v>PORTE 2</v>
          </cell>
          <cell r="L718" t="b">
            <v>0</v>
          </cell>
          <cell r="M718" t="str">
            <v>PORTE 1</v>
          </cell>
        </row>
        <row r="719">
          <cell r="A719">
            <v>1602</v>
          </cell>
          <cell r="B719" t="str">
            <v>--</v>
          </cell>
          <cell r="C719">
            <v>12</v>
          </cell>
          <cell r="D719" t="str">
            <v>12. Dez/18</v>
          </cell>
          <cell r="E719">
            <v>221811.74</v>
          </cell>
          <cell r="F719" t="str">
            <v>PORTE 1</v>
          </cell>
          <cell r="G719">
            <v>604686.57986512792</v>
          </cell>
          <cell r="H719">
            <v>580000</v>
          </cell>
          <cell r="I719">
            <v>580000</v>
          </cell>
          <cell r="J719" t="str">
            <v>PORTE 1</v>
          </cell>
          <cell r="K719" t="str">
            <v>PORTE 1</v>
          </cell>
          <cell r="L719" t="b">
            <v>1</v>
          </cell>
          <cell r="M719" t="str">
            <v>PORTE 1</v>
          </cell>
        </row>
        <row r="720">
          <cell r="A720">
            <v>1603</v>
          </cell>
          <cell r="B720">
            <v>2643106.3374999994</v>
          </cell>
          <cell r="C720">
            <v>0</v>
          </cell>
          <cell r="D720" t="str">
            <v>0. Antes de 2018</v>
          </cell>
          <cell r="E720">
            <v>2643106.3374999994</v>
          </cell>
          <cell r="F720" t="str">
            <v>PORTE 4</v>
          </cell>
          <cell r="G720">
            <v>3258089.0598301357</v>
          </cell>
          <cell r="H720" t="str">
            <v>--</v>
          </cell>
          <cell r="I720">
            <v>2643106.3374999994</v>
          </cell>
          <cell r="J720" t="str">
            <v>PORTE 4</v>
          </cell>
          <cell r="K720" t="str">
            <v>PORTE 5</v>
          </cell>
          <cell r="L720" t="b">
            <v>0</v>
          </cell>
          <cell r="M720" t="str">
            <v>PORTE 4</v>
          </cell>
        </row>
        <row r="721">
          <cell r="A721">
            <v>1607</v>
          </cell>
          <cell r="B721">
            <v>1516574.0616666665</v>
          </cell>
          <cell r="C721">
            <v>0</v>
          </cell>
          <cell r="D721" t="str">
            <v>0. Antes de 2018</v>
          </cell>
          <cell r="E721">
            <v>1516574.0616666665</v>
          </cell>
          <cell r="F721" t="str">
            <v>PORTE 3</v>
          </cell>
          <cell r="G721">
            <v>1562443.4622160059</v>
          </cell>
          <cell r="H721" t="str">
            <v>--</v>
          </cell>
          <cell r="I721">
            <v>1516574.0616666665</v>
          </cell>
          <cell r="J721" t="str">
            <v>PORTE 3</v>
          </cell>
          <cell r="K721" t="str">
            <v>PORTE 3</v>
          </cell>
          <cell r="L721" t="b">
            <v>1</v>
          </cell>
          <cell r="M721" t="str">
            <v>PORTE 3</v>
          </cell>
        </row>
        <row r="722">
          <cell r="A722">
            <v>1609</v>
          </cell>
          <cell r="B722">
            <v>1621283.4366666668</v>
          </cell>
          <cell r="C722">
            <v>0</v>
          </cell>
          <cell r="D722" t="str">
            <v>0. Antes de 2018</v>
          </cell>
          <cell r="E722">
            <v>1621283.4366666668</v>
          </cell>
          <cell r="F722" t="str">
            <v>PORTE 3</v>
          </cell>
          <cell r="G722">
            <v>1977959.3587805887</v>
          </cell>
          <cell r="H722" t="str">
            <v>--</v>
          </cell>
          <cell r="I722">
            <v>1621283.4366666668</v>
          </cell>
          <cell r="J722" t="str">
            <v>PORTE 3</v>
          </cell>
          <cell r="K722" t="str">
            <v>PORTE 3</v>
          </cell>
          <cell r="L722" t="b">
            <v>1</v>
          </cell>
          <cell r="M722" t="str">
            <v>PORTE 3</v>
          </cell>
        </row>
        <row r="723">
          <cell r="A723">
            <v>1610</v>
          </cell>
          <cell r="B723">
            <v>2133982.5958333337</v>
          </cell>
          <cell r="C723">
            <v>0</v>
          </cell>
          <cell r="D723" t="str">
            <v>0. Antes de 2018</v>
          </cell>
          <cell r="E723">
            <v>2133982.5958333337</v>
          </cell>
          <cell r="F723" t="str">
            <v>PORTE 4</v>
          </cell>
          <cell r="G723">
            <v>3078019.161424194</v>
          </cell>
          <cell r="H723" t="str">
            <v>--</v>
          </cell>
          <cell r="I723">
            <v>2133982.5958333337</v>
          </cell>
          <cell r="J723" t="str">
            <v>PORTE 4</v>
          </cell>
          <cell r="K723" t="str">
            <v>PORTE 5</v>
          </cell>
          <cell r="L723" t="b">
            <v>0</v>
          </cell>
          <cell r="M723" t="str">
            <v>PORTE 4</v>
          </cell>
        </row>
        <row r="724">
          <cell r="A724">
            <v>1612</v>
          </cell>
          <cell r="B724">
            <v>2364028.9908333332</v>
          </cell>
          <cell r="C724">
            <v>0</v>
          </cell>
          <cell r="D724" t="str">
            <v>0. Antes de 2018</v>
          </cell>
          <cell r="E724">
            <v>2364028.9908333332</v>
          </cell>
          <cell r="F724" t="str">
            <v>PORTE 4</v>
          </cell>
          <cell r="G724">
            <v>2963394.1516529243</v>
          </cell>
          <cell r="H724" t="str">
            <v>--</v>
          </cell>
          <cell r="I724">
            <v>2364028.9908333332</v>
          </cell>
          <cell r="J724" t="str">
            <v>PORTE 4</v>
          </cell>
          <cell r="K724" t="str">
            <v>PORTE 4</v>
          </cell>
          <cell r="L724" t="b">
            <v>1</v>
          </cell>
          <cell r="M724" t="str">
            <v>PORTE 4</v>
          </cell>
        </row>
        <row r="725">
          <cell r="A725">
            <v>1613</v>
          </cell>
          <cell r="B725">
            <v>1524323.2658333331</v>
          </cell>
          <cell r="C725">
            <v>0</v>
          </cell>
          <cell r="D725" t="str">
            <v>0. Antes de 2018</v>
          </cell>
          <cell r="E725">
            <v>1524323.2658333331</v>
          </cell>
          <cell r="F725" t="str">
            <v>PORTE 3</v>
          </cell>
          <cell r="G725">
            <v>1746951.6973661752</v>
          </cell>
          <cell r="H725" t="str">
            <v>--</v>
          </cell>
          <cell r="I725">
            <v>1524323.2658333331</v>
          </cell>
          <cell r="J725" t="str">
            <v>PORTE 3</v>
          </cell>
          <cell r="K725" t="str">
            <v>PORTE 3</v>
          </cell>
          <cell r="L725" t="b">
            <v>1</v>
          </cell>
          <cell r="M725" t="str">
            <v>PORTE 3</v>
          </cell>
        </row>
        <row r="726">
          <cell r="A726">
            <v>1614</v>
          </cell>
          <cell r="B726">
            <v>3168867.5974999997</v>
          </cell>
          <cell r="C726">
            <v>0</v>
          </cell>
          <cell r="D726" t="str">
            <v>0. Antes de 2018</v>
          </cell>
          <cell r="E726">
            <v>3168867.5974999997</v>
          </cell>
          <cell r="F726" t="str">
            <v>PORTE 5</v>
          </cell>
          <cell r="G726">
            <v>3543831.9625273617</v>
          </cell>
          <cell r="H726" t="str">
            <v>--</v>
          </cell>
          <cell r="I726">
            <v>3168867.5974999997</v>
          </cell>
          <cell r="J726" t="str">
            <v>PORTE 5</v>
          </cell>
          <cell r="K726" t="str">
            <v>PORTE 5</v>
          </cell>
          <cell r="L726" t="b">
            <v>1</v>
          </cell>
          <cell r="M726" t="str">
            <v>PORTE 5</v>
          </cell>
        </row>
        <row r="727">
          <cell r="A727">
            <v>1615</v>
          </cell>
          <cell r="B727">
            <v>2033613.2433333339</v>
          </cell>
          <cell r="C727">
            <v>0</v>
          </cell>
          <cell r="D727" t="str">
            <v>0. Antes de 2018</v>
          </cell>
          <cell r="E727">
            <v>2033613.2433333339</v>
          </cell>
          <cell r="F727" t="str">
            <v>PORTE 4</v>
          </cell>
          <cell r="G727">
            <v>2508132.095813591</v>
          </cell>
          <cell r="H727" t="str">
            <v>--</v>
          </cell>
          <cell r="I727">
            <v>2033613.2433333339</v>
          </cell>
          <cell r="J727" t="str">
            <v>PORTE 4</v>
          </cell>
          <cell r="K727" t="str">
            <v>PORTE 4</v>
          </cell>
          <cell r="L727" t="b">
            <v>1</v>
          </cell>
          <cell r="M727" t="str">
            <v>PORTE 4</v>
          </cell>
        </row>
        <row r="728">
          <cell r="A728">
            <v>1616</v>
          </cell>
          <cell r="B728">
            <v>2683592.2758333329</v>
          </cell>
          <cell r="C728">
            <v>0</v>
          </cell>
          <cell r="D728" t="str">
            <v>0. Antes de 2018</v>
          </cell>
          <cell r="E728">
            <v>2683592.2758333329</v>
          </cell>
          <cell r="F728" t="str">
            <v>PORTE 4</v>
          </cell>
          <cell r="G728">
            <v>3222971.4006289179</v>
          </cell>
          <cell r="H728" t="str">
            <v>--</v>
          </cell>
          <cell r="I728">
            <v>2683592.2758333329</v>
          </cell>
          <cell r="J728" t="str">
            <v>PORTE 4</v>
          </cell>
          <cell r="K728" t="str">
            <v>PORTE 5</v>
          </cell>
          <cell r="L728" t="b">
            <v>0</v>
          </cell>
          <cell r="M728" t="str">
            <v>PORTE 4</v>
          </cell>
        </row>
        <row r="729">
          <cell r="A729">
            <v>1618</v>
          </cell>
          <cell r="B729">
            <v>1240413.5050000001</v>
          </cell>
          <cell r="C729">
            <v>0</v>
          </cell>
          <cell r="D729" t="str">
            <v>0. Antes de 2018</v>
          </cell>
          <cell r="E729">
            <v>1240413.5050000001</v>
          </cell>
          <cell r="F729" t="str">
            <v>PORTE 2</v>
          </cell>
          <cell r="G729">
            <v>1818247.2315401824</v>
          </cell>
          <cell r="H729" t="str">
            <v>--</v>
          </cell>
          <cell r="I729">
            <v>1240413.5050000001</v>
          </cell>
          <cell r="J729" t="str">
            <v>PORTE 2</v>
          </cell>
          <cell r="K729" t="str">
            <v>PORTE 3</v>
          </cell>
          <cell r="L729" t="b">
            <v>0</v>
          </cell>
          <cell r="M729" t="str">
            <v>PORTE 2</v>
          </cell>
        </row>
        <row r="730">
          <cell r="A730">
            <v>1621</v>
          </cell>
          <cell r="B730">
            <v>1075713.6524999999</v>
          </cell>
          <cell r="C730">
            <v>0</v>
          </cell>
          <cell r="D730" t="str">
            <v>0. Antes de 2018</v>
          </cell>
          <cell r="E730">
            <v>1075713.6524999999</v>
          </cell>
          <cell r="F730" t="str">
            <v>PORTE 2</v>
          </cell>
          <cell r="G730">
            <v>1318721.785724476</v>
          </cell>
          <cell r="H730" t="str">
            <v>--</v>
          </cell>
          <cell r="I730">
            <v>1075713.6524999999</v>
          </cell>
          <cell r="J730" t="str">
            <v>PORTE 2</v>
          </cell>
          <cell r="K730" t="str">
            <v>PORTE 3</v>
          </cell>
          <cell r="L730" t="b">
            <v>0</v>
          </cell>
          <cell r="M730" t="str">
            <v>PORTE 2</v>
          </cell>
        </row>
        <row r="731">
          <cell r="A731">
            <v>1623</v>
          </cell>
          <cell r="B731">
            <v>1231548.5033333332</v>
          </cell>
          <cell r="C731">
            <v>0</v>
          </cell>
          <cell r="D731" t="str">
            <v>0. Antes de 2018</v>
          </cell>
          <cell r="E731">
            <v>1231548.5033333332</v>
          </cell>
          <cell r="F731" t="str">
            <v>PORTE 2</v>
          </cell>
          <cell r="G731">
            <v>1215518.9621974891</v>
          </cell>
          <cell r="H731" t="str">
            <v>--</v>
          </cell>
          <cell r="I731">
            <v>1231548.5033333332</v>
          </cell>
          <cell r="J731" t="str">
            <v>PORTE 2</v>
          </cell>
          <cell r="K731" t="str">
            <v>PORTE 2</v>
          </cell>
          <cell r="L731" t="b">
            <v>1</v>
          </cell>
          <cell r="M731" t="str">
            <v>PORTE 2</v>
          </cell>
        </row>
        <row r="732">
          <cell r="A732">
            <v>1625</v>
          </cell>
          <cell r="B732">
            <v>1188274.71</v>
          </cell>
          <cell r="C732">
            <v>0</v>
          </cell>
          <cell r="D732" t="str">
            <v>0. Antes de 2018</v>
          </cell>
          <cell r="E732">
            <v>1188274.71</v>
          </cell>
          <cell r="F732" t="str">
            <v>PORTE 2</v>
          </cell>
          <cell r="G732">
            <v>1171214.0939737465</v>
          </cell>
          <cell r="H732" t="str">
            <v>--</v>
          </cell>
          <cell r="I732">
            <v>1188274.71</v>
          </cell>
          <cell r="J732" t="str">
            <v>PORTE 2</v>
          </cell>
          <cell r="K732" t="str">
            <v>PORTE 2</v>
          </cell>
          <cell r="L732" t="b">
            <v>1</v>
          </cell>
          <cell r="M732" t="str">
            <v>PORTE 2</v>
          </cell>
        </row>
        <row r="733">
          <cell r="A733">
            <v>1626</v>
          </cell>
          <cell r="B733">
            <v>1511212.0816666668</v>
          </cell>
          <cell r="C733">
            <v>0</v>
          </cell>
          <cell r="D733" t="str">
            <v>0. Antes de 2018</v>
          </cell>
          <cell r="E733">
            <v>1511212.0816666668</v>
          </cell>
          <cell r="F733" t="str">
            <v>PORTE 3</v>
          </cell>
          <cell r="G733">
            <v>1957161.1297439858</v>
          </cell>
          <cell r="H733" t="str">
            <v>--</v>
          </cell>
          <cell r="I733">
            <v>1511212.0816666668</v>
          </cell>
          <cell r="J733" t="str">
            <v>PORTE 3</v>
          </cell>
          <cell r="K733" t="str">
            <v>PORTE 3</v>
          </cell>
          <cell r="L733" t="b">
            <v>1</v>
          </cell>
          <cell r="M733" t="str">
            <v>PORTE 3</v>
          </cell>
        </row>
        <row r="734">
          <cell r="A734">
            <v>1627</v>
          </cell>
          <cell r="B734">
            <v>2416340.16</v>
          </cell>
          <cell r="C734">
            <v>0</v>
          </cell>
          <cell r="D734" t="str">
            <v>0. Antes de 2018</v>
          </cell>
          <cell r="E734">
            <v>2416340.16</v>
          </cell>
          <cell r="F734" t="str">
            <v>PORTE 4</v>
          </cell>
          <cell r="G734">
            <v>3159067.3154121237</v>
          </cell>
          <cell r="H734" t="str">
            <v>--</v>
          </cell>
          <cell r="I734">
            <v>2416340.16</v>
          </cell>
          <cell r="J734" t="str">
            <v>PORTE 4</v>
          </cell>
          <cell r="K734" t="str">
            <v>PORTE 5</v>
          </cell>
          <cell r="L734" t="b">
            <v>0</v>
          </cell>
          <cell r="M734" t="str">
            <v>PORTE 4</v>
          </cell>
        </row>
        <row r="735">
          <cell r="A735">
            <v>1629</v>
          </cell>
          <cell r="B735">
            <v>1790706.9100000001</v>
          </cell>
          <cell r="C735">
            <v>0</v>
          </cell>
          <cell r="D735" t="str">
            <v>0. Antes de 2018</v>
          </cell>
          <cell r="E735">
            <v>1790706.9100000001</v>
          </cell>
          <cell r="F735" t="str">
            <v>PORTE 3</v>
          </cell>
          <cell r="G735">
            <v>2323403.5008539096</v>
          </cell>
          <cell r="H735" t="str">
            <v>--</v>
          </cell>
          <cell r="I735">
            <v>1790706.9100000001</v>
          </cell>
          <cell r="J735" t="str">
            <v>PORTE 3</v>
          </cell>
          <cell r="K735" t="str">
            <v>PORTE 4</v>
          </cell>
          <cell r="L735" t="b">
            <v>0</v>
          </cell>
          <cell r="M735" t="str">
            <v>PORTE 3</v>
          </cell>
        </row>
        <row r="736">
          <cell r="A736">
            <v>1632</v>
          </cell>
          <cell r="B736">
            <v>1503910.9541666666</v>
          </cell>
          <cell r="C736">
            <v>0</v>
          </cell>
          <cell r="D736" t="str">
            <v>0. Antes de 2018</v>
          </cell>
          <cell r="E736">
            <v>1503910.9541666666</v>
          </cell>
          <cell r="F736" t="str">
            <v>PORTE 3</v>
          </cell>
          <cell r="G736">
            <v>1715203.4017561194</v>
          </cell>
          <cell r="H736" t="str">
            <v>--</v>
          </cell>
          <cell r="I736">
            <v>1503910.9541666666</v>
          </cell>
          <cell r="J736" t="str">
            <v>PORTE 3</v>
          </cell>
          <cell r="K736" t="str">
            <v>PORTE 3</v>
          </cell>
          <cell r="L736" t="b">
            <v>1</v>
          </cell>
          <cell r="M736" t="str">
            <v>PORTE 3</v>
          </cell>
        </row>
        <row r="737">
          <cell r="A737">
            <v>1633</v>
          </cell>
          <cell r="B737">
            <v>2059433.8824999996</v>
          </cell>
          <cell r="C737">
            <v>0</v>
          </cell>
          <cell r="D737" t="str">
            <v>0. Antes de 2018</v>
          </cell>
          <cell r="E737">
            <v>2059433.8824999996</v>
          </cell>
          <cell r="F737" t="str">
            <v>PORTE 4</v>
          </cell>
          <cell r="G737">
            <v>2313659.6188714006</v>
          </cell>
          <cell r="H737" t="str">
            <v>--</v>
          </cell>
          <cell r="I737">
            <v>2059433.8824999996</v>
          </cell>
          <cell r="J737" t="str">
            <v>PORTE 4</v>
          </cell>
          <cell r="K737" t="str">
            <v>PORTE 4</v>
          </cell>
          <cell r="L737" t="b">
            <v>1</v>
          </cell>
          <cell r="M737" t="str">
            <v>PORTE 4</v>
          </cell>
        </row>
        <row r="738">
          <cell r="A738">
            <v>1634</v>
          </cell>
          <cell r="B738">
            <v>2211770.6216666671</v>
          </cell>
          <cell r="C738">
            <v>0</v>
          </cell>
          <cell r="D738" t="str">
            <v>0. Antes de 2018</v>
          </cell>
          <cell r="E738">
            <v>2211770.6216666671</v>
          </cell>
          <cell r="F738" t="str">
            <v>PORTE 4</v>
          </cell>
          <cell r="G738">
            <v>2379615.9146748576</v>
          </cell>
          <cell r="H738" t="str">
            <v>--</v>
          </cell>
          <cell r="I738">
            <v>2211770.6216666671</v>
          </cell>
          <cell r="J738" t="str">
            <v>PORTE 4</v>
          </cell>
          <cell r="K738" t="str">
            <v>PORTE 4</v>
          </cell>
          <cell r="L738" t="b">
            <v>1</v>
          </cell>
          <cell r="M738" t="str">
            <v>PORTE 4</v>
          </cell>
        </row>
        <row r="739">
          <cell r="A739">
            <v>1636</v>
          </cell>
          <cell r="B739">
            <v>1149860.0099999998</v>
          </cell>
          <cell r="C739">
            <v>0</v>
          </cell>
          <cell r="D739" t="str">
            <v>0. Antes de 2018</v>
          </cell>
          <cell r="E739">
            <v>1149860.0099999998</v>
          </cell>
          <cell r="F739" t="str">
            <v>PORTE 2</v>
          </cell>
          <cell r="G739">
            <v>1582546.763579559</v>
          </cell>
          <cell r="H739" t="str">
            <v>--</v>
          </cell>
          <cell r="I739">
            <v>1149860.0099999998</v>
          </cell>
          <cell r="J739" t="str">
            <v>PORTE 2</v>
          </cell>
          <cell r="K739" t="str">
            <v>PORTE 3</v>
          </cell>
          <cell r="L739" t="b">
            <v>0</v>
          </cell>
          <cell r="M739" t="str">
            <v>PORTE 2</v>
          </cell>
        </row>
        <row r="740">
          <cell r="A740">
            <v>1638</v>
          </cell>
          <cell r="B740">
            <v>1578463.520833333</v>
          </cell>
          <cell r="C740">
            <v>0</v>
          </cell>
          <cell r="D740" t="str">
            <v>0. Antes de 2018</v>
          </cell>
          <cell r="E740">
            <v>1578463.520833333</v>
          </cell>
          <cell r="F740" t="str">
            <v>PORTE 3</v>
          </cell>
          <cell r="G740">
            <v>2008502.8363292674</v>
          </cell>
          <cell r="H740" t="str">
            <v>--</v>
          </cell>
          <cell r="I740">
            <v>1578463.520833333</v>
          </cell>
          <cell r="J740" t="str">
            <v>PORTE 3</v>
          </cell>
          <cell r="K740" t="str">
            <v>PORTE 4</v>
          </cell>
          <cell r="L740" t="b">
            <v>0</v>
          </cell>
          <cell r="M740" t="str">
            <v>PORTE 3</v>
          </cell>
        </row>
        <row r="741">
          <cell r="A741">
            <v>1639</v>
          </cell>
          <cell r="B741">
            <v>1243318.1833333333</v>
          </cell>
          <cell r="C741">
            <v>0</v>
          </cell>
          <cell r="D741" t="str">
            <v>0. Antes de 2018</v>
          </cell>
          <cell r="E741">
            <v>1243318.1833333333</v>
          </cell>
          <cell r="F741" t="str">
            <v>PORTE 2</v>
          </cell>
          <cell r="G741">
            <v>1620823.5851768169</v>
          </cell>
          <cell r="H741" t="str">
            <v>--</v>
          </cell>
          <cell r="I741">
            <v>1243318.1833333333</v>
          </cell>
          <cell r="J741" t="str">
            <v>PORTE 2</v>
          </cell>
          <cell r="K741" t="str">
            <v>PORTE 3</v>
          </cell>
          <cell r="L741" t="b">
            <v>0</v>
          </cell>
          <cell r="M741" t="str">
            <v>PORTE 2</v>
          </cell>
        </row>
        <row r="742">
          <cell r="A742">
            <v>1641</v>
          </cell>
          <cell r="B742">
            <v>2723455.2133333329</v>
          </cell>
          <cell r="C742">
            <v>0</v>
          </cell>
          <cell r="D742" t="str">
            <v>0. Antes de 2018</v>
          </cell>
          <cell r="E742">
            <v>2723455.2133333329</v>
          </cell>
          <cell r="F742" t="str">
            <v>PORTE 4</v>
          </cell>
          <cell r="G742">
            <v>3100205.6952248923</v>
          </cell>
          <cell r="H742" t="str">
            <v>--</v>
          </cell>
          <cell r="I742">
            <v>2723455.2133333329</v>
          </cell>
          <cell r="J742" t="str">
            <v>PORTE 4</v>
          </cell>
          <cell r="K742" t="str">
            <v>PORTE 5</v>
          </cell>
          <cell r="L742" t="b">
            <v>0</v>
          </cell>
          <cell r="M742" t="str">
            <v>PORTE 4</v>
          </cell>
        </row>
        <row r="743">
          <cell r="A743">
            <v>1642</v>
          </cell>
          <cell r="B743">
            <v>2756330.6541666668</v>
          </cell>
          <cell r="C743">
            <v>0</v>
          </cell>
          <cell r="D743" t="str">
            <v>0. Antes de 2018</v>
          </cell>
          <cell r="E743">
            <v>2756330.6541666668</v>
          </cell>
          <cell r="F743" t="str">
            <v>PORTE 4</v>
          </cell>
          <cell r="G743">
            <v>4018642.0174138583</v>
          </cell>
          <cell r="H743" t="str">
            <v>--</v>
          </cell>
          <cell r="I743">
            <v>2756330.6541666668</v>
          </cell>
          <cell r="J743" t="str">
            <v>PORTE 4</v>
          </cell>
          <cell r="K743" t="str">
            <v>PORTE 5</v>
          </cell>
          <cell r="L743" t="b">
            <v>0</v>
          </cell>
          <cell r="M743" t="str">
            <v>PORTE 4</v>
          </cell>
        </row>
        <row r="744">
          <cell r="A744">
            <v>1645</v>
          </cell>
          <cell r="B744">
            <v>1336512.8549999997</v>
          </cell>
          <cell r="C744">
            <v>0</v>
          </cell>
          <cell r="D744" t="str">
            <v>0. Antes de 2018</v>
          </cell>
          <cell r="E744">
            <v>1336512.8549999997</v>
          </cell>
          <cell r="F744" t="str">
            <v>PORTE 3</v>
          </cell>
          <cell r="G744">
            <v>1568545.1381125182</v>
          </cell>
          <cell r="H744" t="str">
            <v>--</v>
          </cell>
          <cell r="I744">
            <v>1336512.8549999997</v>
          </cell>
          <cell r="J744" t="str">
            <v>PORTE 3</v>
          </cell>
          <cell r="K744" t="str">
            <v>PORTE 3</v>
          </cell>
          <cell r="L744" t="b">
            <v>1</v>
          </cell>
          <cell r="M744" t="str">
            <v>PORTE 3</v>
          </cell>
        </row>
        <row r="745">
          <cell r="A745">
            <v>1646</v>
          </cell>
          <cell r="B745">
            <v>1262685.5925</v>
          </cell>
          <cell r="C745">
            <v>0</v>
          </cell>
          <cell r="D745" t="str">
            <v>0. Antes de 2018</v>
          </cell>
          <cell r="E745">
            <v>1262685.5925</v>
          </cell>
          <cell r="F745" t="str">
            <v>PORTE 2</v>
          </cell>
          <cell r="G745">
            <v>1708323.0797440936</v>
          </cell>
          <cell r="H745" t="str">
            <v>--</v>
          </cell>
          <cell r="I745">
            <v>1262685.5925</v>
          </cell>
          <cell r="J745" t="str">
            <v>PORTE 2</v>
          </cell>
          <cell r="K745" t="str">
            <v>PORTE 3</v>
          </cell>
          <cell r="L745" t="b">
            <v>0</v>
          </cell>
          <cell r="M745" t="str">
            <v>PORTE 2</v>
          </cell>
        </row>
        <row r="746">
          <cell r="A746">
            <v>1647</v>
          </cell>
          <cell r="B746">
            <v>174941.88999999998</v>
          </cell>
          <cell r="C746">
            <v>4</v>
          </cell>
          <cell r="D746" t="str">
            <v>04. Abr/18</v>
          </cell>
          <cell r="E746">
            <v>169971.14</v>
          </cell>
          <cell r="F746" t="str">
            <v>PORTE 1</v>
          </cell>
          <cell r="G746">
            <v>131884.3946843002</v>
          </cell>
          <cell r="H746" t="str">
            <v>--</v>
          </cell>
          <cell r="I746" t="str">
            <v>--</v>
          </cell>
          <cell r="J746" t="str">
            <v>PORTE 1</v>
          </cell>
          <cell r="K746" t="str">
            <v>PORTE 1</v>
          </cell>
          <cell r="L746" t="b">
            <v>1</v>
          </cell>
          <cell r="M746" t="str">
            <v>PORTE 1</v>
          </cell>
        </row>
        <row r="747">
          <cell r="A747">
            <v>1648</v>
          </cell>
          <cell r="B747">
            <v>3113264.4941666666</v>
          </cell>
          <cell r="C747">
            <v>0</v>
          </cell>
          <cell r="D747" t="str">
            <v>0. Antes de 2018</v>
          </cell>
          <cell r="E747">
            <v>3113264.4941666666</v>
          </cell>
          <cell r="F747" t="str">
            <v>PORTE 5</v>
          </cell>
          <cell r="G747">
            <v>4055330.0570451766</v>
          </cell>
          <cell r="H747" t="str">
            <v>--</v>
          </cell>
          <cell r="I747">
            <v>3113264.4941666666</v>
          </cell>
          <cell r="J747" t="str">
            <v>PORTE 5</v>
          </cell>
          <cell r="K747" t="str">
            <v>PORTE 5</v>
          </cell>
          <cell r="L747" t="b">
            <v>1</v>
          </cell>
          <cell r="M747" t="str">
            <v>PORTE 5</v>
          </cell>
        </row>
        <row r="748">
          <cell r="A748">
            <v>1651</v>
          </cell>
          <cell r="B748">
            <v>1341147.9766666668</v>
          </cell>
          <cell r="C748">
            <v>0</v>
          </cell>
          <cell r="D748" t="str">
            <v>0. Antes de 2018</v>
          </cell>
          <cell r="E748">
            <v>1341147.9766666668</v>
          </cell>
          <cell r="F748" t="str">
            <v>PORTE 3</v>
          </cell>
          <cell r="G748">
            <v>1640477.3137350164</v>
          </cell>
          <cell r="H748" t="str">
            <v>--</v>
          </cell>
          <cell r="I748">
            <v>1341147.9766666668</v>
          </cell>
          <cell r="J748" t="str">
            <v>PORTE 3</v>
          </cell>
          <cell r="K748" t="str">
            <v>PORTE 3</v>
          </cell>
          <cell r="L748" t="b">
            <v>1</v>
          </cell>
          <cell r="M748" t="str">
            <v>PORTE 3</v>
          </cell>
        </row>
        <row r="749">
          <cell r="A749">
            <v>1652</v>
          </cell>
          <cell r="B749">
            <v>1999266.1875</v>
          </cell>
          <cell r="C749">
            <v>0</v>
          </cell>
          <cell r="D749" t="str">
            <v>0. Antes de 2018</v>
          </cell>
          <cell r="E749">
            <v>1999266.1875</v>
          </cell>
          <cell r="F749" t="str">
            <v>PORTE 3</v>
          </cell>
          <cell r="G749">
            <v>2744184.0953375543</v>
          </cell>
          <cell r="H749" t="str">
            <v>--</v>
          </cell>
          <cell r="I749">
            <v>1999266.1875</v>
          </cell>
          <cell r="J749" t="str">
            <v>PORTE 3</v>
          </cell>
          <cell r="K749" t="str">
            <v>PORTE 4</v>
          </cell>
          <cell r="L749" t="b">
            <v>0</v>
          </cell>
          <cell r="M749" t="str">
            <v>PORTE 3</v>
          </cell>
        </row>
        <row r="750">
          <cell r="A750">
            <v>1653</v>
          </cell>
          <cell r="B750">
            <v>1022397.3466666668</v>
          </cell>
          <cell r="C750">
            <v>0</v>
          </cell>
          <cell r="D750" t="str">
            <v>0. Antes de 2018</v>
          </cell>
          <cell r="E750">
            <v>1022397.3466666668</v>
          </cell>
          <cell r="F750" t="str">
            <v>PORTE 2</v>
          </cell>
          <cell r="G750">
            <v>1186143.9164954005</v>
          </cell>
          <cell r="H750" t="str">
            <v>--</v>
          </cell>
          <cell r="I750">
            <v>1022397.3466666668</v>
          </cell>
          <cell r="J750" t="str">
            <v>PORTE 2</v>
          </cell>
          <cell r="K750" t="str">
            <v>PORTE 2</v>
          </cell>
          <cell r="L750" t="b">
            <v>1</v>
          </cell>
          <cell r="M750" t="str">
            <v>PORTE 2</v>
          </cell>
        </row>
        <row r="751">
          <cell r="A751">
            <v>1654</v>
          </cell>
          <cell r="B751">
            <v>2432947.6025</v>
          </cell>
          <cell r="C751">
            <v>0</v>
          </cell>
          <cell r="D751" t="str">
            <v>0. Antes de 2018</v>
          </cell>
          <cell r="E751">
            <v>2432947.6025</v>
          </cell>
          <cell r="F751" t="str">
            <v>PORTE 4</v>
          </cell>
          <cell r="G751">
            <v>2790066.1188288066</v>
          </cell>
          <cell r="H751" t="str">
            <v>--</v>
          </cell>
          <cell r="I751">
            <v>2432947.6025</v>
          </cell>
          <cell r="J751" t="str">
            <v>PORTE 4</v>
          </cell>
          <cell r="K751" t="str">
            <v>PORTE 4</v>
          </cell>
          <cell r="L751" t="b">
            <v>1</v>
          </cell>
          <cell r="M751" t="str">
            <v>PORTE 4</v>
          </cell>
        </row>
        <row r="752">
          <cell r="A752">
            <v>1655</v>
          </cell>
          <cell r="B752">
            <v>908467.51249999984</v>
          </cell>
          <cell r="C752">
            <v>0</v>
          </cell>
          <cell r="D752" t="str">
            <v>0. Antes de 2018</v>
          </cell>
          <cell r="E752">
            <v>908467.51249999984</v>
          </cell>
          <cell r="F752" t="str">
            <v>PORTE 2</v>
          </cell>
          <cell r="G752">
            <v>1162530.4859609562</v>
          </cell>
          <cell r="H752" t="str">
            <v>--</v>
          </cell>
          <cell r="I752">
            <v>908467.51249999984</v>
          </cell>
          <cell r="J752" t="str">
            <v>PORTE 2</v>
          </cell>
          <cell r="K752" t="str">
            <v>PORTE 2</v>
          </cell>
          <cell r="L752" t="b">
            <v>1</v>
          </cell>
          <cell r="M752" t="str">
            <v>PORTE 2</v>
          </cell>
        </row>
        <row r="753">
          <cell r="A753">
            <v>1657</v>
          </cell>
          <cell r="B753">
            <v>2036150.2966666666</v>
          </cell>
          <cell r="C753">
            <v>0</v>
          </cell>
          <cell r="D753" t="str">
            <v>0. Antes de 2018</v>
          </cell>
          <cell r="E753">
            <v>2036150.2966666666</v>
          </cell>
          <cell r="F753" t="str">
            <v>PORTE 4</v>
          </cell>
          <cell r="G753">
            <v>2787783.228350007</v>
          </cell>
          <cell r="H753" t="str">
            <v>--</v>
          </cell>
          <cell r="I753">
            <v>2036150.2966666666</v>
          </cell>
          <cell r="J753" t="str">
            <v>PORTE 4</v>
          </cell>
          <cell r="K753" t="str">
            <v>PORTE 4</v>
          </cell>
          <cell r="L753" t="b">
            <v>1</v>
          </cell>
          <cell r="M753" t="str">
            <v>PORTE 4</v>
          </cell>
        </row>
        <row r="754">
          <cell r="A754">
            <v>1659</v>
          </cell>
          <cell r="B754">
            <v>1765871.7575000003</v>
          </cell>
          <cell r="C754">
            <v>0</v>
          </cell>
          <cell r="D754" t="str">
            <v>0. Antes de 2018</v>
          </cell>
          <cell r="E754">
            <v>1765871.7575000003</v>
          </cell>
          <cell r="F754" t="str">
            <v>PORTE 3</v>
          </cell>
          <cell r="G754">
            <v>1949351.630384054</v>
          </cell>
          <cell r="H754" t="str">
            <v>--</v>
          </cell>
          <cell r="I754">
            <v>1765871.7575000003</v>
          </cell>
          <cell r="J754" t="str">
            <v>PORTE 3</v>
          </cell>
          <cell r="K754" t="str">
            <v>PORTE 3</v>
          </cell>
          <cell r="L754" t="b">
            <v>1</v>
          </cell>
          <cell r="M754" t="str">
            <v>PORTE 3</v>
          </cell>
        </row>
        <row r="755">
          <cell r="A755">
            <v>1660</v>
          </cell>
          <cell r="B755">
            <v>3248895.0833333335</v>
          </cell>
          <cell r="C755">
            <v>0</v>
          </cell>
          <cell r="D755" t="str">
            <v>0. Antes de 2018</v>
          </cell>
          <cell r="E755">
            <v>3248895.0833333335</v>
          </cell>
          <cell r="F755" t="str">
            <v>PORTE 5</v>
          </cell>
          <cell r="G755">
            <v>4004520.8430370064</v>
          </cell>
          <cell r="H755" t="str">
            <v>--</v>
          </cell>
          <cell r="I755">
            <v>3248895.0833333335</v>
          </cell>
          <cell r="J755" t="str">
            <v>PORTE 5</v>
          </cell>
          <cell r="K755" t="str">
            <v>PORTE 5</v>
          </cell>
          <cell r="L755" t="b">
            <v>1</v>
          </cell>
          <cell r="M755" t="str">
            <v>PORTE 5</v>
          </cell>
        </row>
        <row r="756">
          <cell r="A756">
            <v>1661</v>
          </cell>
          <cell r="B756">
            <v>2279978.5258333334</v>
          </cell>
          <cell r="C756">
            <v>0</v>
          </cell>
          <cell r="D756" t="str">
            <v>0. Antes de 2018</v>
          </cell>
          <cell r="E756">
            <v>2279978.5258333334</v>
          </cell>
          <cell r="F756" t="str">
            <v>PORTE 4</v>
          </cell>
          <cell r="G756">
            <v>2300929.7625072845</v>
          </cell>
          <cell r="H756" t="str">
            <v>--</v>
          </cell>
          <cell r="I756">
            <v>2279978.5258333334</v>
          </cell>
          <cell r="J756" t="str">
            <v>PORTE 4</v>
          </cell>
          <cell r="K756" t="str">
            <v>PORTE 4</v>
          </cell>
          <cell r="L756" t="b">
            <v>1</v>
          </cell>
          <cell r="M756" t="str">
            <v>PORTE 4</v>
          </cell>
        </row>
        <row r="757">
          <cell r="A757">
            <v>1663</v>
          </cell>
          <cell r="B757">
            <v>2075716.4766666666</v>
          </cell>
          <cell r="C757">
            <v>0</v>
          </cell>
          <cell r="D757" t="str">
            <v>0. Antes de 2018</v>
          </cell>
          <cell r="E757">
            <v>2075716.4766666666</v>
          </cell>
          <cell r="F757" t="str">
            <v>PORTE 4</v>
          </cell>
          <cell r="G757">
            <v>1965546.9432416954</v>
          </cell>
          <cell r="H757" t="str">
            <v>--</v>
          </cell>
          <cell r="I757">
            <v>2075716.4766666666</v>
          </cell>
          <cell r="J757" t="str">
            <v>PORTE 4</v>
          </cell>
          <cell r="K757" t="str">
            <v>PORTE 3</v>
          </cell>
          <cell r="L757" t="b">
            <v>0</v>
          </cell>
          <cell r="M757" t="str">
            <v>PORTE 4</v>
          </cell>
        </row>
        <row r="758">
          <cell r="A758">
            <v>1664</v>
          </cell>
          <cell r="B758">
            <v>2566699.2675000001</v>
          </cell>
          <cell r="C758">
            <v>0</v>
          </cell>
          <cell r="D758" t="str">
            <v>0. Antes de 2018</v>
          </cell>
          <cell r="E758">
            <v>2566699.2675000001</v>
          </cell>
          <cell r="F758" t="str">
            <v>PORTE 4</v>
          </cell>
          <cell r="G758">
            <v>3189987.5989769949</v>
          </cell>
          <cell r="H758" t="str">
            <v>--</v>
          </cell>
          <cell r="I758">
            <v>2566699.2675000001</v>
          </cell>
          <cell r="J758" t="str">
            <v>PORTE 4</v>
          </cell>
          <cell r="K758" t="str">
            <v>PORTE 5</v>
          </cell>
          <cell r="L758" t="b">
            <v>0</v>
          </cell>
          <cell r="M758" t="str">
            <v>PORTE 4</v>
          </cell>
        </row>
        <row r="759">
          <cell r="A759">
            <v>1665</v>
          </cell>
          <cell r="B759">
            <v>1198552.1358333332</v>
          </cell>
          <cell r="C759">
            <v>0</v>
          </cell>
          <cell r="D759" t="str">
            <v>0. Antes de 2018</v>
          </cell>
          <cell r="E759">
            <v>1198552.1358333332</v>
          </cell>
          <cell r="F759" t="str">
            <v>PORTE 2</v>
          </cell>
          <cell r="G759">
            <v>1430099.3124450466</v>
          </cell>
          <cell r="H759" t="str">
            <v>--</v>
          </cell>
          <cell r="I759">
            <v>1198552.1358333332</v>
          </cell>
          <cell r="J759" t="str">
            <v>PORTE 2</v>
          </cell>
          <cell r="K759" t="str">
            <v>PORTE 3</v>
          </cell>
          <cell r="L759" t="b">
            <v>0</v>
          </cell>
          <cell r="M759" t="str">
            <v>PORTE 2</v>
          </cell>
        </row>
        <row r="760">
          <cell r="A760">
            <v>1666</v>
          </cell>
          <cell r="B760">
            <v>1365384.4466666665</v>
          </cell>
          <cell r="C760">
            <v>0</v>
          </cell>
          <cell r="D760" t="str">
            <v>0. Antes de 2018</v>
          </cell>
          <cell r="E760">
            <v>1365384.4466666665</v>
          </cell>
          <cell r="F760" t="str">
            <v>PORTE 3</v>
          </cell>
          <cell r="G760">
            <v>1783661.1491893916</v>
          </cell>
          <cell r="H760" t="str">
            <v>--</v>
          </cell>
          <cell r="I760">
            <v>1365384.4466666665</v>
          </cell>
          <cell r="J760" t="str">
            <v>PORTE 3</v>
          </cell>
          <cell r="K760" t="str">
            <v>PORTE 3</v>
          </cell>
          <cell r="L760" t="b">
            <v>1</v>
          </cell>
          <cell r="M760" t="str">
            <v>PORTE 3</v>
          </cell>
        </row>
        <row r="761">
          <cell r="A761">
            <v>1667</v>
          </cell>
          <cell r="B761">
            <v>1769165.0475000003</v>
          </cell>
          <cell r="C761">
            <v>0</v>
          </cell>
          <cell r="D761" t="str">
            <v>0. Antes de 2018</v>
          </cell>
          <cell r="E761">
            <v>1769165.0475000003</v>
          </cell>
          <cell r="F761" t="str">
            <v>PORTE 3</v>
          </cell>
          <cell r="G761">
            <v>2260129.6090970472</v>
          </cell>
          <cell r="H761" t="str">
            <v>--</v>
          </cell>
          <cell r="I761">
            <v>1769165.0475000003</v>
          </cell>
          <cell r="J761" t="str">
            <v>PORTE 3</v>
          </cell>
          <cell r="K761" t="str">
            <v>PORTE 4</v>
          </cell>
          <cell r="L761" t="b">
            <v>0</v>
          </cell>
          <cell r="M761" t="str">
            <v>PORTE 3</v>
          </cell>
        </row>
        <row r="762">
          <cell r="A762">
            <v>1669</v>
          </cell>
          <cell r="B762">
            <v>2215909.9208333334</v>
          </cell>
          <cell r="C762">
            <v>0</v>
          </cell>
          <cell r="D762" t="str">
            <v>0. Antes de 2018</v>
          </cell>
          <cell r="E762">
            <v>2215909.9208333334</v>
          </cell>
          <cell r="F762" t="str">
            <v>PORTE 4</v>
          </cell>
          <cell r="G762">
            <v>2803703.6718687252</v>
          </cell>
          <cell r="H762" t="str">
            <v>--</v>
          </cell>
          <cell r="I762">
            <v>2215909.9208333334</v>
          </cell>
          <cell r="J762" t="str">
            <v>PORTE 4</v>
          </cell>
          <cell r="K762" t="str">
            <v>PORTE 4</v>
          </cell>
          <cell r="L762" t="b">
            <v>1</v>
          </cell>
          <cell r="M762" t="str">
            <v>PORTE 4</v>
          </cell>
        </row>
        <row r="763">
          <cell r="A763">
            <v>1670</v>
          </cell>
          <cell r="B763">
            <v>1237631.2524999997</v>
          </cell>
          <cell r="C763">
            <v>0</v>
          </cell>
          <cell r="D763" t="str">
            <v>0. Antes de 2018</v>
          </cell>
          <cell r="E763">
            <v>1237631.2524999997</v>
          </cell>
          <cell r="F763" t="str">
            <v>PORTE 2</v>
          </cell>
          <cell r="G763">
            <v>1605266.5690072349</v>
          </cell>
          <cell r="H763" t="str">
            <v>--</v>
          </cell>
          <cell r="I763">
            <v>1237631.2524999997</v>
          </cell>
          <cell r="J763" t="str">
            <v>PORTE 2</v>
          </cell>
          <cell r="K763" t="str">
            <v>PORTE 3</v>
          </cell>
          <cell r="L763" t="b">
            <v>0</v>
          </cell>
          <cell r="M763" t="str">
            <v>PORTE 2</v>
          </cell>
        </row>
        <row r="764">
          <cell r="A764">
            <v>1671</v>
          </cell>
          <cell r="B764">
            <v>2521032.959166667</v>
          </cell>
          <cell r="C764">
            <v>0</v>
          </cell>
          <cell r="D764" t="str">
            <v>0. Antes de 2018</v>
          </cell>
          <cell r="E764">
            <v>2521032.959166667</v>
          </cell>
          <cell r="F764" t="str">
            <v>PORTE 4</v>
          </cell>
          <cell r="G764">
            <v>2668154.4631719184</v>
          </cell>
          <cell r="H764" t="str">
            <v>--</v>
          </cell>
          <cell r="I764">
            <v>2521032.959166667</v>
          </cell>
          <cell r="J764" t="str">
            <v>PORTE 4</v>
          </cell>
          <cell r="K764" t="str">
            <v>PORTE 4</v>
          </cell>
          <cell r="L764" t="b">
            <v>1</v>
          </cell>
          <cell r="M764" t="str">
            <v>PORTE 4</v>
          </cell>
        </row>
        <row r="765">
          <cell r="A765">
            <v>1672</v>
          </cell>
          <cell r="B765">
            <v>2603666.8600000003</v>
          </cell>
          <cell r="C765">
            <v>0</v>
          </cell>
          <cell r="D765" t="str">
            <v>0. Antes de 2018</v>
          </cell>
          <cell r="E765">
            <v>2603666.8600000003</v>
          </cell>
          <cell r="F765" t="str">
            <v>PORTE 4</v>
          </cell>
          <cell r="G765">
            <v>3246918.0383132077</v>
          </cell>
          <cell r="H765" t="str">
            <v>--</v>
          </cell>
          <cell r="I765">
            <v>2603666.8600000003</v>
          </cell>
          <cell r="J765" t="str">
            <v>PORTE 4</v>
          </cell>
          <cell r="K765" t="str">
            <v>PORTE 5</v>
          </cell>
          <cell r="L765" t="b">
            <v>0</v>
          </cell>
          <cell r="M765" t="str">
            <v>PORTE 4</v>
          </cell>
        </row>
        <row r="766">
          <cell r="A766">
            <v>1676</v>
          </cell>
          <cell r="B766">
            <v>1369113.3641666665</v>
          </cell>
          <cell r="C766">
            <v>0</v>
          </cell>
          <cell r="D766" t="str">
            <v>0. Antes de 2018</v>
          </cell>
          <cell r="E766">
            <v>1369113.3641666665</v>
          </cell>
          <cell r="F766" t="str">
            <v>PORTE 3</v>
          </cell>
          <cell r="G766">
            <v>1556870.8559669908</v>
          </cell>
          <cell r="H766" t="str">
            <v>--</v>
          </cell>
          <cell r="I766">
            <v>1369113.3641666665</v>
          </cell>
          <cell r="J766" t="str">
            <v>PORTE 3</v>
          </cell>
          <cell r="K766" t="str">
            <v>PORTE 3</v>
          </cell>
          <cell r="L766" t="b">
            <v>1</v>
          </cell>
          <cell r="M766" t="str">
            <v>PORTE 3</v>
          </cell>
        </row>
        <row r="767">
          <cell r="A767">
            <v>1678</v>
          </cell>
          <cell r="B767">
            <v>2151434.2708333335</v>
          </cell>
          <cell r="C767">
            <v>0</v>
          </cell>
          <cell r="D767" t="str">
            <v>0. Antes de 2018</v>
          </cell>
          <cell r="E767">
            <v>2151434.2708333335</v>
          </cell>
          <cell r="F767" t="str">
            <v>PORTE 4</v>
          </cell>
          <cell r="G767">
            <v>2404285.8989397865</v>
          </cell>
          <cell r="H767" t="str">
            <v>--</v>
          </cell>
          <cell r="I767">
            <v>2151434.2708333335</v>
          </cell>
          <cell r="J767" t="str">
            <v>PORTE 4</v>
          </cell>
          <cell r="K767" t="str">
            <v>PORTE 4</v>
          </cell>
          <cell r="L767" t="b">
            <v>1</v>
          </cell>
          <cell r="M767" t="str">
            <v>PORTE 4</v>
          </cell>
        </row>
        <row r="768">
          <cell r="A768">
            <v>1679</v>
          </cell>
          <cell r="B768">
            <v>2228002.9658333329</v>
          </cell>
          <cell r="C768">
            <v>0</v>
          </cell>
          <cell r="D768" t="str">
            <v>0. Antes de 2018</v>
          </cell>
          <cell r="E768">
            <v>2228002.9658333329</v>
          </cell>
          <cell r="F768" t="str">
            <v>PORTE 4</v>
          </cell>
          <cell r="G768">
            <v>2761404.7898569042</v>
          </cell>
          <cell r="H768" t="str">
            <v>--</v>
          </cell>
          <cell r="I768">
            <v>2228002.9658333329</v>
          </cell>
          <cell r="J768" t="str">
            <v>PORTE 4</v>
          </cell>
          <cell r="K768" t="str">
            <v>PORTE 4</v>
          </cell>
          <cell r="L768" t="b">
            <v>1</v>
          </cell>
          <cell r="M768" t="str">
            <v>PORTE 4</v>
          </cell>
        </row>
        <row r="769">
          <cell r="A769">
            <v>1681</v>
          </cell>
          <cell r="B769">
            <v>2162465.0441666665</v>
          </cell>
          <cell r="C769">
            <v>0</v>
          </cell>
          <cell r="D769" t="str">
            <v>0. Antes de 2018</v>
          </cell>
          <cell r="E769">
            <v>2162465.0441666665</v>
          </cell>
          <cell r="F769" t="str">
            <v>PORTE 4</v>
          </cell>
          <cell r="G769">
            <v>2723109.0009932397</v>
          </cell>
          <cell r="H769" t="str">
            <v>--</v>
          </cell>
          <cell r="I769">
            <v>2162465.0441666665</v>
          </cell>
          <cell r="J769" t="str">
            <v>PORTE 4</v>
          </cell>
          <cell r="K769" t="str">
            <v>PORTE 4</v>
          </cell>
          <cell r="L769" t="b">
            <v>1</v>
          </cell>
          <cell r="M769" t="str">
            <v>PORTE 4</v>
          </cell>
        </row>
        <row r="770">
          <cell r="A770">
            <v>1682</v>
          </cell>
          <cell r="B770">
            <v>1717624.825</v>
          </cell>
          <cell r="C770">
            <v>0</v>
          </cell>
          <cell r="D770" t="str">
            <v>0. Antes de 2018</v>
          </cell>
          <cell r="E770">
            <v>1717624.825</v>
          </cell>
          <cell r="F770" t="str">
            <v>PORTE 3</v>
          </cell>
          <cell r="G770">
            <v>2212733.214787086</v>
          </cell>
          <cell r="H770" t="str">
            <v>--</v>
          </cell>
          <cell r="I770">
            <v>1717624.825</v>
          </cell>
          <cell r="J770" t="str">
            <v>PORTE 3</v>
          </cell>
          <cell r="K770" t="str">
            <v>PORTE 4</v>
          </cell>
          <cell r="L770" t="b">
            <v>0</v>
          </cell>
          <cell r="M770" t="str">
            <v>PORTE 3</v>
          </cell>
        </row>
        <row r="771">
          <cell r="A771">
            <v>1683</v>
          </cell>
          <cell r="B771">
            <v>2377613.4391666665</v>
          </cell>
          <cell r="C771">
            <v>0</v>
          </cell>
          <cell r="D771" t="str">
            <v>0. Antes de 2018</v>
          </cell>
          <cell r="E771">
            <v>2377613.4391666665</v>
          </cell>
          <cell r="F771" t="str">
            <v>PORTE 4</v>
          </cell>
          <cell r="G771">
            <v>2872206.856007454</v>
          </cell>
          <cell r="H771" t="str">
            <v>--</v>
          </cell>
          <cell r="I771">
            <v>2377613.4391666665</v>
          </cell>
          <cell r="J771" t="str">
            <v>PORTE 4</v>
          </cell>
          <cell r="K771" t="str">
            <v>PORTE 4</v>
          </cell>
          <cell r="L771" t="b">
            <v>1</v>
          </cell>
          <cell r="M771" t="str">
            <v>PORTE 4</v>
          </cell>
        </row>
        <row r="772">
          <cell r="A772">
            <v>1685</v>
          </cell>
          <cell r="B772">
            <v>4373586.9608333334</v>
          </cell>
          <cell r="C772">
            <v>0</v>
          </cell>
          <cell r="D772" t="str">
            <v>0. Antes de 2018</v>
          </cell>
          <cell r="E772">
            <v>4373586.9608333334</v>
          </cell>
          <cell r="F772" t="str">
            <v>PORTE 5</v>
          </cell>
          <cell r="G772">
            <v>5069227.5111702019</v>
          </cell>
          <cell r="H772" t="str">
            <v>--</v>
          </cell>
          <cell r="I772">
            <v>4373586.9608333334</v>
          </cell>
          <cell r="J772" t="str">
            <v>PORTE 5</v>
          </cell>
          <cell r="K772" t="str">
            <v>PORTE 6</v>
          </cell>
          <cell r="L772" t="b">
            <v>0</v>
          </cell>
          <cell r="M772" t="str">
            <v>PORTE 5</v>
          </cell>
        </row>
        <row r="773">
          <cell r="A773">
            <v>1686</v>
          </cell>
          <cell r="B773">
            <v>1838514.0366666671</v>
          </cell>
          <cell r="C773">
            <v>0</v>
          </cell>
          <cell r="D773" t="str">
            <v>0. Antes de 2018</v>
          </cell>
          <cell r="E773">
            <v>1838514.0366666671</v>
          </cell>
          <cell r="F773" t="str">
            <v>PORTE 3</v>
          </cell>
          <cell r="G773">
            <v>2005141.518057704</v>
          </cell>
          <cell r="H773" t="str">
            <v>--</v>
          </cell>
          <cell r="I773">
            <v>1838514.0366666671</v>
          </cell>
          <cell r="J773" t="str">
            <v>PORTE 3</v>
          </cell>
          <cell r="K773" t="str">
            <v>PORTE 4</v>
          </cell>
          <cell r="L773" t="b">
            <v>0</v>
          </cell>
          <cell r="M773" t="str">
            <v>PORTE 3</v>
          </cell>
        </row>
        <row r="774">
          <cell r="A774">
            <v>1687</v>
          </cell>
          <cell r="B774">
            <v>2263020.1558333333</v>
          </cell>
          <cell r="C774">
            <v>0</v>
          </cell>
          <cell r="D774" t="str">
            <v>0. Antes de 2018</v>
          </cell>
          <cell r="E774">
            <v>2263020.1558333333</v>
          </cell>
          <cell r="F774" t="str">
            <v>PORTE 4</v>
          </cell>
          <cell r="G774">
            <v>2856960.3425368927</v>
          </cell>
          <cell r="H774" t="str">
            <v>--</v>
          </cell>
          <cell r="I774">
            <v>2263020.1558333333</v>
          </cell>
          <cell r="J774" t="str">
            <v>PORTE 4</v>
          </cell>
          <cell r="K774" t="str">
            <v>PORTE 4</v>
          </cell>
          <cell r="L774" t="b">
            <v>1</v>
          </cell>
          <cell r="M774" t="str">
            <v>PORTE 4</v>
          </cell>
        </row>
        <row r="775">
          <cell r="A775">
            <v>1688</v>
          </cell>
          <cell r="B775">
            <v>2343134.0524999998</v>
          </cell>
          <cell r="C775">
            <v>0</v>
          </cell>
          <cell r="D775" t="str">
            <v>0. Antes de 2018</v>
          </cell>
          <cell r="E775">
            <v>2343134.0524999998</v>
          </cell>
          <cell r="F775" t="str">
            <v>PORTE 4</v>
          </cell>
          <cell r="G775">
            <v>2866849.3699163888</v>
          </cell>
          <cell r="H775" t="str">
            <v>--</v>
          </cell>
          <cell r="I775">
            <v>2343134.0524999998</v>
          </cell>
          <cell r="J775" t="str">
            <v>PORTE 4</v>
          </cell>
          <cell r="K775" t="str">
            <v>PORTE 4</v>
          </cell>
          <cell r="L775" t="b">
            <v>1</v>
          </cell>
          <cell r="M775" t="str">
            <v>PORTE 4</v>
          </cell>
        </row>
        <row r="776">
          <cell r="A776">
            <v>1689</v>
          </cell>
          <cell r="B776">
            <v>1351291.2208333334</v>
          </cell>
          <cell r="C776">
            <v>0</v>
          </cell>
          <cell r="D776" t="str">
            <v>0. Antes de 2018</v>
          </cell>
          <cell r="E776">
            <v>1351291.2208333334</v>
          </cell>
          <cell r="F776" t="str">
            <v>PORTE 3</v>
          </cell>
          <cell r="G776">
            <v>1789346.8751514209</v>
          </cell>
          <cell r="H776" t="str">
            <v>--</v>
          </cell>
          <cell r="I776">
            <v>1351291.2208333334</v>
          </cell>
          <cell r="J776" t="str">
            <v>PORTE 3</v>
          </cell>
          <cell r="K776" t="str">
            <v>PORTE 3</v>
          </cell>
          <cell r="L776" t="b">
            <v>1</v>
          </cell>
          <cell r="M776" t="str">
            <v>PORTE 3</v>
          </cell>
        </row>
        <row r="777">
          <cell r="A777">
            <v>1691</v>
          </cell>
          <cell r="B777">
            <v>2247341.5483333338</v>
          </cell>
          <cell r="C777">
            <v>0</v>
          </cell>
          <cell r="D777" t="str">
            <v>0. Antes de 2018</v>
          </cell>
          <cell r="E777">
            <v>2247341.5483333338</v>
          </cell>
          <cell r="F777" t="str">
            <v>PORTE 4</v>
          </cell>
          <cell r="G777">
            <v>2606968.1727921381</v>
          </cell>
          <cell r="H777" t="str">
            <v>--</v>
          </cell>
          <cell r="I777">
            <v>2247341.5483333338</v>
          </cell>
          <cell r="J777" t="str">
            <v>PORTE 4</v>
          </cell>
          <cell r="K777" t="str">
            <v>PORTE 4</v>
          </cell>
          <cell r="L777" t="b">
            <v>1</v>
          </cell>
          <cell r="M777" t="str">
            <v>PORTE 4</v>
          </cell>
        </row>
        <row r="778">
          <cell r="A778">
            <v>1692</v>
          </cell>
          <cell r="B778">
            <v>2241447.7916666674</v>
          </cell>
          <cell r="C778">
            <v>0</v>
          </cell>
          <cell r="D778" t="str">
            <v>0. Antes de 2018</v>
          </cell>
          <cell r="E778">
            <v>2241447.7916666674</v>
          </cell>
          <cell r="F778" t="str">
            <v>PORTE 4</v>
          </cell>
          <cell r="G778">
            <v>2854774.1451135972</v>
          </cell>
          <cell r="H778" t="str">
            <v>--</v>
          </cell>
          <cell r="I778">
            <v>2241447.7916666674</v>
          </cell>
          <cell r="J778" t="str">
            <v>PORTE 4</v>
          </cell>
          <cell r="K778" t="str">
            <v>PORTE 4</v>
          </cell>
          <cell r="L778" t="b">
            <v>1</v>
          </cell>
          <cell r="M778" t="str">
            <v>PORTE 4</v>
          </cell>
        </row>
        <row r="779">
          <cell r="A779">
            <v>1693</v>
          </cell>
          <cell r="B779">
            <v>1006676.8066666666</v>
          </cell>
          <cell r="C779">
            <v>0</v>
          </cell>
          <cell r="D779" t="str">
            <v>0. Antes de 2018</v>
          </cell>
          <cell r="E779">
            <v>1006676.8066666666</v>
          </cell>
          <cell r="F779" t="str">
            <v>PORTE 2</v>
          </cell>
          <cell r="G779">
            <v>1158288.9834716327</v>
          </cell>
          <cell r="H779" t="str">
            <v>--</v>
          </cell>
          <cell r="I779">
            <v>1006676.8066666666</v>
          </cell>
          <cell r="J779" t="str">
            <v>PORTE 2</v>
          </cell>
          <cell r="K779" t="str">
            <v>PORTE 2</v>
          </cell>
          <cell r="L779" t="b">
            <v>1</v>
          </cell>
          <cell r="M779" t="str">
            <v>PORTE 2</v>
          </cell>
        </row>
        <row r="780">
          <cell r="A780">
            <v>1694</v>
          </cell>
          <cell r="B780">
            <v>959821.98749999981</v>
          </cell>
          <cell r="C780">
            <v>0</v>
          </cell>
          <cell r="D780" t="str">
            <v>0. Antes de 2018</v>
          </cell>
          <cell r="E780">
            <v>959821.98749999981</v>
          </cell>
          <cell r="F780" t="str">
            <v>PORTE 2</v>
          </cell>
          <cell r="G780">
            <v>1208152.1005137179</v>
          </cell>
          <cell r="H780" t="str">
            <v>--</v>
          </cell>
          <cell r="I780">
            <v>959821.98749999981</v>
          </cell>
          <cell r="J780" t="str">
            <v>PORTE 2</v>
          </cell>
          <cell r="K780" t="str">
            <v>PORTE 2</v>
          </cell>
          <cell r="L780" t="b">
            <v>1</v>
          </cell>
          <cell r="M780" t="str">
            <v>PORTE 2</v>
          </cell>
        </row>
        <row r="781">
          <cell r="A781">
            <v>1695</v>
          </cell>
          <cell r="B781">
            <v>1335605.9791666667</v>
          </cell>
          <cell r="C781">
            <v>0</v>
          </cell>
          <cell r="D781" t="str">
            <v>0. Antes de 2018</v>
          </cell>
          <cell r="E781">
            <v>1335605.9791666667</v>
          </cell>
          <cell r="F781" t="str">
            <v>PORTE 3</v>
          </cell>
          <cell r="G781">
            <v>1139990.8830718868</v>
          </cell>
          <cell r="H781" t="str">
            <v>--</v>
          </cell>
          <cell r="I781">
            <v>1335605.9791666667</v>
          </cell>
          <cell r="J781" t="str">
            <v>PORTE 3</v>
          </cell>
          <cell r="K781" t="str">
            <v>PORTE 2</v>
          </cell>
          <cell r="L781" t="b">
            <v>0</v>
          </cell>
          <cell r="M781" t="str">
            <v>PORTE 3</v>
          </cell>
        </row>
        <row r="782">
          <cell r="A782">
            <v>1696</v>
          </cell>
          <cell r="B782">
            <v>3438415.6058333335</v>
          </cell>
          <cell r="C782">
            <v>0</v>
          </cell>
          <cell r="D782" t="str">
            <v>0. Antes de 2018</v>
          </cell>
          <cell r="E782">
            <v>3438415.6058333335</v>
          </cell>
          <cell r="F782" t="str">
            <v>PORTE 5</v>
          </cell>
          <cell r="G782">
            <v>4002766.0427340409</v>
          </cell>
          <cell r="H782" t="str">
            <v>--</v>
          </cell>
          <cell r="I782">
            <v>3438415.6058333335</v>
          </cell>
          <cell r="J782" t="str">
            <v>PORTE 5</v>
          </cell>
          <cell r="K782" t="str">
            <v>PORTE 5</v>
          </cell>
          <cell r="L782" t="b">
            <v>1</v>
          </cell>
          <cell r="M782" t="str">
            <v>PORTE 5</v>
          </cell>
        </row>
        <row r="783">
          <cell r="A783">
            <v>1697</v>
          </cell>
          <cell r="B783">
            <v>1609387.8141666662</v>
          </cell>
          <cell r="C783">
            <v>0</v>
          </cell>
          <cell r="D783" t="str">
            <v>0. Antes de 2018</v>
          </cell>
          <cell r="E783">
            <v>1609387.8141666662</v>
          </cell>
          <cell r="F783" t="str">
            <v>PORTE 3</v>
          </cell>
          <cell r="G783">
            <v>1993192.8725257819</v>
          </cell>
          <cell r="H783" t="str">
            <v>--</v>
          </cell>
          <cell r="I783">
            <v>1609387.8141666662</v>
          </cell>
          <cell r="J783" t="str">
            <v>PORTE 3</v>
          </cell>
          <cell r="K783" t="str">
            <v>PORTE 3</v>
          </cell>
          <cell r="L783" t="b">
            <v>1</v>
          </cell>
          <cell r="M783" t="str">
            <v>PORTE 3</v>
          </cell>
        </row>
        <row r="784">
          <cell r="A784">
            <v>1698</v>
          </cell>
          <cell r="B784">
            <v>739703.40833333333</v>
          </cell>
          <cell r="C784">
            <v>0</v>
          </cell>
          <cell r="D784" t="str">
            <v>0. Antes de 2018</v>
          </cell>
          <cell r="E784">
            <v>739703.40833333333</v>
          </cell>
          <cell r="F784" t="str">
            <v>PORTE 1</v>
          </cell>
          <cell r="G784">
            <v>870201.28114709503</v>
          </cell>
          <cell r="H784" t="str">
            <v>--</v>
          </cell>
          <cell r="I784">
            <v>739703.40833333333</v>
          </cell>
          <cell r="J784" t="str">
            <v>PORTE 1</v>
          </cell>
          <cell r="K784" t="str">
            <v>PORTE 2</v>
          </cell>
          <cell r="L784" t="b">
            <v>0</v>
          </cell>
          <cell r="M784" t="str">
            <v>PORTE 1</v>
          </cell>
        </row>
        <row r="785">
          <cell r="A785">
            <v>1699</v>
          </cell>
          <cell r="B785">
            <v>1157435.9550000001</v>
          </cell>
          <cell r="C785">
            <v>0</v>
          </cell>
          <cell r="D785" t="str">
            <v>0. Antes de 2018</v>
          </cell>
          <cell r="E785">
            <v>1157435.9550000001</v>
          </cell>
          <cell r="F785" t="str">
            <v>PORTE 2</v>
          </cell>
          <cell r="G785">
            <v>1519075.8004189781</v>
          </cell>
          <cell r="H785" t="str">
            <v>--</v>
          </cell>
          <cell r="I785">
            <v>1157435.9550000001</v>
          </cell>
          <cell r="J785" t="str">
            <v>PORTE 2</v>
          </cell>
          <cell r="K785" t="str">
            <v>PORTE 3</v>
          </cell>
          <cell r="L785" t="b">
            <v>0</v>
          </cell>
          <cell r="M785" t="str">
            <v>PORTE 2</v>
          </cell>
        </row>
        <row r="786">
          <cell r="A786">
            <v>1700</v>
          </cell>
          <cell r="B786">
            <v>1140674.9208333332</v>
          </cell>
          <cell r="C786">
            <v>0</v>
          </cell>
          <cell r="D786" t="str">
            <v>0. Antes de 2018</v>
          </cell>
          <cell r="E786">
            <v>1140674.9208333332</v>
          </cell>
          <cell r="F786" t="str">
            <v>PORTE 2</v>
          </cell>
          <cell r="G786">
            <v>1295072.8726111718</v>
          </cell>
          <cell r="H786" t="str">
            <v>--</v>
          </cell>
          <cell r="I786">
            <v>1140674.9208333332</v>
          </cell>
          <cell r="J786" t="str">
            <v>PORTE 2</v>
          </cell>
          <cell r="K786" t="str">
            <v>PORTE 2</v>
          </cell>
          <cell r="L786" t="b">
            <v>1</v>
          </cell>
          <cell r="M786" t="str">
            <v>PORTE 2</v>
          </cell>
        </row>
        <row r="787">
          <cell r="A787">
            <v>1702</v>
          </cell>
          <cell r="B787">
            <v>2372500.8725000001</v>
          </cell>
          <cell r="C787">
            <v>0</v>
          </cell>
          <cell r="D787" t="str">
            <v>0. Antes de 2018</v>
          </cell>
          <cell r="E787">
            <v>2372500.8725000001</v>
          </cell>
          <cell r="F787" t="str">
            <v>PORTE 4</v>
          </cell>
          <cell r="G787">
            <v>2760860.6344414093</v>
          </cell>
          <cell r="H787" t="str">
            <v>--</v>
          </cell>
          <cell r="I787">
            <v>2372500.8725000001</v>
          </cell>
          <cell r="J787" t="str">
            <v>PORTE 4</v>
          </cell>
          <cell r="K787" t="str">
            <v>PORTE 4</v>
          </cell>
          <cell r="L787" t="b">
            <v>1</v>
          </cell>
          <cell r="M787" t="str">
            <v>PORTE 4</v>
          </cell>
        </row>
        <row r="788">
          <cell r="A788">
            <v>1704</v>
          </cell>
          <cell r="B788">
            <v>2025620.4316666664</v>
          </cell>
          <cell r="C788">
            <v>0</v>
          </cell>
          <cell r="D788" t="str">
            <v>0. Antes de 2018</v>
          </cell>
          <cell r="E788">
            <v>2025620.4316666664</v>
          </cell>
          <cell r="F788" t="str">
            <v>PORTE 4</v>
          </cell>
          <cell r="G788">
            <v>2329741.1811338672</v>
          </cell>
          <cell r="H788" t="str">
            <v>--</v>
          </cell>
          <cell r="I788">
            <v>2025620.4316666664</v>
          </cell>
          <cell r="J788" t="str">
            <v>PORTE 4</v>
          </cell>
          <cell r="K788" t="str">
            <v>PORTE 4</v>
          </cell>
          <cell r="L788" t="b">
            <v>1</v>
          </cell>
          <cell r="M788" t="str">
            <v>PORTE 4</v>
          </cell>
        </row>
        <row r="789">
          <cell r="A789">
            <v>1705</v>
          </cell>
          <cell r="B789">
            <v>1975002.145833333</v>
          </cell>
          <cell r="C789">
            <v>0</v>
          </cell>
          <cell r="D789" t="str">
            <v>0. Antes de 2018</v>
          </cell>
          <cell r="E789">
            <v>1975002.145833333</v>
          </cell>
          <cell r="F789" t="str">
            <v>PORTE 3</v>
          </cell>
          <cell r="G789">
            <v>2502771.8991415254</v>
          </cell>
          <cell r="H789" t="str">
            <v>--</v>
          </cell>
          <cell r="I789">
            <v>1975002.145833333</v>
          </cell>
          <cell r="J789" t="str">
            <v>PORTE 3</v>
          </cell>
          <cell r="K789" t="str">
            <v>PORTE 4</v>
          </cell>
          <cell r="L789" t="b">
            <v>0</v>
          </cell>
          <cell r="M789" t="str">
            <v>PORTE 3</v>
          </cell>
        </row>
        <row r="790">
          <cell r="A790">
            <v>1706</v>
          </cell>
          <cell r="B790">
            <v>1707311.3633333333</v>
          </cell>
          <cell r="C790">
            <v>0</v>
          </cell>
          <cell r="D790" t="str">
            <v>0. Antes de 2018</v>
          </cell>
          <cell r="E790">
            <v>1707311.3633333333</v>
          </cell>
          <cell r="F790" t="str">
            <v>PORTE 3</v>
          </cell>
          <cell r="G790">
            <v>2300952.3435350447</v>
          </cell>
          <cell r="H790" t="str">
            <v>--</v>
          </cell>
          <cell r="I790">
            <v>1707311.3633333333</v>
          </cell>
          <cell r="J790" t="str">
            <v>PORTE 3</v>
          </cell>
          <cell r="K790" t="str">
            <v>PORTE 4</v>
          </cell>
          <cell r="L790" t="b">
            <v>0</v>
          </cell>
          <cell r="M790" t="str">
            <v>PORTE 3</v>
          </cell>
        </row>
        <row r="791">
          <cell r="A791">
            <v>1707</v>
          </cell>
          <cell r="B791">
            <v>4188737.3858333337</v>
          </cell>
          <cell r="C791">
            <v>0</v>
          </cell>
          <cell r="D791" t="str">
            <v>0. Antes de 2018</v>
          </cell>
          <cell r="E791">
            <v>4188737.3858333337</v>
          </cell>
          <cell r="F791" t="str">
            <v>PORTE 5</v>
          </cell>
          <cell r="G791">
            <v>5080491.3422485907</v>
          </cell>
          <cell r="H791" t="str">
            <v>--</v>
          </cell>
          <cell r="I791">
            <v>4188737.3858333337</v>
          </cell>
          <cell r="J791" t="str">
            <v>PORTE 5</v>
          </cell>
          <cell r="K791" t="str">
            <v>PORTE 6</v>
          </cell>
          <cell r="L791" t="b">
            <v>0</v>
          </cell>
          <cell r="M791" t="str">
            <v>PORTE 5</v>
          </cell>
        </row>
        <row r="792">
          <cell r="A792">
            <v>1708</v>
          </cell>
          <cell r="B792">
            <v>1024633.3641666668</v>
          </cell>
          <cell r="C792">
            <v>0</v>
          </cell>
          <cell r="D792" t="str">
            <v>0. Antes de 2018</v>
          </cell>
          <cell r="E792">
            <v>1024633.3641666668</v>
          </cell>
          <cell r="F792" t="str">
            <v>PORTE 2</v>
          </cell>
          <cell r="G792">
            <v>1385595.0081341527</v>
          </cell>
          <cell r="H792" t="str">
            <v>--</v>
          </cell>
          <cell r="I792">
            <v>1024633.3641666668</v>
          </cell>
          <cell r="J792" t="str">
            <v>PORTE 2</v>
          </cell>
          <cell r="K792" t="str">
            <v>PORTE 3</v>
          </cell>
          <cell r="L792" t="b">
            <v>0</v>
          </cell>
          <cell r="M792" t="str">
            <v>PORTE 2</v>
          </cell>
        </row>
        <row r="793">
          <cell r="A793">
            <v>1709</v>
          </cell>
          <cell r="B793">
            <v>2565522.6733333333</v>
          </cell>
          <cell r="C793">
            <v>0</v>
          </cell>
          <cell r="D793" t="str">
            <v>0. Antes de 2018</v>
          </cell>
          <cell r="E793">
            <v>2565522.6733333333</v>
          </cell>
          <cell r="F793" t="str">
            <v>PORTE 4</v>
          </cell>
          <cell r="G793">
            <v>3573634.4005034361</v>
          </cell>
          <cell r="H793" t="str">
            <v>--</v>
          </cell>
          <cell r="I793">
            <v>2565522.6733333333</v>
          </cell>
          <cell r="J793" t="str">
            <v>PORTE 4</v>
          </cell>
          <cell r="K793" t="str">
            <v>PORTE 5</v>
          </cell>
          <cell r="L793" t="b">
            <v>0</v>
          </cell>
          <cell r="M793" t="str">
            <v>PORTE 4</v>
          </cell>
        </row>
        <row r="794">
          <cell r="A794">
            <v>1711</v>
          </cell>
          <cell r="B794">
            <v>1271216.6616666666</v>
          </cell>
          <cell r="C794">
            <v>0</v>
          </cell>
          <cell r="D794" t="str">
            <v>0. Antes de 2018</v>
          </cell>
          <cell r="E794">
            <v>1271216.6616666666</v>
          </cell>
          <cell r="F794" t="str">
            <v>PORTE 2</v>
          </cell>
          <cell r="G794">
            <v>1360261.8241944457</v>
          </cell>
          <cell r="H794" t="str">
            <v>--</v>
          </cell>
          <cell r="I794">
            <v>1271216.6616666666</v>
          </cell>
          <cell r="J794" t="str">
            <v>PORTE 2</v>
          </cell>
          <cell r="K794" t="str">
            <v>PORTE 3</v>
          </cell>
          <cell r="L794" t="b">
            <v>0</v>
          </cell>
          <cell r="M794" t="str">
            <v>PORTE 2</v>
          </cell>
        </row>
        <row r="795">
          <cell r="A795">
            <v>1712</v>
          </cell>
          <cell r="B795">
            <v>2459750.938333333</v>
          </cell>
          <cell r="C795">
            <v>0</v>
          </cell>
          <cell r="D795" t="str">
            <v>0. Antes de 2018</v>
          </cell>
          <cell r="E795">
            <v>2459750.938333333</v>
          </cell>
          <cell r="F795" t="str">
            <v>PORTE 4</v>
          </cell>
          <cell r="G795">
            <v>2550337.6179497452</v>
          </cell>
          <cell r="H795" t="str">
            <v>--</v>
          </cell>
          <cell r="I795">
            <v>2459750.938333333</v>
          </cell>
          <cell r="J795" t="str">
            <v>PORTE 4</v>
          </cell>
          <cell r="K795" t="str">
            <v>PORTE 4</v>
          </cell>
          <cell r="L795" t="b">
            <v>1</v>
          </cell>
          <cell r="M795" t="str">
            <v>PORTE 4</v>
          </cell>
        </row>
        <row r="796">
          <cell r="A796">
            <v>1714</v>
          </cell>
          <cell r="B796">
            <v>1831909.9641666666</v>
          </cell>
          <cell r="C796">
            <v>0</v>
          </cell>
          <cell r="D796" t="str">
            <v>0. Antes de 2018</v>
          </cell>
          <cell r="E796">
            <v>1831909.9641666666</v>
          </cell>
          <cell r="F796" t="str">
            <v>PORTE 3</v>
          </cell>
          <cell r="G796">
            <v>2075912.6761977677</v>
          </cell>
          <cell r="H796" t="str">
            <v>--</v>
          </cell>
          <cell r="I796">
            <v>1831909.9641666666</v>
          </cell>
          <cell r="J796" t="str">
            <v>PORTE 3</v>
          </cell>
          <cell r="K796" t="str">
            <v>PORTE 4</v>
          </cell>
          <cell r="L796" t="b">
            <v>0</v>
          </cell>
          <cell r="M796" t="str">
            <v>PORTE 3</v>
          </cell>
        </row>
        <row r="797">
          <cell r="A797">
            <v>1715</v>
          </cell>
          <cell r="B797">
            <v>1442460.1924999999</v>
          </cell>
          <cell r="C797">
            <v>0</v>
          </cell>
          <cell r="D797" t="str">
            <v>0. Antes de 2018</v>
          </cell>
          <cell r="E797">
            <v>1442460.1924999999</v>
          </cell>
          <cell r="F797" t="str">
            <v>PORTE 3</v>
          </cell>
          <cell r="G797">
            <v>2129508.0978051885</v>
          </cell>
          <cell r="H797" t="str">
            <v>--</v>
          </cell>
          <cell r="I797">
            <v>1442460.1924999999</v>
          </cell>
          <cell r="J797" t="str">
            <v>PORTE 3</v>
          </cell>
          <cell r="K797" t="str">
            <v>PORTE 4</v>
          </cell>
          <cell r="L797" t="b">
            <v>0</v>
          </cell>
          <cell r="M797" t="str">
            <v>PORTE 3</v>
          </cell>
        </row>
        <row r="798">
          <cell r="A798">
            <v>1717</v>
          </cell>
          <cell r="B798">
            <v>2619567.9908333332</v>
          </cell>
          <cell r="C798">
            <v>0</v>
          </cell>
          <cell r="D798" t="str">
            <v>0. Antes de 2018</v>
          </cell>
          <cell r="E798">
            <v>2619567.9908333332</v>
          </cell>
          <cell r="F798" t="str">
            <v>PORTE 4</v>
          </cell>
          <cell r="G798">
            <v>3078750.7269427842</v>
          </cell>
          <cell r="H798" t="str">
            <v>--</v>
          </cell>
          <cell r="I798">
            <v>2619567.9908333332</v>
          </cell>
          <cell r="J798" t="str">
            <v>PORTE 4</v>
          </cell>
          <cell r="K798" t="str">
            <v>PORTE 5</v>
          </cell>
          <cell r="L798" t="b">
            <v>0</v>
          </cell>
          <cell r="M798" t="str">
            <v>PORTE 4</v>
          </cell>
        </row>
        <row r="799">
          <cell r="A799">
            <v>1718</v>
          </cell>
          <cell r="B799">
            <v>853118.24833333318</v>
          </cell>
          <cell r="C799">
            <v>0</v>
          </cell>
          <cell r="D799" t="str">
            <v>0. Antes de 2018</v>
          </cell>
          <cell r="E799">
            <v>853118.24833333318</v>
          </cell>
          <cell r="F799" t="str">
            <v>PORTE 2</v>
          </cell>
          <cell r="G799">
            <v>1063117.2067822851</v>
          </cell>
          <cell r="H799" t="str">
            <v>--</v>
          </cell>
          <cell r="I799">
            <v>853118.24833333318</v>
          </cell>
          <cell r="J799" t="str">
            <v>PORTE 2</v>
          </cell>
          <cell r="K799" t="str">
            <v>PORTE 2</v>
          </cell>
          <cell r="L799" t="b">
            <v>1</v>
          </cell>
          <cell r="M799" t="str">
            <v>PORTE 2</v>
          </cell>
        </row>
        <row r="800">
          <cell r="A800">
            <v>1719</v>
          </cell>
          <cell r="B800">
            <v>940760.99750000006</v>
          </cell>
          <cell r="C800">
            <v>0</v>
          </cell>
          <cell r="D800" t="str">
            <v>0. Antes de 2018</v>
          </cell>
          <cell r="E800">
            <v>940760.99750000006</v>
          </cell>
          <cell r="F800" t="str">
            <v>PORTE 2</v>
          </cell>
          <cell r="G800">
            <v>1163343.7549512004</v>
          </cell>
          <cell r="H800" t="str">
            <v>--</v>
          </cell>
          <cell r="I800">
            <v>940760.99750000006</v>
          </cell>
          <cell r="J800" t="str">
            <v>PORTE 2</v>
          </cell>
          <cell r="K800" t="str">
            <v>PORTE 2</v>
          </cell>
          <cell r="L800" t="b">
            <v>1</v>
          </cell>
          <cell r="M800" t="str">
            <v>PORTE 2</v>
          </cell>
        </row>
        <row r="801">
          <cell r="A801">
            <v>1720</v>
          </cell>
          <cell r="B801">
            <v>1753500.2850000001</v>
          </cell>
          <cell r="C801">
            <v>0</v>
          </cell>
          <cell r="D801" t="str">
            <v>0. Antes de 2018</v>
          </cell>
          <cell r="E801">
            <v>1753500.2850000001</v>
          </cell>
          <cell r="F801" t="str">
            <v>PORTE 3</v>
          </cell>
          <cell r="G801">
            <v>1836522.2403891685</v>
          </cell>
          <cell r="H801" t="str">
            <v>--</v>
          </cell>
          <cell r="I801">
            <v>1753500.2850000001</v>
          </cell>
          <cell r="J801" t="str">
            <v>PORTE 3</v>
          </cell>
          <cell r="K801" t="str">
            <v>PORTE 3</v>
          </cell>
          <cell r="L801" t="b">
            <v>1</v>
          </cell>
          <cell r="M801" t="str">
            <v>PORTE 3</v>
          </cell>
        </row>
        <row r="802">
          <cell r="A802">
            <v>1723</v>
          </cell>
          <cell r="B802">
            <v>1762708.3916666666</v>
          </cell>
          <cell r="C802">
            <v>0</v>
          </cell>
          <cell r="D802" t="str">
            <v>0. Antes de 2018</v>
          </cell>
          <cell r="E802">
            <v>1762708.3916666666</v>
          </cell>
          <cell r="F802" t="str">
            <v>PORTE 3</v>
          </cell>
          <cell r="G802">
            <v>2430467.4870834476</v>
          </cell>
          <cell r="H802" t="str">
            <v>--</v>
          </cell>
          <cell r="I802">
            <v>1762708.3916666666</v>
          </cell>
          <cell r="J802" t="str">
            <v>PORTE 3</v>
          </cell>
          <cell r="K802" t="str">
            <v>PORTE 4</v>
          </cell>
          <cell r="L802" t="b">
            <v>0</v>
          </cell>
          <cell r="M802" t="str">
            <v>PORTE 3</v>
          </cell>
        </row>
        <row r="803">
          <cell r="A803">
            <v>1724</v>
          </cell>
          <cell r="B803">
            <v>2273668.4908333337</v>
          </cell>
          <cell r="C803">
            <v>0</v>
          </cell>
          <cell r="D803" t="str">
            <v>0. Antes de 2018</v>
          </cell>
          <cell r="E803">
            <v>2273668.4908333337</v>
          </cell>
          <cell r="F803" t="str">
            <v>PORTE 4</v>
          </cell>
          <cell r="G803">
            <v>2662314.438637496</v>
          </cell>
          <cell r="H803" t="str">
            <v>--</v>
          </cell>
          <cell r="I803">
            <v>2273668.4908333337</v>
          </cell>
          <cell r="J803" t="str">
            <v>PORTE 4</v>
          </cell>
          <cell r="K803" t="str">
            <v>PORTE 4</v>
          </cell>
          <cell r="L803" t="b">
            <v>1</v>
          </cell>
          <cell r="M803" t="str">
            <v>PORTE 4</v>
          </cell>
        </row>
        <row r="804">
          <cell r="A804">
            <v>1725</v>
          </cell>
          <cell r="B804">
            <v>1364561.3858333335</v>
          </cell>
          <cell r="C804">
            <v>0</v>
          </cell>
          <cell r="D804" t="str">
            <v>0. Antes de 2018</v>
          </cell>
          <cell r="E804">
            <v>1364561.3858333335</v>
          </cell>
          <cell r="F804" t="str">
            <v>PORTE 3</v>
          </cell>
          <cell r="G804">
            <v>1760401.705798655</v>
          </cell>
          <cell r="H804" t="str">
            <v>--</v>
          </cell>
          <cell r="I804">
            <v>1364561.3858333335</v>
          </cell>
          <cell r="J804" t="str">
            <v>PORTE 3</v>
          </cell>
          <cell r="K804" t="str">
            <v>PORTE 3</v>
          </cell>
          <cell r="L804" t="b">
            <v>1</v>
          </cell>
          <cell r="M804" t="str">
            <v>PORTE 3</v>
          </cell>
        </row>
        <row r="805">
          <cell r="A805">
            <v>1726</v>
          </cell>
          <cell r="B805">
            <v>805299.22999999986</v>
          </cell>
          <cell r="C805">
            <v>0</v>
          </cell>
          <cell r="D805" t="str">
            <v>0. Antes de 2018</v>
          </cell>
          <cell r="E805">
            <v>805299.22999999986</v>
          </cell>
          <cell r="F805" t="str">
            <v>PORTE 2</v>
          </cell>
          <cell r="G805">
            <v>841325.83210745512</v>
          </cell>
          <cell r="H805" t="str">
            <v>--</v>
          </cell>
          <cell r="I805">
            <v>805299.22999999986</v>
          </cell>
          <cell r="J805" t="str">
            <v>PORTE 2</v>
          </cell>
          <cell r="K805" t="str">
            <v>PORTE 2</v>
          </cell>
          <cell r="L805" t="b">
            <v>1</v>
          </cell>
          <cell r="M805" t="str">
            <v>PORTE 2</v>
          </cell>
        </row>
        <row r="806">
          <cell r="A806">
            <v>1727</v>
          </cell>
          <cell r="B806">
            <v>2102784.9883333328</v>
          </cell>
          <cell r="C806">
            <v>0</v>
          </cell>
          <cell r="D806" t="str">
            <v>0. Antes de 2018</v>
          </cell>
          <cell r="E806">
            <v>2102784.9883333328</v>
          </cell>
          <cell r="F806" t="str">
            <v>PORTE 4</v>
          </cell>
          <cell r="G806">
            <v>3039105.2566008787</v>
          </cell>
          <cell r="H806" t="str">
            <v>--</v>
          </cell>
          <cell r="I806">
            <v>2102784.9883333328</v>
          </cell>
          <cell r="J806" t="str">
            <v>PORTE 4</v>
          </cell>
          <cell r="K806" t="str">
            <v>PORTE 5</v>
          </cell>
          <cell r="L806" t="b">
            <v>0</v>
          </cell>
          <cell r="M806" t="str">
            <v>PORTE 4</v>
          </cell>
        </row>
        <row r="807">
          <cell r="A807">
            <v>1728</v>
          </cell>
          <cell r="B807">
            <v>884257.43416666694</v>
          </cell>
          <cell r="C807">
            <v>0</v>
          </cell>
          <cell r="D807" t="str">
            <v>0. Antes de 2018</v>
          </cell>
          <cell r="E807">
            <v>884257.43416666694</v>
          </cell>
          <cell r="F807" t="str">
            <v>PORTE 2</v>
          </cell>
          <cell r="G807">
            <v>1028624.2907220146</v>
          </cell>
          <cell r="H807" t="str">
            <v>--</v>
          </cell>
          <cell r="I807">
            <v>884257.43416666694</v>
          </cell>
          <cell r="J807" t="str">
            <v>PORTE 2</v>
          </cell>
          <cell r="K807" t="str">
            <v>PORTE 2</v>
          </cell>
          <cell r="L807" t="b">
            <v>1</v>
          </cell>
          <cell r="M807" t="str">
            <v>PORTE 2</v>
          </cell>
        </row>
        <row r="808">
          <cell r="A808">
            <v>1729</v>
          </cell>
          <cell r="B808">
            <v>1579416.8324999998</v>
          </cell>
          <cell r="C808">
            <v>0</v>
          </cell>
          <cell r="D808" t="str">
            <v>0. Antes de 2018</v>
          </cell>
          <cell r="E808">
            <v>1579416.8324999998</v>
          </cell>
          <cell r="F808" t="str">
            <v>PORTE 3</v>
          </cell>
          <cell r="G808">
            <v>2143667.1972522032</v>
          </cell>
          <cell r="H808" t="str">
            <v>--</v>
          </cell>
          <cell r="I808">
            <v>1579416.8324999998</v>
          </cell>
          <cell r="J808" t="str">
            <v>PORTE 3</v>
          </cell>
          <cell r="K808" t="str">
            <v>PORTE 4</v>
          </cell>
          <cell r="L808" t="b">
            <v>0</v>
          </cell>
          <cell r="M808" t="str">
            <v>PORTE 3</v>
          </cell>
        </row>
        <row r="809">
          <cell r="A809">
            <v>1730</v>
          </cell>
          <cell r="B809">
            <v>859241.6708333334</v>
          </cell>
          <cell r="C809">
            <v>0</v>
          </cell>
          <cell r="D809" t="str">
            <v>0. Antes de 2018</v>
          </cell>
          <cell r="E809">
            <v>859241.6708333334</v>
          </cell>
          <cell r="F809" t="str">
            <v>PORTE 2</v>
          </cell>
          <cell r="G809">
            <v>1041982.7787202803</v>
          </cell>
          <cell r="H809" t="str">
            <v>--</v>
          </cell>
          <cell r="I809">
            <v>859241.6708333334</v>
          </cell>
          <cell r="J809" t="str">
            <v>PORTE 2</v>
          </cell>
          <cell r="K809" t="str">
            <v>PORTE 2</v>
          </cell>
          <cell r="L809" t="b">
            <v>1</v>
          </cell>
          <cell r="M809" t="str">
            <v>PORTE 2</v>
          </cell>
        </row>
        <row r="810">
          <cell r="A810">
            <v>1731</v>
          </cell>
          <cell r="B810">
            <v>1389572.8233333332</v>
          </cell>
          <cell r="C810">
            <v>0</v>
          </cell>
          <cell r="D810" t="str">
            <v>0. Antes de 2018</v>
          </cell>
          <cell r="E810">
            <v>1389572.8233333332</v>
          </cell>
          <cell r="F810" t="str">
            <v>PORTE 3</v>
          </cell>
          <cell r="G810">
            <v>1777540.4397123423</v>
          </cell>
          <cell r="H810" t="str">
            <v>--</v>
          </cell>
          <cell r="I810">
            <v>1389572.8233333332</v>
          </cell>
          <cell r="J810" t="str">
            <v>PORTE 3</v>
          </cell>
          <cell r="K810" t="str">
            <v>PORTE 3</v>
          </cell>
          <cell r="L810" t="b">
            <v>1</v>
          </cell>
          <cell r="M810" t="str">
            <v>PORTE 3</v>
          </cell>
        </row>
        <row r="811">
          <cell r="A811">
            <v>1732</v>
          </cell>
          <cell r="B811">
            <v>1571078.6674999997</v>
          </cell>
          <cell r="C811">
            <v>0</v>
          </cell>
          <cell r="D811" t="str">
            <v>0. Antes de 2018</v>
          </cell>
          <cell r="E811">
            <v>1571078.6674999997</v>
          </cell>
          <cell r="F811" t="str">
            <v>PORTE 3</v>
          </cell>
          <cell r="G811">
            <v>1869011.804935381</v>
          </cell>
          <cell r="H811" t="str">
            <v>--</v>
          </cell>
          <cell r="I811">
            <v>1571078.6674999997</v>
          </cell>
          <cell r="J811" t="str">
            <v>PORTE 3</v>
          </cell>
          <cell r="K811" t="str">
            <v>PORTE 3</v>
          </cell>
          <cell r="L811" t="b">
            <v>1</v>
          </cell>
          <cell r="M811" t="str">
            <v>PORTE 3</v>
          </cell>
        </row>
        <row r="812">
          <cell r="A812">
            <v>1733</v>
          </cell>
          <cell r="B812">
            <v>2126592.8591666669</v>
          </cell>
          <cell r="C812">
            <v>0</v>
          </cell>
          <cell r="D812" t="str">
            <v>0. Antes de 2018</v>
          </cell>
          <cell r="E812">
            <v>2126592.8591666669</v>
          </cell>
          <cell r="F812" t="str">
            <v>PORTE 4</v>
          </cell>
          <cell r="G812">
            <v>2676164.663055602</v>
          </cell>
          <cell r="H812" t="str">
            <v>--</v>
          </cell>
          <cell r="I812">
            <v>2126592.8591666669</v>
          </cell>
          <cell r="J812" t="str">
            <v>PORTE 4</v>
          </cell>
          <cell r="K812" t="str">
            <v>PORTE 4</v>
          </cell>
          <cell r="L812" t="b">
            <v>1</v>
          </cell>
          <cell r="M812" t="str">
            <v>PORTE 4</v>
          </cell>
        </row>
        <row r="813">
          <cell r="A813">
            <v>1734</v>
          </cell>
          <cell r="B813">
            <v>1091810.23</v>
          </cell>
          <cell r="C813">
            <v>0</v>
          </cell>
          <cell r="D813" t="str">
            <v>0. Antes de 2018</v>
          </cell>
          <cell r="E813">
            <v>1091810.23</v>
          </cell>
          <cell r="F813" t="str">
            <v>PORTE 2</v>
          </cell>
          <cell r="G813">
            <v>1270503.9159328942</v>
          </cell>
          <cell r="H813" t="str">
            <v>--</v>
          </cell>
          <cell r="I813">
            <v>1091810.23</v>
          </cell>
          <cell r="J813" t="str">
            <v>PORTE 2</v>
          </cell>
          <cell r="K813" t="str">
            <v>PORTE 2</v>
          </cell>
          <cell r="L813" t="b">
            <v>1</v>
          </cell>
          <cell r="M813" t="str">
            <v>PORTE 2</v>
          </cell>
        </row>
        <row r="814">
          <cell r="A814">
            <v>1737</v>
          </cell>
          <cell r="B814">
            <v>1951406.6433333333</v>
          </cell>
          <cell r="C814">
            <v>0</v>
          </cell>
          <cell r="D814" t="str">
            <v>0. Antes de 2018</v>
          </cell>
          <cell r="E814">
            <v>1951406.6433333333</v>
          </cell>
          <cell r="F814" t="str">
            <v>PORTE 3</v>
          </cell>
          <cell r="G814">
            <v>2650231.6551530319</v>
          </cell>
          <cell r="H814" t="str">
            <v>--</v>
          </cell>
          <cell r="I814">
            <v>1951406.6433333333</v>
          </cell>
          <cell r="J814" t="str">
            <v>PORTE 3</v>
          </cell>
          <cell r="K814" t="str">
            <v>PORTE 4</v>
          </cell>
          <cell r="L814" t="b">
            <v>0</v>
          </cell>
          <cell r="M814" t="str">
            <v>PORTE 3</v>
          </cell>
        </row>
        <row r="815">
          <cell r="A815">
            <v>1738</v>
          </cell>
          <cell r="B815">
            <v>2409335.4508333332</v>
          </cell>
          <cell r="C815">
            <v>0</v>
          </cell>
          <cell r="D815" t="str">
            <v>0. Antes de 2018</v>
          </cell>
          <cell r="E815">
            <v>2409335.4508333332</v>
          </cell>
          <cell r="F815" t="str">
            <v>PORTE 4</v>
          </cell>
          <cell r="G815">
            <v>2811401.5880595697</v>
          </cell>
          <cell r="H815" t="str">
            <v>--</v>
          </cell>
          <cell r="I815">
            <v>2409335.4508333332</v>
          </cell>
          <cell r="J815" t="str">
            <v>PORTE 4</v>
          </cell>
          <cell r="K815" t="str">
            <v>PORTE 4</v>
          </cell>
          <cell r="L815" t="b">
            <v>1</v>
          </cell>
          <cell r="M815" t="str">
            <v>PORTE 4</v>
          </cell>
        </row>
        <row r="816">
          <cell r="A816">
            <v>1739</v>
          </cell>
          <cell r="B816">
            <v>2569046.1800000002</v>
          </cell>
          <cell r="C816">
            <v>0</v>
          </cell>
          <cell r="D816" t="str">
            <v>0. Antes de 2018</v>
          </cell>
          <cell r="E816">
            <v>2569046.1800000002</v>
          </cell>
          <cell r="F816" t="str">
            <v>PORTE 4</v>
          </cell>
          <cell r="G816">
            <v>3321725.1326651694</v>
          </cell>
          <cell r="H816" t="str">
            <v>--</v>
          </cell>
          <cell r="I816">
            <v>2569046.1800000002</v>
          </cell>
          <cell r="J816" t="str">
            <v>PORTE 4</v>
          </cell>
          <cell r="K816" t="str">
            <v>PORTE 5</v>
          </cell>
          <cell r="L816" t="b">
            <v>0</v>
          </cell>
          <cell r="M816" t="str">
            <v>PORTE 4</v>
          </cell>
        </row>
        <row r="817">
          <cell r="A817">
            <v>1740</v>
          </cell>
          <cell r="B817">
            <v>1052658.9941666669</v>
          </cell>
          <cell r="C817">
            <v>0</v>
          </cell>
          <cell r="D817" t="str">
            <v>0. Antes de 2018</v>
          </cell>
          <cell r="E817">
            <v>1052658.9941666669</v>
          </cell>
          <cell r="F817" t="str">
            <v>PORTE 2</v>
          </cell>
          <cell r="G817">
            <v>1189486.6269115743</v>
          </cell>
          <cell r="H817" t="str">
            <v>--</v>
          </cell>
          <cell r="I817">
            <v>1052658.9941666669</v>
          </cell>
          <cell r="J817" t="str">
            <v>PORTE 2</v>
          </cell>
          <cell r="K817" t="str">
            <v>PORTE 2</v>
          </cell>
          <cell r="L817" t="b">
            <v>1</v>
          </cell>
          <cell r="M817" t="str">
            <v>PORTE 2</v>
          </cell>
        </row>
        <row r="818">
          <cell r="A818">
            <v>1741</v>
          </cell>
          <cell r="B818">
            <v>1195116.0974999999</v>
          </cell>
          <cell r="C818">
            <v>0</v>
          </cell>
          <cell r="D818" t="str">
            <v>0. Antes de 2018</v>
          </cell>
          <cell r="E818">
            <v>1195116.0974999999</v>
          </cell>
          <cell r="F818" t="str">
            <v>PORTE 2</v>
          </cell>
          <cell r="G818">
            <v>1587332.8520115542</v>
          </cell>
          <cell r="H818" t="str">
            <v>--</v>
          </cell>
          <cell r="I818">
            <v>1195116.0974999999</v>
          </cell>
          <cell r="J818" t="str">
            <v>PORTE 2</v>
          </cell>
          <cell r="K818" t="str">
            <v>PORTE 3</v>
          </cell>
          <cell r="L818" t="b">
            <v>0</v>
          </cell>
          <cell r="M818" t="str">
            <v>PORTE 2</v>
          </cell>
        </row>
        <row r="819">
          <cell r="A819">
            <v>1742</v>
          </cell>
          <cell r="B819">
            <v>858961.12333333341</v>
          </cell>
          <cell r="C819">
            <v>0</v>
          </cell>
          <cell r="D819" t="str">
            <v>0. Antes de 2018</v>
          </cell>
          <cell r="E819">
            <v>858961.12333333341</v>
          </cell>
          <cell r="F819" t="str">
            <v>PORTE 2</v>
          </cell>
          <cell r="G819">
            <v>951422.93731359439</v>
          </cell>
          <cell r="H819" t="str">
            <v>--</v>
          </cell>
          <cell r="I819">
            <v>858961.12333333341</v>
          </cell>
          <cell r="J819" t="str">
            <v>PORTE 2</v>
          </cell>
          <cell r="K819" t="str">
            <v>PORTE 2</v>
          </cell>
          <cell r="L819" t="b">
            <v>1</v>
          </cell>
          <cell r="M819" t="str">
            <v>PORTE 2</v>
          </cell>
        </row>
        <row r="820">
          <cell r="A820">
            <v>1743</v>
          </cell>
          <cell r="B820">
            <v>1071614.9391666667</v>
          </cell>
          <cell r="C820">
            <v>0</v>
          </cell>
          <cell r="D820" t="str">
            <v>0. Antes de 2018</v>
          </cell>
          <cell r="E820">
            <v>1071614.9391666667</v>
          </cell>
          <cell r="F820" t="str">
            <v>PORTE 2</v>
          </cell>
          <cell r="G820">
            <v>1351786.7678695021</v>
          </cell>
          <cell r="H820" t="str">
            <v>--</v>
          </cell>
          <cell r="I820">
            <v>1071614.9391666667</v>
          </cell>
          <cell r="J820" t="str">
            <v>PORTE 2</v>
          </cell>
          <cell r="K820" t="str">
            <v>PORTE 3</v>
          </cell>
          <cell r="L820" t="b">
            <v>0</v>
          </cell>
          <cell r="M820" t="str">
            <v>PORTE 2</v>
          </cell>
        </row>
        <row r="821">
          <cell r="A821">
            <v>1744</v>
          </cell>
          <cell r="B821">
            <v>1302092.8083333336</v>
          </cell>
          <cell r="C821">
            <v>0</v>
          </cell>
          <cell r="D821" t="str">
            <v>0. Antes de 2018</v>
          </cell>
          <cell r="E821">
            <v>1302092.8083333336</v>
          </cell>
          <cell r="F821" t="str">
            <v>PORTE 3</v>
          </cell>
          <cell r="G821">
            <v>1492051.9621836182</v>
          </cell>
          <cell r="H821" t="str">
            <v>--</v>
          </cell>
          <cell r="I821">
            <v>1302092.8083333336</v>
          </cell>
          <cell r="J821" t="str">
            <v>PORTE 3</v>
          </cell>
          <cell r="K821" t="str">
            <v>PORTE 3</v>
          </cell>
          <cell r="L821" t="b">
            <v>1</v>
          </cell>
          <cell r="M821" t="str">
            <v>PORTE 3</v>
          </cell>
        </row>
        <row r="822">
          <cell r="A822">
            <v>1745</v>
          </cell>
          <cell r="B822">
            <v>582162.18916666659</v>
          </cell>
          <cell r="C822">
            <v>0</v>
          </cell>
          <cell r="D822" t="str">
            <v>0. Antes de 2018</v>
          </cell>
          <cell r="E822">
            <v>582162.18916666659</v>
          </cell>
          <cell r="F822" t="str">
            <v>PORTE 1</v>
          </cell>
          <cell r="G822">
            <v>685758.04702013906</v>
          </cell>
          <cell r="H822" t="str">
            <v>--</v>
          </cell>
          <cell r="I822">
            <v>582162.18916666659</v>
          </cell>
          <cell r="J822" t="str">
            <v>PORTE 1</v>
          </cell>
          <cell r="K822" t="str">
            <v>PORTE 1</v>
          </cell>
          <cell r="L822" t="b">
            <v>1</v>
          </cell>
          <cell r="M822" t="str">
            <v>PORTE 1</v>
          </cell>
        </row>
        <row r="823">
          <cell r="A823">
            <v>1746</v>
          </cell>
          <cell r="B823">
            <v>665204.51833333343</v>
          </cell>
          <cell r="C823">
            <v>0</v>
          </cell>
          <cell r="D823" t="str">
            <v>0. Antes de 2018</v>
          </cell>
          <cell r="E823">
            <v>665204.51833333343</v>
          </cell>
          <cell r="F823" t="str">
            <v>PORTE 1</v>
          </cell>
          <cell r="G823">
            <v>757510.24086432368</v>
          </cell>
          <cell r="H823" t="str">
            <v>--</v>
          </cell>
          <cell r="I823">
            <v>665204.51833333343</v>
          </cell>
          <cell r="J823" t="str">
            <v>PORTE 1</v>
          </cell>
          <cell r="K823" t="str">
            <v>PORTE 1</v>
          </cell>
          <cell r="L823" t="b">
            <v>1</v>
          </cell>
          <cell r="M823" t="str">
            <v>PORTE 1</v>
          </cell>
        </row>
        <row r="824">
          <cell r="A824">
            <v>1747</v>
          </cell>
          <cell r="B824">
            <v>941254.20666666655</v>
          </cell>
          <cell r="C824">
            <v>0</v>
          </cell>
          <cell r="D824" t="str">
            <v>0. Antes de 2018</v>
          </cell>
          <cell r="E824">
            <v>941254.20666666655</v>
          </cell>
          <cell r="F824" t="str">
            <v>PORTE 2</v>
          </cell>
          <cell r="G824">
            <v>1121148.1995670064</v>
          </cell>
          <cell r="H824" t="str">
            <v>--</v>
          </cell>
          <cell r="I824">
            <v>941254.20666666655</v>
          </cell>
          <cell r="J824" t="str">
            <v>PORTE 2</v>
          </cell>
          <cell r="K824" t="str">
            <v>PORTE 2</v>
          </cell>
          <cell r="L824" t="b">
            <v>1</v>
          </cell>
          <cell r="M824" t="str">
            <v>PORTE 2</v>
          </cell>
        </row>
        <row r="825">
          <cell r="A825">
            <v>1748</v>
          </cell>
          <cell r="B825">
            <v>1811077.6908333332</v>
          </cell>
          <cell r="C825">
            <v>0</v>
          </cell>
          <cell r="D825" t="str">
            <v>0. Antes de 2018</v>
          </cell>
          <cell r="E825">
            <v>1811077.6908333332</v>
          </cell>
          <cell r="F825" t="str">
            <v>PORTE 3</v>
          </cell>
          <cell r="G825">
            <v>1973440.0652914173</v>
          </cell>
          <cell r="H825" t="str">
            <v>--</v>
          </cell>
          <cell r="I825">
            <v>1811077.6908333332</v>
          </cell>
          <cell r="J825" t="str">
            <v>PORTE 3</v>
          </cell>
          <cell r="K825" t="str">
            <v>PORTE 3</v>
          </cell>
          <cell r="L825" t="b">
            <v>1</v>
          </cell>
          <cell r="M825" t="str">
            <v>PORTE 3</v>
          </cell>
        </row>
        <row r="826">
          <cell r="A826">
            <v>1749</v>
          </cell>
          <cell r="B826">
            <v>1705614.7541666667</v>
          </cell>
          <cell r="C826">
            <v>0</v>
          </cell>
          <cell r="D826" t="str">
            <v>0. Antes de 2018</v>
          </cell>
          <cell r="E826">
            <v>1705614.7541666667</v>
          </cell>
          <cell r="F826" t="str">
            <v>PORTE 3</v>
          </cell>
          <cell r="G826">
            <v>1976833.8323882942</v>
          </cell>
          <cell r="H826" t="str">
            <v>--</v>
          </cell>
          <cell r="I826">
            <v>1705614.7541666667</v>
          </cell>
          <cell r="J826" t="str">
            <v>PORTE 3</v>
          </cell>
          <cell r="K826" t="str">
            <v>PORTE 3</v>
          </cell>
          <cell r="L826" t="b">
            <v>1</v>
          </cell>
          <cell r="M826" t="str">
            <v>PORTE 3</v>
          </cell>
        </row>
        <row r="827">
          <cell r="A827">
            <v>1750</v>
          </cell>
          <cell r="B827">
            <v>636392.75749999995</v>
          </cell>
          <cell r="C827">
            <v>0</v>
          </cell>
          <cell r="D827" t="str">
            <v>0. Antes de 2018</v>
          </cell>
          <cell r="E827">
            <v>636392.75749999995</v>
          </cell>
          <cell r="F827" t="str">
            <v>PORTE 1</v>
          </cell>
          <cell r="G827">
            <v>899778.5114904556</v>
          </cell>
          <cell r="H827" t="str">
            <v>--</v>
          </cell>
          <cell r="I827">
            <v>636392.75749999995</v>
          </cell>
          <cell r="J827" t="str">
            <v>PORTE 1</v>
          </cell>
          <cell r="K827" t="str">
            <v>PORTE 2</v>
          </cell>
          <cell r="L827" t="b">
            <v>0</v>
          </cell>
          <cell r="M827" t="str">
            <v>PORTE 1</v>
          </cell>
        </row>
        <row r="828">
          <cell r="A828">
            <v>1751</v>
          </cell>
          <cell r="B828">
            <v>2044170.7716666667</v>
          </cell>
          <cell r="C828">
            <v>0</v>
          </cell>
          <cell r="D828" t="str">
            <v>0. Antes de 2018</v>
          </cell>
          <cell r="E828">
            <v>2044170.7716666667</v>
          </cell>
          <cell r="F828" t="str">
            <v>PORTE 4</v>
          </cell>
          <cell r="G828">
            <v>2346407.2358548488</v>
          </cell>
          <cell r="H828" t="str">
            <v>--</v>
          </cell>
          <cell r="I828">
            <v>2044170.7716666667</v>
          </cell>
          <cell r="J828" t="str">
            <v>PORTE 4</v>
          </cell>
          <cell r="K828" t="str">
            <v>PORTE 4</v>
          </cell>
          <cell r="L828" t="b">
            <v>1</v>
          </cell>
          <cell r="M828" t="str">
            <v>PORTE 4</v>
          </cell>
        </row>
        <row r="829">
          <cell r="A829">
            <v>1752</v>
          </cell>
          <cell r="B829">
            <v>1969561.6591666667</v>
          </cell>
          <cell r="C829">
            <v>0</v>
          </cell>
          <cell r="D829" t="str">
            <v>0. Antes de 2018</v>
          </cell>
          <cell r="E829">
            <v>1969561.6591666667</v>
          </cell>
          <cell r="F829" t="str">
            <v>PORTE 3</v>
          </cell>
          <cell r="G829">
            <v>2496162.6591919069</v>
          </cell>
          <cell r="H829" t="str">
            <v>--</v>
          </cell>
          <cell r="I829">
            <v>1969561.6591666667</v>
          </cell>
          <cell r="J829" t="str">
            <v>PORTE 3</v>
          </cell>
          <cell r="K829" t="str">
            <v>PORTE 4</v>
          </cell>
          <cell r="L829" t="b">
            <v>0</v>
          </cell>
          <cell r="M829" t="str">
            <v>PORTE 3</v>
          </cell>
        </row>
        <row r="830">
          <cell r="A830">
            <v>1753</v>
          </cell>
          <cell r="B830">
            <v>1961734.0541666665</v>
          </cell>
          <cell r="C830">
            <v>0</v>
          </cell>
          <cell r="D830" t="str">
            <v>0. Antes de 2018</v>
          </cell>
          <cell r="E830">
            <v>1961734.0541666665</v>
          </cell>
          <cell r="F830" t="str">
            <v>PORTE 3</v>
          </cell>
          <cell r="G830">
            <v>2328361.4572385256</v>
          </cell>
          <cell r="H830" t="str">
            <v>--</v>
          </cell>
          <cell r="I830">
            <v>1961734.0541666665</v>
          </cell>
          <cell r="J830" t="str">
            <v>PORTE 3</v>
          </cell>
          <cell r="K830" t="str">
            <v>PORTE 4</v>
          </cell>
          <cell r="L830" t="b">
            <v>0</v>
          </cell>
          <cell r="M830" t="str">
            <v>PORTE 3</v>
          </cell>
        </row>
        <row r="831">
          <cell r="A831">
            <v>1754</v>
          </cell>
          <cell r="B831">
            <v>870563.95916666661</v>
          </cell>
          <cell r="C831">
            <v>0</v>
          </cell>
          <cell r="D831" t="str">
            <v>0. Antes de 2018</v>
          </cell>
          <cell r="E831">
            <v>870563.95916666661</v>
          </cell>
          <cell r="F831" t="str">
            <v>PORTE 2</v>
          </cell>
          <cell r="G831">
            <v>862133.28088546242</v>
          </cell>
          <cell r="H831" t="str">
            <v>--</v>
          </cell>
          <cell r="I831">
            <v>870563.95916666661</v>
          </cell>
          <cell r="J831" t="str">
            <v>PORTE 2</v>
          </cell>
          <cell r="K831" t="str">
            <v>PORTE 2</v>
          </cell>
          <cell r="L831" t="b">
            <v>1</v>
          </cell>
          <cell r="M831" t="str">
            <v>PORTE 2</v>
          </cell>
        </row>
        <row r="832">
          <cell r="A832">
            <v>1755</v>
          </cell>
          <cell r="B832">
            <v>939562.00083333335</v>
          </cell>
          <cell r="C832">
            <v>0</v>
          </cell>
          <cell r="D832" t="str">
            <v>0. Antes de 2018</v>
          </cell>
          <cell r="E832">
            <v>939562.00083333335</v>
          </cell>
          <cell r="F832" t="str">
            <v>PORTE 2</v>
          </cell>
          <cell r="G832">
            <v>926403.40742286888</v>
          </cell>
          <cell r="H832" t="str">
            <v>--</v>
          </cell>
          <cell r="I832">
            <v>939562.00083333335</v>
          </cell>
          <cell r="J832" t="str">
            <v>PORTE 2</v>
          </cell>
          <cell r="K832" t="str">
            <v>PORTE 2</v>
          </cell>
          <cell r="L832" t="b">
            <v>1</v>
          </cell>
          <cell r="M832" t="str">
            <v>PORTE 2</v>
          </cell>
        </row>
        <row r="833">
          <cell r="A833">
            <v>1756</v>
          </cell>
          <cell r="B833">
            <v>1885611.7033333331</v>
          </cell>
          <cell r="C833">
            <v>0</v>
          </cell>
          <cell r="D833" t="str">
            <v>0. Antes de 2018</v>
          </cell>
          <cell r="E833">
            <v>1885611.7033333331</v>
          </cell>
          <cell r="F833" t="str">
            <v>PORTE 3</v>
          </cell>
          <cell r="G833">
            <v>2432910.2990185907</v>
          </cell>
          <cell r="H833" t="str">
            <v>--</v>
          </cell>
          <cell r="I833">
            <v>1885611.7033333331</v>
          </cell>
          <cell r="J833" t="str">
            <v>PORTE 3</v>
          </cell>
          <cell r="K833" t="str">
            <v>PORTE 4</v>
          </cell>
          <cell r="L833" t="b">
            <v>0</v>
          </cell>
          <cell r="M833" t="str">
            <v>PORTE 3</v>
          </cell>
        </row>
        <row r="834">
          <cell r="A834">
            <v>1759</v>
          </cell>
          <cell r="B834">
            <v>1273144.1200000001</v>
          </cell>
          <cell r="C834">
            <v>0</v>
          </cell>
          <cell r="D834" t="str">
            <v>0. Antes de 2018</v>
          </cell>
          <cell r="E834">
            <v>1273144.1200000001</v>
          </cell>
          <cell r="F834" t="str">
            <v>PORTE 2</v>
          </cell>
          <cell r="G834">
            <v>1531606.1174211656</v>
          </cell>
          <cell r="H834" t="str">
            <v>--</v>
          </cell>
          <cell r="I834">
            <v>1273144.1200000001</v>
          </cell>
          <cell r="J834" t="str">
            <v>PORTE 2</v>
          </cell>
          <cell r="K834" t="str">
            <v>PORTE 3</v>
          </cell>
          <cell r="L834" t="b">
            <v>0</v>
          </cell>
          <cell r="M834" t="str">
            <v>PORTE 2</v>
          </cell>
        </row>
        <row r="835">
          <cell r="A835">
            <v>1763</v>
          </cell>
          <cell r="B835">
            <v>723091.61833333329</v>
          </cell>
          <cell r="C835">
            <v>0</v>
          </cell>
          <cell r="D835" t="str">
            <v>0. Antes de 2018</v>
          </cell>
          <cell r="E835">
            <v>723091.61833333329</v>
          </cell>
          <cell r="F835" t="str">
            <v>PORTE 1</v>
          </cell>
          <cell r="G835">
            <v>805085.30739103397</v>
          </cell>
          <cell r="H835" t="str">
            <v>--</v>
          </cell>
          <cell r="I835">
            <v>723091.61833333329</v>
          </cell>
          <cell r="J835" t="str">
            <v>PORTE 1</v>
          </cell>
          <cell r="K835" t="str">
            <v>PORTE 2</v>
          </cell>
          <cell r="L835" t="b">
            <v>0</v>
          </cell>
          <cell r="M835" t="str">
            <v>PORTE 1</v>
          </cell>
        </row>
        <row r="836">
          <cell r="A836">
            <v>1764</v>
          </cell>
          <cell r="B836">
            <v>1351458.7241666666</v>
          </cell>
          <cell r="C836">
            <v>0</v>
          </cell>
          <cell r="D836" t="str">
            <v>0. Antes de 2018</v>
          </cell>
          <cell r="E836">
            <v>1351458.7241666666</v>
          </cell>
          <cell r="F836" t="str">
            <v>PORTE 3</v>
          </cell>
          <cell r="G836">
            <v>1942322.4518518867</v>
          </cell>
          <cell r="H836" t="str">
            <v>--</v>
          </cell>
          <cell r="I836">
            <v>1351458.7241666666</v>
          </cell>
          <cell r="J836" t="str">
            <v>PORTE 3</v>
          </cell>
          <cell r="K836" t="str">
            <v>PORTE 3</v>
          </cell>
          <cell r="L836" t="b">
            <v>1</v>
          </cell>
          <cell r="M836" t="str">
            <v>PORTE 3</v>
          </cell>
        </row>
        <row r="837">
          <cell r="A837">
            <v>1765</v>
          </cell>
          <cell r="B837">
            <v>952153.6416666666</v>
          </cell>
          <cell r="C837">
            <v>0</v>
          </cell>
          <cell r="D837" t="str">
            <v>0. Antes de 2018</v>
          </cell>
          <cell r="E837">
            <v>952153.6416666666</v>
          </cell>
          <cell r="F837" t="str">
            <v>PORTE 2</v>
          </cell>
          <cell r="G837">
            <v>974199.46230222133</v>
          </cell>
          <cell r="H837" t="str">
            <v>--</v>
          </cell>
          <cell r="I837">
            <v>952153.6416666666</v>
          </cell>
          <cell r="J837" t="str">
            <v>PORTE 2</v>
          </cell>
          <cell r="K837" t="str">
            <v>PORTE 2</v>
          </cell>
          <cell r="L837" t="b">
            <v>1</v>
          </cell>
          <cell r="M837" t="str">
            <v>PORTE 2</v>
          </cell>
        </row>
        <row r="838">
          <cell r="A838">
            <v>1766</v>
          </cell>
          <cell r="B838">
            <v>4538671.2233333327</v>
          </cell>
          <cell r="C838">
            <v>0</v>
          </cell>
          <cell r="D838" t="str">
            <v>0. Antes de 2018</v>
          </cell>
          <cell r="E838">
            <v>4538671.2233333327</v>
          </cell>
          <cell r="F838" t="str">
            <v>PORTE 6</v>
          </cell>
          <cell r="G838">
            <v>6292357.4800295774</v>
          </cell>
          <cell r="H838" t="str">
            <v>--</v>
          </cell>
          <cell r="I838">
            <v>4538671.2233333327</v>
          </cell>
          <cell r="J838" t="str">
            <v>PORTE 6</v>
          </cell>
          <cell r="K838" t="str">
            <v>PORTE 6</v>
          </cell>
          <cell r="L838" t="b">
            <v>1</v>
          </cell>
          <cell r="M838" t="str">
            <v>PORTE 6</v>
          </cell>
        </row>
        <row r="839">
          <cell r="A839">
            <v>1770</v>
          </cell>
          <cell r="B839">
            <v>1341100.3008333333</v>
          </cell>
          <cell r="C839">
            <v>0</v>
          </cell>
          <cell r="D839" t="str">
            <v>0. Antes de 2018</v>
          </cell>
          <cell r="E839">
            <v>1341100.3008333333</v>
          </cell>
          <cell r="F839" t="str">
            <v>PORTE 3</v>
          </cell>
          <cell r="G839">
            <v>1737327.1470745795</v>
          </cell>
          <cell r="H839" t="str">
            <v>--</v>
          </cell>
          <cell r="I839">
            <v>1341100.3008333333</v>
          </cell>
          <cell r="J839" t="str">
            <v>PORTE 3</v>
          </cell>
          <cell r="K839" t="str">
            <v>PORTE 3</v>
          </cell>
          <cell r="L839" t="b">
            <v>1</v>
          </cell>
          <cell r="M839" t="str">
            <v>PORTE 3</v>
          </cell>
        </row>
        <row r="840">
          <cell r="A840">
            <v>1771</v>
          </cell>
          <cell r="B840">
            <v>762120.96833333338</v>
          </cell>
          <cell r="C840">
            <v>0</v>
          </cell>
          <cell r="D840" t="str">
            <v>0. Antes de 2018</v>
          </cell>
          <cell r="E840">
            <v>762120.96833333338</v>
          </cell>
          <cell r="F840" t="str">
            <v>PORTE 1</v>
          </cell>
          <cell r="G840">
            <v>1066156.3934143067</v>
          </cell>
          <cell r="H840" t="str">
            <v>--</v>
          </cell>
          <cell r="I840">
            <v>762120.96833333338</v>
          </cell>
          <cell r="J840" t="str">
            <v>PORTE 1</v>
          </cell>
          <cell r="K840" t="str">
            <v>PORTE 2</v>
          </cell>
          <cell r="L840" t="b">
            <v>0</v>
          </cell>
          <cell r="M840" t="str">
            <v>PORTE 1</v>
          </cell>
        </row>
        <row r="841">
          <cell r="A841">
            <v>1772</v>
          </cell>
          <cell r="B841">
            <v>2595598.1566666663</v>
          </cell>
          <cell r="C841">
            <v>0</v>
          </cell>
          <cell r="D841" t="str">
            <v>0. Antes de 2018</v>
          </cell>
          <cell r="E841">
            <v>2595598.1566666663</v>
          </cell>
          <cell r="F841" t="str">
            <v>PORTE 4</v>
          </cell>
          <cell r="G841">
            <v>3672161.5863907826</v>
          </cell>
          <cell r="H841" t="str">
            <v>--</v>
          </cell>
          <cell r="I841">
            <v>2595598.1566666663</v>
          </cell>
          <cell r="J841" t="str">
            <v>PORTE 4</v>
          </cell>
          <cell r="K841" t="str">
            <v>PORTE 5</v>
          </cell>
          <cell r="L841" t="b">
            <v>0</v>
          </cell>
          <cell r="M841" t="str">
            <v>PORTE 4</v>
          </cell>
        </row>
        <row r="842">
          <cell r="A842">
            <v>1773</v>
          </cell>
          <cell r="B842">
            <v>3794317.68</v>
          </cell>
          <cell r="C842">
            <v>0</v>
          </cell>
          <cell r="D842" t="str">
            <v>0. Antes de 2018</v>
          </cell>
          <cell r="E842">
            <v>3794317.68</v>
          </cell>
          <cell r="F842" t="str">
            <v>PORTE 5</v>
          </cell>
          <cell r="G842">
            <v>4310143.7198604532</v>
          </cell>
          <cell r="H842" t="str">
            <v>--</v>
          </cell>
          <cell r="I842">
            <v>3794317.68</v>
          </cell>
          <cell r="J842" t="str">
            <v>PORTE 5</v>
          </cell>
          <cell r="K842" t="str">
            <v>PORTE 5</v>
          </cell>
          <cell r="L842" t="b">
            <v>1</v>
          </cell>
          <cell r="M842" t="str">
            <v>PORTE 5</v>
          </cell>
        </row>
        <row r="843">
          <cell r="A843">
            <v>1775</v>
          </cell>
          <cell r="B843">
            <v>1736216.4083333339</v>
          </cell>
          <cell r="C843">
            <v>0</v>
          </cell>
          <cell r="D843" t="str">
            <v>0. Antes de 2018</v>
          </cell>
          <cell r="E843">
            <v>1736216.4083333339</v>
          </cell>
          <cell r="F843" t="str">
            <v>PORTE 3</v>
          </cell>
          <cell r="G843">
            <v>1972962.5959667168</v>
          </cell>
          <cell r="H843" t="str">
            <v>--</v>
          </cell>
          <cell r="I843">
            <v>1736216.4083333339</v>
          </cell>
          <cell r="J843" t="str">
            <v>PORTE 3</v>
          </cell>
          <cell r="K843" t="str">
            <v>PORTE 3</v>
          </cell>
          <cell r="L843" t="b">
            <v>1</v>
          </cell>
          <cell r="M843" t="str">
            <v>PORTE 3</v>
          </cell>
        </row>
        <row r="844">
          <cell r="A844">
            <v>1777</v>
          </cell>
          <cell r="B844">
            <v>895858.44833333325</v>
          </cell>
          <cell r="C844">
            <v>0</v>
          </cell>
          <cell r="D844" t="str">
            <v>0. Antes de 2018</v>
          </cell>
          <cell r="E844">
            <v>895858.44833333325</v>
          </cell>
          <cell r="F844" t="str">
            <v>PORTE 2</v>
          </cell>
          <cell r="G844">
            <v>973814.92512436525</v>
          </cell>
          <cell r="H844" t="str">
            <v>--</v>
          </cell>
          <cell r="I844">
            <v>895858.44833333325</v>
          </cell>
          <cell r="J844" t="str">
            <v>PORTE 2</v>
          </cell>
          <cell r="K844" t="str">
            <v>PORTE 2</v>
          </cell>
          <cell r="L844" t="b">
            <v>1</v>
          </cell>
          <cell r="M844" t="str">
            <v>PORTE 2</v>
          </cell>
        </row>
        <row r="845">
          <cell r="A845">
            <v>1779</v>
          </cell>
          <cell r="B845">
            <v>879782.08333333314</v>
          </cell>
          <cell r="C845">
            <v>0</v>
          </cell>
          <cell r="D845" t="str">
            <v>0. Antes de 2018</v>
          </cell>
          <cell r="E845">
            <v>879782.08333333314</v>
          </cell>
          <cell r="F845" t="str">
            <v>PORTE 2</v>
          </cell>
          <cell r="G845">
            <v>1097186.3015365482</v>
          </cell>
          <cell r="H845" t="str">
            <v>--</v>
          </cell>
          <cell r="I845">
            <v>879782.08333333314</v>
          </cell>
          <cell r="J845" t="str">
            <v>PORTE 2</v>
          </cell>
          <cell r="K845" t="str">
            <v>PORTE 2</v>
          </cell>
          <cell r="L845" t="b">
            <v>1</v>
          </cell>
          <cell r="M845" t="str">
            <v>PORTE 2</v>
          </cell>
        </row>
        <row r="846">
          <cell r="A846">
            <v>1780</v>
          </cell>
          <cell r="B846">
            <v>3393788.2758333334</v>
          </cell>
          <cell r="C846">
            <v>0</v>
          </cell>
          <cell r="D846" t="str">
            <v>0. Antes de 2018</v>
          </cell>
          <cell r="E846">
            <v>3393788.2758333334</v>
          </cell>
          <cell r="F846" t="str">
            <v>PORTE 5</v>
          </cell>
          <cell r="G846">
            <v>3472227.1649392913</v>
          </cell>
          <cell r="H846" t="str">
            <v>--</v>
          </cell>
          <cell r="I846">
            <v>3393788.2758333334</v>
          </cell>
          <cell r="J846" t="str">
            <v>PORTE 5</v>
          </cell>
          <cell r="K846" t="str">
            <v>PORTE 5</v>
          </cell>
          <cell r="L846" t="b">
            <v>1</v>
          </cell>
          <cell r="M846" t="str">
            <v>PORTE 5</v>
          </cell>
        </row>
        <row r="847">
          <cell r="A847">
            <v>1781</v>
          </cell>
          <cell r="B847">
            <v>1813876.5425000002</v>
          </cell>
          <cell r="C847">
            <v>0</v>
          </cell>
          <cell r="D847" t="str">
            <v>0. Antes de 2018</v>
          </cell>
          <cell r="E847">
            <v>1813876.5425000002</v>
          </cell>
          <cell r="F847" t="str">
            <v>PORTE 3</v>
          </cell>
          <cell r="G847">
            <v>2050586.4426966477</v>
          </cell>
          <cell r="H847" t="str">
            <v>--</v>
          </cell>
          <cell r="I847">
            <v>1813876.5425000002</v>
          </cell>
          <cell r="J847" t="str">
            <v>PORTE 3</v>
          </cell>
          <cell r="K847" t="str">
            <v>PORTE 4</v>
          </cell>
          <cell r="L847" t="b">
            <v>0</v>
          </cell>
          <cell r="M847" t="str">
            <v>PORTE 3</v>
          </cell>
        </row>
        <row r="848">
          <cell r="A848">
            <v>1782</v>
          </cell>
          <cell r="B848">
            <v>1301215.3800000004</v>
          </cell>
          <cell r="C848">
            <v>0</v>
          </cell>
          <cell r="D848" t="str">
            <v>0. Antes de 2018</v>
          </cell>
          <cell r="E848">
            <v>1301215.3800000004</v>
          </cell>
          <cell r="F848" t="str">
            <v>PORTE 3</v>
          </cell>
          <cell r="G848">
            <v>1590325.6154271783</v>
          </cell>
          <cell r="H848" t="str">
            <v>--</v>
          </cell>
          <cell r="I848">
            <v>1301215.3800000004</v>
          </cell>
          <cell r="J848" t="str">
            <v>PORTE 3</v>
          </cell>
          <cell r="K848" t="str">
            <v>PORTE 3</v>
          </cell>
          <cell r="L848" t="b">
            <v>1</v>
          </cell>
          <cell r="M848" t="str">
            <v>PORTE 3</v>
          </cell>
        </row>
        <row r="849">
          <cell r="A849">
            <v>1783</v>
          </cell>
          <cell r="B849">
            <v>635804.03916666668</v>
          </cell>
          <cell r="C849">
            <v>0</v>
          </cell>
          <cell r="D849" t="str">
            <v>0. Antes de 2018</v>
          </cell>
          <cell r="E849">
            <v>635804.03916666668</v>
          </cell>
          <cell r="F849" t="str">
            <v>PORTE 1</v>
          </cell>
          <cell r="G849">
            <v>562233.95390890189</v>
          </cell>
          <cell r="H849" t="str">
            <v>--</v>
          </cell>
          <cell r="I849">
            <v>635804.03916666668</v>
          </cell>
          <cell r="J849" t="str">
            <v>PORTE 1</v>
          </cell>
          <cell r="K849" t="str">
            <v>PORTE 1</v>
          </cell>
          <cell r="L849" t="b">
            <v>1</v>
          </cell>
          <cell r="M849" t="str">
            <v>PORTE 1</v>
          </cell>
        </row>
        <row r="850">
          <cell r="A850">
            <v>1785</v>
          </cell>
          <cell r="B850">
            <v>807042.76916666667</v>
          </cell>
          <cell r="C850">
            <v>0</v>
          </cell>
          <cell r="D850" t="str">
            <v>0. Antes de 2018</v>
          </cell>
          <cell r="E850">
            <v>807042.76916666667</v>
          </cell>
          <cell r="F850" t="str">
            <v>PORTE 2</v>
          </cell>
          <cell r="G850">
            <v>930866.11308521323</v>
          </cell>
          <cell r="H850" t="str">
            <v>--</v>
          </cell>
          <cell r="I850">
            <v>807042.76916666667</v>
          </cell>
          <cell r="J850" t="str">
            <v>PORTE 2</v>
          </cell>
          <cell r="K850" t="str">
            <v>PORTE 2</v>
          </cell>
          <cell r="L850" t="b">
            <v>1</v>
          </cell>
          <cell r="M850" t="str">
            <v>PORTE 2</v>
          </cell>
        </row>
        <row r="851">
          <cell r="A851">
            <v>1786</v>
          </cell>
          <cell r="B851">
            <v>1808199.4108333334</v>
          </cell>
          <cell r="C851">
            <v>0</v>
          </cell>
          <cell r="D851" t="str">
            <v>0. Antes de 2018</v>
          </cell>
          <cell r="E851">
            <v>1808199.4108333334</v>
          </cell>
          <cell r="F851" t="str">
            <v>PORTE 3</v>
          </cell>
          <cell r="G851">
            <v>2230849.5736619127</v>
          </cell>
          <cell r="H851" t="str">
            <v>--</v>
          </cell>
          <cell r="I851">
            <v>1808199.4108333334</v>
          </cell>
          <cell r="J851" t="str">
            <v>PORTE 3</v>
          </cell>
          <cell r="K851" t="str">
            <v>PORTE 4</v>
          </cell>
          <cell r="L851" t="b">
            <v>0</v>
          </cell>
          <cell r="M851" t="str">
            <v>PORTE 3</v>
          </cell>
        </row>
        <row r="852">
          <cell r="A852">
            <v>1787</v>
          </cell>
          <cell r="B852">
            <v>886693.46083333332</v>
          </cell>
          <cell r="C852">
            <v>0</v>
          </cell>
          <cell r="D852" t="str">
            <v>0. Antes de 2018</v>
          </cell>
          <cell r="E852">
            <v>886693.46083333332</v>
          </cell>
          <cell r="F852" t="str">
            <v>PORTE 2</v>
          </cell>
          <cell r="G852">
            <v>1143556.1157516094</v>
          </cell>
          <cell r="H852" t="str">
            <v>--</v>
          </cell>
          <cell r="I852">
            <v>886693.46083333332</v>
          </cell>
          <cell r="J852" t="str">
            <v>PORTE 2</v>
          </cell>
          <cell r="K852" t="str">
            <v>PORTE 2</v>
          </cell>
          <cell r="L852" t="b">
            <v>1</v>
          </cell>
          <cell r="M852" t="str">
            <v>PORTE 2</v>
          </cell>
        </row>
        <row r="853">
          <cell r="A853">
            <v>1788</v>
          </cell>
          <cell r="B853">
            <v>888666.29916666681</v>
          </cell>
          <cell r="C853">
            <v>0</v>
          </cell>
          <cell r="D853" t="str">
            <v>0. Antes de 2018</v>
          </cell>
          <cell r="E853">
            <v>888666.29916666681</v>
          </cell>
          <cell r="F853" t="str">
            <v>PORTE 2</v>
          </cell>
          <cell r="G853">
            <v>978122.60316144512</v>
          </cell>
          <cell r="H853" t="str">
            <v>--</v>
          </cell>
          <cell r="I853">
            <v>888666.29916666681</v>
          </cell>
          <cell r="J853" t="str">
            <v>PORTE 2</v>
          </cell>
          <cell r="K853" t="str">
            <v>PORTE 2</v>
          </cell>
          <cell r="L853" t="b">
            <v>1</v>
          </cell>
          <cell r="M853" t="str">
            <v>PORTE 2</v>
          </cell>
        </row>
        <row r="854">
          <cell r="A854">
            <v>1789</v>
          </cell>
          <cell r="B854">
            <v>3349830.7091666665</v>
          </cell>
          <cell r="C854">
            <v>0</v>
          </cell>
          <cell r="D854" t="str">
            <v>0. Antes de 2018</v>
          </cell>
          <cell r="E854">
            <v>3349830.7091666665</v>
          </cell>
          <cell r="F854" t="str">
            <v>PORTE 5</v>
          </cell>
          <cell r="G854">
            <v>4131927.6322754035</v>
          </cell>
          <cell r="H854" t="str">
            <v>--</v>
          </cell>
          <cell r="I854">
            <v>3349830.7091666665</v>
          </cell>
          <cell r="J854" t="str">
            <v>PORTE 5</v>
          </cell>
          <cell r="K854" t="str">
            <v>PORTE 5</v>
          </cell>
          <cell r="L854" t="b">
            <v>1</v>
          </cell>
          <cell r="M854" t="str">
            <v>PORTE 5</v>
          </cell>
        </row>
        <row r="855">
          <cell r="A855">
            <v>1790</v>
          </cell>
          <cell r="B855">
            <v>932343.18166666676</v>
          </cell>
          <cell r="C855">
            <v>0</v>
          </cell>
          <cell r="D855" t="str">
            <v>0. Antes de 2018</v>
          </cell>
          <cell r="E855">
            <v>932343.18166666676</v>
          </cell>
          <cell r="F855" t="str">
            <v>PORTE 2</v>
          </cell>
          <cell r="G855">
            <v>1105211.5274175343</v>
          </cell>
          <cell r="H855" t="str">
            <v>--</v>
          </cell>
          <cell r="I855">
            <v>932343.18166666676</v>
          </cell>
          <cell r="J855" t="str">
            <v>PORTE 2</v>
          </cell>
          <cell r="K855" t="str">
            <v>PORTE 2</v>
          </cell>
          <cell r="L855" t="b">
            <v>1</v>
          </cell>
          <cell r="M855" t="str">
            <v>PORTE 2</v>
          </cell>
        </row>
        <row r="856">
          <cell r="A856">
            <v>1791</v>
          </cell>
          <cell r="B856">
            <v>1310534.345833333</v>
          </cell>
          <cell r="C856">
            <v>0</v>
          </cell>
          <cell r="D856" t="str">
            <v>0. Antes de 2018</v>
          </cell>
          <cell r="E856">
            <v>1310534.345833333</v>
          </cell>
          <cell r="F856" t="str">
            <v>PORTE 3</v>
          </cell>
          <cell r="G856">
            <v>1319404.3062274759</v>
          </cell>
          <cell r="H856" t="str">
            <v>--</v>
          </cell>
          <cell r="I856">
            <v>1310534.345833333</v>
          </cell>
          <cell r="J856" t="str">
            <v>PORTE 3</v>
          </cell>
          <cell r="K856" t="str">
            <v>PORTE 3</v>
          </cell>
          <cell r="L856" t="b">
            <v>1</v>
          </cell>
          <cell r="M856" t="str">
            <v>PORTE 3</v>
          </cell>
        </row>
        <row r="857">
          <cell r="A857">
            <v>1794</v>
          </cell>
          <cell r="B857">
            <v>875040.76416666666</v>
          </cell>
          <cell r="C857">
            <v>0</v>
          </cell>
          <cell r="D857" t="str">
            <v>0. Antes de 2018</v>
          </cell>
          <cell r="E857">
            <v>875040.76416666666</v>
          </cell>
          <cell r="F857" t="str">
            <v>PORTE 2</v>
          </cell>
          <cell r="G857">
            <v>1065227.1995939992</v>
          </cell>
          <cell r="H857" t="str">
            <v>--</v>
          </cell>
          <cell r="I857">
            <v>875040.76416666666</v>
          </cell>
          <cell r="J857" t="str">
            <v>PORTE 2</v>
          </cell>
          <cell r="K857" t="str">
            <v>PORTE 2</v>
          </cell>
          <cell r="L857" t="b">
            <v>1</v>
          </cell>
          <cell r="M857" t="str">
            <v>PORTE 2</v>
          </cell>
        </row>
        <row r="858">
          <cell r="A858">
            <v>1795</v>
          </cell>
          <cell r="B858">
            <v>869080.90166666673</v>
          </cell>
          <cell r="C858">
            <v>0</v>
          </cell>
          <cell r="D858" t="str">
            <v>0. Antes de 2018</v>
          </cell>
          <cell r="E858">
            <v>869080.90166666673</v>
          </cell>
          <cell r="F858" t="str">
            <v>PORTE 2</v>
          </cell>
          <cell r="G858">
            <v>1076714.2119062385</v>
          </cell>
          <cell r="H858" t="str">
            <v>--</v>
          </cell>
          <cell r="I858">
            <v>869080.90166666673</v>
          </cell>
          <cell r="J858" t="str">
            <v>PORTE 2</v>
          </cell>
          <cell r="K858" t="str">
            <v>PORTE 2</v>
          </cell>
          <cell r="L858" t="b">
            <v>1</v>
          </cell>
          <cell r="M858" t="str">
            <v>PORTE 2</v>
          </cell>
        </row>
        <row r="859">
          <cell r="A859">
            <v>1797</v>
          </cell>
          <cell r="B859">
            <v>1509090.9566666668</v>
          </cell>
          <cell r="C859">
            <v>0</v>
          </cell>
          <cell r="D859" t="str">
            <v>0. Antes de 2018</v>
          </cell>
          <cell r="E859">
            <v>1509090.9566666668</v>
          </cell>
          <cell r="F859" t="str">
            <v>PORTE 3</v>
          </cell>
          <cell r="G859">
            <v>1915993.0670127745</v>
          </cell>
          <cell r="H859" t="str">
            <v>--</v>
          </cell>
          <cell r="I859">
            <v>1509090.9566666668</v>
          </cell>
          <cell r="J859" t="str">
            <v>PORTE 3</v>
          </cell>
          <cell r="K859" t="str">
            <v>PORTE 3</v>
          </cell>
          <cell r="L859" t="b">
            <v>1</v>
          </cell>
          <cell r="M859" t="str">
            <v>PORTE 3</v>
          </cell>
        </row>
        <row r="860">
          <cell r="A860">
            <v>1799</v>
          </cell>
          <cell r="B860">
            <v>562628.15625</v>
          </cell>
          <cell r="C860">
            <v>4</v>
          </cell>
          <cell r="D860" t="str">
            <v>04. Abr/18</v>
          </cell>
          <cell r="E860">
            <v>528797.08111111121</v>
          </cell>
          <cell r="F860" t="str">
            <v>PORTE 1</v>
          </cell>
          <cell r="G860">
            <v>581579.12911972881</v>
          </cell>
          <cell r="H860">
            <v>615000</v>
          </cell>
          <cell r="I860">
            <v>615000</v>
          </cell>
          <cell r="J860" t="str">
            <v>PORTE 1</v>
          </cell>
          <cell r="K860" t="str">
            <v>PORTE 1</v>
          </cell>
          <cell r="L860" t="b">
            <v>1</v>
          </cell>
          <cell r="M860" t="str">
            <v>PORTE 1</v>
          </cell>
        </row>
        <row r="861">
          <cell r="A861">
            <v>1800</v>
          </cell>
          <cell r="B861">
            <v>626639.65583333327</v>
          </cell>
          <cell r="C861">
            <v>0</v>
          </cell>
          <cell r="D861" t="str">
            <v>0. Antes de 2018</v>
          </cell>
          <cell r="E861">
            <v>626639.65583333327</v>
          </cell>
          <cell r="F861" t="str">
            <v>PORTE 1</v>
          </cell>
          <cell r="G861">
            <v>752822.09219510248</v>
          </cell>
          <cell r="H861" t="str">
            <v>--</v>
          </cell>
          <cell r="I861">
            <v>626639.65583333327</v>
          </cell>
          <cell r="J861" t="str">
            <v>PORTE 1</v>
          </cell>
          <cell r="K861" t="str">
            <v>PORTE 1</v>
          </cell>
          <cell r="L861" t="b">
            <v>1</v>
          </cell>
          <cell r="M861" t="str">
            <v>PORTE 1</v>
          </cell>
        </row>
        <row r="862">
          <cell r="A862">
            <v>1801</v>
          </cell>
          <cell r="B862">
            <v>964995.35916666687</v>
          </cell>
          <cell r="C862">
            <v>0</v>
          </cell>
          <cell r="D862" t="str">
            <v>0. Antes de 2018</v>
          </cell>
          <cell r="E862">
            <v>964995.35916666687</v>
          </cell>
          <cell r="F862" t="str">
            <v>PORTE 2</v>
          </cell>
          <cell r="G862">
            <v>1185008.5460882534</v>
          </cell>
          <cell r="H862" t="str">
            <v>--</v>
          </cell>
          <cell r="I862">
            <v>964995.35916666687</v>
          </cell>
          <cell r="J862" t="str">
            <v>PORTE 2</v>
          </cell>
          <cell r="K862" t="str">
            <v>PORTE 2</v>
          </cell>
          <cell r="L862" t="b">
            <v>1</v>
          </cell>
          <cell r="M862" t="str">
            <v>PORTE 2</v>
          </cell>
        </row>
        <row r="863">
          <cell r="A863">
            <v>1802</v>
          </cell>
          <cell r="B863">
            <v>957501.04916666681</v>
          </cell>
          <cell r="C863">
            <v>0</v>
          </cell>
          <cell r="D863" t="str">
            <v>0. Antes de 2018</v>
          </cell>
          <cell r="E863">
            <v>957501.04916666681</v>
          </cell>
          <cell r="F863" t="str">
            <v>PORTE 2</v>
          </cell>
          <cell r="G863">
            <v>1295650.2091770244</v>
          </cell>
          <cell r="H863" t="str">
            <v>--</v>
          </cell>
          <cell r="I863">
            <v>957501.04916666681</v>
          </cell>
          <cell r="J863" t="str">
            <v>PORTE 2</v>
          </cell>
          <cell r="K863" t="str">
            <v>PORTE 2</v>
          </cell>
          <cell r="L863" t="b">
            <v>1</v>
          </cell>
          <cell r="M863" t="str">
            <v>PORTE 2</v>
          </cell>
        </row>
        <row r="864">
          <cell r="A864">
            <v>1803</v>
          </cell>
          <cell r="B864">
            <v>610296.51500000001</v>
          </cell>
          <cell r="C864">
            <v>0</v>
          </cell>
          <cell r="D864" t="str">
            <v>0. Antes de 2018</v>
          </cell>
          <cell r="E864">
            <v>610296.51500000001</v>
          </cell>
          <cell r="F864" t="str">
            <v>PORTE 1</v>
          </cell>
          <cell r="G864">
            <v>715492.47483283165</v>
          </cell>
          <cell r="H864" t="str">
            <v>--</v>
          </cell>
          <cell r="I864">
            <v>610296.51500000001</v>
          </cell>
          <cell r="J864" t="str">
            <v>PORTE 1</v>
          </cell>
          <cell r="K864" t="str">
            <v>PORTE 1</v>
          </cell>
          <cell r="L864" t="b">
            <v>1</v>
          </cell>
          <cell r="M864" t="str">
            <v>PORTE 1</v>
          </cell>
        </row>
        <row r="865">
          <cell r="A865">
            <v>1804</v>
          </cell>
          <cell r="B865">
            <v>996882.68</v>
          </cell>
          <cell r="C865">
            <v>0</v>
          </cell>
          <cell r="D865" t="str">
            <v>0. Antes de 2018</v>
          </cell>
          <cell r="E865">
            <v>996882.68</v>
          </cell>
          <cell r="F865" t="str">
            <v>PORTE 2</v>
          </cell>
          <cell r="G865">
            <v>1195685.027931862</v>
          </cell>
          <cell r="H865" t="str">
            <v>--</v>
          </cell>
          <cell r="I865">
            <v>996882.68</v>
          </cell>
          <cell r="J865" t="str">
            <v>PORTE 2</v>
          </cell>
          <cell r="K865" t="str">
            <v>PORTE 2</v>
          </cell>
          <cell r="L865" t="b">
            <v>1</v>
          </cell>
          <cell r="M865" t="str">
            <v>PORTE 2</v>
          </cell>
        </row>
        <row r="866">
          <cell r="A866">
            <v>1805</v>
          </cell>
          <cell r="B866">
            <v>779761.39666666684</v>
          </cell>
          <cell r="C866">
            <v>0</v>
          </cell>
          <cell r="D866" t="str">
            <v>0. Antes de 2018</v>
          </cell>
          <cell r="E866">
            <v>779761.39666666684</v>
          </cell>
          <cell r="F866" t="str">
            <v>PORTE 1</v>
          </cell>
          <cell r="G866">
            <v>1046978.2560931831</v>
          </cell>
          <cell r="H866" t="str">
            <v>--</v>
          </cell>
          <cell r="I866">
            <v>779761.39666666684</v>
          </cell>
          <cell r="J866" t="str">
            <v>PORTE 1</v>
          </cell>
          <cell r="K866" t="str">
            <v>PORTE 2</v>
          </cell>
          <cell r="L866" t="b">
            <v>0</v>
          </cell>
          <cell r="M866" t="str">
            <v>PORTE 1</v>
          </cell>
        </row>
        <row r="867">
          <cell r="A867">
            <v>1806</v>
          </cell>
          <cell r="B867">
            <v>614733.90750000009</v>
          </cell>
          <cell r="C867">
            <v>0</v>
          </cell>
          <cell r="D867" t="str">
            <v>0. Antes de 2018</v>
          </cell>
          <cell r="E867">
            <v>614733.90750000009</v>
          </cell>
          <cell r="F867" t="str">
            <v>PORTE 1</v>
          </cell>
          <cell r="G867">
            <v>691605.24675997125</v>
          </cell>
          <cell r="H867" t="str">
            <v>--</v>
          </cell>
          <cell r="I867">
            <v>614733.90750000009</v>
          </cell>
          <cell r="J867" t="str">
            <v>PORTE 1</v>
          </cell>
          <cell r="K867" t="str">
            <v>PORTE 1</v>
          </cell>
          <cell r="L867" t="b">
            <v>1</v>
          </cell>
          <cell r="M867" t="str">
            <v>PORTE 1</v>
          </cell>
        </row>
        <row r="868">
          <cell r="A868">
            <v>1810</v>
          </cell>
          <cell r="B868">
            <v>1847466.219166667</v>
          </cell>
          <cell r="C868">
            <v>0</v>
          </cell>
          <cell r="D868" t="str">
            <v>0. Antes de 2018</v>
          </cell>
          <cell r="E868">
            <v>1847466.219166667</v>
          </cell>
          <cell r="F868" t="str">
            <v>PORTE 3</v>
          </cell>
          <cell r="G868">
            <v>2366139.7387187686</v>
          </cell>
          <cell r="H868" t="str">
            <v>--</v>
          </cell>
          <cell r="I868">
            <v>1847466.219166667</v>
          </cell>
          <cell r="J868" t="str">
            <v>PORTE 3</v>
          </cell>
          <cell r="K868" t="str">
            <v>PORTE 4</v>
          </cell>
          <cell r="L868" t="b">
            <v>0</v>
          </cell>
          <cell r="M868" t="str">
            <v>PORTE 3</v>
          </cell>
        </row>
        <row r="869">
          <cell r="A869">
            <v>1811</v>
          </cell>
          <cell r="B869">
            <v>1445661.3316666668</v>
          </cell>
          <cell r="C869">
            <v>0</v>
          </cell>
          <cell r="D869" t="str">
            <v>0. Antes de 2018</v>
          </cell>
          <cell r="E869">
            <v>1445661.3316666668</v>
          </cell>
          <cell r="F869" t="str">
            <v>PORTE 3</v>
          </cell>
          <cell r="G869">
            <v>2098652.4877639199</v>
          </cell>
          <cell r="H869" t="str">
            <v>--</v>
          </cell>
          <cell r="I869">
            <v>1445661.3316666668</v>
          </cell>
          <cell r="J869" t="str">
            <v>PORTE 3</v>
          </cell>
          <cell r="K869" t="str">
            <v>PORTE 4</v>
          </cell>
          <cell r="L869" t="b">
            <v>0</v>
          </cell>
          <cell r="M869" t="str">
            <v>PORTE 3</v>
          </cell>
        </row>
        <row r="870">
          <cell r="A870">
            <v>1812</v>
          </cell>
          <cell r="B870">
            <v>919082.13249999995</v>
          </cell>
          <cell r="C870">
            <v>0</v>
          </cell>
          <cell r="D870" t="str">
            <v>0. Antes de 2018</v>
          </cell>
          <cell r="E870">
            <v>919082.13249999995</v>
          </cell>
          <cell r="F870" t="str">
            <v>PORTE 2</v>
          </cell>
          <cell r="G870">
            <v>1197522.5153757101</v>
          </cell>
          <cell r="H870" t="str">
            <v>--</v>
          </cell>
          <cell r="I870">
            <v>919082.13249999995</v>
          </cell>
          <cell r="J870" t="str">
            <v>PORTE 2</v>
          </cell>
          <cell r="K870" t="str">
            <v>PORTE 2</v>
          </cell>
          <cell r="L870" t="b">
            <v>1</v>
          </cell>
          <cell r="M870" t="str">
            <v>PORTE 2</v>
          </cell>
        </row>
        <row r="871">
          <cell r="A871">
            <v>1813</v>
          </cell>
          <cell r="B871">
            <v>1490828.5616666665</v>
          </cell>
          <cell r="C871">
            <v>0</v>
          </cell>
          <cell r="D871" t="str">
            <v>0. Antes de 2018</v>
          </cell>
          <cell r="E871">
            <v>1490828.5616666665</v>
          </cell>
          <cell r="F871" t="str">
            <v>PORTE 3</v>
          </cell>
          <cell r="G871">
            <v>1691276.0155595657</v>
          </cell>
          <cell r="H871" t="str">
            <v>--</v>
          </cell>
          <cell r="I871">
            <v>1490828.5616666665</v>
          </cell>
          <cell r="J871" t="str">
            <v>PORTE 3</v>
          </cell>
          <cell r="K871" t="str">
            <v>PORTE 3</v>
          </cell>
          <cell r="L871" t="b">
            <v>1</v>
          </cell>
          <cell r="M871" t="str">
            <v>PORTE 3</v>
          </cell>
        </row>
        <row r="872">
          <cell r="A872">
            <v>1814</v>
          </cell>
          <cell r="B872">
            <v>1228347.2858333334</v>
          </cell>
          <cell r="C872">
            <v>0</v>
          </cell>
          <cell r="D872" t="str">
            <v>0. Antes de 2018</v>
          </cell>
          <cell r="E872">
            <v>1228347.2858333334</v>
          </cell>
          <cell r="F872" t="str">
            <v>PORTE 2</v>
          </cell>
          <cell r="G872">
            <v>1599849.511690639</v>
          </cell>
          <cell r="H872" t="str">
            <v>--</v>
          </cell>
          <cell r="I872">
            <v>1228347.2858333334</v>
          </cell>
          <cell r="J872" t="str">
            <v>PORTE 2</v>
          </cell>
          <cell r="K872" t="str">
            <v>PORTE 3</v>
          </cell>
          <cell r="L872" t="b">
            <v>0</v>
          </cell>
          <cell r="M872" t="str">
            <v>PORTE 2</v>
          </cell>
        </row>
        <row r="873">
          <cell r="A873">
            <v>1815</v>
          </cell>
          <cell r="B873">
            <v>602227.78749999998</v>
          </cell>
          <cell r="C873">
            <v>0</v>
          </cell>
          <cell r="D873" t="str">
            <v>0. Antes de 2018</v>
          </cell>
          <cell r="E873">
            <v>602227.78749999998</v>
          </cell>
          <cell r="F873" t="str">
            <v>PORTE 1</v>
          </cell>
          <cell r="G873">
            <v>646997.30633797077</v>
          </cell>
          <cell r="H873" t="str">
            <v>--</v>
          </cell>
          <cell r="I873">
            <v>602227.78749999998</v>
          </cell>
          <cell r="J873" t="str">
            <v>PORTE 1</v>
          </cell>
          <cell r="K873" t="str">
            <v>PORTE 1</v>
          </cell>
          <cell r="L873" t="b">
            <v>1</v>
          </cell>
          <cell r="M873" t="str">
            <v>PORTE 1</v>
          </cell>
        </row>
        <row r="874">
          <cell r="A874">
            <v>1817</v>
          </cell>
          <cell r="B874">
            <v>844379.86333333328</v>
          </cell>
          <cell r="C874">
            <v>0</v>
          </cell>
          <cell r="D874" t="str">
            <v>0. Antes de 2018</v>
          </cell>
          <cell r="E874">
            <v>844379.86333333328</v>
          </cell>
          <cell r="F874" t="str">
            <v>PORTE 2</v>
          </cell>
          <cell r="G874">
            <v>961383.28497928241</v>
          </cell>
          <cell r="H874" t="str">
            <v>--</v>
          </cell>
          <cell r="I874">
            <v>844379.86333333328</v>
          </cell>
          <cell r="J874" t="str">
            <v>PORTE 2</v>
          </cell>
          <cell r="K874" t="str">
            <v>PORTE 2</v>
          </cell>
          <cell r="L874" t="b">
            <v>1</v>
          </cell>
          <cell r="M874" t="str">
            <v>PORTE 2</v>
          </cell>
        </row>
        <row r="875">
          <cell r="A875">
            <v>1819</v>
          </cell>
          <cell r="B875">
            <v>945208.76750000007</v>
          </cell>
          <cell r="C875">
            <v>0</v>
          </cell>
          <cell r="D875" t="str">
            <v>0. Antes de 2018</v>
          </cell>
          <cell r="E875">
            <v>945208.76750000007</v>
          </cell>
          <cell r="F875" t="str">
            <v>PORTE 2</v>
          </cell>
          <cell r="G875">
            <v>1159406.3860258015</v>
          </cell>
          <cell r="H875" t="str">
            <v>--</v>
          </cell>
          <cell r="I875">
            <v>945208.76750000007</v>
          </cell>
          <cell r="J875" t="str">
            <v>PORTE 2</v>
          </cell>
          <cell r="K875" t="str">
            <v>PORTE 2</v>
          </cell>
          <cell r="L875" t="b">
            <v>1</v>
          </cell>
          <cell r="M875" t="str">
            <v>PORTE 2</v>
          </cell>
        </row>
        <row r="876">
          <cell r="A876">
            <v>1821</v>
          </cell>
          <cell r="B876">
            <v>959315.53833333345</v>
          </cell>
          <cell r="C876">
            <v>0</v>
          </cell>
          <cell r="D876" t="str">
            <v>0. Antes de 2018</v>
          </cell>
          <cell r="E876">
            <v>959315.53833333345</v>
          </cell>
          <cell r="F876" t="str">
            <v>PORTE 2</v>
          </cell>
          <cell r="G876">
            <v>1160988.2111601883</v>
          </cell>
          <cell r="H876" t="str">
            <v>--</v>
          </cell>
          <cell r="I876">
            <v>959315.53833333345</v>
          </cell>
          <cell r="J876" t="str">
            <v>PORTE 2</v>
          </cell>
          <cell r="K876" t="str">
            <v>PORTE 2</v>
          </cell>
          <cell r="L876" t="b">
            <v>1</v>
          </cell>
          <cell r="M876" t="str">
            <v>PORTE 2</v>
          </cell>
        </row>
        <row r="877">
          <cell r="A877">
            <v>1822</v>
          </cell>
          <cell r="B877">
            <v>1208633.2891666668</v>
          </cell>
          <cell r="C877">
            <v>0</v>
          </cell>
          <cell r="D877" t="str">
            <v>0. Antes de 2018</v>
          </cell>
          <cell r="E877">
            <v>1208633.2891666668</v>
          </cell>
          <cell r="F877" t="str">
            <v>PORTE 2</v>
          </cell>
          <cell r="G877">
            <v>1533490.2248163449</v>
          </cell>
          <cell r="H877" t="str">
            <v>--</v>
          </cell>
          <cell r="I877">
            <v>1208633.2891666668</v>
          </cell>
          <cell r="J877" t="str">
            <v>PORTE 2</v>
          </cell>
          <cell r="K877" t="str">
            <v>PORTE 3</v>
          </cell>
          <cell r="L877" t="b">
            <v>0</v>
          </cell>
          <cell r="M877" t="str">
            <v>PORTE 2</v>
          </cell>
        </row>
        <row r="878">
          <cell r="A878">
            <v>1823</v>
          </cell>
          <cell r="B878">
            <v>700276.19583333342</v>
          </cell>
          <cell r="C878">
            <v>0</v>
          </cell>
          <cell r="D878" t="str">
            <v>0. Antes de 2018</v>
          </cell>
          <cell r="E878">
            <v>700276.19583333342</v>
          </cell>
          <cell r="F878" t="str">
            <v>PORTE 1</v>
          </cell>
          <cell r="G878">
            <v>906061.98827133246</v>
          </cell>
          <cell r="H878" t="str">
            <v>--</v>
          </cell>
          <cell r="I878">
            <v>700276.19583333342</v>
          </cell>
          <cell r="J878" t="str">
            <v>PORTE 1</v>
          </cell>
          <cell r="K878" t="str">
            <v>PORTE 2</v>
          </cell>
          <cell r="L878" t="b">
            <v>0</v>
          </cell>
          <cell r="M878" t="str">
            <v>PORTE 1</v>
          </cell>
        </row>
        <row r="879">
          <cell r="A879">
            <v>1824</v>
          </cell>
          <cell r="B879">
            <v>1131544.8825000001</v>
          </cell>
          <cell r="C879">
            <v>0</v>
          </cell>
          <cell r="D879" t="str">
            <v>0. Antes de 2018</v>
          </cell>
          <cell r="E879">
            <v>1131544.8825000001</v>
          </cell>
          <cell r="F879" t="str">
            <v>PORTE 2</v>
          </cell>
          <cell r="G879">
            <v>1525461.3449058733</v>
          </cell>
          <cell r="H879" t="str">
            <v>--</v>
          </cell>
          <cell r="I879">
            <v>1131544.8825000001</v>
          </cell>
          <cell r="J879" t="str">
            <v>PORTE 2</v>
          </cell>
          <cell r="K879" t="str">
            <v>PORTE 3</v>
          </cell>
          <cell r="L879" t="b">
            <v>0</v>
          </cell>
          <cell r="M879" t="str">
            <v>PORTE 2</v>
          </cell>
        </row>
        <row r="880">
          <cell r="A880">
            <v>1825</v>
          </cell>
          <cell r="B880">
            <v>1887887.6875</v>
          </cell>
          <cell r="C880">
            <v>4</v>
          </cell>
          <cell r="D880" t="str">
            <v>04. Abr/18</v>
          </cell>
          <cell r="E880">
            <v>1733922.0733333332</v>
          </cell>
          <cell r="F880" t="str">
            <v>PORTE 3</v>
          </cell>
          <cell r="G880">
            <v>1794253.5197666078</v>
          </cell>
          <cell r="H880">
            <v>2200000</v>
          </cell>
          <cell r="I880">
            <v>2200000</v>
          </cell>
          <cell r="J880" t="str">
            <v>PORTE 4</v>
          </cell>
          <cell r="K880" t="str">
            <v>PORTE 3</v>
          </cell>
          <cell r="L880" t="b">
            <v>0</v>
          </cell>
          <cell r="M880" t="str">
            <v>PORTE 3</v>
          </cell>
        </row>
        <row r="881">
          <cell r="A881">
            <v>1827</v>
          </cell>
          <cell r="B881">
            <v>937474.39916666655</v>
          </cell>
          <cell r="C881">
            <v>0</v>
          </cell>
          <cell r="D881" t="str">
            <v>0. Antes de 2018</v>
          </cell>
          <cell r="E881">
            <v>937474.39916666655</v>
          </cell>
          <cell r="F881" t="str">
            <v>PORTE 2</v>
          </cell>
          <cell r="G881">
            <v>1161592.0915525432</v>
          </cell>
          <cell r="H881" t="str">
            <v>--</v>
          </cell>
          <cell r="I881">
            <v>937474.39916666655</v>
          </cell>
          <cell r="J881" t="str">
            <v>PORTE 2</v>
          </cell>
          <cell r="K881" t="str">
            <v>PORTE 2</v>
          </cell>
          <cell r="L881" t="b">
            <v>1</v>
          </cell>
          <cell r="M881" t="str">
            <v>PORTE 2</v>
          </cell>
        </row>
        <row r="882">
          <cell r="A882">
            <v>1828</v>
          </cell>
          <cell r="B882">
            <v>1339308.9383333335</v>
          </cell>
          <cell r="C882">
            <v>0</v>
          </cell>
          <cell r="D882" t="str">
            <v>0. Antes de 2018</v>
          </cell>
          <cell r="E882">
            <v>1339308.9383333335</v>
          </cell>
          <cell r="F882" t="str">
            <v>PORTE 3</v>
          </cell>
          <cell r="G882">
            <v>1835422.6846581437</v>
          </cell>
          <cell r="H882" t="str">
            <v>--</v>
          </cell>
          <cell r="I882">
            <v>1339308.9383333335</v>
          </cell>
          <cell r="J882" t="str">
            <v>PORTE 3</v>
          </cell>
          <cell r="K882" t="str">
            <v>PORTE 3</v>
          </cell>
          <cell r="L882" t="b">
            <v>1</v>
          </cell>
          <cell r="M882" t="str">
            <v>PORTE 3</v>
          </cell>
        </row>
        <row r="883">
          <cell r="A883">
            <v>1830</v>
          </cell>
          <cell r="B883">
            <v>954638.93166666699</v>
          </cell>
          <cell r="C883">
            <v>0</v>
          </cell>
          <cell r="D883" t="str">
            <v>0. Antes de 2018</v>
          </cell>
          <cell r="E883">
            <v>954638.93166666699</v>
          </cell>
          <cell r="F883" t="str">
            <v>PORTE 2</v>
          </cell>
          <cell r="G883">
            <v>1017691.1421545632</v>
          </cell>
          <cell r="H883" t="str">
            <v>--</v>
          </cell>
          <cell r="I883">
            <v>954638.93166666699</v>
          </cell>
          <cell r="J883" t="str">
            <v>PORTE 2</v>
          </cell>
          <cell r="K883" t="str">
            <v>PORTE 2</v>
          </cell>
          <cell r="L883" t="b">
            <v>1</v>
          </cell>
          <cell r="M883" t="str">
            <v>PORTE 2</v>
          </cell>
        </row>
        <row r="884">
          <cell r="A884">
            <v>1832</v>
          </cell>
          <cell r="B884">
            <v>875960.08</v>
          </cell>
          <cell r="C884">
            <v>0</v>
          </cell>
          <cell r="D884" t="str">
            <v>0. Antes de 2018</v>
          </cell>
          <cell r="E884">
            <v>875960.08</v>
          </cell>
          <cell r="F884" t="str">
            <v>PORTE 2</v>
          </cell>
          <cell r="G884">
            <v>974384.28058327956</v>
          </cell>
          <cell r="H884" t="str">
            <v>--</v>
          </cell>
          <cell r="I884">
            <v>875960.08</v>
          </cell>
          <cell r="J884" t="str">
            <v>PORTE 2</v>
          </cell>
          <cell r="K884" t="str">
            <v>PORTE 2</v>
          </cell>
          <cell r="L884" t="b">
            <v>1</v>
          </cell>
          <cell r="M884" t="str">
            <v>PORTE 2</v>
          </cell>
        </row>
        <row r="885">
          <cell r="A885">
            <v>1833</v>
          </cell>
          <cell r="B885">
            <v>746240.87583333335</v>
          </cell>
          <cell r="C885">
            <v>0</v>
          </cell>
          <cell r="D885" t="str">
            <v>0. Antes de 2018</v>
          </cell>
          <cell r="E885">
            <v>746240.87583333335</v>
          </cell>
          <cell r="F885" t="str">
            <v>PORTE 1</v>
          </cell>
          <cell r="G885">
            <v>743824.58996313042</v>
          </cell>
          <cell r="H885" t="str">
            <v>--</v>
          </cell>
          <cell r="I885">
            <v>746240.87583333335</v>
          </cell>
          <cell r="J885" t="str">
            <v>PORTE 1</v>
          </cell>
          <cell r="K885" t="str">
            <v>PORTE 1</v>
          </cell>
          <cell r="L885" t="b">
            <v>1</v>
          </cell>
          <cell r="M885" t="str">
            <v>PORTE 1</v>
          </cell>
        </row>
        <row r="886">
          <cell r="A886">
            <v>1834</v>
          </cell>
          <cell r="B886">
            <v>1562904.8466666667</v>
          </cell>
          <cell r="C886">
            <v>0</v>
          </cell>
          <cell r="D886" t="str">
            <v>0. Antes de 2018</v>
          </cell>
          <cell r="E886">
            <v>1562904.8466666667</v>
          </cell>
          <cell r="F886" t="str">
            <v>PORTE 3</v>
          </cell>
          <cell r="G886">
            <v>1855556.7860014939</v>
          </cell>
          <cell r="H886" t="str">
            <v>--</v>
          </cell>
          <cell r="I886">
            <v>1562904.8466666667</v>
          </cell>
          <cell r="J886" t="str">
            <v>PORTE 3</v>
          </cell>
          <cell r="K886" t="str">
            <v>PORTE 3</v>
          </cell>
          <cell r="L886" t="b">
            <v>1</v>
          </cell>
          <cell r="M886" t="str">
            <v>PORTE 3</v>
          </cell>
        </row>
        <row r="887">
          <cell r="A887">
            <v>1835</v>
          </cell>
          <cell r="B887">
            <v>1066131.7216666667</v>
          </cell>
          <cell r="C887">
            <v>0</v>
          </cell>
          <cell r="D887" t="str">
            <v>0. Antes de 2018</v>
          </cell>
          <cell r="E887">
            <v>1066131.7216666667</v>
          </cell>
          <cell r="F887" t="str">
            <v>PORTE 2</v>
          </cell>
          <cell r="G887">
            <v>1193929.2965615785</v>
          </cell>
          <cell r="H887" t="str">
            <v>--</v>
          </cell>
          <cell r="I887">
            <v>1066131.7216666667</v>
          </cell>
          <cell r="J887" t="str">
            <v>PORTE 2</v>
          </cell>
          <cell r="K887" t="str">
            <v>PORTE 2</v>
          </cell>
          <cell r="L887" t="b">
            <v>1</v>
          </cell>
          <cell r="M887" t="str">
            <v>PORTE 2</v>
          </cell>
        </row>
        <row r="888">
          <cell r="A888">
            <v>1837</v>
          </cell>
          <cell r="B888">
            <v>599895.62166666659</v>
          </cell>
          <cell r="C888">
            <v>0</v>
          </cell>
          <cell r="D888" t="str">
            <v>0. Antes de 2018</v>
          </cell>
          <cell r="E888">
            <v>599895.62166666659</v>
          </cell>
          <cell r="F888" t="str">
            <v>PORTE 1</v>
          </cell>
          <cell r="G888">
            <v>703726.58340826281</v>
          </cell>
          <cell r="H888" t="str">
            <v>--</v>
          </cell>
          <cell r="I888">
            <v>599895.62166666659</v>
          </cell>
          <cell r="J888" t="str">
            <v>PORTE 1</v>
          </cell>
          <cell r="K888" t="str">
            <v>PORTE 1</v>
          </cell>
          <cell r="L888" t="b">
            <v>1</v>
          </cell>
          <cell r="M888" t="str">
            <v>PORTE 1</v>
          </cell>
        </row>
        <row r="889">
          <cell r="A889">
            <v>1838</v>
          </cell>
          <cell r="B889">
            <v>821000.60166666668</v>
          </cell>
          <cell r="C889">
            <v>0</v>
          </cell>
          <cell r="D889" t="str">
            <v>0. Antes de 2018</v>
          </cell>
          <cell r="E889">
            <v>821000.60166666668</v>
          </cell>
          <cell r="F889" t="str">
            <v>PORTE 2</v>
          </cell>
          <cell r="G889">
            <v>1177835.0771970137</v>
          </cell>
          <cell r="H889" t="str">
            <v>--</v>
          </cell>
          <cell r="I889">
            <v>821000.60166666668</v>
          </cell>
          <cell r="J889" t="str">
            <v>PORTE 2</v>
          </cell>
          <cell r="K889" t="str">
            <v>PORTE 2</v>
          </cell>
          <cell r="L889" t="b">
            <v>1</v>
          </cell>
          <cell r="M889" t="str">
            <v>PORTE 2</v>
          </cell>
        </row>
        <row r="890">
          <cell r="A890">
            <v>1839</v>
          </cell>
          <cell r="B890">
            <v>1831031.4583333337</v>
          </cell>
          <cell r="C890">
            <v>0</v>
          </cell>
          <cell r="D890" t="str">
            <v>0. Antes de 2018</v>
          </cell>
          <cell r="E890">
            <v>1831031.4583333337</v>
          </cell>
          <cell r="F890" t="str">
            <v>PORTE 3</v>
          </cell>
          <cell r="G890">
            <v>2250036.6256219647</v>
          </cell>
          <cell r="H890" t="str">
            <v>--</v>
          </cell>
          <cell r="I890">
            <v>1831031.4583333337</v>
          </cell>
          <cell r="J890" t="str">
            <v>PORTE 3</v>
          </cell>
          <cell r="K890" t="str">
            <v>PORTE 4</v>
          </cell>
          <cell r="L890" t="b">
            <v>0</v>
          </cell>
          <cell r="M890" t="str">
            <v>PORTE 3</v>
          </cell>
        </row>
        <row r="891">
          <cell r="A891">
            <v>1841</v>
          </cell>
          <cell r="B891">
            <v>2036671.0708333331</v>
          </cell>
          <cell r="C891">
            <v>0</v>
          </cell>
          <cell r="D891" t="str">
            <v>0. Antes de 2018</v>
          </cell>
          <cell r="E891">
            <v>2036671.0708333331</v>
          </cell>
          <cell r="F891" t="str">
            <v>PORTE 4</v>
          </cell>
          <cell r="G891">
            <v>2291114.0605736822</v>
          </cell>
          <cell r="H891" t="str">
            <v>--</v>
          </cell>
          <cell r="I891">
            <v>2036671.0708333331</v>
          </cell>
          <cell r="J891" t="str">
            <v>PORTE 4</v>
          </cell>
          <cell r="K891" t="str">
            <v>PORTE 4</v>
          </cell>
          <cell r="L891" t="b">
            <v>1</v>
          </cell>
          <cell r="M891" t="str">
            <v>PORTE 4</v>
          </cell>
        </row>
        <row r="892">
          <cell r="A892">
            <v>1845</v>
          </cell>
          <cell r="B892">
            <v>773258.06499999994</v>
          </cell>
          <cell r="C892">
            <v>10</v>
          </cell>
          <cell r="D892" t="str">
            <v>10. Out/18</v>
          </cell>
          <cell r="E892">
            <v>591702.06000000006</v>
          </cell>
          <cell r="F892" t="str">
            <v>PORTE 1</v>
          </cell>
          <cell r="G892">
            <v>677624.82215369784</v>
          </cell>
          <cell r="H892">
            <v>723000</v>
          </cell>
          <cell r="I892">
            <v>723000</v>
          </cell>
          <cell r="J892" t="str">
            <v>PORTE 1</v>
          </cell>
          <cell r="K892" t="str">
            <v>PORTE 1</v>
          </cell>
          <cell r="L892" t="b">
            <v>1</v>
          </cell>
          <cell r="M892" t="str">
            <v>PORTE 1</v>
          </cell>
        </row>
        <row r="893">
          <cell r="A893">
            <v>1846</v>
          </cell>
          <cell r="B893">
            <v>945165.02083333337</v>
          </cell>
          <cell r="C893">
            <v>0</v>
          </cell>
          <cell r="D893" t="str">
            <v>0. Antes de 2018</v>
          </cell>
          <cell r="E893">
            <v>945165.02083333337</v>
          </cell>
          <cell r="F893" t="str">
            <v>PORTE 2</v>
          </cell>
          <cell r="G893">
            <v>1310004.9615861843</v>
          </cell>
          <cell r="H893" t="str">
            <v>--</v>
          </cell>
          <cell r="I893">
            <v>945165.02083333337</v>
          </cell>
          <cell r="J893" t="str">
            <v>PORTE 2</v>
          </cell>
          <cell r="K893" t="str">
            <v>PORTE 3</v>
          </cell>
          <cell r="L893" t="b">
            <v>0</v>
          </cell>
          <cell r="M893" t="str">
            <v>PORTE 2</v>
          </cell>
        </row>
        <row r="894">
          <cell r="A894">
            <v>1848</v>
          </cell>
          <cell r="B894">
            <v>692786.36916666676</v>
          </cell>
          <cell r="C894">
            <v>0</v>
          </cell>
          <cell r="D894" t="str">
            <v>0. Antes de 2018</v>
          </cell>
          <cell r="E894">
            <v>692786.36916666676</v>
          </cell>
          <cell r="F894" t="str">
            <v>PORTE 1</v>
          </cell>
          <cell r="G894">
            <v>1014580.7522268594</v>
          </cell>
          <cell r="H894" t="str">
            <v>--</v>
          </cell>
          <cell r="I894">
            <v>692786.36916666676</v>
          </cell>
          <cell r="J894" t="str">
            <v>PORTE 1</v>
          </cell>
          <cell r="K894" t="str">
            <v>PORTE 2</v>
          </cell>
          <cell r="L894" t="b">
            <v>0</v>
          </cell>
          <cell r="M894" t="str">
            <v>PORTE 1</v>
          </cell>
        </row>
        <row r="895">
          <cell r="A895">
            <v>1852</v>
          </cell>
          <cell r="B895">
            <v>1272587.531666667</v>
          </cell>
          <cell r="C895">
            <v>0</v>
          </cell>
          <cell r="D895" t="str">
            <v>0. Antes de 2018</v>
          </cell>
          <cell r="E895">
            <v>1272587.531666667</v>
          </cell>
          <cell r="F895" t="str">
            <v>PORTE 2</v>
          </cell>
          <cell r="G895">
            <v>1304138.4353307183</v>
          </cell>
          <cell r="H895" t="str">
            <v>--</v>
          </cell>
          <cell r="I895">
            <v>1272587.531666667</v>
          </cell>
          <cell r="J895" t="str">
            <v>PORTE 2</v>
          </cell>
          <cell r="K895" t="str">
            <v>PORTE 3</v>
          </cell>
          <cell r="L895" t="b">
            <v>0</v>
          </cell>
          <cell r="M895" t="str">
            <v>PORTE 2</v>
          </cell>
        </row>
        <row r="896">
          <cell r="A896">
            <v>1853</v>
          </cell>
          <cell r="B896">
            <v>924037.8833333333</v>
          </cell>
          <cell r="C896">
            <v>0</v>
          </cell>
          <cell r="D896" t="str">
            <v>0. Antes de 2018</v>
          </cell>
          <cell r="E896">
            <v>924037.8833333333</v>
          </cell>
          <cell r="F896" t="str">
            <v>PORTE 2</v>
          </cell>
          <cell r="G896">
            <v>1108967.7232478871</v>
          </cell>
          <cell r="H896" t="str">
            <v>--</v>
          </cell>
          <cell r="I896">
            <v>924037.8833333333</v>
          </cell>
          <cell r="J896" t="str">
            <v>PORTE 2</v>
          </cell>
          <cell r="K896" t="str">
            <v>PORTE 2</v>
          </cell>
          <cell r="L896" t="b">
            <v>1</v>
          </cell>
          <cell r="M896" t="str">
            <v>PORTE 2</v>
          </cell>
        </row>
        <row r="897">
          <cell r="A897">
            <v>1854</v>
          </cell>
          <cell r="B897">
            <v>1047355.2775</v>
          </cell>
          <cell r="C897">
            <v>0</v>
          </cell>
          <cell r="D897" t="str">
            <v>0. Antes de 2018</v>
          </cell>
          <cell r="E897">
            <v>1047355.2775</v>
          </cell>
          <cell r="F897" t="str">
            <v>PORTE 2</v>
          </cell>
          <cell r="G897">
            <v>1220616.8280174008</v>
          </cell>
          <cell r="H897" t="str">
            <v>--</v>
          </cell>
          <cell r="I897">
            <v>1047355.2775</v>
          </cell>
          <cell r="J897" t="str">
            <v>PORTE 2</v>
          </cell>
          <cell r="K897" t="str">
            <v>PORTE 2</v>
          </cell>
          <cell r="L897" t="b">
            <v>1</v>
          </cell>
          <cell r="M897" t="str">
            <v>PORTE 2</v>
          </cell>
        </row>
        <row r="898">
          <cell r="A898">
            <v>1855</v>
          </cell>
          <cell r="B898">
            <v>875152.0541666667</v>
          </cell>
          <cell r="C898">
            <v>0</v>
          </cell>
          <cell r="D898" t="str">
            <v>0. Antes de 2018</v>
          </cell>
          <cell r="E898">
            <v>875152.0541666667</v>
          </cell>
          <cell r="F898" t="str">
            <v>PORTE 2</v>
          </cell>
          <cell r="G898">
            <v>1032048.167163577</v>
          </cell>
          <cell r="H898" t="str">
            <v>--</v>
          </cell>
          <cell r="I898">
            <v>875152.0541666667</v>
          </cell>
          <cell r="J898" t="str">
            <v>PORTE 2</v>
          </cell>
          <cell r="K898" t="str">
            <v>PORTE 2</v>
          </cell>
          <cell r="L898" t="b">
            <v>1</v>
          </cell>
          <cell r="M898" t="str">
            <v>PORTE 2</v>
          </cell>
        </row>
        <row r="899">
          <cell r="A899">
            <v>1860</v>
          </cell>
          <cell r="B899">
            <v>2627712.1316666668</v>
          </cell>
          <cell r="C899">
            <v>0</v>
          </cell>
          <cell r="D899" t="str">
            <v>0. Antes de 2018</v>
          </cell>
          <cell r="E899">
            <v>2627712.1316666668</v>
          </cell>
          <cell r="F899" t="str">
            <v>PORTE 4</v>
          </cell>
          <cell r="G899">
            <v>3437045.4898225684</v>
          </cell>
          <cell r="H899" t="str">
            <v>--</v>
          </cell>
          <cell r="I899">
            <v>2627712.1316666668</v>
          </cell>
          <cell r="J899" t="str">
            <v>PORTE 4</v>
          </cell>
          <cell r="K899" t="str">
            <v>PORTE 5</v>
          </cell>
          <cell r="L899" t="b">
            <v>0</v>
          </cell>
          <cell r="M899" t="str">
            <v>PORTE 4</v>
          </cell>
        </row>
        <row r="900">
          <cell r="A900">
            <v>1862</v>
          </cell>
          <cell r="B900">
            <v>1897631.0725</v>
          </cell>
          <cell r="C900">
            <v>0</v>
          </cell>
          <cell r="D900" t="str">
            <v>0. Antes de 2018</v>
          </cell>
          <cell r="E900">
            <v>1897631.0725</v>
          </cell>
          <cell r="F900" t="str">
            <v>PORTE 3</v>
          </cell>
          <cell r="G900">
            <v>2273570.4572779215</v>
          </cell>
          <cell r="H900" t="str">
            <v>--</v>
          </cell>
          <cell r="I900">
            <v>1897631.0725</v>
          </cell>
          <cell r="J900" t="str">
            <v>PORTE 3</v>
          </cell>
          <cell r="K900" t="str">
            <v>PORTE 4</v>
          </cell>
          <cell r="L900" t="b">
            <v>0</v>
          </cell>
          <cell r="M900" t="str">
            <v>PORTE 3</v>
          </cell>
        </row>
        <row r="901">
          <cell r="A901">
            <v>1864</v>
          </cell>
          <cell r="B901">
            <v>982702.04500000004</v>
          </cell>
          <cell r="C901">
            <v>0</v>
          </cell>
          <cell r="D901" t="str">
            <v>0. Antes de 2018</v>
          </cell>
          <cell r="E901">
            <v>982702.04500000004</v>
          </cell>
          <cell r="F901" t="str">
            <v>PORTE 2</v>
          </cell>
          <cell r="G901">
            <v>1462660.1643822589</v>
          </cell>
          <cell r="H901" t="str">
            <v>--</v>
          </cell>
          <cell r="I901">
            <v>982702.04500000004</v>
          </cell>
          <cell r="J901" t="str">
            <v>PORTE 2</v>
          </cell>
          <cell r="K901" t="str">
            <v>PORTE 3</v>
          </cell>
          <cell r="L901" t="b">
            <v>0</v>
          </cell>
          <cell r="M901" t="str">
            <v>PORTE 2</v>
          </cell>
        </row>
        <row r="902">
          <cell r="A902">
            <v>1865</v>
          </cell>
          <cell r="B902">
            <v>816934.64833333332</v>
          </cell>
          <cell r="C902">
            <v>0</v>
          </cell>
          <cell r="D902" t="str">
            <v>0. Antes de 2018</v>
          </cell>
          <cell r="E902">
            <v>816934.64833333332</v>
          </cell>
          <cell r="F902" t="str">
            <v>PORTE 2</v>
          </cell>
          <cell r="G902">
            <v>993258.62994828529</v>
          </cell>
          <cell r="H902" t="str">
            <v>--</v>
          </cell>
          <cell r="I902">
            <v>816934.64833333332</v>
          </cell>
          <cell r="J902" t="str">
            <v>PORTE 2</v>
          </cell>
          <cell r="K902" t="str">
            <v>PORTE 2</v>
          </cell>
          <cell r="L902" t="b">
            <v>1</v>
          </cell>
          <cell r="M902" t="str">
            <v>PORTE 2</v>
          </cell>
        </row>
        <row r="903">
          <cell r="A903">
            <v>1867</v>
          </cell>
          <cell r="B903">
            <v>1468493.8158333329</v>
          </cell>
          <cell r="C903">
            <v>0</v>
          </cell>
          <cell r="D903" t="str">
            <v>0. Antes de 2018</v>
          </cell>
          <cell r="E903">
            <v>1468493.8158333329</v>
          </cell>
          <cell r="F903" t="str">
            <v>PORTE 3</v>
          </cell>
          <cell r="G903">
            <v>1639385.924208954</v>
          </cell>
          <cell r="H903" t="str">
            <v>--</v>
          </cell>
          <cell r="I903">
            <v>1468493.8158333329</v>
          </cell>
          <cell r="J903" t="str">
            <v>PORTE 3</v>
          </cell>
          <cell r="K903" t="str">
            <v>PORTE 3</v>
          </cell>
          <cell r="L903" t="b">
            <v>1</v>
          </cell>
          <cell r="M903" t="str">
            <v>PORTE 3</v>
          </cell>
        </row>
        <row r="904">
          <cell r="A904">
            <v>1884</v>
          </cell>
          <cell r="B904">
            <v>1571457.3042857142</v>
          </cell>
          <cell r="C904">
            <v>5</v>
          </cell>
          <cell r="D904" t="str">
            <v>05. Mai/18</v>
          </cell>
          <cell r="E904">
            <v>1417947.19625</v>
          </cell>
          <cell r="F904" t="str">
            <v>PORTE 3</v>
          </cell>
          <cell r="G904">
            <v>1323766.7253750903</v>
          </cell>
          <cell r="H904">
            <v>800000</v>
          </cell>
          <cell r="I904">
            <v>800000</v>
          </cell>
          <cell r="J904" t="str">
            <v>PORTE 2</v>
          </cell>
          <cell r="K904" t="str">
            <v>PORTE 3</v>
          </cell>
          <cell r="L904" t="b">
            <v>0</v>
          </cell>
          <cell r="M904" t="str">
            <v>PORTE 3</v>
          </cell>
        </row>
        <row r="905">
          <cell r="A905">
            <v>1886</v>
          </cell>
          <cell r="B905">
            <v>652127.04249999998</v>
          </cell>
          <cell r="C905">
            <v>0</v>
          </cell>
          <cell r="D905" t="str">
            <v>0. Antes de 2018</v>
          </cell>
          <cell r="E905">
            <v>652127.04249999998</v>
          </cell>
          <cell r="F905" t="str">
            <v>PORTE 1</v>
          </cell>
          <cell r="G905">
            <v>721538.11048179772</v>
          </cell>
          <cell r="H905" t="str">
            <v>--</v>
          </cell>
          <cell r="I905">
            <v>652127.04249999998</v>
          </cell>
          <cell r="J905" t="str">
            <v>PORTE 1</v>
          </cell>
          <cell r="K905" t="str">
            <v>PORTE 1</v>
          </cell>
          <cell r="L905" t="b">
            <v>1</v>
          </cell>
          <cell r="M905" t="str">
            <v>PORTE 1</v>
          </cell>
        </row>
        <row r="906">
          <cell r="A906">
            <v>1897</v>
          </cell>
          <cell r="B906">
            <v>1326685.6408333334</v>
          </cell>
          <cell r="C906">
            <v>0</v>
          </cell>
          <cell r="D906" t="str">
            <v>0. Antes de 2018</v>
          </cell>
          <cell r="E906">
            <v>1326685.6408333334</v>
          </cell>
          <cell r="F906" t="str">
            <v>PORTE 3</v>
          </cell>
          <cell r="G906">
            <v>1986422.3559023524</v>
          </cell>
          <cell r="H906" t="str">
            <v>--</v>
          </cell>
          <cell r="I906">
            <v>1326685.6408333334</v>
          </cell>
          <cell r="J906" t="str">
            <v>PORTE 3</v>
          </cell>
          <cell r="K906" t="str">
            <v>PORTE 3</v>
          </cell>
          <cell r="L906" t="b">
            <v>1</v>
          </cell>
          <cell r="M906" t="str">
            <v>PORTE 3</v>
          </cell>
        </row>
        <row r="907">
          <cell r="A907">
            <v>1898</v>
          </cell>
          <cell r="B907">
            <v>645684.34250000003</v>
          </cell>
          <cell r="C907">
            <v>0</v>
          </cell>
          <cell r="D907" t="str">
            <v>0. Antes de 2018</v>
          </cell>
          <cell r="E907">
            <v>645684.34250000003</v>
          </cell>
          <cell r="F907" t="str">
            <v>PORTE 1</v>
          </cell>
          <cell r="G907">
            <v>701558.55359553173</v>
          </cell>
          <cell r="H907" t="str">
            <v>--</v>
          </cell>
          <cell r="I907">
            <v>645684.34250000003</v>
          </cell>
          <cell r="J907" t="str">
            <v>PORTE 1</v>
          </cell>
          <cell r="K907" t="str">
            <v>PORTE 1</v>
          </cell>
          <cell r="L907" t="b">
            <v>1</v>
          </cell>
          <cell r="M907" t="str">
            <v>PORTE 1</v>
          </cell>
        </row>
        <row r="908">
          <cell r="A908">
            <v>1899</v>
          </cell>
          <cell r="B908">
            <v>1016918.0825</v>
          </cell>
          <cell r="C908">
            <v>0</v>
          </cell>
          <cell r="D908" t="str">
            <v>0. Antes de 2018</v>
          </cell>
          <cell r="E908">
            <v>1016918.0825</v>
          </cell>
          <cell r="F908" t="str">
            <v>PORTE 2</v>
          </cell>
          <cell r="G908">
            <v>1262458.2931464629</v>
          </cell>
          <cell r="H908" t="str">
            <v>--</v>
          </cell>
          <cell r="I908">
            <v>1016918.0825</v>
          </cell>
          <cell r="J908" t="str">
            <v>PORTE 2</v>
          </cell>
          <cell r="K908" t="str">
            <v>PORTE 2</v>
          </cell>
          <cell r="L908" t="b">
            <v>1</v>
          </cell>
          <cell r="M908" t="str">
            <v>PORTE 2</v>
          </cell>
        </row>
        <row r="909">
          <cell r="A909">
            <v>1900</v>
          </cell>
          <cell r="B909">
            <v>1068514.7574999998</v>
          </cell>
          <cell r="C909">
            <v>0</v>
          </cell>
          <cell r="D909" t="str">
            <v>0. Antes de 2018</v>
          </cell>
          <cell r="E909">
            <v>1068514.7574999998</v>
          </cell>
          <cell r="F909" t="str">
            <v>PORTE 2</v>
          </cell>
          <cell r="G909">
            <v>1283006.0900408996</v>
          </cell>
          <cell r="H909" t="str">
            <v>--</v>
          </cell>
          <cell r="I909">
            <v>1068514.7574999998</v>
          </cell>
          <cell r="J909" t="str">
            <v>PORTE 2</v>
          </cell>
          <cell r="K909" t="str">
            <v>PORTE 2</v>
          </cell>
          <cell r="L909" t="b">
            <v>1</v>
          </cell>
          <cell r="M909" t="str">
            <v>PORTE 2</v>
          </cell>
        </row>
        <row r="910">
          <cell r="A910">
            <v>1903</v>
          </cell>
          <cell r="B910">
            <v>837174.02500000002</v>
          </cell>
          <cell r="C910">
            <v>0</v>
          </cell>
          <cell r="D910" t="str">
            <v>0. Antes de 2018</v>
          </cell>
          <cell r="E910">
            <v>837174.02500000002</v>
          </cell>
          <cell r="F910" t="str">
            <v>PORTE 2</v>
          </cell>
          <cell r="G910">
            <v>997262.24742534675</v>
          </cell>
          <cell r="H910" t="str">
            <v>--</v>
          </cell>
          <cell r="I910">
            <v>837174.02500000002</v>
          </cell>
          <cell r="J910" t="str">
            <v>PORTE 2</v>
          </cell>
          <cell r="K910" t="str">
            <v>PORTE 2</v>
          </cell>
          <cell r="L910" t="b">
            <v>1</v>
          </cell>
          <cell r="M910" t="str">
            <v>PORTE 2</v>
          </cell>
        </row>
        <row r="911">
          <cell r="A911">
            <v>1904</v>
          </cell>
          <cell r="B911">
            <v>729990.47583333345</v>
          </cell>
          <cell r="C911">
            <v>0</v>
          </cell>
          <cell r="D911" t="str">
            <v>0. Antes de 2018</v>
          </cell>
          <cell r="E911">
            <v>729990.47583333345</v>
          </cell>
          <cell r="F911" t="str">
            <v>PORTE 1</v>
          </cell>
          <cell r="G911">
            <v>838497.08395626745</v>
          </cell>
          <cell r="H911" t="str">
            <v>--</v>
          </cell>
          <cell r="I911">
            <v>729990.47583333345</v>
          </cell>
          <cell r="J911" t="str">
            <v>PORTE 1</v>
          </cell>
          <cell r="K911" t="str">
            <v>PORTE 2</v>
          </cell>
          <cell r="L911" t="b">
            <v>0</v>
          </cell>
          <cell r="M911" t="str">
            <v>PORTE 1</v>
          </cell>
        </row>
        <row r="912">
          <cell r="A912">
            <v>1906</v>
          </cell>
          <cell r="B912">
            <v>903012.73083333345</v>
          </cell>
          <cell r="C912">
            <v>0</v>
          </cell>
          <cell r="D912" t="str">
            <v>0. Antes de 2018</v>
          </cell>
          <cell r="E912">
            <v>903012.73083333345</v>
          </cell>
          <cell r="F912" t="str">
            <v>PORTE 2</v>
          </cell>
          <cell r="G912">
            <v>836239.57560425706</v>
          </cell>
          <cell r="H912" t="str">
            <v>--</v>
          </cell>
          <cell r="I912">
            <v>903012.73083333345</v>
          </cell>
          <cell r="J912" t="str">
            <v>PORTE 2</v>
          </cell>
          <cell r="K912" t="str">
            <v>PORTE 2</v>
          </cell>
          <cell r="L912" t="b">
            <v>1</v>
          </cell>
          <cell r="M912" t="str">
            <v>PORTE 2</v>
          </cell>
        </row>
        <row r="913">
          <cell r="A913">
            <v>1907</v>
          </cell>
          <cell r="B913">
            <v>831817.76666666672</v>
          </cell>
          <cell r="C913">
            <v>0</v>
          </cell>
          <cell r="D913" t="str">
            <v>0. Antes de 2018</v>
          </cell>
          <cell r="E913">
            <v>831817.76666666672</v>
          </cell>
          <cell r="F913" t="str">
            <v>PORTE 2</v>
          </cell>
          <cell r="G913">
            <v>936978.00311914505</v>
          </cell>
          <cell r="H913" t="str">
            <v>--</v>
          </cell>
          <cell r="I913">
            <v>831817.76666666672</v>
          </cell>
          <cell r="J913" t="str">
            <v>PORTE 2</v>
          </cell>
          <cell r="K913" t="str">
            <v>PORTE 2</v>
          </cell>
          <cell r="L913" t="b">
            <v>1</v>
          </cell>
          <cell r="M913" t="str">
            <v>PORTE 2</v>
          </cell>
        </row>
        <row r="914">
          <cell r="A914">
            <v>1908</v>
          </cell>
          <cell r="B914">
            <v>774822.0708333333</v>
          </cell>
          <cell r="C914">
            <v>0</v>
          </cell>
          <cell r="D914" t="str">
            <v>0. Antes de 2018</v>
          </cell>
          <cell r="E914">
            <v>774822.0708333333</v>
          </cell>
          <cell r="F914" t="str">
            <v>PORTE 1</v>
          </cell>
          <cell r="G914">
            <v>963856.27690161532</v>
          </cell>
          <cell r="H914" t="str">
            <v>--</v>
          </cell>
          <cell r="I914">
            <v>774822.0708333333</v>
          </cell>
          <cell r="J914" t="str">
            <v>PORTE 1</v>
          </cell>
          <cell r="K914" t="str">
            <v>PORTE 2</v>
          </cell>
          <cell r="L914" t="b">
            <v>0</v>
          </cell>
          <cell r="M914" t="str">
            <v>PORTE 1</v>
          </cell>
        </row>
        <row r="915">
          <cell r="A915">
            <v>1909</v>
          </cell>
          <cell r="B915">
            <v>1700501.7</v>
          </cell>
          <cell r="C915">
            <v>0</v>
          </cell>
          <cell r="D915" t="str">
            <v>0. Antes de 2018</v>
          </cell>
          <cell r="E915">
            <v>1700501.7</v>
          </cell>
          <cell r="F915" t="str">
            <v>PORTE 3</v>
          </cell>
          <cell r="G915">
            <v>2095896.2883499314</v>
          </cell>
          <cell r="H915" t="str">
            <v>--</v>
          </cell>
          <cell r="I915">
            <v>1700501.7</v>
          </cell>
          <cell r="J915" t="str">
            <v>PORTE 3</v>
          </cell>
          <cell r="K915" t="str">
            <v>PORTE 4</v>
          </cell>
          <cell r="L915" t="b">
            <v>0</v>
          </cell>
          <cell r="M915" t="str">
            <v>PORTE 3</v>
          </cell>
        </row>
        <row r="916">
          <cell r="A916">
            <v>1911</v>
          </cell>
          <cell r="B916">
            <v>1104423.82</v>
          </cell>
          <cell r="C916">
            <v>0</v>
          </cell>
          <cell r="D916" t="str">
            <v>0. Antes de 2018</v>
          </cell>
          <cell r="E916">
            <v>1104423.82</v>
          </cell>
          <cell r="F916" t="str">
            <v>PORTE 2</v>
          </cell>
          <cell r="G916">
            <v>1252589.4059992221</v>
          </cell>
          <cell r="H916" t="str">
            <v>--</v>
          </cell>
          <cell r="I916">
            <v>1104423.82</v>
          </cell>
          <cell r="J916" t="str">
            <v>PORTE 2</v>
          </cell>
          <cell r="K916" t="str">
            <v>PORTE 2</v>
          </cell>
          <cell r="L916" t="b">
            <v>1</v>
          </cell>
          <cell r="M916" t="str">
            <v>PORTE 2</v>
          </cell>
        </row>
        <row r="917">
          <cell r="A917">
            <v>1915</v>
          </cell>
          <cell r="B917">
            <v>1192604.2774999999</v>
          </cell>
          <cell r="C917">
            <v>0</v>
          </cell>
          <cell r="D917" t="str">
            <v>0. Antes de 2018</v>
          </cell>
          <cell r="E917">
            <v>1192604.2774999999</v>
          </cell>
          <cell r="F917" t="str">
            <v>PORTE 2</v>
          </cell>
          <cell r="G917">
            <v>1331169.867303181</v>
          </cell>
          <cell r="H917" t="str">
            <v>--</v>
          </cell>
          <cell r="I917">
            <v>1192604.2774999999</v>
          </cell>
          <cell r="J917" t="str">
            <v>PORTE 2</v>
          </cell>
          <cell r="K917" t="str">
            <v>PORTE 3</v>
          </cell>
          <cell r="L917" t="b">
            <v>0</v>
          </cell>
          <cell r="M917" t="str">
            <v>PORTE 2</v>
          </cell>
        </row>
        <row r="918">
          <cell r="A918">
            <v>1918</v>
          </cell>
          <cell r="B918">
            <v>1859237.1174999999</v>
          </cell>
          <cell r="C918">
            <v>0</v>
          </cell>
          <cell r="D918" t="str">
            <v>0. Antes de 2018</v>
          </cell>
          <cell r="E918">
            <v>1859237.1174999999</v>
          </cell>
          <cell r="F918" t="str">
            <v>PORTE 3</v>
          </cell>
          <cell r="G918">
            <v>2347585.2026613816</v>
          </cell>
          <cell r="H918" t="str">
            <v>--</v>
          </cell>
          <cell r="I918">
            <v>1859237.1174999999</v>
          </cell>
          <cell r="J918" t="str">
            <v>PORTE 3</v>
          </cell>
          <cell r="K918" t="str">
            <v>PORTE 4</v>
          </cell>
          <cell r="L918" t="b">
            <v>0</v>
          </cell>
          <cell r="M918" t="str">
            <v>PORTE 3</v>
          </cell>
        </row>
        <row r="919">
          <cell r="A919">
            <v>1919</v>
          </cell>
          <cell r="B919">
            <v>932679.0191666669</v>
          </cell>
          <cell r="C919">
            <v>0</v>
          </cell>
          <cell r="D919" t="str">
            <v>0. Antes de 2018</v>
          </cell>
          <cell r="E919">
            <v>932679.0191666669</v>
          </cell>
          <cell r="F919" t="str">
            <v>PORTE 2</v>
          </cell>
          <cell r="G919">
            <v>1077441.2965334423</v>
          </cell>
          <cell r="H919" t="str">
            <v>--</v>
          </cell>
          <cell r="I919">
            <v>932679.0191666669</v>
          </cell>
          <cell r="J919" t="str">
            <v>PORTE 2</v>
          </cell>
          <cell r="K919" t="str">
            <v>PORTE 2</v>
          </cell>
          <cell r="L919" t="b">
            <v>1</v>
          </cell>
          <cell r="M919" t="str">
            <v>PORTE 2</v>
          </cell>
        </row>
        <row r="920">
          <cell r="A920">
            <v>1920</v>
          </cell>
          <cell r="B920">
            <v>867661.45166666666</v>
          </cell>
          <cell r="C920">
            <v>0</v>
          </cell>
          <cell r="D920" t="str">
            <v>0. Antes de 2018</v>
          </cell>
          <cell r="E920">
            <v>867661.45166666666</v>
          </cell>
          <cell r="F920" t="str">
            <v>PORTE 2</v>
          </cell>
          <cell r="G920">
            <v>1010312.1888689122</v>
          </cell>
          <cell r="H920" t="str">
            <v>--</v>
          </cell>
          <cell r="I920">
            <v>867661.45166666666</v>
          </cell>
          <cell r="J920" t="str">
            <v>PORTE 2</v>
          </cell>
          <cell r="K920" t="str">
            <v>PORTE 2</v>
          </cell>
          <cell r="L920" t="b">
            <v>1</v>
          </cell>
          <cell r="M920" t="str">
            <v>PORTE 2</v>
          </cell>
        </row>
        <row r="921">
          <cell r="A921">
            <v>1921</v>
          </cell>
          <cell r="B921">
            <v>2546835.8458333327</v>
          </cell>
          <cell r="C921">
            <v>0</v>
          </cell>
          <cell r="D921" t="str">
            <v>0. Antes de 2018</v>
          </cell>
          <cell r="E921">
            <v>2546835.8458333327</v>
          </cell>
          <cell r="F921" t="str">
            <v>PORTE 4</v>
          </cell>
          <cell r="G921">
            <v>3085478.4561685999</v>
          </cell>
          <cell r="H921" t="str">
            <v>--</v>
          </cell>
          <cell r="I921">
            <v>2546835.8458333327</v>
          </cell>
          <cell r="J921" t="str">
            <v>PORTE 4</v>
          </cell>
          <cell r="K921" t="str">
            <v>PORTE 5</v>
          </cell>
          <cell r="L921" t="b">
            <v>0</v>
          </cell>
          <cell r="M921" t="str">
            <v>PORTE 4</v>
          </cell>
        </row>
        <row r="922">
          <cell r="A922">
            <v>1923</v>
          </cell>
          <cell r="B922">
            <v>922813.12083333323</v>
          </cell>
          <cell r="C922">
            <v>0</v>
          </cell>
          <cell r="D922" t="str">
            <v>0. Antes de 2018</v>
          </cell>
          <cell r="E922">
            <v>922813.12083333323</v>
          </cell>
          <cell r="F922" t="str">
            <v>PORTE 2</v>
          </cell>
          <cell r="G922">
            <v>1098756.1177123042</v>
          </cell>
          <cell r="H922" t="str">
            <v>--</v>
          </cell>
          <cell r="I922">
            <v>922813.12083333323</v>
          </cell>
          <cell r="J922" t="str">
            <v>PORTE 2</v>
          </cell>
          <cell r="K922" t="str">
            <v>PORTE 2</v>
          </cell>
          <cell r="L922" t="b">
            <v>1</v>
          </cell>
          <cell r="M922" t="str">
            <v>PORTE 2</v>
          </cell>
        </row>
        <row r="923">
          <cell r="A923">
            <v>1924</v>
          </cell>
          <cell r="B923">
            <v>704151.72583333345</v>
          </cell>
          <cell r="C923">
            <v>0</v>
          </cell>
          <cell r="D923" t="str">
            <v>0. Antes de 2018</v>
          </cell>
          <cell r="E923">
            <v>704151.72583333345</v>
          </cell>
          <cell r="F923" t="str">
            <v>PORTE 1</v>
          </cell>
          <cell r="G923">
            <v>950097.60651234025</v>
          </cell>
          <cell r="H923" t="str">
            <v>--</v>
          </cell>
          <cell r="I923">
            <v>704151.72583333345</v>
          </cell>
          <cell r="J923" t="str">
            <v>PORTE 1</v>
          </cell>
          <cell r="K923" t="str">
            <v>PORTE 2</v>
          </cell>
          <cell r="L923" t="b">
            <v>0</v>
          </cell>
          <cell r="M923" t="str">
            <v>PORTE 1</v>
          </cell>
        </row>
        <row r="924">
          <cell r="A924">
            <v>1925</v>
          </cell>
          <cell r="B924">
            <v>723767.87250000006</v>
          </cell>
          <cell r="C924">
            <v>0</v>
          </cell>
          <cell r="D924" t="str">
            <v>0. Antes de 2018</v>
          </cell>
          <cell r="E924">
            <v>723767.87250000006</v>
          </cell>
          <cell r="F924" t="str">
            <v>PORTE 1</v>
          </cell>
          <cell r="G924">
            <v>775475.45642194571</v>
          </cell>
          <cell r="H924" t="str">
            <v>--</v>
          </cell>
          <cell r="I924">
            <v>723767.87250000006</v>
          </cell>
          <cell r="J924" t="str">
            <v>PORTE 1</v>
          </cell>
          <cell r="K924" t="str">
            <v>PORTE 1</v>
          </cell>
          <cell r="L924" t="b">
            <v>1</v>
          </cell>
          <cell r="M924" t="str">
            <v>PORTE 1</v>
          </cell>
        </row>
        <row r="925">
          <cell r="A925">
            <v>1926</v>
          </cell>
          <cell r="B925">
            <v>691740.43</v>
          </cell>
          <cell r="C925">
            <v>0</v>
          </cell>
          <cell r="D925" t="str">
            <v>0. Antes de 2018</v>
          </cell>
          <cell r="E925">
            <v>691740.43</v>
          </cell>
          <cell r="F925" t="str">
            <v>PORTE 1</v>
          </cell>
          <cell r="G925">
            <v>756384.21494672878</v>
          </cell>
          <cell r="H925" t="str">
            <v>--</v>
          </cell>
          <cell r="I925">
            <v>691740.43</v>
          </cell>
          <cell r="J925" t="str">
            <v>PORTE 1</v>
          </cell>
          <cell r="K925" t="str">
            <v>PORTE 1</v>
          </cell>
          <cell r="L925" t="b">
            <v>1</v>
          </cell>
          <cell r="M925" t="str">
            <v>PORTE 1</v>
          </cell>
        </row>
        <row r="926">
          <cell r="A926">
            <v>1932</v>
          </cell>
          <cell r="B926">
            <v>928179.10750000027</v>
          </cell>
          <cell r="C926">
            <v>0</v>
          </cell>
          <cell r="D926" t="str">
            <v>0. Antes de 2018</v>
          </cell>
          <cell r="E926">
            <v>928179.10750000027</v>
          </cell>
          <cell r="F926" t="str">
            <v>PORTE 2</v>
          </cell>
          <cell r="G926">
            <v>1115371.2890371294</v>
          </cell>
          <cell r="H926" t="str">
            <v>--</v>
          </cell>
          <cell r="I926">
            <v>928179.10750000027</v>
          </cell>
          <cell r="J926" t="str">
            <v>PORTE 2</v>
          </cell>
          <cell r="K926" t="str">
            <v>PORTE 2</v>
          </cell>
          <cell r="L926" t="b">
            <v>1</v>
          </cell>
          <cell r="M926" t="str">
            <v>PORTE 2</v>
          </cell>
        </row>
        <row r="927">
          <cell r="A927">
            <v>1937</v>
          </cell>
          <cell r="B927">
            <v>614389.31083333341</v>
          </cell>
          <cell r="C927">
            <v>0</v>
          </cell>
          <cell r="D927" t="str">
            <v>0. Antes de 2018</v>
          </cell>
          <cell r="E927">
            <v>614389.31083333341</v>
          </cell>
          <cell r="F927" t="str">
            <v>PORTE 1</v>
          </cell>
          <cell r="G927">
            <v>804036.98158327118</v>
          </cell>
          <cell r="H927" t="str">
            <v>--</v>
          </cell>
          <cell r="I927">
            <v>614389.31083333341</v>
          </cell>
          <cell r="J927" t="str">
            <v>PORTE 1</v>
          </cell>
          <cell r="K927" t="str">
            <v>PORTE 2</v>
          </cell>
          <cell r="L927" t="b">
            <v>0</v>
          </cell>
          <cell r="M927" t="str">
            <v>PORTE 1</v>
          </cell>
        </row>
        <row r="928">
          <cell r="A928">
            <v>1938</v>
          </cell>
          <cell r="B928">
            <v>951279.87083333323</v>
          </cell>
          <cell r="C928">
            <v>0</v>
          </cell>
          <cell r="D928" t="str">
            <v>0. Antes de 2018</v>
          </cell>
          <cell r="E928">
            <v>951279.87083333323</v>
          </cell>
          <cell r="F928" t="str">
            <v>PORTE 2</v>
          </cell>
          <cell r="G928">
            <v>1076512.2940031139</v>
          </cell>
          <cell r="H928" t="str">
            <v>--</v>
          </cell>
          <cell r="I928">
            <v>951279.87083333323</v>
          </cell>
          <cell r="J928" t="str">
            <v>PORTE 2</v>
          </cell>
          <cell r="K928" t="str">
            <v>PORTE 2</v>
          </cell>
          <cell r="L928" t="b">
            <v>1</v>
          </cell>
          <cell r="M928" t="str">
            <v>PORTE 2</v>
          </cell>
        </row>
        <row r="929">
          <cell r="A929">
            <v>1939</v>
          </cell>
          <cell r="B929">
            <v>799459.96333333349</v>
          </cell>
          <cell r="C929">
            <v>0</v>
          </cell>
          <cell r="D929" t="str">
            <v>0. Antes de 2018</v>
          </cell>
          <cell r="E929">
            <v>799459.96333333349</v>
          </cell>
          <cell r="F929" t="str">
            <v>PORTE 1</v>
          </cell>
          <cell r="G929">
            <v>981826.75807032455</v>
          </cell>
          <cell r="H929" t="str">
            <v>--</v>
          </cell>
          <cell r="I929">
            <v>799459.96333333349</v>
          </cell>
          <cell r="J929" t="str">
            <v>PORTE 1</v>
          </cell>
          <cell r="K929" t="str">
            <v>PORTE 2</v>
          </cell>
          <cell r="L929" t="b">
            <v>0</v>
          </cell>
          <cell r="M929" t="str">
            <v>PORTE 1</v>
          </cell>
        </row>
        <row r="930">
          <cell r="A930">
            <v>1942</v>
          </cell>
          <cell r="B930">
            <v>1249936.4591666667</v>
          </cell>
          <cell r="C930">
            <v>0</v>
          </cell>
          <cell r="D930" t="str">
            <v>0. Antes de 2018</v>
          </cell>
          <cell r="E930">
            <v>1249936.4591666667</v>
          </cell>
          <cell r="F930" t="str">
            <v>PORTE 2</v>
          </cell>
          <cell r="G930">
            <v>1274247.1022040085</v>
          </cell>
          <cell r="H930" t="str">
            <v>--</v>
          </cell>
          <cell r="I930">
            <v>1249936.4591666667</v>
          </cell>
          <cell r="J930" t="str">
            <v>PORTE 2</v>
          </cell>
          <cell r="K930" t="str">
            <v>PORTE 2</v>
          </cell>
          <cell r="L930" t="b">
            <v>1</v>
          </cell>
          <cell r="M930" t="str">
            <v>PORTE 2</v>
          </cell>
        </row>
        <row r="931">
          <cell r="A931">
            <v>1944</v>
          </cell>
          <cell r="B931">
            <v>2077835.2000000002</v>
          </cell>
          <cell r="C931">
            <v>0</v>
          </cell>
          <cell r="D931" t="str">
            <v>0. Antes de 2018</v>
          </cell>
          <cell r="E931">
            <v>2077835.2000000002</v>
          </cell>
          <cell r="F931" t="str">
            <v>PORTE 4</v>
          </cell>
          <cell r="G931">
            <v>2447538.1142823668</v>
          </cell>
          <cell r="H931" t="str">
            <v>--</v>
          </cell>
          <cell r="I931">
            <v>2077835.2000000002</v>
          </cell>
          <cell r="J931" t="str">
            <v>PORTE 4</v>
          </cell>
          <cell r="K931" t="str">
            <v>PORTE 4</v>
          </cell>
          <cell r="L931" t="b">
            <v>1</v>
          </cell>
          <cell r="M931" t="str">
            <v>PORTE 4</v>
          </cell>
        </row>
        <row r="932">
          <cell r="A932">
            <v>1947</v>
          </cell>
          <cell r="B932">
            <v>804272.6841666667</v>
          </cell>
          <cell r="C932">
            <v>0</v>
          </cell>
          <cell r="D932" t="str">
            <v>0. Antes de 2018</v>
          </cell>
          <cell r="E932">
            <v>804272.6841666667</v>
          </cell>
          <cell r="F932" t="str">
            <v>PORTE 2</v>
          </cell>
          <cell r="G932">
            <v>823807.39126884495</v>
          </cell>
          <cell r="H932" t="str">
            <v>--</v>
          </cell>
          <cell r="I932">
            <v>804272.6841666667</v>
          </cell>
          <cell r="J932" t="str">
            <v>PORTE 2</v>
          </cell>
          <cell r="K932" t="str">
            <v>PORTE 2</v>
          </cell>
          <cell r="L932" t="b">
            <v>1</v>
          </cell>
          <cell r="M932" t="str">
            <v>PORTE 2</v>
          </cell>
        </row>
        <row r="933">
          <cell r="A933">
            <v>1949</v>
          </cell>
          <cell r="B933">
            <v>811273.93583333318</v>
          </cell>
          <cell r="C933">
            <v>0</v>
          </cell>
          <cell r="D933" t="str">
            <v>0. Antes de 2018</v>
          </cell>
          <cell r="E933">
            <v>811273.93583333318</v>
          </cell>
          <cell r="F933" t="str">
            <v>PORTE 2</v>
          </cell>
          <cell r="G933">
            <v>1019934.0639754165</v>
          </cell>
          <cell r="H933" t="str">
            <v>--</v>
          </cell>
          <cell r="I933">
            <v>811273.93583333318</v>
          </cell>
          <cell r="J933" t="str">
            <v>PORTE 2</v>
          </cell>
          <cell r="K933" t="str">
            <v>PORTE 2</v>
          </cell>
          <cell r="L933" t="b">
            <v>1</v>
          </cell>
          <cell r="M933" t="str">
            <v>PORTE 2</v>
          </cell>
        </row>
        <row r="934">
          <cell r="A934">
            <v>1950</v>
          </cell>
          <cell r="B934">
            <v>555595.70166666654</v>
          </cell>
          <cell r="C934">
            <v>0</v>
          </cell>
          <cell r="D934" t="str">
            <v>0. Antes de 2018</v>
          </cell>
          <cell r="E934">
            <v>555595.70166666654</v>
          </cell>
          <cell r="F934" t="str">
            <v>PORTE 1</v>
          </cell>
          <cell r="G934">
            <v>639032.95739887957</v>
          </cell>
          <cell r="H934" t="str">
            <v>--</v>
          </cell>
          <cell r="I934">
            <v>555595.70166666654</v>
          </cell>
          <cell r="J934" t="str">
            <v>PORTE 1</v>
          </cell>
          <cell r="K934" t="str">
            <v>PORTE 1</v>
          </cell>
          <cell r="L934" t="b">
            <v>1</v>
          </cell>
          <cell r="M934" t="str">
            <v>PORTE 1</v>
          </cell>
        </row>
        <row r="935">
          <cell r="A935">
            <v>1951</v>
          </cell>
          <cell r="B935">
            <v>563195.50750000007</v>
          </cell>
          <cell r="C935">
            <v>0</v>
          </cell>
          <cell r="D935" t="str">
            <v>0. Antes de 2018</v>
          </cell>
          <cell r="E935">
            <v>563195.50750000007</v>
          </cell>
          <cell r="F935" t="str">
            <v>PORTE 1</v>
          </cell>
          <cell r="G935">
            <v>583433.87810631271</v>
          </cell>
          <cell r="H935" t="str">
            <v>--</v>
          </cell>
          <cell r="I935">
            <v>563195.50750000007</v>
          </cell>
          <cell r="J935" t="str">
            <v>PORTE 1</v>
          </cell>
          <cell r="K935" t="str">
            <v>PORTE 1</v>
          </cell>
          <cell r="L935" t="b">
            <v>1</v>
          </cell>
          <cell r="M935" t="str">
            <v>PORTE 1</v>
          </cell>
        </row>
        <row r="936">
          <cell r="A936">
            <v>1952</v>
          </cell>
          <cell r="B936">
            <v>791094.00749999995</v>
          </cell>
          <cell r="C936">
            <v>0</v>
          </cell>
          <cell r="D936" t="str">
            <v>0. Antes de 2018</v>
          </cell>
          <cell r="E936">
            <v>791094.00749999995</v>
          </cell>
          <cell r="F936" t="str">
            <v>PORTE 1</v>
          </cell>
          <cell r="G936">
            <v>960248.93053433066</v>
          </cell>
          <cell r="H936" t="str">
            <v>--</v>
          </cell>
          <cell r="I936">
            <v>791094.00749999995</v>
          </cell>
          <cell r="J936" t="str">
            <v>PORTE 1</v>
          </cell>
          <cell r="K936" t="str">
            <v>PORTE 2</v>
          </cell>
          <cell r="L936" t="b">
            <v>0</v>
          </cell>
          <cell r="M936" t="str">
            <v>PORTE 1</v>
          </cell>
        </row>
        <row r="937">
          <cell r="A937">
            <v>1953</v>
          </cell>
          <cell r="B937">
            <v>726443.34666666668</v>
          </cell>
          <cell r="C937">
            <v>0</v>
          </cell>
          <cell r="D937" t="str">
            <v>0. Antes de 2018</v>
          </cell>
          <cell r="E937">
            <v>726443.34666666668</v>
          </cell>
          <cell r="F937" t="str">
            <v>PORTE 1</v>
          </cell>
          <cell r="G937">
            <v>968704.550519226</v>
          </cell>
          <cell r="H937" t="str">
            <v>--</v>
          </cell>
          <cell r="I937">
            <v>726443.34666666668</v>
          </cell>
          <cell r="J937" t="str">
            <v>PORTE 1</v>
          </cell>
          <cell r="K937" t="str">
            <v>PORTE 2</v>
          </cell>
          <cell r="L937" t="b">
            <v>0</v>
          </cell>
          <cell r="M937" t="str">
            <v>PORTE 1</v>
          </cell>
        </row>
        <row r="938">
          <cell r="A938">
            <v>1955</v>
          </cell>
          <cell r="B938">
            <v>904970.65499999991</v>
          </cell>
          <cell r="C938">
            <v>0</v>
          </cell>
          <cell r="D938" t="str">
            <v>0. Antes de 2018</v>
          </cell>
          <cell r="E938">
            <v>904970.65499999991</v>
          </cell>
          <cell r="F938" t="str">
            <v>PORTE 2</v>
          </cell>
          <cell r="G938">
            <v>1092297.9257671116</v>
          </cell>
          <cell r="H938" t="str">
            <v>--</v>
          </cell>
          <cell r="I938">
            <v>904970.65499999991</v>
          </cell>
          <cell r="J938" t="str">
            <v>PORTE 2</v>
          </cell>
          <cell r="K938" t="str">
            <v>PORTE 2</v>
          </cell>
          <cell r="L938" t="b">
            <v>1</v>
          </cell>
          <cell r="M938" t="str">
            <v>PORTE 2</v>
          </cell>
        </row>
        <row r="939">
          <cell r="A939">
            <v>1958</v>
          </cell>
          <cell r="B939">
            <v>591021.91416666668</v>
          </cell>
          <cell r="C939">
            <v>0</v>
          </cell>
          <cell r="D939" t="str">
            <v>0. Antes de 2018</v>
          </cell>
          <cell r="E939">
            <v>591021.91416666668</v>
          </cell>
          <cell r="F939" t="str">
            <v>PORTE 1</v>
          </cell>
          <cell r="G939">
            <v>686482.69153179706</v>
          </cell>
          <cell r="H939" t="str">
            <v>--</v>
          </cell>
          <cell r="I939">
            <v>591021.91416666668</v>
          </cell>
          <cell r="J939" t="str">
            <v>PORTE 1</v>
          </cell>
          <cell r="K939" t="str">
            <v>PORTE 1</v>
          </cell>
          <cell r="L939" t="b">
            <v>1</v>
          </cell>
          <cell r="M939" t="str">
            <v>PORTE 1</v>
          </cell>
        </row>
        <row r="940">
          <cell r="A940">
            <v>1959</v>
          </cell>
          <cell r="B940">
            <v>1021316.3758333334</v>
          </cell>
          <cell r="C940">
            <v>0</v>
          </cell>
          <cell r="D940" t="str">
            <v>0. Antes de 2018</v>
          </cell>
          <cell r="E940">
            <v>1021316.3758333334</v>
          </cell>
          <cell r="F940" t="str">
            <v>PORTE 2</v>
          </cell>
          <cell r="G940">
            <v>1290337.4338772851</v>
          </cell>
          <cell r="H940" t="str">
            <v>--</v>
          </cell>
          <cell r="I940">
            <v>1021316.3758333334</v>
          </cell>
          <cell r="J940" t="str">
            <v>PORTE 2</v>
          </cell>
          <cell r="K940" t="str">
            <v>PORTE 2</v>
          </cell>
          <cell r="L940" t="b">
            <v>1</v>
          </cell>
          <cell r="M940" t="str">
            <v>PORTE 2</v>
          </cell>
        </row>
        <row r="941">
          <cell r="A941">
            <v>1963</v>
          </cell>
          <cell r="B941">
            <v>1145020.7150000001</v>
          </cell>
          <cell r="C941">
            <v>0</v>
          </cell>
          <cell r="D941" t="str">
            <v>0. Antes de 2018</v>
          </cell>
          <cell r="E941">
            <v>1145020.7150000001</v>
          </cell>
          <cell r="F941" t="str">
            <v>PORTE 2</v>
          </cell>
          <cell r="G941">
            <v>1375708.3517914407</v>
          </cell>
          <cell r="H941" t="str">
            <v>--</v>
          </cell>
          <cell r="I941">
            <v>1145020.7150000001</v>
          </cell>
          <cell r="J941" t="str">
            <v>PORTE 2</v>
          </cell>
          <cell r="K941" t="str">
            <v>PORTE 3</v>
          </cell>
          <cell r="L941" t="b">
            <v>0</v>
          </cell>
          <cell r="M941" t="str">
            <v>PORTE 2</v>
          </cell>
        </row>
        <row r="942">
          <cell r="A942">
            <v>1964</v>
          </cell>
          <cell r="B942">
            <v>969574.12666666659</v>
          </cell>
          <cell r="C942">
            <v>0</v>
          </cell>
          <cell r="D942" t="str">
            <v>0. Antes de 2018</v>
          </cell>
          <cell r="E942">
            <v>969574.12666666659</v>
          </cell>
          <cell r="F942" t="str">
            <v>PORTE 2</v>
          </cell>
          <cell r="G942">
            <v>990400.71684336581</v>
          </cell>
          <cell r="H942" t="str">
            <v>--</v>
          </cell>
          <cell r="I942">
            <v>969574.12666666659</v>
          </cell>
          <cell r="J942" t="str">
            <v>PORTE 2</v>
          </cell>
          <cell r="K942" t="str">
            <v>PORTE 2</v>
          </cell>
          <cell r="L942" t="b">
            <v>1</v>
          </cell>
          <cell r="M942" t="str">
            <v>PORTE 2</v>
          </cell>
        </row>
        <row r="943">
          <cell r="A943">
            <v>1965</v>
          </cell>
          <cell r="B943">
            <v>792625.93333333323</v>
          </cell>
          <cell r="C943">
            <v>0</v>
          </cell>
          <cell r="D943" t="str">
            <v>0. Antes de 2018</v>
          </cell>
          <cell r="E943">
            <v>792625.93333333323</v>
          </cell>
          <cell r="F943" t="str">
            <v>PORTE 1</v>
          </cell>
          <cell r="G943">
            <v>1006570.1712790394</v>
          </cell>
          <cell r="H943" t="str">
            <v>--</v>
          </cell>
          <cell r="I943">
            <v>792625.93333333323</v>
          </cell>
          <cell r="J943" t="str">
            <v>PORTE 1</v>
          </cell>
          <cell r="K943" t="str">
            <v>PORTE 2</v>
          </cell>
          <cell r="L943" t="b">
            <v>0</v>
          </cell>
          <cell r="M943" t="str">
            <v>PORTE 1</v>
          </cell>
        </row>
        <row r="944">
          <cell r="A944">
            <v>1966</v>
          </cell>
          <cell r="B944">
            <v>770724.74666666659</v>
          </cell>
          <cell r="C944">
            <v>0</v>
          </cell>
          <cell r="D944" t="str">
            <v>0. Antes de 2018</v>
          </cell>
          <cell r="E944">
            <v>770724.74666666659</v>
          </cell>
          <cell r="F944" t="str">
            <v>PORTE 1</v>
          </cell>
          <cell r="G944">
            <v>862119.87503952277</v>
          </cell>
          <cell r="H944" t="str">
            <v>--</v>
          </cell>
          <cell r="I944">
            <v>770724.74666666659</v>
          </cell>
          <cell r="J944" t="str">
            <v>PORTE 1</v>
          </cell>
          <cell r="K944" t="str">
            <v>PORTE 2</v>
          </cell>
          <cell r="L944" t="b">
            <v>0</v>
          </cell>
          <cell r="M944" t="str">
            <v>PORTE 1</v>
          </cell>
        </row>
        <row r="945">
          <cell r="A945">
            <v>1967</v>
          </cell>
          <cell r="B945">
            <v>968805.02333333343</v>
          </cell>
          <cell r="C945">
            <v>0</v>
          </cell>
          <cell r="D945" t="str">
            <v>0. Antes de 2018</v>
          </cell>
          <cell r="E945">
            <v>968805.02333333343</v>
          </cell>
          <cell r="F945" t="str">
            <v>PORTE 2</v>
          </cell>
          <cell r="G945">
            <v>1115225.9885192704</v>
          </cell>
          <cell r="H945" t="str">
            <v>--</v>
          </cell>
          <cell r="I945">
            <v>968805.02333333343</v>
          </cell>
          <cell r="J945" t="str">
            <v>PORTE 2</v>
          </cell>
          <cell r="K945" t="str">
            <v>PORTE 2</v>
          </cell>
          <cell r="L945" t="b">
            <v>1</v>
          </cell>
          <cell r="M945" t="str">
            <v>PORTE 2</v>
          </cell>
        </row>
        <row r="946">
          <cell r="A946">
            <v>1970</v>
          </cell>
          <cell r="B946">
            <v>525511.14416666667</v>
          </cell>
          <cell r="C946">
            <v>0</v>
          </cell>
          <cell r="D946" t="str">
            <v>0. Antes de 2018</v>
          </cell>
          <cell r="E946">
            <v>525511.14416666667</v>
          </cell>
          <cell r="F946" t="str">
            <v>PORTE 1</v>
          </cell>
          <cell r="G946">
            <v>542385.26868477231</v>
          </cell>
          <cell r="H946" t="str">
            <v>--</v>
          </cell>
          <cell r="I946">
            <v>525511.14416666667</v>
          </cell>
          <cell r="J946" t="str">
            <v>PORTE 1</v>
          </cell>
          <cell r="K946" t="str">
            <v>PORTE 1</v>
          </cell>
          <cell r="L946" t="b">
            <v>1</v>
          </cell>
          <cell r="M946" t="str">
            <v>PORTE 1</v>
          </cell>
        </row>
        <row r="947">
          <cell r="A947">
            <v>1972</v>
          </cell>
          <cell r="B947">
            <v>901906.69916666672</v>
          </cell>
          <cell r="C947">
            <v>0</v>
          </cell>
          <cell r="D947" t="str">
            <v>0. Antes de 2018</v>
          </cell>
          <cell r="E947">
            <v>901906.69916666672</v>
          </cell>
          <cell r="F947" t="str">
            <v>PORTE 2</v>
          </cell>
          <cell r="G947">
            <v>1291361.7284548273</v>
          </cell>
          <cell r="H947" t="str">
            <v>--</v>
          </cell>
          <cell r="I947">
            <v>901906.69916666672</v>
          </cell>
          <cell r="J947" t="str">
            <v>PORTE 2</v>
          </cell>
          <cell r="K947" t="str">
            <v>PORTE 2</v>
          </cell>
          <cell r="L947" t="b">
            <v>1</v>
          </cell>
          <cell r="M947" t="str">
            <v>PORTE 2</v>
          </cell>
        </row>
        <row r="948">
          <cell r="A948">
            <v>1975</v>
          </cell>
          <cell r="B948">
            <v>733443.75416666677</v>
          </cell>
          <cell r="C948">
            <v>0</v>
          </cell>
          <cell r="D948" t="str">
            <v>0. Antes de 2018</v>
          </cell>
          <cell r="E948">
            <v>733443.75416666677</v>
          </cell>
          <cell r="F948" t="str">
            <v>PORTE 1</v>
          </cell>
          <cell r="G948">
            <v>946830.44432841311</v>
          </cell>
          <cell r="H948" t="str">
            <v>--</v>
          </cell>
          <cell r="I948">
            <v>733443.75416666677</v>
          </cell>
          <cell r="J948" t="str">
            <v>PORTE 1</v>
          </cell>
          <cell r="K948" t="str">
            <v>PORTE 2</v>
          </cell>
          <cell r="L948" t="b">
            <v>0</v>
          </cell>
          <cell r="M948" t="str">
            <v>PORTE 1</v>
          </cell>
        </row>
        <row r="949">
          <cell r="A949">
            <v>1980</v>
          </cell>
          <cell r="B949">
            <v>1296748.9658333331</v>
          </cell>
          <cell r="C949">
            <v>0</v>
          </cell>
          <cell r="D949" t="str">
            <v>0. Antes de 2018</v>
          </cell>
          <cell r="E949">
            <v>1296748.9658333331</v>
          </cell>
          <cell r="F949" t="str">
            <v>PORTE 2</v>
          </cell>
          <cell r="G949">
            <v>1377948.6188594527</v>
          </cell>
          <cell r="H949" t="str">
            <v>--</v>
          </cell>
          <cell r="I949">
            <v>1296748.9658333331</v>
          </cell>
          <cell r="J949" t="str">
            <v>PORTE 2</v>
          </cell>
          <cell r="K949" t="str">
            <v>PORTE 3</v>
          </cell>
          <cell r="L949" t="b">
            <v>0</v>
          </cell>
          <cell r="M949" t="str">
            <v>PORTE 2</v>
          </cell>
        </row>
        <row r="950">
          <cell r="A950">
            <v>1981</v>
          </cell>
          <cell r="B950">
            <v>1204159.0433333332</v>
          </cell>
          <cell r="C950">
            <v>0</v>
          </cell>
          <cell r="D950" t="str">
            <v>0. Antes de 2018</v>
          </cell>
          <cell r="E950">
            <v>1204159.0433333332</v>
          </cell>
          <cell r="F950" t="str">
            <v>PORTE 2</v>
          </cell>
          <cell r="G950">
            <v>1350618.0779272709</v>
          </cell>
          <cell r="H950" t="str">
            <v>--</v>
          </cell>
          <cell r="I950">
            <v>1204159.0433333332</v>
          </cell>
          <cell r="J950" t="str">
            <v>PORTE 2</v>
          </cell>
          <cell r="K950" t="str">
            <v>PORTE 3</v>
          </cell>
          <cell r="L950" t="b">
            <v>0</v>
          </cell>
          <cell r="M950" t="str">
            <v>PORTE 2</v>
          </cell>
        </row>
        <row r="951">
          <cell r="A951">
            <v>1985</v>
          </cell>
          <cell r="B951">
            <v>616645.07250000013</v>
          </cell>
          <cell r="C951">
            <v>0</v>
          </cell>
          <cell r="D951" t="str">
            <v>0. Antes de 2018</v>
          </cell>
          <cell r="E951">
            <v>616645.07250000013</v>
          </cell>
          <cell r="F951" t="str">
            <v>PORTE 1</v>
          </cell>
          <cell r="G951">
            <v>769972.33162821108</v>
          </cell>
          <cell r="H951" t="str">
            <v>--</v>
          </cell>
          <cell r="I951">
            <v>616645.07250000013</v>
          </cell>
          <cell r="J951" t="str">
            <v>PORTE 1</v>
          </cell>
          <cell r="K951" t="str">
            <v>PORTE 1</v>
          </cell>
          <cell r="L951" t="b">
            <v>1</v>
          </cell>
          <cell r="M951" t="str">
            <v>PORTE 1</v>
          </cell>
        </row>
        <row r="952">
          <cell r="A952">
            <v>1998</v>
          </cell>
          <cell r="B952">
            <v>2644183.4433333334</v>
          </cell>
          <cell r="C952">
            <v>0</v>
          </cell>
          <cell r="D952" t="str">
            <v>0. Antes de 2018</v>
          </cell>
          <cell r="E952">
            <v>2644183.4433333334</v>
          </cell>
          <cell r="F952" t="str">
            <v>PORTE 4</v>
          </cell>
          <cell r="G952">
            <v>3478830.6359192585</v>
          </cell>
          <cell r="H952" t="str">
            <v>--</v>
          </cell>
          <cell r="I952">
            <v>2644183.4433333334</v>
          </cell>
          <cell r="J952" t="str">
            <v>PORTE 4</v>
          </cell>
          <cell r="K952" t="str">
            <v>PORTE 5</v>
          </cell>
          <cell r="L952" t="b">
            <v>0</v>
          </cell>
          <cell r="M952" t="str">
            <v>PORTE 4</v>
          </cell>
        </row>
        <row r="953">
          <cell r="A953">
            <v>2024</v>
          </cell>
          <cell r="B953">
            <v>786291.93750000012</v>
          </cell>
          <cell r="C953">
            <v>4</v>
          </cell>
          <cell r="D953" t="str">
            <v>04. Abr/18</v>
          </cell>
          <cell r="E953">
            <v>712162.51444444456</v>
          </cell>
          <cell r="F953" t="str">
            <v>PORTE 1</v>
          </cell>
          <cell r="G953">
            <v>721094.6487780048</v>
          </cell>
          <cell r="H953">
            <v>450000</v>
          </cell>
          <cell r="I953">
            <v>450000</v>
          </cell>
          <cell r="J953" t="str">
            <v>PORTE 1</v>
          </cell>
          <cell r="K953" t="str">
            <v>PORTE 1</v>
          </cell>
          <cell r="L953" t="b">
            <v>1</v>
          </cell>
          <cell r="M953" t="str">
            <v>PORTE 1</v>
          </cell>
        </row>
        <row r="954">
          <cell r="A954">
            <v>2025</v>
          </cell>
          <cell r="B954">
            <v>1075431.2141666666</v>
          </cell>
          <cell r="C954">
            <v>0</v>
          </cell>
          <cell r="D954" t="str">
            <v>0. Antes de 2018</v>
          </cell>
          <cell r="E954">
            <v>1075431.2141666666</v>
          </cell>
          <cell r="F954" t="str">
            <v>PORTE 2</v>
          </cell>
          <cell r="G954">
            <v>1370540.8785370619</v>
          </cell>
          <cell r="H954">
            <v>855000</v>
          </cell>
          <cell r="I954">
            <v>1075431.2141666666</v>
          </cell>
          <cell r="J954" t="str">
            <v>PORTE 2</v>
          </cell>
          <cell r="K954" t="str">
            <v>PORTE 3</v>
          </cell>
          <cell r="L954" t="b">
            <v>0</v>
          </cell>
          <cell r="M954" t="str">
            <v>PORTE 2</v>
          </cell>
        </row>
        <row r="955">
          <cell r="A955">
            <v>2026</v>
          </cell>
          <cell r="B955">
            <v>789703.49500000011</v>
          </cell>
          <cell r="C955">
            <v>0</v>
          </cell>
          <cell r="D955" t="str">
            <v>0. Antes de 2018</v>
          </cell>
          <cell r="E955">
            <v>789703.49500000011</v>
          </cell>
          <cell r="F955" t="str">
            <v>PORTE 1</v>
          </cell>
          <cell r="G955">
            <v>790873.47185717942</v>
          </cell>
          <cell r="H955">
            <v>400000</v>
          </cell>
          <cell r="I955">
            <v>789703.49500000011</v>
          </cell>
          <cell r="J955" t="str">
            <v>PORTE 1</v>
          </cell>
          <cell r="K955" t="str">
            <v>PORTE 1</v>
          </cell>
          <cell r="L955" t="b">
            <v>1</v>
          </cell>
          <cell r="M955" t="str">
            <v>PORTE 1</v>
          </cell>
        </row>
        <row r="956">
          <cell r="A956">
            <v>2027</v>
          </cell>
          <cell r="B956">
            <v>393109.44166666665</v>
          </cell>
          <cell r="C956">
            <v>0</v>
          </cell>
          <cell r="D956" t="str">
            <v>0. Antes de 2018</v>
          </cell>
          <cell r="E956">
            <v>393109.44166666665</v>
          </cell>
          <cell r="F956" t="str">
            <v>PORTE 1</v>
          </cell>
          <cell r="G956">
            <v>498120.62028933287</v>
          </cell>
          <cell r="H956">
            <v>350000</v>
          </cell>
          <cell r="I956">
            <v>393109.44166666665</v>
          </cell>
          <cell r="J956" t="str">
            <v>PORTE 1</v>
          </cell>
          <cell r="K956" t="str">
            <v>PORTE 1</v>
          </cell>
          <cell r="L956" t="b">
            <v>1</v>
          </cell>
          <cell r="M956" t="str">
            <v>PORTE 1</v>
          </cell>
        </row>
        <row r="957">
          <cell r="A957">
            <v>2028</v>
          </cell>
          <cell r="B957">
            <v>347516.05</v>
          </cell>
          <cell r="C957">
            <v>0</v>
          </cell>
          <cell r="D957" t="str">
            <v>0. Antes de 2018</v>
          </cell>
          <cell r="E957">
            <v>347516.05</v>
          </cell>
          <cell r="F957" t="str">
            <v>PORTE 1</v>
          </cell>
          <cell r="G957">
            <v>423050.93186242797</v>
          </cell>
          <cell r="H957">
            <v>400000</v>
          </cell>
          <cell r="I957">
            <v>347516.05</v>
          </cell>
          <cell r="J957" t="str">
            <v>PORTE 1</v>
          </cell>
          <cell r="K957" t="str">
            <v>PORTE 1</v>
          </cell>
          <cell r="L957" t="b">
            <v>1</v>
          </cell>
          <cell r="M957" t="str">
            <v>PORTE 1</v>
          </cell>
        </row>
        <row r="958">
          <cell r="A958">
            <v>2032</v>
          </cell>
          <cell r="B958">
            <v>1045248.3400000002</v>
          </cell>
          <cell r="C958">
            <v>0</v>
          </cell>
          <cell r="D958" t="str">
            <v>0. Antes de 2018</v>
          </cell>
          <cell r="E958">
            <v>1045248.3400000002</v>
          </cell>
          <cell r="F958" t="str">
            <v>PORTE 2</v>
          </cell>
          <cell r="G958">
            <v>1229804.7688723498</v>
          </cell>
          <cell r="H958">
            <v>600000</v>
          </cell>
          <cell r="I958">
            <v>1045248.3400000002</v>
          </cell>
          <cell r="J958" t="str">
            <v>PORTE 2</v>
          </cell>
          <cell r="K958" t="str">
            <v>PORTE 2</v>
          </cell>
          <cell r="L958" t="b">
            <v>1</v>
          </cell>
          <cell r="M958" t="str">
            <v>PORTE 2</v>
          </cell>
        </row>
        <row r="959">
          <cell r="A959">
            <v>2034</v>
          </cell>
          <cell r="B959">
            <v>2207705.3224999998</v>
          </cell>
          <cell r="C959">
            <v>8</v>
          </cell>
          <cell r="D959" t="str">
            <v>08. Ago/18</v>
          </cell>
          <cell r="E959">
            <v>1914024.932</v>
          </cell>
          <cell r="F959" t="str">
            <v>PORTE 3</v>
          </cell>
          <cell r="G959">
            <v>2780342.0061108735</v>
          </cell>
          <cell r="H959">
            <v>2500000</v>
          </cell>
          <cell r="I959">
            <v>2500000</v>
          </cell>
          <cell r="J959" t="str">
            <v>PORTE 4</v>
          </cell>
          <cell r="K959" t="str">
            <v>PORTE 4</v>
          </cell>
          <cell r="L959" t="b">
            <v>1</v>
          </cell>
          <cell r="M959" t="str">
            <v>PORTE 4</v>
          </cell>
        </row>
        <row r="960">
          <cell r="A960">
            <v>2035</v>
          </cell>
          <cell r="B960">
            <v>1196923.3728571429</v>
          </cell>
          <cell r="C960">
            <v>5</v>
          </cell>
          <cell r="D960" t="str">
            <v>05. Mai/18</v>
          </cell>
          <cell r="E960">
            <v>1060857.9224999999</v>
          </cell>
          <cell r="F960" t="str">
            <v>PORTE 2</v>
          </cell>
          <cell r="G960">
            <v>1321216.4223256903</v>
          </cell>
          <cell r="H960">
            <v>1297000</v>
          </cell>
          <cell r="I960">
            <v>1297000</v>
          </cell>
          <cell r="J960" t="str">
            <v>PORTE 2</v>
          </cell>
          <cell r="K960" t="str">
            <v>PORTE 3</v>
          </cell>
          <cell r="L960" t="b">
            <v>0</v>
          </cell>
          <cell r="M960" t="str">
            <v>PORTE 2</v>
          </cell>
        </row>
        <row r="961">
          <cell r="A961">
            <v>2038</v>
          </cell>
          <cell r="B961">
            <v>1658917.335714286</v>
          </cell>
          <cell r="C961">
            <v>5</v>
          </cell>
          <cell r="D961" t="str">
            <v>05. Mai/18</v>
          </cell>
          <cell r="E961">
            <v>1492913.6400000001</v>
          </cell>
          <cell r="F961" t="str">
            <v>PORTE 3</v>
          </cell>
          <cell r="G961">
            <v>1699472.4286841161</v>
          </cell>
          <cell r="H961">
            <v>900000</v>
          </cell>
          <cell r="I961">
            <v>900000</v>
          </cell>
          <cell r="J961" t="str">
            <v>PORTE 2</v>
          </cell>
          <cell r="K961" t="str">
            <v>PORTE 3</v>
          </cell>
          <cell r="L961" t="b">
            <v>0</v>
          </cell>
          <cell r="M961" t="str">
            <v>PORTE 3</v>
          </cell>
        </row>
        <row r="962">
          <cell r="A962">
            <v>2042</v>
          </cell>
          <cell r="B962">
            <v>533473.87999999989</v>
          </cell>
          <cell r="C962">
            <v>11</v>
          </cell>
          <cell r="D962" t="str">
            <v>11. Nov/18</v>
          </cell>
          <cell r="E962">
            <v>480554.16999999993</v>
          </cell>
          <cell r="F962" t="str">
            <v>PORTE 1</v>
          </cell>
          <cell r="G962">
            <v>469153.3809298405</v>
          </cell>
          <cell r="H962">
            <v>450000</v>
          </cell>
          <cell r="I962">
            <v>450000</v>
          </cell>
          <cell r="J962" t="str">
            <v>PORTE 1</v>
          </cell>
          <cell r="K962" t="str">
            <v>PORTE 1</v>
          </cell>
          <cell r="L962" t="b">
            <v>1</v>
          </cell>
          <cell r="M962" t="str">
            <v>PORTE 1</v>
          </cell>
        </row>
        <row r="963">
          <cell r="A963">
            <v>2043</v>
          </cell>
          <cell r="B963">
            <v>1968911.3599999999</v>
          </cell>
          <cell r="C963">
            <v>10</v>
          </cell>
          <cell r="D963" t="str">
            <v>10. Out/18</v>
          </cell>
          <cell r="E963">
            <v>1719441.4766666666</v>
          </cell>
          <cell r="F963" t="str">
            <v>PORTE 3</v>
          </cell>
          <cell r="G963">
            <v>1708058.7183313617</v>
          </cell>
          <cell r="H963">
            <v>1535114.6870598544</v>
          </cell>
          <cell r="I963">
            <v>1535114.6870598544</v>
          </cell>
          <cell r="J963" t="str">
            <v>PORTE 3</v>
          </cell>
          <cell r="K963" t="str">
            <v>PORTE 3</v>
          </cell>
          <cell r="L963" t="b">
            <v>1</v>
          </cell>
          <cell r="M963" t="str">
            <v>PORTE 3</v>
          </cell>
        </row>
        <row r="964">
          <cell r="A964">
            <v>2044</v>
          </cell>
          <cell r="B964">
            <v>1517288.7166666668</v>
          </cell>
          <cell r="C964">
            <v>6</v>
          </cell>
          <cell r="D964" t="str">
            <v>06. Jun/18</v>
          </cell>
          <cell r="E964">
            <v>1503482.5242857144</v>
          </cell>
          <cell r="F964" t="str">
            <v>PORTE 3</v>
          </cell>
          <cell r="G964">
            <v>1607047.5645086388</v>
          </cell>
          <cell r="H964">
            <v>1244864.5056455033</v>
          </cell>
          <cell r="I964">
            <v>1244864.5056455033</v>
          </cell>
          <cell r="J964" t="str">
            <v>PORTE 2</v>
          </cell>
          <cell r="K964" t="str">
            <v>PORTE 3</v>
          </cell>
          <cell r="L964" t="b">
            <v>0</v>
          </cell>
          <cell r="M964" t="str">
            <v>PORTE 3</v>
          </cell>
        </row>
        <row r="965">
          <cell r="A965">
            <v>2045</v>
          </cell>
          <cell r="B965">
            <v>462707.62714285718</v>
          </cell>
          <cell r="C965">
            <v>5</v>
          </cell>
          <cell r="D965" t="str">
            <v>05. Mai/18</v>
          </cell>
          <cell r="E965">
            <v>409842.3775</v>
          </cell>
          <cell r="F965" t="str">
            <v>PORTE 1</v>
          </cell>
          <cell r="G965">
            <v>513884.83419150743</v>
          </cell>
          <cell r="H965">
            <v>540000</v>
          </cell>
          <cell r="I965">
            <v>540000</v>
          </cell>
          <cell r="J965" t="str">
            <v>PORTE 1</v>
          </cell>
          <cell r="K965" t="str">
            <v>PORTE 1</v>
          </cell>
          <cell r="L965" t="b">
            <v>1</v>
          </cell>
          <cell r="M965" t="str">
            <v>PORTE 1</v>
          </cell>
        </row>
        <row r="966">
          <cell r="A966">
            <v>2046</v>
          </cell>
          <cell r="B966">
            <v>564496.03999999992</v>
          </cell>
          <cell r="C966">
            <v>6</v>
          </cell>
          <cell r="D966" t="str">
            <v>06. Jun/18</v>
          </cell>
          <cell r="E966">
            <v>509857.29285714281</v>
          </cell>
          <cell r="F966" t="str">
            <v>PORTE 1</v>
          </cell>
          <cell r="G966">
            <v>581579.12911972869</v>
          </cell>
          <cell r="H966">
            <v>625000</v>
          </cell>
          <cell r="I966">
            <v>625000</v>
          </cell>
          <cell r="J966" t="str">
            <v>PORTE 1</v>
          </cell>
          <cell r="K966" t="str">
            <v>PORTE 1</v>
          </cell>
          <cell r="L966" t="b">
            <v>1</v>
          </cell>
          <cell r="M966" t="str">
            <v>PORTE 1</v>
          </cell>
        </row>
        <row r="967">
          <cell r="A967">
            <v>2047</v>
          </cell>
          <cell r="B967">
            <v>1071727.5550000002</v>
          </cell>
          <cell r="C967">
            <v>6</v>
          </cell>
          <cell r="D967" t="str">
            <v>06. Jun/18</v>
          </cell>
          <cell r="E967">
            <v>928796.59714285727</v>
          </cell>
          <cell r="F967" t="str">
            <v>PORTE 2</v>
          </cell>
          <cell r="G967">
            <v>1016242.7375210094</v>
          </cell>
          <cell r="H967">
            <v>625000</v>
          </cell>
          <cell r="I967">
            <v>625000</v>
          </cell>
          <cell r="J967" t="str">
            <v>PORTE 1</v>
          </cell>
          <cell r="K967" t="str">
            <v>PORTE 2</v>
          </cell>
          <cell r="L967" t="b">
            <v>0</v>
          </cell>
          <cell r="M967" t="str">
            <v>PORTE 2</v>
          </cell>
        </row>
        <row r="968">
          <cell r="A968">
            <v>2048</v>
          </cell>
          <cell r="B968">
            <v>825176.94400000002</v>
          </cell>
          <cell r="C968">
            <v>7</v>
          </cell>
          <cell r="D968" t="str">
            <v>07. Jul/18</v>
          </cell>
          <cell r="E968">
            <v>726198.37999999989</v>
          </cell>
          <cell r="F968" t="str">
            <v>PORTE 1</v>
          </cell>
          <cell r="G968">
            <v>710052.18882339052</v>
          </cell>
          <cell r="H968">
            <v>740000</v>
          </cell>
          <cell r="I968">
            <v>740000</v>
          </cell>
          <cell r="J968" t="str">
            <v>PORTE 1</v>
          </cell>
          <cell r="K968" t="str">
            <v>PORTE 1</v>
          </cell>
          <cell r="L968" t="b">
            <v>1</v>
          </cell>
          <cell r="M968" t="str">
            <v>PORTE 1</v>
          </cell>
        </row>
        <row r="969">
          <cell r="A969">
            <v>2049</v>
          </cell>
          <cell r="B969">
            <v>820985.89599999995</v>
          </cell>
          <cell r="C969">
            <v>7</v>
          </cell>
          <cell r="D969" t="str">
            <v>07. Jul/18</v>
          </cell>
          <cell r="E969">
            <v>744169.29499999993</v>
          </cell>
          <cell r="F969" t="str">
            <v>PORTE 1</v>
          </cell>
          <cell r="G969">
            <v>789655.04303019855</v>
          </cell>
          <cell r="H969">
            <v>440000</v>
          </cell>
          <cell r="I969">
            <v>440000</v>
          </cell>
          <cell r="J969" t="str">
            <v>PORTE 1</v>
          </cell>
          <cell r="K969" t="str">
            <v>PORTE 1</v>
          </cell>
          <cell r="L969" t="b">
            <v>1</v>
          </cell>
          <cell r="M969" t="str">
            <v>PORTE 1</v>
          </cell>
        </row>
        <row r="970">
          <cell r="A970">
            <v>2051</v>
          </cell>
          <cell r="B970">
            <v>625762.31799999997</v>
          </cell>
          <cell r="C970">
            <v>7</v>
          </cell>
          <cell r="D970" t="str">
            <v>07. Jul/18</v>
          </cell>
          <cell r="E970">
            <v>561615.95000000007</v>
          </cell>
          <cell r="F970" t="str">
            <v>PORTE 1</v>
          </cell>
          <cell r="G970">
            <v>608629.7757529947</v>
          </cell>
          <cell r="H970">
            <v>565000</v>
          </cell>
          <cell r="I970">
            <v>565000</v>
          </cell>
          <cell r="J970" t="str">
            <v>PORTE 1</v>
          </cell>
          <cell r="K970" t="str">
            <v>PORTE 1</v>
          </cell>
          <cell r="L970" t="b">
            <v>1</v>
          </cell>
          <cell r="M970" t="str">
            <v>PORTE 1</v>
          </cell>
        </row>
        <row r="971">
          <cell r="A971">
            <v>2054</v>
          </cell>
          <cell r="B971">
            <v>921451.29200000002</v>
          </cell>
          <cell r="C971">
            <v>7</v>
          </cell>
          <cell r="D971" t="str">
            <v>07. Jul/18</v>
          </cell>
          <cell r="E971">
            <v>828528.88</v>
          </cell>
          <cell r="F971" t="str">
            <v>PORTE 2</v>
          </cell>
          <cell r="G971">
            <v>892851.75067866175</v>
          </cell>
          <cell r="H971">
            <v>750000</v>
          </cell>
          <cell r="I971">
            <v>750000</v>
          </cell>
          <cell r="J971" t="str">
            <v>PORTE 1</v>
          </cell>
          <cell r="K971" t="str">
            <v>PORTE 2</v>
          </cell>
          <cell r="L971" t="b">
            <v>0</v>
          </cell>
          <cell r="M971" t="str">
            <v>PORTE 2</v>
          </cell>
        </row>
        <row r="972">
          <cell r="A972">
            <v>2057</v>
          </cell>
          <cell r="B972">
            <v>427652.34333333327</v>
          </cell>
          <cell r="C972">
            <v>9</v>
          </cell>
          <cell r="D972" t="str">
            <v>09. Set/18</v>
          </cell>
          <cell r="E972">
            <v>362708.13500000001</v>
          </cell>
          <cell r="F972" t="str">
            <v>PORTE 1</v>
          </cell>
          <cell r="G972">
            <v>483457.28301244345</v>
          </cell>
          <cell r="H972">
            <v>450000</v>
          </cell>
          <cell r="I972">
            <v>450000</v>
          </cell>
          <cell r="J972" t="str">
            <v>PORTE 1</v>
          </cell>
          <cell r="K972" t="str">
            <v>PORTE 1</v>
          </cell>
          <cell r="L972" t="b">
            <v>1</v>
          </cell>
          <cell r="M972" t="str">
            <v>PORTE 1</v>
          </cell>
        </row>
        <row r="973">
          <cell r="A973">
            <v>2058</v>
          </cell>
          <cell r="M973" t="str">
            <v>PORTE 1</v>
          </cell>
        </row>
        <row r="974">
          <cell r="A974">
            <v>2059</v>
          </cell>
          <cell r="B974" t="str">
            <v>--</v>
          </cell>
          <cell r="C974">
            <v>12</v>
          </cell>
          <cell r="D974" t="str">
            <v>12. Dez/18</v>
          </cell>
          <cell r="E974">
            <v>402333.83999999997</v>
          </cell>
          <cell r="F974" t="str">
            <v>PORTE 1</v>
          </cell>
          <cell r="G974">
            <v>737676.96474570606</v>
          </cell>
          <cell r="H974">
            <v>675000</v>
          </cell>
          <cell r="I974">
            <v>675000</v>
          </cell>
          <cell r="J974" t="str">
            <v>PORTE 1</v>
          </cell>
          <cell r="K974" t="str">
            <v>PORTE 1</v>
          </cell>
          <cell r="L974" t="b">
            <v>1</v>
          </cell>
          <cell r="M974" t="str">
            <v>PORTE 1</v>
          </cell>
        </row>
        <row r="975">
          <cell r="A975">
            <v>2060</v>
          </cell>
          <cell r="B975">
            <v>715252.45</v>
          </cell>
          <cell r="C975">
            <v>10</v>
          </cell>
          <cell r="D975" t="str">
            <v>10. Out/18</v>
          </cell>
          <cell r="E975">
            <v>666357.12</v>
          </cell>
          <cell r="F975" t="str">
            <v>PORTE 1</v>
          </cell>
          <cell r="G975">
            <v>761478.69914756343</v>
          </cell>
          <cell r="H975">
            <v>650000</v>
          </cell>
          <cell r="I975">
            <v>650000</v>
          </cell>
          <cell r="J975" t="str">
            <v>PORTE 1</v>
          </cell>
          <cell r="K975" t="str">
            <v>PORTE 1</v>
          </cell>
          <cell r="L975" t="b">
            <v>1</v>
          </cell>
          <cell r="M975" t="str">
            <v>PORTE 1</v>
          </cell>
        </row>
        <row r="976">
          <cell r="A976">
            <v>2061</v>
          </cell>
          <cell r="B976">
            <v>760410.85666666657</v>
          </cell>
          <cell r="C976">
            <v>9</v>
          </cell>
          <cell r="D976" t="str">
            <v>09. Set/18</v>
          </cell>
          <cell r="E976">
            <v>671551.5625</v>
          </cell>
          <cell r="F976" t="str">
            <v>PORTE 1</v>
          </cell>
          <cell r="G976">
            <v>912636.3862184363</v>
          </cell>
          <cell r="H976">
            <v>840000</v>
          </cell>
          <cell r="I976">
            <v>840000</v>
          </cell>
          <cell r="J976" t="str">
            <v>PORTE 2</v>
          </cell>
          <cell r="K976" t="str">
            <v>PORTE 2</v>
          </cell>
          <cell r="L976" t="b">
            <v>1</v>
          </cell>
          <cell r="M976" t="str">
            <v>PORTE 2</v>
          </cell>
        </row>
        <row r="977">
          <cell r="A977">
            <v>2062</v>
          </cell>
          <cell r="B977" t="str">
            <v>--</v>
          </cell>
          <cell r="C977">
            <v>12</v>
          </cell>
          <cell r="D977" t="str">
            <v>12. Dez/18</v>
          </cell>
          <cell r="E977">
            <v>1025460.6500000001</v>
          </cell>
          <cell r="F977" t="str">
            <v>PORTE 2</v>
          </cell>
          <cell r="G977">
            <v>764998.3338103618</v>
          </cell>
          <cell r="H977">
            <v>700000</v>
          </cell>
          <cell r="I977">
            <v>700000</v>
          </cell>
          <cell r="J977" t="str">
            <v>PORTE 1</v>
          </cell>
          <cell r="K977" t="str">
            <v>PORTE 1</v>
          </cell>
          <cell r="L977" t="b">
            <v>1</v>
          </cell>
          <cell r="M977" t="str">
            <v>PORTE 1</v>
          </cell>
        </row>
        <row r="978">
          <cell r="A978">
            <v>2063</v>
          </cell>
          <cell r="B978">
            <v>1105629.8899999999</v>
          </cell>
          <cell r="C978">
            <v>11</v>
          </cell>
          <cell r="D978" t="str">
            <v>11. Nov/18</v>
          </cell>
          <cell r="E978">
            <v>1159937.2049999998</v>
          </cell>
          <cell r="F978" t="str">
            <v>PORTE 2</v>
          </cell>
          <cell r="G978">
            <v>655712.85755173885</v>
          </cell>
          <cell r="H978">
            <v>600000</v>
          </cell>
          <cell r="I978">
            <v>600000</v>
          </cell>
          <cell r="J978" t="str">
            <v>PORTE 1</v>
          </cell>
          <cell r="K978" t="str">
            <v>PORTE 1</v>
          </cell>
          <cell r="L978" t="b">
            <v>1</v>
          </cell>
          <cell r="M978" t="str">
            <v>PORTE 1</v>
          </cell>
        </row>
        <row r="979">
          <cell r="A979">
            <v>2064</v>
          </cell>
          <cell r="B979">
            <v>362005.37999999995</v>
          </cell>
          <cell r="C979">
            <v>10</v>
          </cell>
          <cell r="D979" t="str">
            <v>10. Out/18</v>
          </cell>
          <cell r="E979">
            <v>318913.51666666666</v>
          </cell>
          <cell r="F979" t="str">
            <v>PORTE 1</v>
          </cell>
          <cell r="G979">
            <v>398529.18457497295</v>
          </cell>
          <cell r="H979">
            <v>600000</v>
          </cell>
          <cell r="I979">
            <v>600000</v>
          </cell>
          <cell r="J979" t="str">
            <v>PORTE 1</v>
          </cell>
          <cell r="K979" t="str">
            <v>PORTE 1</v>
          </cell>
          <cell r="L979" t="b">
            <v>1</v>
          </cell>
          <cell r="M979" t="str">
            <v>PORTE 1</v>
          </cell>
        </row>
        <row r="980">
          <cell r="A980">
            <v>2065</v>
          </cell>
          <cell r="B980">
            <v>872039.77</v>
          </cell>
          <cell r="C980">
            <v>10</v>
          </cell>
          <cell r="D980" t="str">
            <v>10. Out/18</v>
          </cell>
          <cell r="E980">
            <v>690653.61</v>
          </cell>
          <cell r="F980" t="str">
            <v>PORTE 1</v>
          </cell>
          <cell r="G980">
            <v>775005.92504955083</v>
          </cell>
          <cell r="H980">
            <v>700000</v>
          </cell>
          <cell r="I980">
            <v>700000</v>
          </cell>
          <cell r="J980" t="str">
            <v>PORTE 1</v>
          </cell>
          <cell r="K980" t="str">
            <v>PORTE 1</v>
          </cell>
          <cell r="L980" t="b">
            <v>1</v>
          </cell>
          <cell r="M980" t="str">
            <v>PORTE 1</v>
          </cell>
        </row>
        <row r="981">
          <cell r="A981">
            <v>2066</v>
          </cell>
          <cell r="B981">
            <v>589141.52</v>
          </cell>
          <cell r="C981">
            <v>9</v>
          </cell>
          <cell r="D981" t="str">
            <v>09. Set/18</v>
          </cell>
          <cell r="E981">
            <v>482114.76500000007</v>
          </cell>
          <cell r="F981" t="str">
            <v>PORTE 1</v>
          </cell>
          <cell r="G981">
            <v>567103.25630444509</v>
          </cell>
          <cell r="H981">
            <v>650000</v>
          </cell>
          <cell r="I981">
            <v>650000</v>
          </cell>
          <cell r="J981" t="str">
            <v>PORTE 1</v>
          </cell>
          <cell r="K981" t="str">
            <v>PORTE 1</v>
          </cell>
          <cell r="L981" t="b">
            <v>1</v>
          </cell>
          <cell r="M981" t="str">
            <v>PORTE 1</v>
          </cell>
        </row>
        <row r="982">
          <cell r="A982">
            <v>2067</v>
          </cell>
          <cell r="B982" t="str">
            <v>--</v>
          </cell>
          <cell r="C982">
            <v>2019</v>
          </cell>
          <cell r="D982" t="str">
            <v>13. 2019</v>
          </cell>
          <cell r="E982" t="str">
            <v>--</v>
          </cell>
          <cell r="F982" t="str">
            <v>N/A</v>
          </cell>
          <cell r="G982">
            <v>21550.169962253094</v>
          </cell>
          <cell r="H982">
            <v>620000</v>
          </cell>
          <cell r="I982">
            <v>620000</v>
          </cell>
          <cell r="J982" t="str">
            <v>PORTE 1</v>
          </cell>
          <cell r="K982" t="str">
            <v>PORTE 1</v>
          </cell>
          <cell r="L982" t="b">
            <v>1</v>
          </cell>
          <cell r="M982" t="str">
            <v>PORTE 1</v>
          </cell>
        </row>
        <row r="983">
          <cell r="A983">
            <v>2068</v>
          </cell>
          <cell r="B983" t="str">
            <v>--</v>
          </cell>
          <cell r="C983">
            <v>12</v>
          </cell>
          <cell r="D983" t="str">
            <v>12. Dez/18</v>
          </cell>
          <cell r="E983">
            <v>295674.06</v>
          </cell>
          <cell r="F983" t="str">
            <v>PORTE 1</v>
          </cell>
          <cell r="G983">
            <v>677569.95280346321</v>
          </cell>
          <cell r="H983">
            <v>620000</v>
          </cell>
          <cell r="I983">
            <v>620000</v>
          </cell>
          <cell r="J983" t="str">
            <v>PORTE 1</v>
          </cell>
          <cell r="K983" t="str">
            <v>PORTE 1</v>
          </cell>
          <cell r="L983" t="b">
            <v>1</v>
          </cell>
          <cell r="M983" t="str">
            <v>PORTE 1</v>
          </cell>
        </row>
        <row r="984">
          <cell r="A984">
            <v>2069</v>
          </cell>
          <cell r="B984" t="str">
            <v>--</v>
          </cell>
          <cell r="C984">
            <v>12</v>
          </cell>
          <cell r="D984" t="str">
            <v>12. Dez/18</v>
          </cell>
          <cell r="E984">
            <v>812908.51000000013</v>
          </cell>
          <cell r="F984" t="str">
            <v>PORTE 2</v>
          </cell>
          <cell r="G984">
            <v>1142033.2269026118</v>
          </cell>
          <cell r="H984">
            <v>1045000</v>
          </cell>
          <cell r="I984">
            <v>1045000</v>
          </cell>
          <cell r="J984" t="str">
            <v>PORTE 2</v>
          </cell>
          <cell r="K984" t="str">
            <v>PORTE 2</v>
          </cell>
          <cell r="L984" t="b">
            <v>1</v>
          </cell>
          <cell r="M984" t="str">
            <v>PORTE 2</v>
          </cell>
        </row>
        <row r="985">
          <cell r="A985">
            <v>2070</v>
          </cell>
          <cell r="B985">
            <v>1099672.27</v>
          </cell>
          <cell r="C985">
            <v>10</v>
          </cell>
          <cell r="D985" t="str">
            <v>10. Out/18</v>
          </cell>
          <cell r="E985">
            <v>996120.57666666654</v>
          </cell>
          <cell r="F985" t="str">
            <v>PORTE 2</v>
          </cell>
          <cell r="G985">
            <v>1043156.1162522309</v>
          </cell>
          <cell r="H985">
            <v>710000</v>
          </cell>
          <cell r="I985">
            <v>710000</v>
          </cell>
          <cell r="J985" t="str">
            <v>PORTE 1</v>
          </cell>
          <cell r="K985" t="str">
            <v>PORTE 2</v>
          </cell>
          <cell r="L985" t="b">
            <v>0</v>
          </cell>
          <cell r="M985" t="str">
            <v>PORTE 2</v>
          </cell>
        </row>
        <row r="986">
          <cell r="A986">
            <v>2071</v>
          </cell>
          <cell r="B986">
            <v>496935.83000000007</v>
          </cell>
          <cell r="C986">
            <v>11</v>
          </cell>
          <cell r="D986" t="str">
            <v>11. Nov/18</v>
          </cell>
          <cell r="E986">
            <v>420712.84499999997</v>
          </cell>
          <cell r="F986" t="str">
            <v>PORTE 1</v>
          </cell>
          <cell r="G986">
            <v>513714.35887913592</v>
          </cell>
          <cell r="H986">
            <v>600000</v>
          </cell>
          <cell r="I986">
            <v>600000</v>
          </cell>
          <cell r="J986" t="str">
            <v>PORTE 1</v>
          </cell>
          <cell r="K986" t="str">
            <v>PORTE 1</v>
          </cell>
          <cell r="L986" t="b">
            <v>1</v>
          </cell>
          <cell r="M986" t="str">
            <v>PORTE 1</v>
          </cell>
        </row>
        <row r="987">
          <cell r="A987">
            <v>2072</v>
          </cell>
          <cell r="B987">
            <v>551690.34666666656</v>
          </cell>
          <cell r="C987">
            <v>9</v>
          </cell>
          <cell r="D987" t="str">
            <v>09. Set/18</v>
          </cell>
          <cell r="E987">
            <v>475922.86249999999</v>
          </cell>
          <cell r="F987" t="str">
            <v>PORTE 1</v>
          </cell>
          <cell r="G987">
            <v>531120.67226532544</v>
          </cell>
          <cell r="H987">
            <v>495000</v>
          </cell>
          <cell r="I987">
            <v>495000</v>
          </cell>
          <cell r="J987" t="str">
            <v>PORTE 1</v>
          </cell>
          <cell r="K987" t="str">
            <v>PORTE 1</v>
          </cell>
          <cell r="L987" t="b">
            <v>1</v>
          </cell>
          <cell r="M987" t="str">
            <v>PORTE 1</v>
          </cell>
        </row>
        <row r="988">
          <cell r="A988">
            <v>2076</v>
          </cell>
          <cell r="B988">
            <v>1135317.8600000003</v>
          </cell>
          <cell r="C988">
            <v>10</v>
          </cell>
          <cell r="D988" t="str">
            <v>10. Out/18</v>
          </cell>
          <cell r="E988">
            <v>814756.2466666667</v>
          </cell>
          <cell r="F988" t="str">
            <v>PORTE 2</v>
          </cell>
          <cell r="G988">
            <v>842175.85778642772</v>
          </cell>
          <cell r="H988">
            <v>760000</v>
          </cell>
          <cell r="I988">
            <v>760000</v>
          </cell>
          <cell r="J988" t="str">
            <v>PORTE 1</v>
          </cell>
          <cell r="K988" t="str">
            <v>PORTE 2</v>
          </cell>
          <cell r="L988" t="b">
            <v>0</v>
          </cell>
          <cell r="M988" t="str">
            <v>PORTE 2</v>
          </cell>
        </row>
        <row r="989">
          <cell r="A989">
            <v>2077</v>
          </cell>
          <cell r="B989">
            <v>712067.89333333343</v>
          </cell>
          <cell r="C989">
            <v>9</v>
          </cell>
          <cell r="D989" t="str">
            <v>09. Set/18</v>
          </cell>
          <cell r="E989">
            <v>534056.17000000004</v>
          </cell>
          <cell r="F989" t="str">
            <v>PORTE 1</v>
          </cell>
          <cell r="G989">
            <v>651301.6877205309</v>
          </cell>
          <cell r="H989">
            <v>600000</v>
          </cell>
          <cell r="I989">
            <v>600000</v>
          </cell>
          <cell r="J989" t="str">
            <v>PORTE 1</v>
          </cell>
          <cell r="K989" t="str">
            <v>PORTE 1</v>
          </cell>
          <cell r="L989" t="b">
            <v>1</v>
          </cell>
          <cell r="M989" t="str">
            <v>PORTE 1</v>
          </cell>
        </row>
        <row r="990">
          <cell r="A990">
            <v>2078</v>
          </cell>
          <cell r="B990">
            <v>91988.05</v>
          </cell>
          <cell r="C990">
            <v>9</v>
          </cell>
          <cell r="D990" t="str">
            <v>09. Set/18</v>
          </cell>
          <cell r="E990">
            <v>80948.387499999997</v>
          </cell>
          <cell r="F990" t="str">
            <v>PORTE 1</v>
          </cell>
          <cell r="G990">
            <v>121066.57543285406</v>
          </cell>
          <cell r="H990" t="str">
            <v>--</v>
          </cell>
          <cell r="I990" t="str">
            <v>--</v>
          </cell>
          <cell r="J990" t="str">
            <v>PORTE 1</v>
          </cell>
          <cell r="K990" t="str">
            <v>PORTE 1</v>
          </cell>
          <cell r="L990" t="b">
            <v>1</v>
          </cell>
          <cell r="M990" t="str">
            <v>PORTE 1</v>
          </cell>
        </row>
        <row r="991">
          <cell r="A991">
            <v>2080</v>
          </cell>
          <cell r="B991">
            <v>918477.29</v>
          </cell>
          <cell r="C991">
            <v>11</v>
          </cell>
          <cell r="D991" t="str">
            <v>11. Nov/18</v>
          </cell>
          <cell r="E991">
            <v>750418.18</v>
          </cell>
          <cell r="F991" t="str">
            <v>PORTE 1</v>
          </cell>
          <cell r="G991">
            <v>732996.56375376356</v>
          </cell>
          <cell r="H991">
            <v>760000</v>
          </cell>
          <cell r="I991">
            <v>760000</v>
          </cell>
          <cell r="J991" t="str">
            <v>PORTE 1</v>
          </cell>
          <cell r="K991" t="str">
            <v>PORTE 1</v>
          </cell>
          <cell r="L991" t="b">
            <v>1</v>
          </cell>
          <cell r="M991" t="str">
            <v>PORTE 1</v>
          </cell>
        </row>
        <row r="992">
          <cell r="A992">
            <v>2081</v>
          </cell>
          <cell r="B992">
            <v>909553.35999999987</v>
          </cell>
          <cell r="C992">
            <v>11</v>
          </cell>
          <cell r="D992" t="str">
            <v>11. Nov/18</v>
          </cell>
          <cell r="E992">
            <v>764600.31</v>
          </cell>
          <cell r="F992" t="str">
            <v>PORTE 1</v>
          </cell>
          <cell r="G992">
            <v>921481.39443330304</v>
          </cell>
          <cell r="H992">
            <v>620000</v>
          </cell>
          <cell r="I992">
            <v>620000</v>
          </cell>
          <cell r="J992" t="str">
            <v>PORTE 1</v>
          </cell>
          <cell r="K992" t="str">
            <v>PORTE 2</v>
          </cell>
          <cell r="L992" t="b">
            <v>0</v>
          </cell>
          <cell r="M992" t="str">
            <v>PORTE 2</v>
          </cell>
        </row>
        <row r="993">
          <cell r="A993">
            <v>2082</v>
          </cell>
          <cell r="B993">
            <v>594301.81999999983</v>
          </cell>
          <cell r="C993">
            <v>11</v>
          </cell>
          <cell r="D993" t="str">
            <v>11. Nov/18</v>
          </cell>
          <cell r="E993">
            <v>486672.88499999995</v>
          </cell>
          <cell r="F993" t="str">
            <v>PORTE 1</v>
          </cell>
          <cell r="G993">
            <v>438827.88833579561</v>
          </cell>
          <cell r="H993">
            <v>415000</v>
          </cell>
          <cell r="I993">
            <v>415000</v>
          </cell>
          <cell r="J993" t="str">
            <v>PORTE 1</v>
          </cell>
          <cell r="K993" t="str">
            <v>PORTE 1</v>
          </cell>
          <cell r="L993" t="b">
            <v>1</v>
          </cell>
          <cell r="M993" t="str">
            <v>PORTE 1</v>
          </cell>
        </row>
        <row r="994">
          <cell r="A994">
            <v>2083</v>
          </cell>
          <cell r="B994" t="str">
            <v>--</v>
          </cell>
          <cell r="C994">
            <v>12</v>
          </cell>
          <cell r="D994" t="str">
            <v>12. Dez/18</v>
          </cell>
          <cell r="E994">
            <v>320268.71000000002</v>
          </cell>
          <cell r="F994" t="str">
            <v>PORTE 1</v>
          </cell>
          <cell r="G994">
            <v>482378.75577866239</v>
          </cell>
          <cell r="H994">
            <v>515000</v>
          </cell>
          <cell r="I994">
            <v>515000</v>
          </cell>
          <cell r="J994" t="str">
            <v>PORTE 1</v>
          </cell>
          <cell r="K994" t="str">
            <v>PORTE 1</v>
          </cell>
          <cell r="L994" t="b">
            <v>1</v>
          </cell>
          <cell r="M994" t="str">
            <v>PORTE 1</v>
          </cell>
        </row>
        <row r="995">
          <cell r="A995">
            <v>2084</v>
          </cell>
          <cell r="B995">
            <v>800961.92500000005</v>
          </cell>
          <cell r="C995">
            <v>10</v>
          </cell>
          <cell r="D995" t="str">
            <v>10. Out/18</v>
          </cell>
          <cell r="E995">
            <v>592323.66666666663</v>
          </cell>
          <cell r="F995" t="str">
            <v>PORTE 1</v>
          </cell>
          <cell r="G995">
            <v>841396.42890121427</v>
          </cell>
          <cell r="H995">
            <v>1050000</v>
          </cell>
          <cell r="I995">
            <v>1050000</v>
          </cell>
          <cell r="J995" t="str">
            <v>PORTE 2</v>
          </cell>
          <cell r="K995" t="str">
            <v>PORTE 2</v>
          </cell>
          <cell r="L995" t="b">
            <v>1</v>
          </cell>
          <cell r="M995" t="str">
            <v>PORTE 2</v>
          </cell>
        </row>
        <row r="996">
          <cell r="A996">
            <v>2086</v>
          </cell>
          <cell r="B996" t="str">
            <v>--</v>
          </cell>
          <cell r="C996">
            <v>12</v>
          </cell>
          <cell r="D996" t="str">
            <v>12. Dez/18</v>
          </cell>
          <cell r="E996">
            <v>160646.04999999999</v>
          </cell>
          <cell r="F996" t="str">
            <v>PORTE 1</v>
          </cell>
          <cell r="G996">
            <v>401818.30739181268</v>
          </cell>
          <cell r="H996">
            <v>630000</v>
          </cell>
          <cell r="I996">
            <v>630000</v>
          </cell>
          <cell r="J996" t="str">
            <v>PORTE 1</v>
          </cell>
          <cell r="K996" t="str">
            <v>PORTE 1</v>
          </cell>
          <cell r="L996" t="b">
            <v>1</v>
          </cell>
          <cell r="M996" t="str">
            <v>PORTE 1</v>
          </cell>
        </row>
        <row r="997">
          <cell r="A997">
            <v>2091</v>
          </cell>
          <cell r="B997">
            <v>1013045.7299999999</v>
          </cell>
          <cell r="C997">
            <v>11</v>
          </cell>
          <cell r="D997" t="str">
            <v>11. Nov/18</v>
          </cell>
          <cell r="E997">
            <v>573007.86999999988</v>
          </cell>
          <cell r="F997" t="str">
            <v>PORTE 1</v>
          </cell>
          <cell r="G997">
            <v>764998.33381036157</v>
          </cell>
          <cell r="H997">
            <v>700000</v>
          </cell>
          <cell r="I997">
            <v>700000</v>
          </cell>
          <cell r="J997" t="str">
            <v>PORTE 1</v>
          </cell>
          <cell r="K997" t="str">
            <v>PORTE 1</v>
          </cell>
          <cell r="L997" t="b">
            <v>1</v>
          </cell>
          <cell r="M997" t="str">
            <v>PORTE 1</v>
          </cell>
        </row>
        <row r="998">
          <cell r="A998">
            <v>2092</v>
          </cell>
          <cell r="B998" t="str">
            <v>--</v>
          </cell>
          <cell r="C998">
            <v>12</v>
          </cell>
          <cell r="D998" t="str">
            <v>12. Dez/18</v>
          </cell>
          <cell r="E998">
            <v>581128.54</v>
          </cell>
          <cell r="F998" t="str">
            <v>PORTE 1</v>
          </cell>
          <cell r="G998">
            <v>714166.66214870068</v>
          </cell>
          <cell r="H998">
            <v>710000</v>
          </cell>
          <cell r="I998">
            <v>710000</v>
          </cell>
          <cell r="J998" t="str">
            <v>PORTE 1</v>
          </cell>
          <cell r="K998" t="str">
            <v>PORTE 1</v>
          </cell>
          <cell r="L998" t="b">
            <v>1</v>
          </cell>
          <cell r="M998" t="str">
            <v>PORTE 1</v>
          </cell>
        </row>
        <row r="999">
          <cell r="A999">
            <v>2095</v>
          </cell>
          <cell r="B999">
            <v>1084771.53</v>
          </cell>
          <cell r="C999">
            <v>11</v>
          </cell>
          <cell r="D999" t="str">
            <v>11. Nov/18</v>
          </cell>
          <cell r="E999">
            <v>1196295.9450000001</v>
          </cell>
          <cell r="F999" t="str">
            <v>PORTE 2</v>
          </cell>
          <cell r="G999">
            <v>1045043.6723232227</v>
          </cell>
          <cell r="H999">
            <v>879000</v>
          </cell>
          <cell r="I999">
            <v>879000</v>
          </cell>
          <cell r="J999" t="str">
            <v>PORTE 2</v>
          </cell>
          <cell r="K999" t="str">
            <v>PORTE 2</v>
          </cell>
          <cell r="L999" t="b">
            <v>1</v>
          </cell>
          <cell r="M999" t="str">
            <v>PORTE 2</v>
          </cell>
        </row>
        <row r="1000">
          <cell r="A1000">
            <v>2097</v>
          </cell>
          <cell r="B1000">
            <v>905743.08000000007</v>
          </cell>
          <cell r="C1000">
            <v>10</v>
          </cell>
          <cell r="D1000" t="str">
            <v>10. Out/18</v>
          </cell>
          <cell r="E1000">
            <v>826876.20666666667</v>
          </cell>
          <cell r="F1000" t="str">
            <v>PORTE 2</v>
          </cell>
          <cell r="G1000">
            <v>668305.23984816857</v>
          </cell>
          <cell r="H1000">
            <v>600000</v>
          </cell>
          <cell r="I1000">
            <v>600000</v>
          </cell>
          <cell r="J1000" t="str">
            <v>PORTE 1</v>
          </cell>
          <cell r="K1000" t="str">
            <v>PORTE 1</v>
          </cell>
          <cell r="L1000" t="b">
            <v>1</v>
          </cell>
          <cell r="M1000" t="str">
            <v>PORTE 1</v>
          </cell>
        </row>
        <row r="1001">
          <cell r="A1001">
            <v>2098</v>
          </cell>
          <cell r="B1001">
            <v>1836193.3800000001</v>
          </cell>
          <cell r="C1001">
            <v>10</v>
          </cell>
          <cell r="D1001" t="str">
            <v>10. Out/18</v>
          </cell>
          <cell r="E1001">
            <v>1705695.6133333333</v>
          </cell>
          <cell r="F1001" t="str">
            <v>PORTE 3</v>
          </cell>
          <cell r="G1001">
            <v>1588351.722790089</v>
          </cell>
          <cell r="H1001">
            <v>800000</v>
          </cell>
          <cell r="I1001">
            <v>800000</v>
          </cell>
          <cell r="J1001" t="str">
            <v>PORTE 2</v>
          </cell>
          <cell r="K1001" t="str">
            <v>PORTE 3</v>
          </cell>
          <cell r="L1001" t="b">
            <v>0</v>
          </cell>
          <cell r="M1001" t="str">
            <v>PORTE 3</v>
          </cell>
        </row>
        <row r="1002">
          <cell r="A1002">
            <v>2101</v>
          </cell>
          <cell r="B1002" t="str">
            <v>--</v>
          </cell>
          <cell r="C1002">
            <v>12</v>
          </cell>
          <cell r="D1002" t="str">
            <v>12. Dez/18</v>
          </cell>
          <cell r="E1002">
            <v>609887.2699999999</v>
          </cell>
          <cell r="F1002" t="str">
            <v>PORTE 1</v>
          </cell>
          <cell r="G1002">
            <v>815720.4616631167</v>
          </cell>
          <cell r="H1002">
            <v>691000</v>
          </cell>
          <cell r="I1002">
            <v>691000</v>
          </cell>
          <cell r="J1002" t="str">
            <v>PORTE 1</v>
          </cell>
          <cell r="K1002" t="str">
            <v>PORTE 2</v>
          </cell>
          <cell r="L1002" t="b">
            <v>0</v>
          </cell>
          <cell r="M1002" t="str">
            <v>PORTE 1</v>
          </cell>
        </row>
        <row r="1003">
          <cell r="A1003">
            <v>2102</v>
          </cell>
          <cell r="B1003">
            <v>539008.32500000007</v>
          </cell>
          <cell r="C1003">
            <v>10</v>
          </cell>
          <cell r="D1003" t="str">
            <v>10. Out/18</v>
          </cell>
          <cell r="E1003">
            <v>395836.08333333331</v>
          </cell>
          <cell r="F1003" t="str">
            <v>PORTE 1</v>
          </cell>
          <cell r="G1003">
            <v>671459.53998368676</v>
          </cell>
          <cell r="H1003">
            <v>635000</v>
          </cell>
          <cell r="I1003">
            <v>635000</v>
          </cell>
          <cell r="J1003" t="str">
            <v>PORTE 1</v>
          </cell>
          <cell r="K1003" t="str">
            <v>PORTE 1</v>
          </cell>
          <cell r="L1003" t="b">
            <v>1</v>
          </cell>
          <cell r="M1003" t="str">
            <v>PORTE 1</v>
          </cell>
        </row>
        <row r="1004">
          <cell r="A1004">
            <v>2103</v>
          </cell>
          <cell r="B1004">
            <v>1934725.355</v>
          </cell>
          <cell r="C1004">
            <v>10</v>
          </cell>
          <cell r="D1004" t="str">
            <v>10. Out/18</v>
          </cell>
          <cell r="E1004">
            <v>1428570.5499999998</v>
          </cell>
          <cell r="F1004" t="str">
            <v>PORTE 3</v>
          </cell>
          <cell r="G1004">
            <v>2090696.5090861302</v>
          </cell>
          <cell r="H1004">
            <v>1801000</v>
          </cell>
          <cell r="I1004">
            <v>1801000</v>
          </cell>
          <cell r="J1004" t="str">
            <v>PORTE 3</v>
          </cell>
          <cell r="K1004" t="str">
            <v>PORTE 4</v>
          </cell>
          <cell r="L1004" t="b">
            <v>0</v>
          </cell>
          <cell r="M1004" t="str">
            <v>PORTE 3</v>
          </cell>
        </row>
        <row r="1005">
          <cell r="A1005">
            <v>2104</v>
          </cell>
          <cell r="B1005">
            <v>556279.64999999991</v>
          </cell>
          <cell r="C1005">
            <v>11</v>
          </cell>
          <cell r="D1005" t="str">
            <v>11. Nov/18</v>
          </cell>
          <cell r="E1005">
            <v>454405.58499999996</v>
          </cell>
          <cell r="F1005" t="str">
            <v>PORTE 1</v>
          </cell>
          <cell r="G1005">
            <v>610129.37727651536</v>
          </cell>
          <cell r="H1005">
            <v>577000</v>
          </cell>
          <cell r="I1005">
            <v>577000</v>
          </cell>
          <cell r="J1005" t="str">
            <v>PORTE 1</v>
          </cell>
          <cell r="K1005" t="str">
            <v>PORTE 1</v>
          </cell>
          <cell r="L1005" t="b">
            <v>1</v>
          </cell>
          <cell r="M1005" t="str">
            <v>PORTE 1</v>
          </cell>
        </row>
        <row r="1006">
          <cell r="A1006">
            <v>2105</v>
          </cell>
          <cell r="B1006">
            <v>750394.09000000008</v>
          </cell>
          <cell r="C1006">
            <v>11</v>
          </cell>
          <cell r="D1006" t="str">
            <v>11. Nov/18</v>
          </cell>
          <cell r="E1006">
            <v>448242.70000000007</v>
          </cell>
          <cell r="F1006" t="str">
            <v>PORTE 1</v>
          </cell>
          <cell r="G1006">
            <v>712541.30520622281</v>
          </cell>
          <cell r="H1006">
            <v>652000</v>
          </cell>
          <cell r="I1006">
            <v>652000</v>
          </cell>
          <cell r="J1006" t="str">
            <v>PORTE 1</v>
          </cell>
          <cell r="K1006" t="str">
            <v>PORTE 1</v>
          </cell>
          <cell r="L1006" t="b">
            <v>1</v>
          </cell>
          <cell r="M1006" t="str">
            <v>PORTE 1</v>
          </cell>
        </row>
        <row r="1007">
          <cell r="A1007">
            <v>2106</v>
          </cell>
          <cell r="B1007" t="str">
            <v>--</v>
          </cell>
          <cell r="C1007">
            <v>12</v>
          </cell>
          <cell r="D1007" t="str">
            <v>12. Dez/18</v>
          </cell>
          <cell r="E1007">
            <v>321089.90000000008</v>
          </cell>
          <cell r="F1007" t="str">
            <v>PORTE 1</v>
          </cell>
          <cell r="G1007">
            <v>748605.51237156847</v>
          </cell>
          <cell r="H1007">
            <v>685000</v>
          </cell>
          <cell r="I1007">
            <v>685000</v>
          </cell>
          <cell r="J1007" t="str">
            <v>PORTE 1</v>
          </cell>
          <cell r="K1007" t="str">
            <v>PORTE 1</v>
          </cell>
          <cell r="L1007" t="b">
            <v>1</v>
          </cell>
          <cell r="M1007" t="str">
            <v>PORTE 1</v>
          </cell>
        </row>
        <row r="1008">
          <cell r="A1008">
            <v>2109</v>
          </cell>
          <cell r="B1008">
            <v>249634.15</v>
          </cell>
          <cell r="C1008">
            <v>11</v>
          </cell>
          <cell r="D1008" t="str">
            <v>11. Nov/18</v>
          </cell>
          <cell r="E1008">
            <v>134321.32500000001</v>
          </cell>
          <cell r="F1008" t="str">
            <v>PORTE 1</v>
          </cell>
          <cell r="G1008">
            <v>224030.78912341391</v>
          </cell>
          <cell r="H1008" t="str">
            <v>--</v>
          </cell>
          <cell r="I1008" t="str">
            <v>--</v>
          </cell>
          <cell r="J1008" t="str">
            <v>PORTE 1</v>
          </cell>
          <cell r="K1008" t="str">
            <v>PORTE 1</v>
          </cell>
          <cell r="L1008" t="b">
            <v>1</v>
          </cell>
          <cell r="M1008" t="str">
            <v>PORTE 1</v>
          </cell>
        </row>
        <row r="1009">
          <cell r="A1009">
            <v>2110</v>
          </cell>
          <cell r="B1009" t="str">
            <v>--</v>
          </cell>
          <cell r="C1009">
            <v>12</v>
          </cell>
          <cell r="D1009" t="str">
            <v>12. Dez/18</v>
          </cell>
          <cell r="E1009">
            <v>55516.630000000005</v>
          </cell>
          <cell r="F1009" t="str">
            <v>PORTE 1</v>
          </cell>
          <cell r="G1009">
            <v>131355.10716731843</v>
          </cell>
          <cell r="H1009" t="str">
            <v>--</v>
          </cell>
          <cell r="I1009" t="str">
            <v>--</v>
          </cell>
          <cell r="J1009" t="str">
            <v>PORTE 1</v>
          </cell>
          <cell r="K1009" t="str">
            <v>PORTE 1</v>
          </cell>
          <cell r="L1009" t="b">
            <v>1</v>
          </cell>
          <cell r="M1009" t="str">
            <v>PORTE 1</v>
          </cell>
        </row>
        <row r="1010">
          <cell r="A1010">
            <v>2111</v>
          </cell>
          <cell r="B1010" t="str">
            <v>--</v>
          </cell>
          <cell r="C1010">
            <v>12</v>
          </cell>
          <cell r="D1010" t="str">
            <v>12. Dez/18</v>
          </cell>
          <cell r="E1010">
            <v>245087.99</v>
          </cell>
          <cell r="F1010" t="str">
            <v>PORTE 1</v>
          </cell>
          <cell r="G1010">
            <v>785353.46116474667</v>
          </cell>
          <cell r="H1010">
            <v>837000</v>
          </cell>
          <cell r="I1010">
            <v>837000</v>
          </cell>
          <cell r="J1010" t="str">
            <v>PORTE 2</v>
          </cell>
          <cell r="K1010" t="str">
            <v>PORTE 1</v>
          </cell>
          <cell r="L1010" t="b">
            <v>0</v>
          </cell>
          <cell r="M1010" t="str">
            <v>PORTE 2</v>
          </cell>
        </row>
        <row r="1011">
          <cell r="A1011">
            <v>2112</v>
          </cell>
          <cell r="B1011" t="str">
            <v>--</v>
          </cell>
          <cell r="C1011">
            <v>12</v>
          </cell>
          <cell r="D1011" t="str">
            <v>12. Dez/18</v>
          </cell>
          <cell r="E1011">
            <v>476259.77999999991</v>
          </cell>
          <cell r="F1011" t="str">
            <v>PORTE 1</v>
          </cell>
          <cell r="G1011">
            <v>944226.5148745036</v>
          </cell>
          <cell r="H1011">
            <v>864000</v>
          </cell>
          <cell r="I1011">
            <v>864000</v>
          </cell>
          <cell r="J1011" t="str">
            <v>PORTE 2</v>
          </cell>
          <cell r="K1011" t="str">
            <v>PORTE 2</v>
          </cell>
          <cell r="L1011" t="b">
            <v>1</v>
          </cell>
          <cell r="M1011" t="str">
            <v>PORTE 2</v>
          </cell>
        </row>
        <row r="1012">
          <cell r="A1012">
            <v>2115</v>
          </cell>
          <cell r="B1012" t="str">
            <v>--</v>
          </cell>
          <cell r="C1012">
            <v>12</v>
          </cell>
          <cell r="D1012" t="str">
            <v>12. Dez/18</v>
          </cell>
          <cell r="E1012">
            <v>464348.54000000004</v>
          </cell>
          <cell r="F1012" t="str">
            <v>PORTE 1</v>
          </cell>
          <cell r="G1012">
            <v>628282.76893179701</v>
          </cell>
          <cell r="H1012">
            <v>700000</v>
          </cell>
          <cell r="I1012">
            <v>700000</v>
          </cell>
          <cell r="J1012" t="str">
            <v>PORTE 1</v>
          </cell>
          <cell r="K1012" t="str">
            <v>PORTE 1</v>
          </cell>
          <cell r="L1012" t="b">
            <v>1</v>
          </cell>
          <cell r="M1012" t="str">
            <v>PORTE 1</v>
          </cell>
        </row>
        <row r="1013">
          <cell r="A1013">
            <v>2116</v>
          </cell>
          <cell r="B1013">
            <v>828770.63600000017</v>
          </cell>
          <cell r="C1013">
            <v>7</v>
          </cell>
          <cell r="D1013" t="str">
            <v>07. Jul/18</v>
          </cell>
          <cell r="E1013">
            <v>835698.85000000009</v>
          </cell>
          <cell r="F1013" t="str">
            <v>PORTE 2</v>
          </cell>
          <cell r="G1013">
            <v>803020.56071282073</v>
          </cell>
          <cell r="H1013">
            <v>683000</v>
          </cell>
          <cell r="I1013">
            <v>683000</v>
          </cell>
          <cell r="J1013" t="str">
            <v>PORTE 1</v>
          </cell>
          <cell r="K1013" t="str">
            <v>PORTE 2</v>
          </cell>
          <cell r="L1013" t="b">
            <v>0</v>
          </cell>
          <cell r="M1013" t="str">
            <v>PORTE 2</v>
          </cell>
        </row>
        <row r="1014">
          <cell r="A1014">
            <v>2118</v>
          </cell>
          <cell r="B1014">
            <v>1366260.9199999997</v>
          </cell>
          <cell r="C1014">
            <v>11</v>
          </cell>
          <cell r="D1014" t="str">
            <v>11. Nov/18</v>
          </cell>
          <cell r="E1014">
            <v>1221815.4449999998</v>
          </cell>
          <cell r="F1014" t="str">
            <v>PORTE 2</v>
          </cell>
          <cell r="G1014">
            <v>1092854.7625862313</v>
          </cell>
          <cell r="H1014">
            <v>1000000</v>
          </cell>
          <cell r="I1014">
            <v>1000000</v>
          </cell>
          <cell r="J1014" t="str">
            <v>PORTE 2</v>
          </cell>
          <cell r="K1014" t="str">
            <v>PORTE 2</v>
          </cell>
          <cell r="L1014" t="b">
            <v>1</v>
          </cell>
          <cell r="M1014" t="str">
            <v>PORTE 2</v>
          </cell>
        </row>
        <row r="1015">
          <cell r="A1015">
            <v>2119</v>
          </cell>
          <cell r="B1015">
            <v>453957.41999999993</v>
          </cell>
          <cell r="C1015">
            <v>11</v>
          </cell>
          <cell r="D1015" t="str">
            <v>11. Nov/18</v>
          </cell>
          <cell r="E1015">
            <v>531331.55999999994</v>
          </cell>
          <cell r="F1015" t="str">
            <v>PORTE 1</v>
          </cell>
          <cell r="G1015">
            <v>611127.17479655624</v>
          </cell>
          <cell r="H1015">
            <v>571000</v>
          </cell>
          <cell r="I1015">
            <v>571000</v>
          </cell>
          <cell r="J1015" t="str">
            <v>PORTE 1</v>
          </cell>
          <cell r="K1015" t="str">
            <v>PORTE 1</v>
          </cell>
          <cell r="L1015" t="b">
            <v>1</v>
          </cell>
          <cell r="M1015" t="str">
            <v>PORTE 1</v>
          </cell>
        </row>
        <row r="1016">
          <cell r="A1016">
            <v>2120</v>
          </cell>
          <cell r="B1016">
            <v>0</v>
          </cell>
          <cell r="C1016" t="str">
            <v>--</v>
          </cell>
          <cell r="D1016" t="str">
            <v>13. 2019</v>
          </cell>
          <cell r="E1016" t="str">
            <v>--</v>
          </cell>
          <cell r="F1016" t="str">
            <v>PORTE 1</v>
          </cell>
          <cell r="G1016">
            <v>915167.7946470445</v>
          </cell>
          <cell r="H1016">
            <v>1300000</v>
          </cell>
          <cell r="I1016">
            <v>1300000</v>
          </cell>
          <cell r="J1016" t="str">
            <v>PORTE 3</v>
          </cell>
          <cell r="K1016" t="str">
            <v>PORTE 2</v>
          </cell>
          <cell r="L1016" t="b">
            <v>0</v>
          </cell>
          <cell r="M1016" t="str">
            <v>PORTE 2</v>
          </cell>
        </row>
        <row r="1017">
          <cell r="A1017">
            <v>2121</v>
          </cell>
          <cell r="B1017">
            <v>668855.29</v>
          </cell>
          <cell r="C1017">
            <v>8</v>
          </cell>
          <cell r="D1017" t="str">
            <v>08. Ago/18</v>
          </cell>
          <cell r="E1017">
            <v>594091.13000000012</v>
          </cell>
          <cell r="F1017" t="str">
            <v>PORTE 1</v>
          </cell>
          <cell r="G1017">
            <v>721872.38200286624</v>
          </cell>
          <cell r="H1017">
            <v>570000</v>
          </cell>
          <cell r="I1017">
            <v>570000</v>
          </cell>
          <cell r="J1017" t="str">
            <v>PORTE 1</v>
          </cell>
          <cell r="K1017" t="str">
            <v>PORTE 1</v>
          </cell>
          <cell r="L1017" t="b">
            <v>1</v>
          </cell>
          <cell r="M1017" t="str">
            <v>PORTE 1</v>
          </cell>
        </row>
        <row r="1018">
          <cell r="A1018">
            <v>2122</v>
          </cell>
          <cell r="B1018">
            <v>190038.92499999999</v>
          </cell>
          <cell r="C1018">
            <v>10</v>
          </cell>
          <cell r="D1018" t="str">
            <v>10. Out/18</v>
          </cell>
          <cell r="E1018">
            <v>128266.67333333332</v>
          </cell>
          <cell r="F1018" t="str">
            <v>PORTE 1</v>
          </cell>
          <cell r="G1018">
            <v>192539.64390995589</v>
          </cell>
          <cell r="H1018" t="str">
            <v>--</v>
          </cell>
          <cell r="I1018" t="str">
            <v>--</v>
          </cell>
          <cell r="J1018" t="str">
            <v>PORTE 1</v>
          </cell>
          <cell r="K1018" t="str">
            <v>PORTE 1</v>
          </cell>
          <cell r="L1018" t="b">
            <v>1</v>
          </cell>
          <cell r="M1018" t="str">
            <v>PORTE 1</v>
          </cell>
        </row>
        <row r="1019">
          <cell r="A1019">
            <v>2124</v>
          </cell>
          <cell r="B1019">
            <v>177404.71</v>
          </cell>
          <cell r="C1019">
            <v>11</v>
          </cell>
          <cell r="D1019" t="str">
            <v>11. Nov/18</v>
          </cell>
          <cell r="E1019">
            <v>92822.554999999993</v>
          </cell>
          <cell r="F1019" t="str">
            <v>PORTE 1</v>
          </cell>
          <cell r="G1019">
            <v>159414.84584691483</v>
          </cell>
          <cell r="H1019" t="str">
            <v>--</v>
          </cell>
          <cell r="I1019" t="str">
            <v>--</v>
          </cell>
          <cell r="J1019" t="str">
            <v>PORTE 1</v>
          </cell>
          <cell r="K1019" t="str">
            <v>PORTE 1</v>
          </cell>
          <cell r="L1019" t="b">
            <v>1</v>
          </cell>
          <cell r="M1019" t="str">
            <v>PORTE 1</v>
          </cell>
        </row>
        <row r="1020">
          <cell r="A1020">
            <v>2125</v>
          </cell>
          <cell r="B1020" t="str">
            <v>--</v>
          </cell>
          <cell r="C1020">
            <v>12</v>
          </cell>
          <cell r="D1020" t="str">
            <v>12. Dez/18</v>
          </cell>
          <cell r="E1020">
            <v>36235.47</v>
          </cell>
          <cell r="F1020" t="str">
            <v>PORTE 1</v>
          </cell>
          <cell r="G1020">
            <v>96125.697328405397</v>
          </cell>
          <cell r="H1020" t="str">
            <v>--</v>
          </cell>
          <cell r="I1020" t="str">
            <v>--</v>
          </cell>
          <cell r="J1020" t="str">
            <v>PORTE 1</v>
          </cell>
          <cell r="K1020" t="str">
            <v>PORTE 1</v>
          </cell>
          <cell r="L1020" t="b">
            <v>1</v>
          </cell>
          <cell r="M1020" t="str">
            <v>PORTE 1</v>
          </cell>
        </row>
        <row r="1021">
          <cell r="A1021">
            <v>2126</v>
          </cell>
          <cell r="B1021" t="str">
            <v>--</v>
          </cell>
          <cell r="C1021">
            <v>12</v>
          </cell>
          <cell r="D1021" t="str">
            <v>12. Dez/18</v>
          </cell>
          <cell r="E1021">
            <v>97856.11</v>
          </cell>
          <cell r="F1021" t="str">
            <v>PORTE 1</v>
          </cell>
          <cell r="G1021">
            <v>106816.82142089975</v>
          </cell>
          <cell r="H1021" t="str">
            <v>--</v>
          </cell>
          <cell r="I1021" t="str">
            <v>--</v>
          </cell>
          <cell r="J1021" t="str">
            <v>PORTE 1</v>
          </cell>
          <cell r="K1021" t="str">
            <v>PORTE 1</v>
          </cell>
          <cell r="L1021" t="b">
            <v>1</v>
          </cell>
          <cell r="M1021" t="str">
            <v>PORTE 1</v>
          </cell>
        </row>
        <row r="1022">
          <cell r="A1022">
            <v>2127</v>
          </cell>
          <cell r="B1022">
            <v>0</v>
          </cell>
          <cell r="C1022" t="str">
            <v>--</v>
          </cell>
          <cell r="D1022" t="str">
            <v>13. 2019</v>
          </cell>
          <cell r="E1022" t="str">
            <v>--</v>
          </cell>
          <cell r="F1022" t="str">
            <v>PORTE 1</v>
          </cell>
          <cell r="G1022">
            <v>261784.48705491546</v>
          </cell>
          <cell r="H1022" t="str">
            <v>--</v>
          </cell>
          <cell r="I1022" t="str">
            <v>--</v>
          </cell>
          <cell r="J1022" t="str">
            <v>PORTE 1</v>
          </cell>
          <cell r="K1022" t="str">
            <v>PORTE 1</v>
          </cell>
          <cell r="L1022" t="b">
            <v>1</v>
          </cell>
          <cell r="M1022" t="str">
            <v>PORTE 1</v>
          </cell>
        </row>
        <row r="1023">
          <cell r="A1023">
            <v>2132</v>
          </cell>
          <cell r="B1023" t="str">
            <v>--</v>
          </cell>
          <cell r="C1023">
            <v>12</v>
          </cell>
          <cell r="D1023" t="str">
            <v>12. Dez/18</v>
          </cell>
          <cell r="E1023">
            <v>287999.03999999998</v>
          </cell>
          <cell r="F1023" t="str">
            <v>PORTE 1</v>
          </cell>
          <cell r="G1023">
            <v>618781.03918965196</v>
          </cell>
          <cell r="H1023">
            <v>659000</v>
          </cell>
          <cell r="I1023">
            <v>659000</v>
          </cell>
          <cell r="J1023" t="str">
            <v>PORTE 1</v>
          </cell>
          <cell r="K1023" t="str">
            <v>PORTE 1</v>
          </cell>
          <cell r="L1023" t="b">
            <v>1</v>
          </cell>
          <cell r="M1023" t="str">
            <v>PORTE 1</v>
          </cell>
        </row>
        <row r="1024">
          <cell r="A1024">
            <v>2133</v>
          </cell>
          <cell r="B1024" t="str">
            <v>--</v>
          </cell>
          <cell r="C1024">
            <v>12</v>
          </cell>
          <cell r="D1024" t="str">
            <v>12. Dez/18</v>
          </cell>
          <cell r="E1024">
            <v>63929.060000000005</v>
          </cell>
          <cell r="F1024" t="str">
            <v>PORTE 1</v>
          </cell>
          <cell r="G1024">
            <v>314141.38446589856</v>
          </cell>
          <cell r="H1024">
            <v>350000</v>
          </cell>
          <cell r="I1024">
            <v>350000</v>
          </cell>
          <cell r="J1024" t="str">
            <v>PORTE 1</v>
          </cell>
          <cell r="K1024" t="str">
            <v>PORTE 1</v>
          </cell>
          <cell r="L1024" t="b">
            <v>1</v>
          </cell>
          <cell r="M1024" t="str">
            <v>PORTE 1</v>
          </cell>
        </row>
        <row r="1025">
          <cell r="A1025">
            <v>2134</v>
          </cell>
          <cell r="B1025">
            <v>0</v>
          </cell>
          <cell r="C1025" t="str">
            <v>--</v>
          </cell>
          <cell r="D1025" t="str">
            <v>13. 2019</v>
          </cell>
          <cell r="E1025" t="str">
            <v>--</v>
          </cell>
          <cell r="F1025" t="str">
            <v>PORTE 1</v>
          </cell>
          <cell r="G1025">
            <v>314141.38446589856</v>
          </cell>
          <cell r="H1025">
            <v>350000</v>
          </cell>
          <cell r="I1025">
            <v>350000</v>
          </cell>
          <cell r="J1025" t="str">
            <v>PORTE 1</v>
          </cell>
          <cell r="K1025" t="str">
            <v>PORTE 1</v>
          </cell>
          <cell r="L1025" t="b">
            <v>1</v>
          </cell>
          <cell r="M1025" t="str">
            <v>PORTE 1</v>
          </cell>
        </row>
        <row r="1026">
          <cell r="A1026">
            <v>2141</v>
          </cell>
          <cell r="B1026">
            <v>0</v>
          </cell>
          <cell r="C1026" t="str">
            <v>--</v>
          </cell>
          <cell r="D1026" t="str">
            <v>13. 2019</v>
          </cell>
          <cell r="E1026" t="str">
            <v>--</v>
          </cell>
          <cell r="F1026" t="str">
            <v>PORTE 1</v>
          </cell>
          <cell r="G1026">
            <v>261784.48705491552</v>
          </cell>
          <cell r="H1026">
            <v>400000</v>
          </cell>
          <cell r="I1026">
            <v>400000</v>
          </cell>
          <cell r="J1026" t="str">
            <v>PORTE 1</v>
          </cell>
          <cell r="K1026" t="str">
            <v>PORTE 1</v>
          </cell>
          <cell r="L1026" t="b">
            <v>1</v>
          </cell>
          <cell r="M1026" t="str">
            <v>PORTE 1</v>
          </cell>
        </row>
        <row r="1027">
          <cell r="A1027">
            <v>2143</v>
          </cell>
          <cell r="B1027">
            <v>0</v>
          </cell>
          <cell r="C1027" t="str">
            <v>--</v>
          </cell>
          <cell r="D1027" t="str">
            <v>13. 2019</v>
          </cell>
          <cell r="E1027" t="str">
            <v>--</v>
          </cell>
          <cell r="F1027" t="str">
            <v>PORTE 1</v>
          </cell>
          <cell r="G1027">
            <v>366498.28187688155</v>
          </cell>
          <cell r="H1027">
            <v>350000</v>
          </cell>
          <cell r="I1027">
            <v>350000</v>
          </cell>
          <cell r="J1027" t="str">
            <v>PORTE 1</v>
          </cell>
          <cell r="K1027" t="str">
            <v>PORTE 1</v>
          </cell>
          <cell r="L1027" t="b">
            <v>1</v>
          </cell>
          <cell r="M1027" t="str">
            <v>PORTE 1</v>
          </cell>
        </row>
        <row r="1028">
          <cell r="A1028">
            <v>2145</v>
          </cell>
          <cell r="B1028">
            <v>0</v>
          </cell>
          <cell r="C1028" t="str">
            <v>--</v>
          </cell>
          <cell r="D1028" t="str">
            <v>13. 2019</v>
          </cell>
          <cell r="E1028" t="str">
            <v>--</v>
          </cell>
          <cell r="F1028" t="str">
            <v>PORTE 1</v>
          </cell>
          <cell r="G1028">
            <v>370096.30205315386</v>
          </cell>
          <cell r="H1028" t="str">
            <v>--</v>
          </cell>
          <cell r="I1028" t="str">
            <v>--</v>
          </cell>
          <cell r="J1028" t="str">
            <v>PORTE 1</v>
          </cell>
          <cell r="K1028" t="str">
            <v>PORTE 1</v>
          </cell>
          <cell r="L1028" t="b">
            <v>1</v>
          </cell>
          <cell r="M1028" t="str">
            <v>PORTE 1</v>
          </cell>
        </row>
        <row r="1029">
          <cell r="A1029">
            <v>2146</v>
          </cell>
          <cell r="B1029">
            <v>0</v>
          </cell>
          <cell r="C1029" t="str">
            <v>--</v>
          </cell>
          <cell r="D1029" t="str">
            <v>13. 2019</v>
          </cell>
          <cell r="E1029" t="str">
            <v>--</v>
          </cell>
          <cell r="F1029" t="str">
            <v>PORTE 1</v>
          </cell>
          <cell r="G1029">
            <v>209427.58964393241</v>
          </cell>
          <cell r="H1029">
            <v>400000</v>
          </cell>
          <cell r="I1029">
            <v>400000</v>
          </cell>
          <cell r="J1029" t="str">
            <v>PORTE 1</v>
          </cell>
          <cell r="K1029" t="str">
            <v>PORTE 1</v>
          </cell>
          <cell r="L1029" t="b">
            <v>1</v>
          </cell>
          <cell r="M1029" t="str">
            <v>PORTE 1</v>
          </cell>
        </row>
        <row r="1030">
          <cell r="A1030">
            <v>2148</v>
          </cell>
          <cell r="B1030">
            <v>0</v>
          </cell>
          <cell r="C1030" t="str">
            <v>--</v>
          </cell>
          <cell r="D1030" t="str">
            <v>13. 2019</v>
          </cell>
          <cell r="E1030" t="str">
            <v>--</v>
          </cell>
          <cell r="F1030" t="str">
            <v>PORTE 1</v>
          </cell>
          <cell r="G1030">
            <v>77015.596954861074</v>
          </cell>
          <cell r="H1030" t="str">
            <v>--</v>
          </cell>
          <cell r="I1030" t="str">
            <v>--</v>
          </cell>
          <cell r="J1030" t="str">
            <v>PORTE 1</v>
          </cell>
          <cell r="K1030" t="str">
            <v>PORTE 1</v>
          </cell>
          <cell r="L1030" t="b">
            <v>1</v>
          </cell>
          <cell r="M1030" t="str">
            <v>PORTE 1</v>
          </cell>
        </row>
        <row r="1031">
          <cell r="A1031">
            <v>2149</v>
          </cell>
          <cell r="B1031">
            <v>0</v>
          </cell>
          <cell r="C1031" t="str">
            <v>--</v>
          </cell>
          <cell r="D1031" t="str">
            <v>13. 2019</v>
          </cell>
          <cell r="E1031" t="str">
            <v>--</v>
          </cell>
          <cell r="F1031" t="str">
            <v>PORTE 1</v>
          </cell>
          <cell r="G1031">
            <v>397912.42032347177</v>
          </cell>
          <cell r="H1031" t="str">
            <v>--</v>
          </cell>
          <cell r="I1031" t="str">
            <v>--</v>
          </cell>
          <cell r="J1031" t="str">
            <v>PORTE 1</v>
          </cell>
          <cell r="K1031" t="str">
            <v>PORTE 1</v>
          </cell>
          <cell r="L1031" t="b">
            <v>1</v>
          </cell>
          <cell r="M1031" t="str">
            <v>PORTE 1</v>
          </cell>
        </row>
        <row r="1032">
          <cell r="A1032">
            <v>2152</v>
          </cell>
          <cell r="B1032">
            <v>0</v>
          </cell>
          <cell r="C1032" t="str">
            <v>--</v>
          </cell>
          <cell r="D1032" t="str">
            <v>13. 2019</v>
          </cell>
          <cell r="E1032" t="str">
            <v>--</v>
          </cell>
          <cell r="F1032" t="str">
            <v>PORTE 1</v>
          </cell>
          <cell r="G1032">
            <v>366498.28187688172</v>
          </cell>
          <cell r="H1032" t="str">
            <v>--</v>
          </cell>
          <cell r="I1032" t="str">
            <v>--</v>
          </cell>
          <cell r="J1032" t="str">
            <v>PORTE 1</v>
          </cell>
          <cell r="K1032" t="str">
            <v>PORTE 1</v>
          </cell>
          <cell r="L1032" t="b">
            <v>1</v>
          </cell>
          <cell r="M1032" t="str">
            <v>PORTE 1</v>
          </cell>
        </row>
        <row r="1033">
          <cell r="A1033">
            <v>2158</v>
          </cell>
          <cell r="B1033">
            <v>0</v>
          </cell>
          <cell r="C1033" t="str">
            <v>--</v>
          </cell>
          <cell r="D1033" t="str">
            <v>13. 2019</v>
          </cell>
          <cell r="E1033" t="str">
            <v>--</v>
          </cell>
          <cell r="F1033" t="str">
            <v>PORTE 1</v>
          </cell>
          <cell r="G1033">
            <v>370096.30205315375</v>
          </cell>
          <cell r="H1033" t="str">
            <v>--</v>
          </cell>
          <cell r="I1033" t="str">
            <v>--</v>
          </cell>
          <cell r="J1033" t="str">
            <v>PORTE 1</v>
          </cell>
          <cell r="K1033" t="str">
            <v>PORTE 1</v>
          </cell>
          <cell r="L1033" t="b">
            <v>1</v>
          </cell>
          <cell r="M1033" t="str">
            <v>PORTE 1</v>
          </cell>
        </row>
        <row r="1034">
          <cell r="A1034">
            <v>2160</v>
          </cell>
          <cell r="B1034">
            <v>0</v>
          </cell>
          <cell r="C1034" t="str">
            <v>--</v>
          </cell>
          <cell r="D1034" t="str">
            <v>13. 2019</v>
          </cell>
          <cell r="E1034" t="str">
            <v>--</v>
          </cell>
          <cell r="F1034" t="str">
            <v>PORTE 1</v>
          </cell>
          <cell r="G1034">
            <v>51985.527944531219</v>
          </cell>
          <cell r="H1034" t="str">
            <v>--</v>
          </cell>
          <cell r="I1034" t="str">
            <v>--</v>
          </cell>
          <cell r="J1034" t="str">
            <v>PORTE 1</v>
          </cell>
          <cell r="K1034" t="str">
            <v>PORTE 1</v>
          </cell>
          <cell r="L1034" t="b">
            <v>1</v>
          </cell>
          <cell r="M1034" t="str">
            <v>PORTE 1</v>
          </cell>
        </row>
        <row r="1035">
          <cell r="A1035">
            <v>2161</v>
          </cell>
          <cell r="B1035">
            <v>0</v>
          </cell>
          <cell r="C1035" t="str">
            <v>--</v>
          </cell>
          <cell r="D1035" t="str">
            <v>13. 2019</v>
          </cell>
          <cell r="E1035" t="str">
            <v>--</v>
          </cell>
          <cell r="F1035" t="str">
            <v>PORTE 1</v>
          </cell>
          <cell r="G1035">
            <v>80481.192921384019</v>
          </cell>
          <cell r="H1035" t="str">
            <v>--</v>
          </cell>
          <cell r="I1035" t="str">
            <v>--</v>
          </cell>
          <cell r="J1035" t="str">
            <v>PORTE 1</v>
          </cell>
          <cell r="K1035" t="str">
            <v>PORTE 1</v>
          </cell>
          <cell r="L1035" t="b">
            <v>1</v>
          </cell>
          <cell r="M1035" t="str">
            <v>PORTE 1</v>
          </cell>
        </row>
        <row r="1036">
          <cell r="A1036">
            <v>2167</v>
          </cell>
          <cell r="B1036">
            <v>0</v>
          </cell>
          <cell r="C1036" t="str">
            <v>--</v>
          </cell>
          <cell r="D1036" t="str">
            <v>13. 2019</v>
          </cell>
          <cell r="E1036" t="str">
            <v>--</v>
          </cell>
          <cell r="F1036" t="str">
            <v>PORTE 1</v>
          </cell>
          <cell r="G1036">
            <v>52832.170197777981</v>
          </cell>
          <cell r="H1036" t="str">
            <v>--</v>
          </cell>
          <cell r="I1036" t="str">
            <v>--</v>
          </cell>
          <cell r="J1036" t="str">
            <v>PORTE 1</v>
          </cell>
          <cell r="K1036" t="str">
            <v>PORTE 1</v>
          </cell>
          <cell r="L1036" t="b">
            <v>1</v>
          </cell>
          <cell r="M1036" t="str">
            <v>PORTE 1</v>
          </cell>
        </row>
        <row r="1037">
          <cell r="A1037">
            <v>2169</v>
          </cell>
          <cell r="B1037">
            <v>0</v>
          </cell>
          <cell r="C1037" t="str">
            <v>--</v>
          </cell>
          <cell r="D1037" t="str">
            <v>13. 2019</v>
          </cell>
          <cell r="E1037" t="str">
            <v>--</v>
          </cell>
          <cell r="F1037" t="str">
            <v>PORTE 1</v>
          </cell>
          <cell r="G1037">
            <v>46594.542054136764</v>
          </cell>
          <cell r="H1037" t="str">
            <v>--</v>
          </cell>
          <cell r="I1037" t="str">
            <v>--</v>
          </cell>
          <cell r="J1037" t="str">
            <v>PORTE 1</v>
          </cell>
          <cell r="K1037" t="str">
            <v>PORTE 1</v>
          </cell>
          <cell r="L1037" t="b">
            <v>1</v>
          </cell>
          <cell r="M1037" t="str">
            <v>PORTE 1</v>
          </cell>
        </row>
        <row r="1038">
          <cell r="A1038">
            <v>2170</v>
          </cell>
          <cell r="B1038">
            <v>0</v>
          </cell>
          <cell r="C1038" t="str">
            <v>--</v>
          </cell>
          <cell r="D1038" t="str">
            <v>13. 2019</v>
          </cell>
          <cell r="E1038" t="str">
            <v>--</v>
          </cell>
          <cell r="F1038" t="str">
            <v>PORTE 1</v>
          </cell>
          <cell r="G1038">
            <v>48661.23683304133</v>
          </cell>
          <cell r="H1038" t="str">
            <v>--</v>
          </cell>
          <cell r="I1038" t="str">
            <v>--</v>
          </cell>
          <cell r="J1038" t="str">
            <v>PORTE 1</v>
          </cell>
          <cell r="K1038" t="str">
            <v>PORTE 1</v>
          </cell>
          <cell r="L1038" t="b">
            <v>1</v>
          </cell>
          <cell r="M1038" t="str">
            <v>PORTE 1</v>
          </cell>
        </row>
        <row r="1039">
          <cell r="A1039">
            <v>2171</v>
          </cell>
          <cell r="B1039">
            <v>0</v>
          </cell>
          <cell r="C1039" t="str">
            <v>--</v>
          </cell>
          <cell r="D1039" t="str">
            <v>13. 2019</v>
          </cell>
          <cell r="E1039" t="str">
            <v>--</v>
          </cell>
          <cell r="F1039" t="str">
            <v>PORTE 1</v>
          </cell>
          <cell r="G1039">
            <v>46923.000353287338</v>
          </cell>
          <cell r="H1039" t="str">
            <v>--</v>
          </cell>
          <cell r="I1039" t="str">
            <v>--</v>
          </cell>
          <cell r="J1039" t="str">
            <v>PORTE 1</v>
          </cell>
          <cell r="K1039" t="str">
            <v>PORTE 1</v>
          </cell>
          <cell r="L1039" t="b">
            <v>1</v>
          </cell>
          <cell r="M1039" t="str">
            <v>PORTE 1</v>
          </cell>
        </row>
        <row r="1040">
          <cell r="A1040">
            <v>2172</v>
          </cell>
          <cell r="B1040">
            <v>0</v>
          </cell>
          <cell r="C1040" t="str">
            <v>--</v>
          </cell>
          <cell r="D1040" t="str">
            <v>13. 2019</v>
          </cell>
          <cell r="E1040" t="str">
            <v>--</v>
          </cell>
          <cell r="F1040" t="str">
            <v>PORTE 1</v>
          </cell>
          <cell r="G1040">
            <v>42358.472428727757</v>
          </cell>
          <cell r="H1040" t="str">
            <v>--</v>
          </cell>
          <cell r="I1040" t="str">
            <v>--</v>
          </cell>
          <cell r="J1040" t="str">
            <v>PORTE 1</v>
          </cell>
          <cell r="K1040" t="str">
            <v>PORTE 1</v>
          </cell>
          <cell r="L1040" t="b">
            <v>1</v>
          </cell>
          <cell r="M1040" t="str">
            <v>PORTE 1</v>
          </cell>
        </row>
        <row r="1041">
          <cell r="A1041">
            <v>4001</v>
          </cell>
          <cell r="B1041">
            <v>554559.82000000018</v>
          </cell>
          <cell r="C1041">
            <v>11</v>
          </cell>
          <cell r="D1041" t="str">
            <v>11. Nov/18</v>
          </cell>
          <cell r="E1041">
            <v>505556.50000000006</v>
          </cell>
          <cell r="F1041" t="str">
            <v>PORTE 1</v>
          </cell>
          <cell r="G1041">
            <v>433171.52359388454</v>
          </cell>
          <cell r="H1041">
            <v>382000</v>
          </cell>
          <cell r="I1041">
            <v>382000</v>
          </cell>
          <cell r="J1041" t="str">
            <v>PORTE 1</v>
          </cell>
          <cell r="K1041" t="str">
            <v>PORTE 1</v>
          </cell>
          <cell r="L1041" t="b">
            <v>1</v>
          </cell>
          <cell r="M1041" t="str">
            <v>PORTE 1</v>
          </cell>
        </row>
        <row r="1042">
          <cell r="A1042">
            <v>4002</v>
          </cell>
          <cell r="B1042">
            <v>1010129.6900000001</v>
          </cell>
          <cell r="C1042">
            <v>11</v>
          </cell>
          <cell r="D1042" t="str">
            <v>11. Nov/18</v>
          </cell>
          <cell r="E1042">
            <v>518653.34500000003</v>
          </cell>
          <cell r="F1042" t="str">
            <v>PORTE 1</v>
          </cell>
          <cell r="G1042">
            <v>1039842.9674609742</v>
          </cell>
          <cell r="H1042">
            <v>1080000</v>
          </cell>
          <cell r="I1042">
            <v>1080000</v>
          </cell>
          <cell r="J1042" t="str">
            <v>PORTE 2</v>
          </cell>
          <cell r="K1042" t="str">
            <v>PORTE 2</v>
          </cell>
          <cell r="L1042" t="b">
            <v>1</v>
          </cell>
          <cell r="M1042" t="str">
            <v>PORTE 2</v>
          </cell>
        </row>
        <row r="1043">
          <cell r="A1043">
            <v>4003</v>
          </cell>
          <cell r="B1043">
            <v>724654.19</v>
          </cell>
          <cell r="C1043">
            <v>10</v>
          </cell>
          <cell r="D1043" t="str">
            <v>10. Out/18</v>
          </cell>
          <cell r="E1043">
            <v>532405.66333333321</v>
          </cell>
          <cell r="F1043" t="str">
            <v>PORTE 1</v>
          </cell>
          <cell r="G1043">
            <v>796323.62910150853</v>
          </cell>
          <cell r="H1043">
            <v>765000</v>
          </cell>
          <cell r="I1043">
            <v>765000</v>
          </cell>
          <cell r="J1043" t="str">
            <v>PORTE 1</v>
          </cell>
          <cell r="K1043" t="str">
            <v>PORTE 1</v>
          </cell>
          <cell r="L1043" t="b">
            <v>1</v>
          </cell>
          <cell r="M1043" t="str">
            <v>PORTE 1</v>
          </cell>
        </row>
        <row r="1044">
          <cell r="A1044">
            <v>4004</v>
          </cell>
          <cell r="B1044">
            <v>782937.99</v>
          </cell>
          <cell r="C1044">
            <v>10</v>
          </cell>
          <cell r="D1044" t="str">
            <v>10. Out/18</v>
          </cell>
          <cell r="E1044">
            <v>595758.2699999999</v>
          </cell>
          <cell r="F1044" t="str">
            <v>PORTE 1</v>
          </cell>
          <cell r="G1044">
            <v>743070.66660947714</v>
          </cell>
          <cell r="H1044">
            <v>765000</v>
          </cell>
          <cell r="I1044">
            <v>765000</v>
          </cell>
          <cell r="J1044" t="str">
            <v>PORTE 1</v>
          </cell>
          <cell r="K1044" t="str">
            <v>PORTE 1</v>
          </cell>
          <cell r="L1044" t="b">
            <v>1</v>
          </cell>
          <cell r="M1044" t="str">
            <v>PORTE 1</v>
          </cell>
        </row>
        <row r="1045">
          <cell r="A1045">
            <v>4005</v>
          </cell>
          <cell r="B1045">
            <v>94304.604000000007</v>
          </cell>
          <cell r="C1045">
            <v>7</v>
          </cell>
          <cell r="D1045" t="str">
            <v>07. Jul/18</v>
          </cell>
          <cell r="E1045">
            <v>79973.33666666667</v>
          </cell>
          <cell r="F1045" t="str">
            <v>PORTE 1</v>
          </cell>
          <cell r="G1045">
            <v>38744.104084127495</v>
          </cell>
          <cell r="H1045" t="str">
            <v>--</v>
          </cell>
          <cell r="I1045" t="str">
            <v>--</v>
          </cell>
          <cell r="J1045" t="str">
            <v>PORTE 1</v>
          </cell>
          <cell r="K1045" t="str">
            <v>PORTE 1</v>
          </cell>
          <cell r="L1045" t="b">
            <v>1</v>
          </cell>
          <cell r="M1045" t="str">
            <v>PORTE 1</v>
          </cell>
        </row>
        <row r="1046">
          <cell r="A1046">
            <v>4006</v>
          </cell>
          <cell r="B1046">
            <v>89005.530000000013</v>
          </cell>
          <cell r="C1046">
            <v>9</v>
          </cell>
          <cell r="D1046" t="str">
            <v>09. Set/18</v>
          </cell>
          <cell r="E1046">
            <v>71406.117499999993</v>
          </cell>
          <cell r="F1046" t="str">
            <v>PORTE 1</v>
          </cell>
          <cell r="G1046">
            <v>102980.59940928149</v>
          </cell>
          <cell r="H1046" t="str">
            <v>--</v>
          </cell>
          <cell r="I1046" t="str">
            <v>--</v>
          </cell>
          <cell r="J1046" t="str">
            <v>PORTE 1</v>
          </cell>
          <cell r="K1046" t="str">
            <v>PORTE 1</v>
          </cell>
          <cell r="L1046" t="b">
            <v>1</v>
          </cell>
          <cell r="M1046" t="str">
            <v>PORTE 1</v>
          </cell>
        </row>
        <row r="1047">
          <cell r="A1047">
            <v>4007</v>
          </cell>
          <cell r="B1047">
            <v>126025.19500000001</v>
          </cell>
          <cell r="C1047">
            <v>10</v>
          </cell>
          <cell r="D1047" t="str">
            <v>10. Out/18</v>
          </cell>
          <cell r="E1047">
            <v>127018.69000000002</v>
          </cell>
          <cell r="F1047" t="str">
            <v>PORTE 1</v>
          </cell>
          <cell r="G1047">
            <v>148165.93688704481</v>
          </cell>
          <cell r="H1047" t="str">
            <v>--</v>
          </cell>
          <cell r="I1047" t="str">
            <v>--</v>
          </cell>
          <cell r="J1047" t="str">
            <v>PORTE 1</v>
          </cell>
          <cell r="K1047" t="str">
            <v>PORTE 1</v>
          </cell>
          <cell r="L1047" t="b">
            <v>1</v>
          </cell>
          <cell r="M1047" t="str">
            <v>PORTE 1</v>
          </cell>
        </row>
        <row r="1048">
          <cell r="A1048">
            <v>4008</v>
          </cell>
          <cell r="B1048">
            <v>234012.86333333337</v>
          </cell>
          <cell r="C1048">
            <v>9</v>
          </cell>
          <cell r="D1048" t="str">
            <v>09. Set/18</v>
          </cell>
          <cell r="E1048">
            <v>191094.07250000001</v>
          </cell>
          <cell r="F1048" t="str">
            <v>PORTE 1</v>
          </cell>
          <cell r="G1048">
            <v>227326.43648876634</v>
          </cell>
          <cell r="H1048" t="str">
            <v>--</v>
          </cell>
          <cell r="I1048" t="str">
            <v>--</v>
          </cell>
          <cell r="J1048" t="str">
            <v>PORTE 1</v>
          </cell>
          <cell r="K1048" t="str">
            <v>PORTE 1</v>
          </cell>
          <cell r="L1048" t="b">
            <v>1</v>
          </cell>
          <cell r="M1048" t="str">
            <v>PORTE 1</v>
          </cell>
        </row>
        <row r="1049">
          <cell r="A1049">
            <v>4009</v>
          </cell>
          <cell r="B1049">
            <v>843148.12</v>
          </cell>
          <cell r="C1049">
            <v>11</v>
          </cell>
          <cell r="D1049" t="str">
            <v>11. Nov/18</v>
          </cell>
          <cell r="E1049">
            <v>430616.65500000003</v>
          </cell>
          <cell r="F1049" t="str">
            <v>PORTE 1</v>
          </cell>
          <cell r="G1049">
            <v>1019071.7820493967</v>
          </cell>
          <cell r="H1049">
            <v>1222000</v>
          </cell>
          <cell r="I1049">
            <v>1222000</v>
          </cell>
          <cell r="J1049" t="str">
            <v>PORTE 2</v>
          </cell>
          <cell r="K1049" t="str">
            <v>PORTE 2</v>
          </cell>
          <cell r="L1049" t="b">
            <v>1</v>
          </cell>
          <cell r="M1049" t="str">
            <v>PORTE 2</v>
          </cell>
        </row>
        <row r="1050">
          <cell r="A1050">
            <v>4012</v>
          </cell>
          <cell r="B1050">
            <v>40969.800000000003</v>
          </cell>
          <cell r="C1050">
            <v>11</v>
          </cell>
          <cell r="D1050" t="str">
            <v>11. Nov/18</v>
          </cell>
          <cell r="E1050">
            <v>31128.800000000003</v>
          </cell>
          <cell r="F1050" t="str">
            <v>PORTE 1</v>
          </cell>
          <cell r="G1050">
            <v>31414.138446589852</v>
          </cell>
          <cell r="H1050" t="str">
            <v>--</v>
          </cell>
          <cell r="I1050" t="str">
            <v>--</v>
          </cell>
          <cell r="J1050" t="str">
            <v>PORTE 1</v>
          </cell>
          <cell r="K1050" t="str">
            <v>PORTE 1</v>
          </cell>
          <cell r="L1050" t="b">
            <v>1</v>
          </cell>
          <cell r="M1050" t="str">
            <v>PORTE 1</v>
          </cell>
        </row>
        <row r="1051">
          <cell r="A1051">
            <v>4013</v>
          </cell>
          <cell r="B1051">
            <v>15171.51</v>
          </cell>
          <cell r="C1051">
            <v>11</v>
          </cell>
          <cell r="D1051" t="str">
            <v>11. Nov/18</v>
          </cell>
          <cell r="E1051">
            <v>13535.755000000001</v>
          </cell>
          <cell r="F1051" t="str">
            <v>PORTE 1</v>
          </cell>
          <cell r="G1051">
            <v>45674.56028598969</v>
          </cell>
          <cell r="H1051" t="str">
            <v>--</v>
          </cell>
          <cell r="I1051" t="str">
            <v>--</v>
          </cell>
          <cell r="J1051" t="str">
            <v>PORTE 1</v>
          </cell>
          <cell r="K1051" t="str">
            <v>PORTE 1</v>
          </cell>
          <cell r="L1051" t="b">
            <v>1</v>
          </cell>
          <cell r="M1051" t="str">
            <v>PORTE 1</v>
          </cell>
        </row>
        <row r="1052">
          <cell r="A1052">
            <v>4014</v>
          </cell>
          <cell r="B1052">
            <v>0</v>
          </cell>
          <cell r="C1052" t="str">
            <v>--</v>
          </cell>
          <cell r="D1052" t="str">
            <v>13. 2019</v>
          </cell>
          <cell r="E1052" t="str">
            <v>--</v>
          </cell>
          <cell r="F1052" t="str">
            <v>PORTE 1</v>
          </cell>
          <cell r="G1052">
            <v>146599.31275075275</v>
          </cell>
          <cell r="H1052" t="str">
            <v>--</v>
          </cell>
          <cell r="I1052" t="str">
            <v>--</v>
          </cell>
          <cell r="J1052" t="str">
            <v>PORTE 1</v>
          </cell>
          <cell r="K1052" t="str">
            <v>PORTE 1</v>
          </cell>
          <cell r="L1052" t="b">
            <v>1</v>
          </cell>
          <cell r="M1052" t="str">
            <v>PORTE 1</v>
          </cell>
        </row>
        <row r="1053">
          <cell r="A1053">
            <v>4015</v>
          </cell>
          <cell r="B1053" t="str">
            <v>--</v>
          </cell>
          <cell r="C1053">
            <v>12</v>
          </cell>
          <cell r="D1053" t="str">
            <v>12. Dez/18</v>
          </cell>
          <cell r="E1053">
            <v>188754.13999999998</v>
          </cell>
          <cell r="F1053" t="str">
            <v>PORTE 1</v>
          </cell>
          <cell r="G1053">
            <v>652208.42091308569</v>
          </cell>
          <cell r="H1053">
            <v>600000</v>
          </cell>
          <cell r="I1053">
            <v>600000</v>
          </cell>
          <cell r="J1053" t="str">
            <v>PORTE 1</v>
          </cell>
          <cell r="K1053" t="str">
            <v>PORTE 1</v>
          </cell>
          <cell r="L1053" t="b">
            <v>1</v>
          </cell>
          <cell r="M1053" t="str">
            <v>PORTE 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zoomScale="80" zoomScaleNormal="80" workbookViewId="0">
      <selection activeCell="I13" sqref="I13"/>
    </sheetView>
  </sheetViews>
  <sheetFormatPr defaultRowHeight="15" x14ac:dyDescent="0.25"/>
  <cols>
    <col min="1" max="1" width="2.7109375" customWidth="1"/>
    <col min="3" max="3" width="14.85546875" bestFit="1" customWidth="1"/>
    <col min="4" max="4" width="18.85546875" bestFit="1" customWidth="1"/>
    <col min="5" max="5" width="18.42578125" bestFit="1" customWidth="1"/>
    <col min="6" max="6" width="18.7109375" customWidth="1"/>
    <col min="7" max="7" width="26.7109375" bestFit="1" customWidth="1"/>
    <col min="8" max="8" width="21.140625" bestFit="1" customWidth="1"/>
    <col min="9" max="9" width="20.42578125" bestFit="1" customWidth="1"/>
    <col min="11" max="11" width="17" bestFit="1" customWidth="1"/>
  </cols>
  <sheetData>
    <row r="1" spans="1:12" x14ac:dyDescent="0.25">
      <c r="A1" s="27" t="s">
        <v>116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2" x14ac:dyDescent="0.25">
      <c r="D3" s="5" t="s">
        <v>3</v>
      </c>
      <c r="E3" s="5" t="s">
        <v>95</v>
      </c>
      <c r="F3" s="5" t="s">
        <v>89</v>
      </c>
      <c r="G3" s="5" t="s">
        <v>129</v>
      </c>
      <c r="I3" s="5" t="s">
        <v>131</v>
      </c>
    </row>
    <row r="4" spans="1:12" x14ac:dyDescent="0.25">
      <c r="D4" s="8" t="s">
        <v>1189</v>
      </c>
      <c r="E4" s="8" t="str">
        <f>VLOOKUP($D4,'De Para'!$R$2:$V$44,5,0)</f>
        <v>Porte 5</v>
      </c>
      <c r="F4" s="8" t="str">
        <f>VLOOKUP($D4,'De Para'!$R$2:$U$44,4,0)</f>
        <v>PERFIL J</v>
      </c>
      <c r="G4" s="8" t="str">
        <f>VLOOKUP($F4,'De Para'!$N$10:$P$25,3,0)</f>
        <v>Lojas sem meta de CDC, Móveis e Emissão de Cartões</v>
      </c>
      <c r="H4" s="15"/>
      <c r="I4" s="8" t="str">
        <f>E4&amp; " / "&amp;G4</f>
        <v>Porte 5 / Lojas sem meta de CDC, Móveis e Emissão de Cartões</v>
      </c>
    </row>
    <row r="6" spans="1:12" s="5" customFormat="1" x14ac:dyDescent="0.25">
      <c r="D6" s="5" t="s">
        <v>29</v>
      </c>
      <c r="E6" s="5" t="s">
        <v>30</v>
      </c>
      <c r="F6" s="5" t="s">
        <v>31</v>
      </c>
      <c r="G6" s="5" t="s">
        <v>32</v>
      </c>
      <c r="H6" s="5" t="s">
        <v>87</v>
      </c>
      <c r="I6" s="5" t="s">
        <v>33</v>
      </c>
      <c r="K6" s="5" t="s">
        <v>98</v>
      </c>
      <c r="L6" s="18" t="s">
        <v>97</v>
      </c>
    </row>
    <row r="7" spans="1:12" x14ac:dyDescent="0.25">
      <c r="C7" s="5" t="s">
        <v>34</v>
      </c>
      <c r="D7" s="13">
        <f>VLOOKUP($E$4,'De Para'!$M$2:$N$7,2,0)*INDEX('De Para'!$Z$2:$AF$17,MATCH('Máscara GL'!$F$4,'De Para'!$Y$2:$Y$17,0),MATCH('Máscara GL'!D$6,'De Para'!$Z$1:$AF$1,0))</f>
        <v>1687.5</v>
      </c>
      <c r="E7" s="13">
        <f>VLOOKUP($E$4,'De Para'!$M$2:$N$7,2,0)*INDEX('De Para'!$Z$2:$AF$17,MATCH('Máscara GL'!$F$4,'De Para'!$Y$2:$Y$17,0),MATCH('Máscara GL'!E$6,'De Para'!$Z$1:$AF$1,0))</f>
        <v>1500</v>
      </c>
      <c r="F7" s="13">
        <f>VLOOKUP($E$4,'De Para'!$M$2:$N$7,2,0)*INDEX('De Para'!$Z$2:$AF$17,MATCH('Máscara GL'!$F$4,'De Para'!$Y$2:$Y$17,0),MATCH('Máscara GL'!F$6,'De Para'!$Z$1:$AF$1,0))</f>
        <v>0</v>
      </c>
      <c r="G7" s="13">
        <f>VLOOKUP($E$4,'De Para'!$M$2:$N$7,2,0)*INDEX('De Para'!$Z$2:$AF$17,MATCH('Máscara GL'!$F$4,'De Para'!$Y$2:$Y$17,0),MATCH('Máscara GL'!G$6,'De Para'!$Z$1:$AF$1,0))</f>
        <v>0</v>
      </c>
      <c r="H7" s="13">
        <f>VLOOKUP($E$4,'De Para'!$M$2:$N$7,2,0)*INDEX('De Para'!$Z$2:$AF$17,MATCH('Máscara GL'!$F$4,'De Para'!$Y$2:$Y$17,0),MATCH('Máscara GL'!H$6,'De Para'!$Z$1:$AF$1,0))</f>
        <v>562.5</v>
      </c>
      <c r="I7" s="13">
        <f>VLOOKUP($E$4,'De Para'!$M$2:$N$7,2,0)*INDEX('De Para'!$Z$2:$AF$17,MATCH('Máscara GL'!$F$4,'De Para'!$Y$2:$Y$17,0),MATCH('Máscara GL'!I$6,'De Para'!$Z$1:$AF$1,0))</f>
        <v>0</v>
      </c>
      <c r="K7" s="25">
        <f>SUM(D7:I7)</f>
        <v>3750</v>
      </c>
      <c r="L7" s="18" t="b">
        <f>K7=VLOOKUP($E$4,'De Para'!$M$2:$N$7,2,0)</f>
        <v>1</v>
      </c>
    </row>
    <row r="8" spans="1:12" x14ac:dyDescent="0.25">
      <c r="C8" s="5"/>
      <c r="D8" s="13"/>
      <c r="E8" s="13"/>
      <c r="F8" s="13"/>
      <c r="G8" s="13"/>
      <c r="H8" s="13"/>
      <c r="I8" s="13"/>
      <c r="K8" s="5"/>
    </row>
    <row r="9" spans="1:12" x14ac:dyDescent="0.25">
      <c r="B9" s="5" t="s">
        <v>40</v>
      </c>
      <c r="C9" s="5" t="s">
        <v>39</v>
      </c>
    </row>
    <row r="10" spans="1:12" x14ac:dyDescent="0.25">
      <c r="B10" s="9">
        <f t="shared" ref="B10:B14" si="0">B11+10%</f>
        <v>1.6000000000000005</v>
      </c>
      <c r="C10" s="9">
        <v>1.3</v>
      </c>
      <c r="D10" s="10">
        <f t="shared" ref="D10:I17" si="1">IF($B10*D$7=0,"-",$B10*D$7)</f>
        <v>2700.0000000000009</v>
      </c>
      <c r="E10" s="10">
        <f t="shared" si="1"/>
        <v>2400.0000000000009</v>
      </c>
      <c r="F10" s="10" t="str">
        <f t="shared" si="1"/>
        <v>-</v>
      </c>
      <c r="G10" s="10" t="str">
        <f t="shared" si="1"/>
        <v>-</v>
      </c>
      <c r="H10" s="10">
        <f t="shared" si="1"/>
        <v>900.00000000000034</v>
      </c>
      <c r="I10" s="10" t="str">
        <f t="shared" si="1"/>
        <v>-</v>
      </c>
    </row>
    <row r="11" spans="1:12" x14ac:dyDescent="0.25">
      <c r="B11" s="9">
        <f t="shared" si="0"/>
        <v>1.5000000000000004</v>
      </c>
      <c r="C11" s="9">
        <f>C10-5%</f>
        <v>1.25</v>
      </c>
      <c r="D11" s="10">
        <f t="shared" si="1"/>
        <v>2531.2500000000009</v>
      </c>
      <c r="E11" s="10">
        <f t="shared" si="1"/>
        <v>2250.0000000000005</v>
      </c>
      <c r="F11" s="10" t="str">
        <f t="shared" si="1"/>
        <v>-</v>
      </c>
      <c r="G11" s="10" t="str">
        <f t="shared" si="1"/>
        <v>-</v>
      </c>
      <c r="H11" s="10">
        <f t="shared" si="1"/>
        <v>843.75000000000023</v>
      </c>
      <c r="I11" s="10" t="str">
        <f t="shared" si="1"/>
        <v>-</v>
      </c>
    </row>
    <row r="12" spans="1:12" x14ac:dyDescent="0.25">
      <c r="B12" s="9">
        <f t="shared" si="0"/>
        <v>1.4000000000000004</v>
      </c>
      <c r="C12" s="9">
        <f t="shared" ref="C12:C16" si="2">C11-5%</f>
        <v>1.2</v>
      </c>
      <c r="D12" s="10">
        <f t="shared" si="1"/>
        <v>2362.5000000000005</v>
      </c>
      <c r="E12" s="10">
        <f t="shared" si="1"/>
        <v>2100.0000000000005</v>
      </c>
      <c r="F12" s="10" t="str">
        <f t="shared" si="1"/>
        <v>-</v>
      </c>
      <c r="G12" s="10" t="str">
        <f t="shared" si="1"/>
        <v>-</v>
      </c>
      <c r="H12" s="10">
        <f t="shared" si="1"/>
        <v>787.50000000000023</v>
      </c>
      <c r="I12" s="10" t="str">
        <f t="shared" si="1"/>
        <v>-</v>
      </c>
    </row>
    <row r="13" spans="1:12" x14ac:dyDescent="0.25">
      <c r="B13" s="9">
        <f t="shared" si="0"/>
        <v>1.3000000000000003</v>
      </c>
      <c r="C13" s="9">
        <f t="shared" si="2"/>
        <v>1.1499999999999999</v>
      </c>
      <c r="D13" s="10">
        <f t="shared" si="1"/>
        <v>2193.7500000000005</v>
      </c>
      <c r="E13" s="10">
        <f t="shared" si="1"/>
        <v>1950.0000000000005</v>
      </c>
      <c r="F13" s="10" t="str">
        <f t="shared" si="1"/>
        <v>-</v>
      </c>
      <c r="G13" s="10" t="str">
        <f t="shared" si="1"/>
        <v>-</v>
      </c>
      <c r="H13" s="10">
        <f t="shared" si="1"/>
        <v>731.25000000000011</v>
      </c>
      <c r="I13" s="10" t="str">
        <f t="shared" si="1"/>
        <v>-</v>
      </c>
    </row>
    <row r="14" spans="1:12" x14ac:dyDescent="0.25">
      <c r="B14" s="9">
        <f t="shared" si="0"/>
        <v>1.2000000000000002</v>
      </c>
      <c r="C14" s="9">
        <f t="shared" si="2"/>
        <v>1.0999999999999999</v>
      </c>
      <c r="D14" s="10">
        <f t="shared" si="1"/>
        <v>2025.0000000000002</v>
      </c>
      <c r="E14" s="10">
        <f t="shared" si="1"/>
        <v>1800.0000000000002</v>
      </c>
      <c r="F14" s="10" t="str">
        <f t="shared" si="1"/>
        <v>-</v>
      </c>
      <c r="G14" s="10" t="str">
        <f t="shared" si="1"/>
        <v>-</v>
      </c>
      <c r="H14" s="10">
        <f t="shared" si="1"/>
        <v>675.00000000000011</v>
      </c>
      <c r="I14" s="10" t="str">
        <f t="shared" si="1"/>
        <v>-</v>
      </c>
    </row>
    <row r="15" spans="1:12" x14ac:dyDescent="0.25">
      <c r="B15" s="9">
        <f>B16+10%</f>
        <v>1.1000000000000001</v>
      </c>
      <c r="C15" s="9">
        <f t="shared" si="2"/>
        <v>1.0499999999999998</v>
      </c>
      <c r="D15" s="10">
        <f t="shared" si="1"/>
        <v>1856.2500000000002</v>
      </c>
      <c r="E15" s="10">
        <f t="shared" si="1"/>
        <v>1650.0000000000002</v>
      </c>
      <c r="F15" s="10" t="str">
        <f t="shared" si="1"/>
        <v>-</v>
      </c>
      <c r="G15" s="10" t="str">
        <f t="shared" si="1"/>
        <v>-</v>
      </c>
      <c r="H15" s="10">
        <f t="shared" si="1"/>
        <v>618.75</v>
      </c>
      <c r="I15" s="10" t="str">
        <f t="shared" si="1"/>
        <v>-</v>
      </c>
    </row>
    <row r="16" spans="1:12" x14ac:dyDescent="0.25">
      <c r="B16" s="9">
        <v>1</v>
      </c>
      <c r="C16" s="9">
        <f t="shared" si="2"/>
        <v>0.99999999999999978</v>
      </c>
      <c r="D16" s="10">
        <f t="shared" si="1"/>
        <v>1687.5</v>
      </c>
      <c r="E16" s="10">
        <f t="shared" si="1"/>
        <v>1500</v>
      </c>
      <c r="F16" s="10" t="str">
        <f t="shared" si="1"/>
        <v>-</v>
      </c>
      <c r="G16" s="10" t="str">
        <f t="shared" si="1"/>
        <v>-</v>
      </c>
      <c r="H16" s="10">
        <f t="shared" si="1"/>
        <v>562.5</v>
      </c>
      <c r="I16" s="10" t="str">
        <f t="shared" si="1"/>
        <v>-</v>
      </c>
    </row>
    <row r="17" spans="1:12" x14ac:dyDescent="0.25">
      <c r="B17" s="9">
        <v>0.5</v>
      </c>
      <c r="C17" s="9">
        <v>0.9</v>
      </c>
      <c r="D17" s="10">
        <f t="shared" si="1"/>
        <v>843.75</v>
      </c>
      <c r="E17" s="10">
        <f t="shared" si="1"/>
        <v>750</v>
      </c>
      <c r="F17" s="10" t="str">
        <f t="shared" si="1"/>
        <v>-</v>
      </c>
      <c r="G17" s="10" t="str">
        <f t="shared" si="1"/>
        <v>-</v>
      </c>
      <c r="H17" s="10">
        <f t="shared" si="1"/>
        <v>281.25</v>
      </c>
      <c r="I17" s="10" t="str">
        <f t="shared" si="1"/>
        <v>-</v>
      </c>
    </row>
    <row r="18" spans="1:12" x14ac:dyDescent="0.25">
      <c r="C18" s="4"/>
    </row>
    <row r="19" spans="1:12" x14ac:dyDescent="0.25">
      <c r="D19" s="5" t="s">
        <v>35</v>
      </c>
      <c r="F19" s="5" t="s">
        <v>36</v>
      </c>
    </row>
    <row r="20" spans="1:12" x14ac:dyDescent="0.25">
      <c r="D20" s="8">
        <f>VLOOKUP($E$4,'De Para'!$M$2:$O$7,3,0)</f>
        <v>140</v>
      </c>
      <c r="F20" s="12">
        <f>VLOOKUP($E$4,'De Para'!$M$2:$P$7,4,0)</f>
        <v>375</v>
      </c>
    </row>
    <row r="22" spans="1:12" x14ac:dyDescent="0.25">
      <c r="A22" s="27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4" spans="1:12" x14ac:dyDescent="0.25">
      <c r="D24" s="5" t="s">
        <v>3</v>
      </c>
      <c r="E24" s="5" t="s">
        <v>95</v>
      </c>
      <c r="F24" s="5" t="s">
        <v>89</v>
      </c>
      <c r="G24" s="5" t="s">
        <v>129</v>
      </c>
      <c r="I24" s="5" t="s">
        <v>131</v>
      </c>
    </row>
    <row r="25" spans="1:12" x14ac:dyDescent="0.25">
      <c r="D25" s="8" t="s">
        <v>115</v>
      </c>
      <c r="E25" s="8" t="str">
        <f>VLOOKUP($D25,'De Para'!$R$2:$V$44,5,0)</f>
        <v>Porte 3</v>
      </c>
      <c r="F25" s="8" t="str">
        <f>VLOOKUP($D25,'De Para'!$R$2:$U$44,4,0)</f>
        <v>PERFIL M</v>
      </c>
      <c r="G25" s="8" t="str">
        <f>VLOOKUP($F25,'De Para'!$N$10:$P$24,3,0)</f>
        <v>Lojas Mobile sem meta de CDC</v>
      </c>
      <c r="I25" s="8" t="str">
        <f>E25&amp; " / "&amp;G25</f>
        <v>Porte 3 / Lojas Mobile sem meta de CDC</v>
      </c>
    </row>
    <row r="27" spans="1:12" x14ac:dyDescent="0.25">
      <c r="D27" s="5" t="s">
        <v>29</v>
      </c>
      <c r="E27" s="5" t="s">
        <v>30</v>
      </c>
      <c r="F27" s="5" t="s">
        <v>31</v>
      </c>
      <c r="G27" s="5" t="s">
        <v>100</v>
      </c>
      <c r="H27" s="5" t="s">
        <v>33</v>
      </c>
      <c r="K27" s="5" t="s">
        <v>98</v>
      </c>
      <c r="L27" s="18" t="s">
        <v>97</v>
      </c>
    </row>
    <row r="28" spans="1:12" x14ac:dyDescent="0.25">
      <c r="C28" s="5" t="s">
        <v>34</v>
      </c>
      <c r="D28" s="13">
        <f>VLOOKUP($E$25,'De Para'!$M$2:$N$7,2,0)*INDEX('De Para'!$Z$2:$AF$16,MATCH('Máscara GL'!$F$25,'De Para'!$Y$2:$Y$16,0),MATCH('Máscara GL'!D$27,'De Para'!$Z$1:$AF$1,0))</f>
        <v>720</v>
      </c>
      <c r="E28" s="13">
        <f>VLOOKUP($E$25,'De Para'!$M$2:$N$7,2,0)*INDEX('De Para'!$Z$2:$AF$16,MATCH('Máscara GL'!$F$25,'De Para'!$Y$2:$Y$16,0),MATCH('Máscara GL'!E$27,'De Para'!$Z$1:$AF$1,0))</f>
        <v>720</v>
      </c>
      <c r="F28" s="13">
        <f>VLOOKUP($E$25,'De Para'!$M$2:$N$7,2,0)*INDEX('De Para'!$Z$2:$AF$16,MATCH('Máscara GL'!$F$25,'De Para'!$Y$2:$Y$16,0),MATCH('Máscara GL'!F$27,'De Para'!$Z$1:$AF$1,0))</f>
        <v>0</v>
      </c>
      <c r="G28" s="13">
        <f>VLOOKUP($E$25,'De Para'!$M$2:$N$7,2,0)*INDEX('De Para'!$Z$2:$AF$16,MATCH('Máscara GL'!$F$25,'De Para'!$Y$2:$Y$16,0),MATCH('Máscara GL'!G$27,'De Para'!$Z$1:$AF$1,0))</f>
        <v>600</v>
      </c>
      <c r="H28" s="13">
        <f>VLOOKUP($E$25,'De Para'!$M$2:$N$7,2,0)*INDEX('De Para'!$Z$2:$AF$16,MATCH('Máscara GL'!$F$25,'De Para'!$Y$2:$Y$16,0),MATCH('Máscara GL'!H$27,'De Para'!$Z$1:$AF$1,0))</f>
        <v>360</v>
      </c>
      <c r="I28" s="13"/>
      <c r="K28" s="25">
        <f>SUM(D28:H28)</f>
        <v>2400</v>
      </c>
      <c r="L28" s="18" t="b">
        <f>K28=VLOOKUP($E$25,'De Para'!$M$2:$N$7,2,0)</f>
        <v>1</v>
      </c>
    </row>
    <row r="30" spans="1:12" x14ac:dyDescent="0.25">
      <c r="B30" s="5" t="s">
        <v>40</v>
      </c>
      <c r="C30" s="5" t="s">
        <v>39</v>
      </c>
    </row>
    <row r="31" spans="1:12" x14ac:dyDescent="0.25">
      <c r="B31" s="9">
        <f t="shared" ref="B31:B35" si="3">B32+10%</f>
        <v>1.6000000000000005</v>
      </c>
      <c r="C31" s="9">
        <v>1.3</v>
      </c>
      <c r="D31" s="10">
        <f>IF($B31*D$28=0,"-",$B31*D$28)</f>
        <v>1152.0000000000005</v>
      </c>
      <c r="E31" s="10">
        <f t="shared" ref="E31:H38" si="4">IF($B31*E$28=0,"-",$B31*E$28)</f>
        <v>1152.0000000000005</v>
      </c>
      <c r="F31" s="10" t="str">
        <f t="shared" si="4"/>
        <v>-</v>
      </c>
      <c r="G31" s="10">
        <f t="shared" si="4"/>
        <v>960.00000000000034</v>
      </c>
      <c r="H31" s="10">
        <f t="shared" si="4"/>
        <v>576.00000000000023</v>
      </c>
      <c r="I31" s="10"/>
    </row>
    <row r="32" spans="1:12" x14ac:dyDescent="0.25">
      <c r="B32" s="9">
        <f t="shared" si="3"/>
        <v>1.5000000000000004</v>
      </c>
      <c r="C32" s="9">
        <f>C31-5%</f>
        <v>1.25</v>
      </c>
      <c r="D32" s="10">
        <f t="shared" ref="D32:D38" si="5">IF($B32*D$28=0,"-",$B32*D$28)</f>
        <v>1080.0000000000002</v>
      </c>
      <c r="E32" s="10">
        <f t="shared" si="4"/>
        <v>1080.0000000000002</v>
      </c>
      <c r="F32" s="10" t="str">
        <f t="shared" si="4"/>
        <v>-</v>
      </c>
      <c r="G32" s="10">
        <f t="shared" si="4"/>
        <v>900.00000000000023</v>
      </c>
      <c r="H32" s="10">
        <f t="shared" si="4"/>
        <v>540.00000000000011</v>
      </c>
      <c r="I32" s="10"/>
      <c r="L32" s="16"/>
    </row>
    <row r="33" spans="2:9" x14ac:dyDescent="0.25">
      <c r="B33" s="9">
        <f t="shared" si="3"/>
        <v>1.4000000000000004</v>
      </c>
      <c r="C33" s="9">
        <f t="shared" ref="C33:C37" si="6">C32-5%</f>
        <v>1.2</v>
      </c>
      <c r="D33" s="10">
        <f t="shared" si="5"/>
        <v>1008.0000000000002</v>
      </c>
      <c r="E33" s="10">
        <f t="shared" si="4"/>
        <v>1008.0000000000002</v>
      </c>
      <c r="F33" s="10" t="str">
        <f t="shared" si="4"/>
        <v>-</v>
      </c>
      <c r="G33" s="10">
        <f t="shared" si="4"/>
        <v>840.00000000000023</v>
      </c>
      <c r="H33" s="10">
        <f t="shared" si="4"/>
        <v>504.00000000000011</v>
      </c>
      <c r="I33" s="10"/>
    </row>
    <row r="34" spans="2:9" x14ac:dyDescent="0.25">
      <c r="B34" s="9">
        <f t="shared" si="3"/>
        <v>1.3000000000000003</v>
      </c>
      <c r="C34" s="9">
        <f t="shared" si="6"/>
        <v>1.1499999999999999</v>
      </c>
      <c r="D34" s="10">
        <f t="shared" si="5"/>
        <v>936.00000000000023</v>
      </c>
      <c r="E34" s="10">
        <f t="shared" si="4"/>
        <v>936.00000000000023</v>
      </c>
      <c r="F34" s="10" t="str">
        <f t="shared" si="4"/>
        <v>-</v>
      </c>
      <c r="G34" s="10">
        <f t="shared" si="4"/>
        <v>780.00000000000011</v>
      </c>
      <c r="H34" s="10">
        <f t="shared" si="4"/>
        <v>468.00000000000011</v>
      </c>
      <c r="I34" s="10"/>
    </row>
    <row r="35" spans="2:9" x14ac:dyDescent="0.25">
      <c r="B35" s="9">
        <f t="shared" si="3"/>
        <v>1.2000000000000002</v>
      </c>
      <c r="C35" s="9">
        <f t="shared" si="6"/>
        <v>1.0999999999999999</v>
      </c>
      <c r="D35" s="10">
        <f t="shared" si="5"/>
        <v>864.00000000000011</v>
      </c>
      <c r="E35" s="10">
        <f t="shared" si="4"/>
        <v>864.00000000000011</v>
      </c>
      <c r="F35" s="10" t="str">
        <f t="shared" si="4"/>
        <v>-</v>
      </c>
      <c r="G35" s="10">
        <f t="shared" si="4"/>
        <v>720.00000000000011</v>
      </c>
      <c r="H35" s="10">
        <f t="shared" si="4"/>
        <v>432.00000000000006</v>
      </c>
      <c r="I35" s="10"/>
    </row>
    <row r="36" spans="2:9" x14ac:dyDescent="0.25">
      <c r="B36" s="9">
        <f>B37+10%</f>
        <v>1.1000000000000001</v>
      </c>
      <c r="C36" s="9">
        <f t="shared" si="6"/>
        <v>1.0499999999999998</v>
      </c>
      <c r="D36" s="10">
        <f t="shared" si="5"/>
        <v>792.00000000000011</v>
      </c>
      <c r="E36" s="10">
        <f t="shared" si="4"/>
        <v>792.00000000000011</v>
      </c>
      <c r="F36" s="10" t="str">
        <f t="shared" si="4"/>
        <v>-</v>
      </c>
      <c r="G36" s="10">
        <f t="shared" si="4"/>
        <v>660</v>
      </c>
      <c r="H36" s="10">
        <f t="shared" si="4"/>
        <v>396.00000000000006</v>
      </c>
      <c r="I36" s="10"/>
    </row>
    <row r="37" spans="2:9" x14ac:dyDescent="0.25">
      <c r="B37" s="9">
        <v>1</v>
      </c>
      <c r="C37" s="9">
        <f t="shared" si="6"/>
        <v>0.99999999999999978</v>
      </c>
      <c r="D37" s="10">
        <f t="shared" si="5"/>
        <v>720</v>
      </c>
      <c r="E37" s="10">
        <f t="shared" si="4"/>
        <v>720</v>
      </c>
      <c r="F37" s="10" t="str">
        <f t="shared" si="4"/>
        <v>-</v>
      </c>
      <c r="G37" s="10">
        <f t="shared" si="4"/>
        <v>600</v>
      </c>
      <c r="H37" s="10">
        <f t="shared" si="4"/>
        <v>360</v>
      </c>
      <c r="I37" s="10"/>
    </row>
    <row r="38" spans="2:9" x14ac:dyDescent="0.25">
      <c r="B38" s="9">
        <v>0.5</v>
      </c>
      <c r="C38" s="9">
        <v>0.9</v>
      </c>
      <c r="D38" s="10">
        <f t="shared" si="5"/>
        <v>360</v>
      </c>
      <c r="E38" s="10">
        <f t="shared" si="4"/>
        <v>360</v>
      </c>
      <c r="F38" s="10" t="str">
        <f t="shared" si="4"/>
        <v>-</v>
      </c>
      <c r="G38" s="10">
        <f t="shared" si="4"/>
        <v>300</v>
      </c>
      <c r="H38" s="10">
        <f t="shared" si="4"/>
        <v>180</v>
      </c>
      <c r="I38" s="10"/>
    </row>
    <row r="40" spans="2:9" x14ac:dyDescent="0.25">
      <c r="D40" s="5" t="s">
        <v>35</v>
      </c>
      <c r="F40" s="5" t="s">
        <v>36</v>
      </c>
    </row>
    <row r="41" spans="2:9" x14ac:dyDescent="0.25">
      <c r="D41" s="8">
        <f>VLOOKUP($E$25,'De Para'!$M$2:$O$7,3,0)</f>
        <v>90</v>
      </c>
      <c r="F41" s="12">
        <f>VLOOKUP($E$25,'De Para'!$M$2:$P$7,4,0)</f>
        <v>240</v>
      </c>
    </row>
  </sheetData>
  <conditionalFormatting sqref="D10:I17">
    <cfRule type="cellIs" dxfId="7" priority="7" operator="equal">
      <formula>0</formula>
    </cfRule>
  </conditionalFormatting>
  <conditionalFormatting sqref="D31:H38">
    <cfRule type="cellIs" dxfId="6" priority="6" operator="equal">
      <formula>0</formula>
    </cfRule>
  </conditionalFormatting>
  <conditionalFormatting sqref="E31:E38">
    <cfRule type="cellIs" dxfId="5" priority="5" operator="equal">
      <formula>0</formula>
    </cfRule>
  </conditionalFormatting>
  <conditionalFormatting sqref="G31:G38">
    <cfRule type="cellIs" dxfId="4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 Para'!$R$40:$R$45</xm:f>
          </x14:formula1>
          <xm:sqref>D25</xm:sqref>
        </x14:dataValidation>
        <x14:dataValidation type="list" allowBlank="1" showInputMessage="1" showErrorMessage="1">
          <x14:formula1>
            <xm:f>'De Para'!$R$2:$R$44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1"/>
  <sheetViews>
    <sheetView zoomScale="80" zoomScaleNormal="80" workbookViewId="0">
      <selection activeCell="F8" sqref="F8"/>
    </sheetView>
  </sheetViews>
  <sheetFormatPr defaultRowHeight="15" x14ac:dyDescent="0.25"/>
  <cols>
    <col min="1" max="1" width="21.5703125" bestFit="1" customWidth="1"/>
    <col min="2" max="2" width="17.5703125" bestFit="1" customWidth="1"/>
    <col min="3" max="4" width="15.7109375" bestFit="1" customWidth="1"/>
    <col min="6" max="6" width="16.42578125" bestFit="1" customWidth="1"/>
    <col min="7" max="7" width="17.42578125" bestFit="1" customWidth="1"/>
    <col min="8" max="8" width="18.42578125" bestFit="1" customWidth="1"/>
    <col min="9" max="9" width="15.7109375" bestFit="1" customWidth="1"/>
    <col min="10" max="10" width="17.7109375" bestFit="1" customWidth="1"/>
    <col min="11" max="11" width="21.140625" bestFit="1" customWidth="1"/>
    <col min="12" max="12" width="20.42578125" bestFit="1" customWidth="1"/>
    <col min="14" max="14" width="17" bestFit="1" customWidth="1"/>
  </cols>
  <sheetData>
    <row r="1" spans="1:15" x14ac:dyDescent="0.25">
      <c r="A1" s="27" t="s">
        <v>116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3" spans="1:15" x14ac:dyDescent="0.25">
      <c r="B3" s="5" t="s">
        <v>89</v>
      </c>
      <c r="C3" s="5" t="s">
        <v>118</v>
      </c>
      <c r="G3" s="5"/>
      <c r="H3" s="5"/>
    </row>
    <row r="4" spans="1:15" x14ac:dyDescent="0.25">
      <c r="B4" s="8" t="s">
        <v>60</v>
      </c>
      <c r="C4" s="8" t="str">
        <f>VLOOKUP($B4,'De Para'!$N$10:$P$24,3,0)</f>
        <v>Lojas sem meta de CDC, Móveis, Eletroportáteis e Emissão de Cartões</v>
      </c>
      <c r="G4" s="15"/>
      <c r="H4" s="15"/>
      <c r="K4" s="15"/>
    </row>
    <row r="6" spans="1:15" s="5" customFormat="1" x14ac:dyDescent="0.25">
      <c r="A6" s="5" t="s">
        <v>42</v>
      </c>
      <c r="B6" s="5" t="s">
        <v>29</v>
      </c>
      <c r="C6" s="5" t="s">
        <v>30</v>
      </c>
      <c r="D6" s="5" t="s">
        <v>31</v>
      </c>
      <c r="F6" s="5" t="s">
        <v>41</v>
      </c>
      <c r="G6" s="5" t="s">
        <v>29</v>
      </c>
      <c r="H6" s="5" t="s">
        <v>30</v>
      </c>
      <c r="I6" s="5" t="s">
        <v>31</v>
      </c>
      <c r="J6" s="5" t="s">
        <v>32</v>
      </c>
      <c r="K6" s="5" t="s">
        <v>87</v>
      </c>
      <c r="L6" s="5" t="s">
        <v>33</v>
      </c>
      <c r="N6" s="5" t="s">
        <v>38</v>
      </c>
      <c r="O6" s="18" t="s">
        <v>97</v>
      </c>
    </row>
    <row r="7" spans="1:15" x14ac:dyDescent="0.25">
      <c r="A7" s="5" t="s">
        <v>34</v>
      </c>
      <c r="B7" s="13">
        <f>1200*INDEX('De Para'!$Z$20:$AB$34,MATCH('Máscara VL'!$B$4,'De Para'!$Y$20:$Y$34,0),MATCH('Máscara VL'!B$6,'De Para'!$Z$19:$AB$19,0))</f>
        <v>720</v>
      </c>
      <c r="C7" s="13">
        <f>1200*INDEX('De Para'!$Z$20:$AB$34,MATCH('Máscara VL'!$B$4,'De Para'!$Y$20:$Y$34,0),MATCH('Máscara VL'!C$6,'De Para'!$Z$19:$AB$19,0))</f>
        <v>480</v>
      </c>
      <c r="D7" s="13">
        <f>1200*INDEX('De Para'!$Z$20:$AB$34,MATCH('Máscara VL'!$B$4,'De Para'!$Y$20:$Y$34,0),MATCH('Máscara VL'!D$6,'De Para'!$Z$19:$AB$19,0))</f>
        <v>0</v>
      </c>
      <c r="F7" s="5" t="s">
        <v>34</v>
      </c>
      <c r="G7" s="13">
        <f>1200*INDEX('De Para'!$Z$2:$AF$16,MATCH('Máscara VL'!$B$4,'De Para'!$Y$2:$Y$16,0),MATCH('Máscara VL'!G$6,'De Para'!$Z$1:$AF$1,0))</f>
        <v>720</v>
      </c>
      <c r="H7" s="13">
        <f>1200*INDEX('De Para'!$Z$2:$AF$16,MATCH('Máscara VL'!$B$4,'De Para'!$Y$2:$Y$16,0),MATCH('Máscara VL'!H$6,'De Para'!$Z$1:$AF$1,0))</f>
        <v>480</v>
      </c>
      <c r="I7" s="13">
        <f>1200*INDEX('De Para'!$Z$2:$AF$16,MATCH('Máscara VL'!$B$4,'De Para'!$Y$2:$Y$16,0),MATCH('Máscara VL'!I$6,'De Para'!$Z$1:$AF$1,0))</f>
        <v>0</v>
      </c>
      <c r="J7" s="13">
        <f>1200*INDEX('De Para'!$Z$2:$AF$16,MATCH('Máscara VL'!$B$4,'De Para'!$Y$2:$Y$16,0),MATCH('Máscara VL'!J$6,'De Para'!$Z$1:$AF$1,0))</f>
        <v>0</v>
      </c>
      <c r="K7" s="13">
        <f>1200*INDEX('De Para'!$Z$2:$AF$16,MATCH('Máscara VL'!$B$4,'De Para'!$Y$2:$Y$16,0),MATCH('Máscara VL'!K$6,'De Para'!$Z$1:$AF$1,0))</f>
        <v>0</v>
      </c>
      <c r="L7" s="13">
        <f>1200*INDEX('De Para'!$Z$2:$AF$16,MATCH('Máscara VL'!$B$4,'De Para'!$Y$2:$Y$16,0),MATCH('Máscara VL'!L$6,'De Para'!$Z$1:$AF$1,0))</f>
        <v>0</v>
      </c>
      <c r="N7" s="25">
        <f>SUM(G7:L7)</f>
        <v>1200</v>
      </c>
      <c r="O7" s="5" t="b">
        <f>N7=1200</f>
        <v>1</v>
      </c>
    </row>
    <row r="8" spans="1:15" x14ac:dyDescent="0.25">
      <c r="F8" s="5"/>
      <c r="G8" s="13"/>
      <c r="H8" s="13"/>
      <c r="I8" s="13"/>
      <c r="J8" s="13"/>
      <c r="K8" s="13"/>
      <c r="L8" s="13"/>
      <c r="N8" s="5"/>
    </row>
    <row r="9" spans="1:15" x14ac:dyDescent="0.25">
      <c r="A9" s="5" t="s">
        <v>40</v>
      </c>
      <c r="B9" s="5"/>
      <c r="C9" s="5"/>
      <c r="D9" s="5"/>
      <c r="E9" s="5"/>
      <c r="F9" s="5" t="s">
        <v>39</v>
      </c>
    </row>
    <row r="10" spans="1:15" x14ac:dyDescent="0.25">
      <c r="A10" s="9">
        <f t="shared" ref="A10:A14" si="0">A11+10%</f>
        <v>1.6000000000000005</v>
      </c>
      <c r="B10" s="10">
        <f t="shared" ref="B10:D17" si="1">IF($A10*B$7=0,"-",$A10*B$7)</f>
        <v>1152.0000000000005</v>
      </c>
      <c r="C10" s="10">
        <f t="shared" si="1"/>
        <v>768.00000000000023</v>
      </c>
      <c r="D10" s="10" t="str">
        <f t="shared" si="1"/>
        <v>-</v>
      </c>
      <c r="E10" s="9"/>
      <c r="F10" s="9">
        <v>1.3</v>
      </c>
      <c r="G10" s="10">
        <f t="shared" ref="G10:L17" si="2">IF($A10*G$7=0,"-",$A10*G$7)</f>
        <v>1152.0000000000005</v>
      </c>
      <c r="H10" s="10">
        <f t="shared" si="2"/>
        <v>768.00000000000023</v>
      </c>
      <c r="I10" s="10" t="str">
        <f t="shared" si="2"/>
        <v>-</v>
      </c>
      <c r="J10" s="10" t="str">
        <f t="shared" si="2"/>
        <v>-</v>
      </c>
      <c r="K10" s="10" t="str">
        <f t="shared" si="2"/>
        <v>-</v>
      </c>
      <c r="L10" s="10" t="str">
        <f t="shared" si="2"/>
        <v>-</v>
      </c>
    </row>
    <row r="11" spans="1:15" x14ac:dyDescent="0.25">
      <c r="A11" s="9">
        <f t="shared" si="0"/>
        <v>1.5000000000000004</v>
      </c>
      <c r="B11" s="10">
        <f t="shared" si="1"/>
        <v>1080.0000000000002</v>
      </c>
      <c r="C11" s="10">
        <f t="shared" si="1"/>
        <v>720.00000000000023</v>
      </c>
      <c r="D11" s="10" t="str">
        <f t="shared" si="1"/>
        <v>-</v>
      </c>
      <c r="E11" s="9"/>
      <c r="F11" s="9">
        <f>F10-5%</f>
        <v>1.25</v>
      </c>
      <c r="G11" s="10">
        <f t="shared" si="2"/>
        <v>1080.0000000000002</v>
      </c>
      <c r="H11" s="10">
        <f t="shared" si="2"/>
        <v>720.00000000000023</v>
      </c>
      <c r="I11" s="10" t="str">
        <f t="shared" si="2"/>
        <v>-</v>
      </c>
      <c r="J11" s="10" t="str">
        <f t="shared" si="2"/>
        <v>-</v>
      </c>
      <c r="K11" s="10" t="str">
        <f t="shared" si="2"/>
        <v>-</v>
      </c>
      <c r="L11" s="10" t="str">
        <f t="shared" si="2"/>
        <v>-</v>
      </c>
    </row>
    <row r="12" spans="1:15" x14ac:dyDescent="0.25">
      <c r="A12" s="9">
        <f t="shared" si="0"/>
        <v>1.4000000000000004</v>
      </c>
      <c r="B12" s="10">
        <f t="shared" si="1"/>
        <v>1008.0000000000002</v>
      </c>
      <c r="C12" s="10">
        <f t="shared" si="1"/>
        <v>672.00000000000023</v>
      </c>
      <c r="D12" s="10" t="str">
        <f t="shared" si="1"/>
        <v>-</v>
      </c>
      <c r="E12" s="9"/>
      <c r="F12" s="9">
        <f t="shared" ref="F12:F16" si="3">F11-5%</f>
        <v>1.2</v>
      </c>
      <c r="G12" s="10">
        <f t="shared" si="2"/>
        <v>1008.0000000000002</v>
      </c>
      <c r="H12" s="10">
        <f t="shared" si="2"/>
        <v>672.00000000000023</v>
      </c>
      <c r="I12" s="10" t="str">
        <f t="shared" si="2"/>
        <v>-</v>
      </c>
      <c r="J12" s="10" t="str">
        <f t="shared" si="2"/>
        <v>-</v>
      </c>
      <c r="K12" s="10" t="str">
        <f t="shared" si="2"/>
        <v>-</v>
      </c>
      <c r="L12" s="10" t="str">
        <f t="shared" si="2"/>
        <v>-</v>
      </c>
    </row>
    <row r="13" spans="1:15" x14ac:dyDescent="0.25">
      <c r="A13" s="9">
        <f t="shared" si="0"/>
        <v>1.3000000000000003</v>
      </c>
      <c r="B13" s="10">
        <f t="shared" si="1"/>
        <v>936.00000000000023</v>
      </c>
      <c r="C13" s="10">
        <f t="shared" si="1"/>
        <v>624.00000000000011</v>
      </c>
      <c r="D13" s="10" t="str">
        <f t="shared" si="1"/>
        <v>-</v>
      </c>
      <c r="E13" s="9"/>
      <c r="F13" s="9">
        <f t="shared" si="3"/>
        <v>1.1499999999999999</v>
      </c>
      <c r="G13" s="10">
        <f t="shared" si="2"/>
        <v>936.00000000000023</v>
      </c>
      <c r="H13" s="10">
        <f t="shared" si="2"/>
        <v>624.00000000000011</v>
      </c>
      <c r="I13" s="10" t="str">
        <f t="shared" si="2"/>
        <v>-</v>
      </c>
      <c r="J13" s="10" t="str">
        <f t="shared" si="2"/>
        <v>-</v>
      </c>
      <c r="K13" s="10" t="str">
        <f t="shared" si="2"/>
        <v>-</v>
      </c>
      <c r="L13" s="10" t="str">
        <f t="shared" si="2"/>
        <v>-</v>
      </c>
    </row>
    <row r="14" spans="1:15" x14ac:dyDescent="0.25">
      <c r="A14" s="9">
        <f t="shared" si="0"/>
        <v>1.2000000000000002</v>
      </c>
      <c r="B14" s="10">
        <f t="shared" si="1"/>
        <v>864.00000000000011</v>
      </c>
      <c r="C14" s="10">
        <f t="shared" si="1"/>
        <v>576.00000000000011</v>
      </c>
      <c r="D14" s="10" t="str">
        <f t="shared" si="1"/>
        <v>-</v>
      </c>
      <c r="E14" s="9"/>
      <c r="F14" s="9">
        <f t="shared" si="3"/>
        <v>1.0999999999999999</v>
      </c>
      <c r="G14" s="10">
        <f t="shared" si="2"/>
        <v>864.00000000000011</v>
      </c>
      <c r="H14" s="10">
        <f t="shared" si="2"/>
        <v>576.00000000000011</v>
      </c>
      <c r="I14" s="10" t="str">
        <f t="shared" si="2"/>
        <v>-</v>
      </c>
      <c r="J14" s="10" t="str">
        <f t="shared" si="2"/>
        <v>-</v>
      </c>
      <c r="K14" s="10" t="str">
        <f t="shared" si="2"/>
        <v>-</v>
      </c>
      <c r="L14" s="10" t="str">
        <f t="shared" si="2"/>
        <v>-</v>
      </c>
    </row>
    <row r="15" spans="1:15" x14ac:dyDescent="0.25">
      <c r="A15" s="9">
        <f>A16+10%</f>
        <v>1.1000000000000001</v>
      </c>
      <c r="B15" s="10">
        <f t="shared" si="1"/>
        <v>792.00000000000011</v>
      </c>
      <c r="C15" s="10">
        <f t="shared" si="1"/>
        <v>528</v>
      </c>
      <c r="D15" s="10" t="str">
        <f t="shared" si="1"/>
        <v>-</v>
      </c>
      <c r="E15" s="9"/>
      <c r="F15" s="9">
        <f t="shared" si="3"/>
        <v>1.0499999999999998</v>
      </c>
      <c r="G15" s="10">
        <f t="shared" si="2"/>
        <v>792.00000000000011</v>
      </c>
      <c r="H15" s="10">
        <f t="shared" si="2"/>
        <v>528</v>
      </c>
      <c r="I15" s="10" t="str">
        <f t="shared" si="2"/>
        <v>-</v>
      </c>
      <c r="J15" s="10" t="str">
        <f t="shared" si="2"/>
        <v>-</v>
      </c>
      <c r="K15" s="10" t="str">
        <f t="shared" si="2"/>
        <v>-</v>
      </c>
      <c r="L15" s="10" t="str">
        <f t="shared" si="2"/>
        <v>-</v>
      </c>
    </row>
    <row r="16" spans="1:15" x14ac:dyDescent="0.25">
      <c r="A16" s="9">
        <v>1</v>
      </c>
      <c r="B16" s="10">
        <f t="shared" si="1"/>
        <v>720</v>
      </c>
      <c r="C16" s="10">
        <f t="shared" si="1"/>
        <v>480</v>
      </c>
      <c r="D16" s="10" t="str">
        <f t="shared" si="1"/>
        <v>-</v>
      </c>
      <c r="E16" s="9"/>
      <c r="F16" s="9">
        <f t="shared" si="3"/>
        <v>0.99999999999999978</v>
      </c>
      <c r="G16" s="10">
        <f t="shared" si="2"/>
        <v>720</v>
      </c>
      <c r="H16" s="10">
        <f t="shared" si="2"/>
        <v>480</v>
      </c>
      <c r="I16" s="10" t="str">
        <f t="shared" si="2"/>
        <v>-</v>
      </c>
      <c r="J16" s="10" t="str">
        <f t="shared" si="2"/>
        <v>-</v>
      </c>
      <c r="K16" s="10" t="str">
        <f t="shared" si="2"/>
        <v>-</v>
      </c>
      <c r="L16" s="10" t="str">
        <f t="shared" si="2"/>
        <v>-</v>
      </c>
    </row>
    <row r="17" spans="1:15" x14ac:dyDescent="0.25">
      <c r="A17" s="9">
        <v>0.5</v>
      </c>
      <c r="B17" s="10">
        <f t="shared" si="1"/>
        <v>360</v>
      </c>
      <c r="C17" s="10">
        <f t="shared" si="1"/>
        <v>240</v>
      </c>
      <c r="D17" s="10" t="str">
        <f t="shared" si="1"/>
        <v>-</v>
      </c>
      <c r="E17" s="9"/>
      <c r="F17" s="9">
        <v>0.9</v>
      </c>
      <c r="G17" s="10">
        <f t="shared" si="2"/>
        <v>360</v>
      </c>
      <c r="H17" s="10">
        <f t="shared" si="2"/>
        <v>240</v>
      </c>
      <c r="I17" s="10" t="str">
        <f t="shared" si="2"/>
        <v>-</v>
      </c>
      <c r="J17" s="10" t="str">
        <f t="shared" si="2"/>
        <v>-</v>
      </c>
      <c r="K17" s="10" t="str">
        <f t="shared" si="2"/>
        <v>-</v>
      </c>
      <c r="L17" s="10" t="str">
        <f t="shared" si="2"/>
        <v>-</v>
      </c>
    </row>
    <row r="18" spans="1:15" x14ac:dyDescent="0.25">
      <c r="F18" s="4"/>
    </row>
    <row r="19" spans="1:15" x14ac:dyDescent="0.25">
      <c r="G19" s="14"/>
      <c r="L19" s="5" t="s">
        <v>36</v>
      </c>
    </row>
    <row r="20" spans="1:15" x14ac:dyDescent="0.25">
      <c r="G20" s="15"/>
      <c r="L20" s="12">
        <v>120</v>
      </c>
    </row>
    <row r="22" spans="1:15" x14ac:dyDescent="0.25">
      <c r="A22" s="27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4" spans="1:15" x14ac:dyDescent="0.25">
      <c r="B24" s="5" t="s">
        <v>89</v>
      </c>
      <c r="C24" s="5" t="s">
        <v>118</v>
      </c>
      <c r="G24" s="5"/>
      <c r="H24" s="5"/>
    </row>
    <row r="25" spans="1:15" x14ac:dyDescent="0.25">
      <c r="B25" s="8" t="s">
        <v>104</v>
      </c>
      <c r="C25" s="8" t="str">
        <f>VLOOKUP($B25,'De Para'!$N$10:$P$24,3,0)</f>
        <v>Lojas Mobile sem meta de Emissão de Cartões</v>
      </c>
      <c r="G25" s="15"/>
      <c r="H25" s="15"/>
      <c r="K25" s="15"/>
    </row>
    <row r="27" spans="1:15" s="5" customFormat="1" x14ac:dyDescent="0.25">
      <c r="A27" s="5" t="s">
        <v>42</v>
      </c>
      <c r="B27" s="5" t="s">
        <v>29</v>
      </c>
      <c r="C27" s="5" t="s">
        <v>30</v>
      </c>
      <c r="D27" s="5" t="s">
        <v>31</v>
      </c>
      <c r="F27" s="5" t="s">
        <v>41</v>
      </c>
      <c r="G27" s="5" t="s">
        <v>29</v>
      </c>
      <c r="H27" s="5" t="s">
        <v>30</v>
      </c>
      <c r="I27" s="5" t="s">
        <v>31</v>
      </c>
      <c r="J27" s="5" t="s">
        <v>100</v>
      </c>
      <c r="K27" s="5" t="s">
        <v>33</v>
      </c>
      <c r="N27" s="5" t="s">
        <v>38</v>
      </c>
      <c r="O27" s="18" t="s">
        <v>97</v>
      </c>
    </row>
    <row r="28" spans="1:15" x14ac:dyDescent="0.25">
      <c r="A28" s="5" t="s">
        <v>34</v>
      </c>
      <c r="B28" s="13">
        <f>1200*INDEX('De Para'!$Z$20:$AB$34,MATCH('Máscara VL'!$B$25,'De Para'!$Y$20:$Y$34,0),MATCH('Máscara VL'!B$27,'De Para'!$Z$19:$AB$19,0))</f>
        <v>480</v>
      </c>
      <c r="C28" s="13">
        <f>1200*INDEX('De Para'!$Z$20:$AB$34,MATCH('Máscara VL'!$B$25,'De Para'!$Y$20:$Y$34,0),MATCH('Máscara VL'!C$27,'De Para'!$Z$19:$AB$19,0))</f>
        <v>420</v>
      </c>
      <c r="D28" s="13">
        <f>1200*INDEX('De Para'!$Z$20:$AB$34,MATCH('Máscara VL'!$B$25,'De Para'!$Y$20:$Y$34,0),MATCH('Máscara VL'!D$27,'De Para'!$Z$19:$AB$19,0))</f>
        <v>300</v>
      </c>
      <c r="F28" s="5" t="s">
        <v>34</v>
      </c>
      <c r="G28" s="13">
        <f>1200*INDEX('De Para'!$Z$2:$AF$16,MATCH('Máscara VL'!$B$25,'De Para'!$Y$2:$Y$16,0),MATCH('Máscara VL'!G$27,'De Para'!$Z$1:$AF$1,0))</f>
        <v>360</v>
      </c>
      <c r="H28" s="13">
        <f>1200*INDEX('De Para'!$Z$2:$AF$16,MATCH('Máscara VL'!$B$25,'De Para'!$Y$2:$Y$16,0),MATCH('Máscara VL'!H$27,'De Para'!$Z$1:$AF$1,0))</f>
        <v>300</v>
      </c>
      <c r="I28" s="13">
        <f>1200*INDEX('De Para'!$Z$2:$AF$16,MATCH('Máscara VL'!$B$25,'De Para'!$Y$2:$Y$16,0),MATCH('Máscara VL'!I$27,'De Para'!$Z$1:$AF$1,0))</f>
        <v>240</v>
      </c>
      <c r="J28" s="13">
        <f>1200*INDEX('De Para'!$Z$2:$AF$16,MATCH('Máscara VL'!$B$25,'De Para'!$Y$2:$Y$16,0),MATCH('Máscara VL'!J$27,'De Para'!$Z$1:$AF$1,0))</f>
        <v>300</v>
      </c>
      <c r="K28" s="13">
        <f>1200*INDEX('De Para'!$Z$2:$AF$16,MATCH('Máscara VL'!$B$25,'De Para'!$Y$2:$Y$16,0),MATCH('Máscara VL'!K$27,'De Para'!$Z$1:$AF$1,0))</f>
        <v>0</v>
      </c>
      <c r="N28" s="25">
        <f>SUM(G28:K28)</f>
        <v>1200</v>
      </c>
      <c r="O28" s="5" t="b">
        <f>N28=1200</f>
        <v>1</v>
      </c>
    </row>
    <row r="29" spans="1:15" x14ac:dyDescent="0.25">
      <c r="F29" s="5"/>
      <c r="G29" s="13"/>
      <c r="H29" s="13"/>
      <c r="I29" s="13"/>
      <c r="J29" s="13"/>
      <c r="K29" s="13"/>
      <c r="N29" s="5"/>
    </row>
    <row r="30" spans="1:15" x14ac:dyDescent="0.25">
      <c r="A30" s="5" t="s">
        <v>40</v>
      </c>
      <c r="B30" s="5"/>
      <c r="C30" s="5"/>
      <c r="D30" s="5"/>
      <c r="E30" s="5"/>
      <c r="F30" s="5" t="s">
        <v>39</v>
      </c>
    </row>
    <row r="31" spans="1:15" x14ac:dyDescent="0.25">
      <c r="A31" s="9">
        <f t="shared" ref="A31:A35" si="4">A32+10%</f>
        <v>1.6000000000000005</v>
      </c>
      <c r="B31" s="10">
        <f>IF($A31*B$28=0,"-",$A31*B$28)</f>
        <v>768.00000000000023</v>
      </c>
      <c r="C31" s="10">
        <f t="shared" ref="C31:D31" si="5">IF($A31*C$28=0,"-",$A31*C$28)</f>
        <v>672.00000000000023</v>
      </c>
      <c r="D31" s="10">
        <f t="shared" si="5"/>
        <v>480.00000000000017</v>
      </c>
      <c r="E31" s="9"/>
      <c r="F31" s="9">
        <v>1.3</v>
      </c>
      <c r="G31" s="10">
        <f>IF($A31*G$28=0,"-",$A31*G$28)</f>
        <v>576.00000000000023</v>
      </c>
      <c r="H31" s="10">
        <f t="shared" ref="H31:K31" si="6">IF($A31*H$28=0,"-",$A31*H$28)</f>
        <v>480.00000000000017</v>
      </c>
      <c r="I31" s="10">
        <f t="shared" si="6"/>
        <v>384.00000000000011</v>
      </c>
      <c r="J31" s="10">
        <f t="shared" si="6"/>
        <v>480.00000000000017</v>
      </c>
      <c r="K31" s="10" t="str">
        <f t="shared" si="6"/>
        <v>-</v>
      </c>
    </row>
    <row r="32" spans="1:15" x14ac:dyDescent="0.25">
      <c r="A32" s="9">
        <f t="shared" si="4"/>
        <v>1.5000000000000004</v>
      </c>
      <c r="B32" s="10">
        <f t="shared" ref="B32:D38" si="7">IF($A32*B$28=0,"-",$A32*B$28)</f>
        <v>720.00000000000023</v>
      </c>
      <c r="C32" s="10">
        <f t="shared" si="7"/>
        <v>630.00000000000023</v>
      </c>
      <c r="D32" s="10">
        <f t="shared" si="7"/>
        <v>450.00000000000011</v>
      </c>
      <c r="E32" s="9"/>
      <c r="F32" s="9">
        <f>F31-5%</f>
        <v>1.25</v>
      </c>
      <c r="G32" s="10">
        <f t="shared" ref="G32:K38" si="8">IF($A32*G$28=0,"-",$A32*G$28)</f>
        <v>540.00000000000011</v>
      </c>
      <c r="H32" s="10">
        <f t="shared" si="8"/>
        <v>450.00000000000011</v>
      </c>
      <c r="I32" s="10">
        <f t="shared" si="8"/>
        <v>360.00000000000011</v>
      </c>
      <c r="J32" s="10">
        <f t="shared" si="8"/>
        <v>450.00000000000011</v>
      </c>
      <c r="K32" s="10" t="str">
        <f t="shared" si="8"/>
        <v>-</v>
      </c>
    </row>
    <row r="33" spans="1:12" x14ac:dyDescent="0.25">
      <c r="A33" s="9">
        <f t="shared" si="4"/>
        <v>1.4000000000000004</v>
      </c>
      <c r="B33" s="10">
        <f t="shared" si="7"/>
        <v>672.00000000000023</v>
      </c>
      <c r="C33" s="10">
        <f t="shared" si="7"/>
        <v>588.00000000000011</v>
      </c>
      <c r="D33" s="10">
        <f t="shared" si="7"/>
        <v>420.00000000000011</v>
      </c>
      <c r="E33" s="9"/>
      <c r="F33" s="9">
        <f t="shared" ref="F33:F37" si="9">F32-5%</f>
        <v>1.2</v>
      </c>
      <c r="G33" s="10">
        <f t="shared" si="8"/>
        <v>504.00000000000011</v>
      </c>
      <c r="H33" s="10">
        <f t="shared" si="8"/>
        <v>420.00000000000011</v>
      </c>
      <c r="I33" s="10">
        <f t="shared" si="8"/>
        <v>336.00000000000011</v>
      </c>
      <c r="J33" s="10">
        <f t="shared" si="8"/>
        <v>420.00000000000011</v>
      </c>
      <c r="K33" s="10" t="str">
        <f t="shared" si="8"/>
        <v>-</v>
      </c>
    </row>
    <row r="34" spans="1:12" x14ac:dyDescent="0.25">
      <c r="A34" s="9">
        <f t="shared" si="4"/>
        <v>1.3000000000000003</v>
      </c>
      <c r="B34" s="10">
        <f t="shared" si="7"/>
        <v>624.00000000000011</v>
      </c>
      <c r="C34" s="10">
        <f t="shared" si="7"/>
        <v>546.00000000000011</v>
      </c>
      <c r="D34" s="10">
        <f t="shared" si="7"/>
        <v>390.00000000000006</v>
      </c>
      <c r="E34" s="9"/>
      <c r="F34" s="9">
        <f t="shared" si="9"/>
        <v>1.1499999999999999</v>
      </c>
      <c r="G34" s="10">
        <f t="shared" si="8"/>
        <v>468.00000000000011</v>
      </c>
      <c r="H34" s="10">
        <f t="shared" si="8"/>
        <v>390.00000000000006</v>
      </c>
      <c r="I34" s="10">
        <f t="shared" si="8"/>
        <v>312.00000000000006</v>
      </c>
      <c r="J34" s="10">
        <f t="shared" si="8"/>
        <v>390.00000000000006</v>
      </c>
      <c r="K34" s="10" t="str">
        <f t="shared" si="8"/>
        <v>-</v>
      </c>
    </row>
    <row r="35" spans="1:12" x14ac:dyDescent="0.25">
      <c r="A35" s="9">
        <f t="shared" si="4"/>
        <v>1.2000000000000002</v>
      </c>
      <c r="B35" s="10">
        <f t="shared" si="7"/>
        <v>576.00000000000011</v>
      </c>
      <c r="C35" s="10">
        <f t="shared" si="7"/>
        <v>504.00000000000006</v>
      </c>
      <c r="D35" s="10">
        <f t="shared" si="7"/>
        <v>360.00000000000006</v>
      </c>
      <c r="E35" s="9"/>
      <c r="F35" s="9">
        <f t="shared" si="9"/>
        <v>1.0999999999999999</v>
      </c>
      <c r="G35" s="10">
        <f t="shared" si="8"/>
        <v>432.00000000000006</v>
      </c>
      <c r="H35" s="10">
        <f t="shared" si="8"/>
        <v>360.00000000000006</v>
      </c>
      <c r="I35" s="10">
        <f t="shared" si="8"/>
        <v>288.00000000000006</v>
      </c>
      <c r="J35" s="10">
        <f t="shared" si="8"/>
        <v>360.00000000000006</v>
      </c>
      <c r="K35" s="10" t="str">
        <f t="shared" si="8"/>
        <v>-</v>
      </c>
    </row>
    <row r="36" spans="1:12" x14ac:dyDescent="0.25">
      <c r="A36" s="9">
        <f>A37+10%</f>
        <v>1.1000000000000001</v>
      </c>
      <c r="B36" s="10">
        <f t="shared" si="7"/>
        <v>528</v>
      </c>
      <c r="C36" s="10">
        <f t="shared" si="7"/>
        <v>462.00000000000006</v>
      </c>
      <c r="D36" s="10">
        <f t="shared" si="7"/>
        <v>330</v>
      </c>
      <c r="E36" s="9"/>
      <c r="F36" s="9">
        <f t="shared" si="9"/>
        <v>1.0499999999999998</v>
      </c>
      <c r="G36" s="10">
        <f t="shared" si="8"/>
        <v>396.00000000000006</v>
      </c>
      <c r="H36" s="10">
        <f t="shared" si="8"/>
        <v>330</v>
      </c>
      <c r="I36" s="10">
        <f t="shared" si="8"/>
        <v>264</v>
      </c>
      <c r="J36" s="10">
        <f t="shared" si="8"/>
        <v>330</v>
      </c>
      <c r="K36" s="10" t="str">
        <f t="shared" si="8"/>
        <v>-</v>
      </c>
    </row>
    <row r="37" spans="1:12" x14ac:dyDescent="0.25">
      <c r="A37" s="9">
        <v>1</v>
      </c>
      <c r="B37" s="10">
        <f t="shared" si="7"/>
        <v>480</v>
      </c>
      <c r="C37" s="10">
        <f t="shared" si="7"/>
        <v>420</v>
      </c>
      <c r="D37" s="10">
        <f t="shared" si="7"/>
        <v>300</v>
      </c>
      <c r="E37" s="9"/>
      <c r="F37" s="9">
        <f t="shared" si="9"/>
        <v>0.99999999999999978</v>
      </c>
      <c r="G37" s="10">
        <f t="shared" si="8"/>
        <v>360</v>
      </c>
      <c r="H37" s="10">
        <f t="shared" si="8"/>
        <v>300</v>
      </c>
      <c r="I37" s="10">
        <f t="shared" si="8"/>
        <v>240</v>
      </c>
      <c r="J37" s="10">
        <f t="shared" si="8"/>
        <v>300</v>
      </c>
      <c r="K37" s="10" t="str">
        <f t="shared" si="8"/>
        <v>-</v>
      </c>
    </row>
    <row r="38" spans="1:12" x14ac:dyDescent="0.25">
      <c r="A38" s="9">
        <v>0.5</v>
      </c>
      <c r="B38" s="10">
        <f t="shared" si="7"/>
        <v>240</v>
      </c>
      <c r="C38" s="10">
        <f t="shared" si="7"/>
        <v>210</v>
      </c>
      <c r="D38" s="10">
        <f t="shared" si="7"/>
        <v>150</v>
      </c>
      <c r="E38" s="9"/>
      <c r="F38" s="9">
        <v>0.9</v>
      </c>
      <c r="G38" s="10">
        <f t="shared" si="8"/>
        <v>180</v>
      </c>
      <c r="H38" s="10">
        <f t="shared" si="8"/>
        <v>150</v>
      </c>
      <c r="I38" s="10">
        <f t="shared" si="8"/>
        <v>120</v>
      </c>
      <c r="J38" s="10">
        <f t="shared" si="8"/>
        <v>150</v>
      </c>
      <c r="K38" s="10" t="str">
        <f t="shared" si="8"/>
        <v>-</v>
      </c>
    </row>
    <row r="39" spans="1:12" x14ac:dyDescent="0.25">
      <c r="F39" s="4"/>
    </row>
    <row r="40" spans="1:12" x14ac:dyDescent="0.25">
      <c r="G40" s="14"/>
      <c r="L40" s="5" t="s">
        <v>36</v>
      </c>
    </row>
    <row r="41" spans="1:12" x14ac:dyDescent="0.25">
      <c r="G41" s="15"/>
      <c r="L41" s="12">
        <v>120</v>
      </c>
    </row>
  </sheetData>
  <conditionalFormatting sqref="G10:L17">
    <cfRule type="cellIs" dxfId="3" priority="4" operator="equal">
      <formula>0</formula>
    </cfRule>
  </conditionalFormatting>
  <conditionalFormatting sqref="B10:D17">
    <cfRule type="cellIs" dxfId="2" priority="3" operator="equal">
      <formula>0</formula>
    </cfRule>
  </conditionalFormatting>
  <conditionalFormatting sqref="G31:K38">
    <cfRule type="cellIs" dxfId="1" priority="2" operator="equal">
      <formula>0</formula>
    </cfRule>
  </conditionalFormatting>
  <conditionalFormatting sqref="B31:D3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 Para'!$Y$2:$Y$12</xm:f>
          </x14:formula1>
          <xm:sqref>B4</xm:sqref>
        </x14:dataValidation>
        <x14:dataValidation type="list" allowBlank="1" showInputMessage="1" showErrorMessage="1">
          <x14:formula1>
            <xm:f>'De Para'!$Y$13:$Y$16</xm:f>
          </x14:formula1>
          <xm:sqref>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52"/>
  <sheetViews>
    <sheetView tabSelected="1" topLeftCell="Q1" zoomScale="80" zoomScaleNormal="80" workbookViewId="0">
      <selection activeCell="Z1" sqref="Z1:Z1048576"/>
    </sheetView>
  </sheetViews>
  <sheetFormatPr defaultRowHeight="15" outlineLevelCol="1" x14ac:dyDescent="0.25"/>
  <cols>
    <col min="1" max="1" width="15.7109375" bestFit="1" customWidth="1"/>
    <col min="2" max="2" width="44.28515625" bestFit="1" customWidth="1"/>
    <col min="3" max="5" width="8.7109375" customWidth="1"/>
    <col min="6" max="6" width="18.28515625" bestFit="1" customWidth="1"/>
    <col min="7" max="7" width="13.28515625" bestFit="1" customWidth="1"/>
    <col min="8" max="8" width="15.5703125" bestFit="1" customWidth="1"/>
    <col min="9" max="9" width="19.140625" bestFit="1" customWidth="1"/>
    <col min="10" max="10" width="11.7109375" customWidth="1" outlineLevel="1"/>
    <col min="11" max="11" width="14.5703125" customWidth="1" outlineLevel="1"/>
    <col min="12" max="12" width="15.85546875" customWidth="1" outlineLevel="1"/>
    <col min="13" max="17" width="18.140625" customWidth="1" outlineLevel="1"/>
    <col min="18" max="21" width="18.140625" customWidth="1"/>
    <col min="22" max="22" width="12" bestFit="1" customWidth="1"/>
    <col min="23" max="23" width="71" bestFit="1" customWidth="1"/>
    <col min="24" max="25" width="14.28515625" bestFit="1" customWidth="1"/>
    <col min="26" max="26" width="9.140625" style="35"/>
  </cols>
  <sheetData>
    <row r="1" spans="1:26" s="2" customFormat="1" ht="30" customHeight="1" x14ac:dyDescent="0.25">
      <c r="A1" s="3" t="s">
        <v>10</v>
      </c>
      <c r="B1" s="3" t="s">
        <v>99</v>
      </c>
      <c r="C1" s="3" t="s">
        <v>1</v>
      </c>
      <c r="D1" s="3" t="s">
        <v>144</v>
      </c>
      <c r="E1" s="3" t="s">
        <v>109</v>
      </c>
      <c r="F1" s="6" t="s">
        <v>0</v>
      </c>
      <c r="G1" s="3" t="s">
        <v>2</v>
      </c>
      <c r="H1" s="6" t="s">
        <v>89</v>
      </c>
      <c r="I1" s="6" t="s">
        <v>3</v>
      </c>
      <c r="J1" s="3" t="s">
        <v>12</v>
      </c>
      <c r="K1" s="3" t="s">
        <v>11</v>
      </c>
      <c r="L1" s="3" t="s">
        <v>44</v>
      </c>
      <c r="M1" s="3" t="s">
        <v>13</v>
      </c>
      <c r="N1" s="3" t="s">
        <v>22</v>
      </c>
      <c r="O1" s="3" t="s">
        <v>23</v>
      </c>
      <c r="P1" s="3" t="s">
        <v>45</v>
      </c>
      <c r="Q1" s="3" t="s">
        <v>24</v>
      </c>
      <c r="R1" s="3" t="s">
        <v>88</v>
      </c>
      <c r="S1" s="3" t="s">
        <v>140</v>
      </c>
      <c r="T1" s="3" t="s">
        <v>138</v>
      </c>
      <c r="U1" s="3" t="s">
        <v>139</v>
      </c>
      <c r="V1" s="3" t="s">
        <v>137</v>
      </c>
      <c r="W1" s="32" t="s">
        <v>1204</v>
      </c>
      <c r="X1" s="32" t="s">
        <v>1205</v>
      </c>
      <c r="Y1" s="32" t="s">
        <v>1206</v>
      </c>
      <c r="Z1" s="34"/>
    </row>
    <row r="2" spans="1:26" x14ac:dyDescent="0.25">
      <c r="A2">
        <v>7</v>
      </c>
      <c r="B2" t="str">
        <f>VLOOKUP($A2,'De Para'!$AI$2:$AL$1051,2,0)</f>
        <v>BONSUCESSO 2 - RJ</v>
      </c>
      <c r="C2">
        <f>VLOOKUP($A2,'De Para'!$AI$2:$AL$1051,3,0)</f>
        <v>211</v>
      </c>
      <c r="D2" t="str">
        <f>VLOOKUP($A2,'De Para'!$AI$2:$AL$1051,4,0)</f>
        <v>RIO/ES</v>
      </c>
      <c r="E2">
        <v>0</v>
      </c>
      <c r="F2" s="7" t="str">
        <f>VLOOKUP($A2,'[1]PORTE 18-19'!$A$4:$M$1053,13,0)</f>
        <v>PORTE 3</v>
      </c>
      <c r="G2">
        <f>VLOOKUP($F2,'De Para'!$M$2:$O$7,3,0)</f>
        <v>90</v>
      </c>
      <c r="H2" s="7" t="str">
        <f>VLOOKUP($R2,'De Para'!$M$10:$N$25,2,0)</f>
        <v>PERFIL A</v>
      </c>
      <c r="I2" s="7" t="str">
        <f t="shared" ref="I2:I64" si="0">F2&amp;" / "&amp;H2</f>
        <v>PORTE 3 / PERFIL A</v>
      </c>
      <c r="J2" s="1">
        <f>VLOOKUP($A2,'De Para'!$D$2:$E$1051,2,0)</f>
        <v>148340.36000000002</v>
      </c>
      <c r="K2" s="1">
        <f>VLOOKUP($A2,'De Para'!$A$2:$B$1051,2,0)</f>
        <v>159469.49292571898</v>
      </c>
      <c r="L2" s="1">
        <f>VLOOKUP(A2,'De Para'!$G$2:$H$1050,2,0)</f>
        <v>70409.693787656142</v>
      </c>
      <c r="M2">
        <f>VLOOKUP($A2,'De Para'!$J$2:$K$1051,2,0)</f>
        <v>166</v>
      </c>
      <c r="N2">
        <f>IF(J2&gt;0,1,0)</f>
        <v>1</v>
      </c>
      <c r="O2">
        <f t="shared" ref="O2:Q17" si="1">IF(K2&gt;0,1,0)</f>
        <v>1</v>
      </c>
      <c r="P2">
        <f t="shared" si="1"/>
        <v>1</v>
      </c>
      <c r="Q2">
        <f t="shared" si="1"/>
        <v>1</v>
      </c>
      <c r="R2" t="str">
        <f>IF($E2=0,N2&amp;O2&amp;P2&amp;Q2,N2&amp;0&amp;0&amp;Q2&amp;"M")</f>
        <v>1111</v>
      </c>
      <c r="S2" s="29" t="e">
        <f>J2/#REF!</f>
        <v>#REF!</v>
      </c>
      <c r="T2" s="29" t="e">
        <f>K2/#REF!</f>
        <v>#REF!</v>
      </c>
      <c r="U2" s="29" t="e">
        <f>L2/#REF!</f>
        <v>#REF!</v>
      </c>
      <c r="W2" t="str">
        <f>VLOOKUP(R2,'De Para'!$O$9:$P$25,2,FALSE)</f>
        <v>Lojas com todas as metas</v>
      </c>
      <c r="X2">
        <f>VLOOKUP(W2,content!$B:$C,2,FALSE)</f>
        <v>741869</v>
      </c>
      <c r="Y2">
        <f>VLOOKUP(F2&amp;W2,content!$E:$H,4,FALSE)</f>
        <v>741893</v>
      </c>
    </row>
    <row r="3" spans="1:26" x14ac:dyDescent="0.25">
      <c r="A3">
        <v>8</v>
      </c>
      <c r="B3" t="str">
        <f>VLOOKUP($A3,'De Para'!$AI$2:$AL$1051,2,0)</f>
        <v>MACAÉ 2 - RJ</v>
      </c>
      <c r="C3">
        <f>VLOOKUP($A3,'De Para'!$AI$2:$AL$1051,3,0)</f>
        <v>210</v>
      </c>
      <c r="D3" t="str">
        <f>VLOOKUP($A3,'De Para'!$AI$2:$AL$1051,4,0)</f>
        <v>RIO/ES</v>
      </c>
      <c r="E3">
        <v>0</v>
      </c>
      <c r="F3" s="7" t="str">
        <f>VLOOKUP($A3,'[1]PORTE 18-19'!$A$4:$M$1053,13,0)</f>
        <v>PORTE 4</v>
      </c>
      <c r="G3">
        <f>VLOOKUP($F3,'De Para'!$M$2:$O$7,3,0)</f>
        <v>115</v>
      </c>
      <c r="H3" s="7" t="str">
        <f>VLOOKUP($R3,'De Para'!$M$10:$N$25,2,0)</f>
        <v>PERFIL A</v>
      </c>
      <c r="I3" s="7" t="str">
        <f t="shared" si="0"/>
        <v>PORTE 4 / PERFIL A</v>
      </c>
      <c r="J3" s="1">
        <f>VLOOKUP($A3,'De Para'!$D$2:$E$1051,2,0)</f>
        <v>197054.86999999997</v>
      </c>
      <c r="K3" s="1">
        <f>VLOOKUP($A3,'De Para'!$A$2:$B$1051,2,0)</f>
        <v>469450.52417433698</v>
      </c>
      <c r="L3" s="1">
        <f>VLOOKUP(A3,'De Para'!$G$2:$H$1050,2,0)</f>
        <v>81296.290246320568</v>
      </c>
      <c r="M3">
        <f>VLOOKUP($A3,'De Para'!$J$2:$K$1051,2,0)</f>
        <v>185</v>
      </c>
      <c r="N3">
        <f t="shared" ref="N3:N65" si="2">IF(J3&gt;0,1,0)</f>
        <v>1</v>
      </c>
      <c r="O3">
        <f t="shared" si="1"/>
        <v>1</v>
      </c>
      <c r="P3">
        <f t="shared" si="1"/>
        <v>1</v>
      </c>
      <c r="Q3">
        <f t="shared" si="1"/>
        <v>1</v>
      </c>
      <c r="R3" t="str">
        <f t="shared" ref="R3:R65" si="3">IF($E3=0,N3&amp;O3&amp;P3&amp;Q3,N3&amp;0&amp;0&amp;Q3&amp;"M")</f>
        <v>1111</v>
      </c>
      <c r="S3" s="29" t="e">
        <f>J3/#REF!</f>
        <v>#REF!</v>
      </c>
      <c r="T3" s="29" t="e">
        <f>K3/#REF!</f>
        <v>#REF!</v>
      </c>
      <c r="U3" s="29" t="e">
        <f>L3/#REF!</f>
        <v>#REF!</v>
      </c>
      <c r="W3" t="str">
        <f>VLOOKUP(R3,'De Para'!$O$9:$P$25,2,FALSE)</f>
        <v>Lojas com todas as metas</v>
      </c>
      <c r="X3">
        <f>VLOOKUP(W3,content!$B:$C,2,FALSE)</f>
        <v>741869</v>
      </c>
      <c r="Y3">
        <f>VLOOKUP(F3&amp;W3,content!$E:$H,4,FALSE)</f>
        <v>741916</v>
      </c>
    </row>
    <row r="4" spans="1:26" x14ac:dyDescent="0.25">
      <c r="A4">
        <v>11</v>
      </c>
      <c r="B4" t="str">
        <f>VLOOKUP($A4,'De Para'!$AI$2:$AL$1051,2,0)</f>
        <v>URUGUAIANA-CENTRO - RJ</v>
      </c>
      <c r="C4">
        <f>VLOOKUP($A4,'De Para'!$AI$2:$AL$1051,3,0)</f>
        <v>212</v>
      </c>
      <c r="D4" t="str">
        <f>VLOOKUP($A4,'De Para'!$AI$2:$AL$1051,4,0)</f>
        <v>RIO/ES</v>
      </c>
      <c r="E4">
        <v>0</v>
      </c>
      <c r="F4" s="7" t="str">
        <f>VLOOKUP($A4,'[1]PORTE 18-19'!$A$4:$M$1053,13,0)</f>
        <v>PORTE 4</v>
      </c>
      <c r="G4">
        <f>VLOOKUP($F4,'De Para'!$M$2:$O$7,3,0)</f>
        <v>115</v>
      </c>
      <c r="H4" s="7" t="str">
        <f>VLOOKUP($R4,'De Para'!$M$10:$N$25,2,0)</f>
        <v>PERFIL A</v>
      </c>
      <c r="I4" s="7" t="str">
        <f t="shared" si="0"/>
        <v>PORTE 4 / PERFIL A</v>
      </c>
      <c r="J4" s="1">
        <f>VLOOKUP($A4,'De Para'!$D$2:$E$1051,2,0)</f>
        <v>202988.22999999998</v>
      </c>
      <c r="K4" s="1">
        <f>VLOOKUP($A4,'De Para'!$A$2:$B$1051,2,0)</f>
        <v>380072.79121145007</v>
      </c>
      <c r="L4" s="1">
        <f>VLOOKUP(A4,'De Para'!$G$2:$H$1050,2,0)</f>
        <v>89010.794544031509</v>
      </c>
      <c r="M4">
        <f>VLOOKUP($A4,'De Para'!$J$2:$K$1051,2,0)</f>
        <v>132</v>
      </c>
      <c r="N4">
        <f t="shared" si="2"/>
        <v>1</v>
      </c>
      <c r="O4">
        <f t="shared" si="1"/>
        <v>1</v>
      </c>
      <c r="P4">
        <f t="shared" si="1"/>
        <v>1</v>
      </c>
      <c r="Q4">
        <f t="shared" si="1"/>
        <v>1</v>
      </c>
      <c r="R4" t="str">
        <f t="shared" si="3"/>
        <v>1111</v>
      </c>
      <c r="S4" s="29" t="e">
        <f>J4/#REF!</f>
        <v>#REF!</v>
      </c>
      <c r="T4" s="29" t="e">
        <f>K4/#REF!</f>
        <v>#REF!</v>
      </c>
      <c r="U4" s="29" t="e">
        <f>L4/#REF!</f>
        <v>#REF!</v>
      </c>
      <c r="W4" t="str">
        <f>VLOOKUP(R4,'De Para'!$O$9:$P$25,2,FALSE)</f>
        <v>Lojas com todas as metas</v>
      </c>
      <c r="X4">
        <f>VLOOKUP(W4,content!$B:$C,2,FALSE)</f>
        <v>741869</v>
      </c>
      <c r="Y4">
        <f>VLOOKUP(F4&amp;W4,content!$E:$H,4,FALSE)</f>
        <v>741916</v>
      </c>
    </row>
    <row r="5" spans="1:26" x14ac:dyDescent="0.25">
      <c r="A5">
        <v>17</v>
      </c>
      <c r="B5" t="str">
        <f>VLOOKUP($A5,'De Para'!$AI$2:$AL$1051,2,0)</f>
        <v>NORTE SHOPPING - RJ</v>
      </c>
      <c r="C5">
        <f>VLOOKUP($A5,'De Para'!$AI$2:$AL$1051,3,0)</f>
        <v>212</v>
      </c>
      <c r="D5" t="str">
        <f>VLOOKUP($A5,'De Para'!$AI$2:$AL$1051,4,0)</f>
        <v>RIO/ES</v>
      </c>
      <c r="E5">
        <v>0</v>
      </c>
      <c r="F5" s="7" t="str">
        <f>VLOOKUP($A5,'[1]PORTE 18-19'!$A$4:$M$1053,13,0)</f>
        <v>PORTE 6</v>
      </c>
      <c r="G5">
        <f>VLOOKUP($F5,'De Para'!$M$2:$O$7,3,0)</f>
        <v>170</v>
      </c>
      <c r="H5" s="7" t="str">
        <f>VLOOKUP($R5,'De Para'!$M$10:$N$25,2,0)</f>
        <v>PERFIL A</v>
      </c>
      <c r="I5" s="7" t="str">
        <f t="shared" si="0"/>
        <v>PORTE 6 / PERFIL A</v>
      </c>
      <c r="J5" s="1">
        <f>VLOOKUP($A5,'De Para'!$D$2:$E$1051,2,0)</f>
        <v>199651.41000000003</v>
      </c>
      <c r="K5" s="1">
        <f>VLOOKUP($A5,'De Para'!$A$2:$B$1051,2,0)</f>
        <v>794485.57707483042</v>
      </c>
      <c r="L5" s="1">
        <f>VLOOKUP(A5,'De Para'!$G$2:$H$1050,2,0)</f>
        <v>129618.00439528437</v>
      </c>
      <c r="M5">
        <f>VLOOKUP($A5,'De Para'!$J$2:$K$1051,2,0)</f>
        <v>226</v>
      </c>
      <c r="N5">
        <f t="shared" si="2"/>
        <v>1</v>
      </c>
      <c r="O5">
        <f t="shared" si="1"/>
        <v>1</v>
      </c>
      <c r="P5">
        <f t="shared" si="1"/>
        <v>1</v>
      </c>
      <c r="Q5">
        <f t="shared" si="1"/>
        <v>1</v>
      </c>
      <c r="R5" t="str">
        <f t="shared" si="3"/>
        <v>1111</v>
      </c>
      <c r="S5" s="29" t="e">
        <f>J5/#REF!</f>
        <v>#REF!</v>
      </c>
      <c r="T5" s="29" t="e">
        <f>K5/#REF!</f>
        <v>#REF!</v>
      </c>
      <c r="U5" s="29" t="e">
        <f>L5/#REF!</f>
        <v>#REF!</v>
      </c>
      <c r="W5" t="str">
        <f>VLOOKUP(R5,'De Para'!$O$9:$P$25,2,FALSE)</f>
        <v>Lojas com todas as metas</v>
      </c>
      <c r="X5">
        <f>VLOOKUP(W5,content!$B:$C,2,FALSE)</f>
        <v>741869</v>
      </c>
      <c r="Y5">
        <f>VLOOKUP(F5&amp;W5,content!$E:$H,4,FALSE)</f>
        <v>741925</v>
      </c>
    </row>
    <row r="6" spans="1:26" x14ac:dyDescent="0.25">
      <c r="A6">
        <v>21</v>
      </c>
      <c r="B6" t="str">
        <f>VLOOKUP($A6,'De Para'!$AI$2:$AL$1051,2,0)</f>
        <v>IGUAÇU TOP SHOPPING - RJ</v>
      </c>
      <c r="C6">
        <f>VLOOKUP($A6,'De Para'!$AI$2:$AL$1051,3,0)</f>
        <v>217</v>
      </c>
      <c r="D6" t="str">
        <f>VLOOKUP($A6,'De Para'!$AI$2:$AL$1051,4,0)</f>
        <v>RIO/ES</v>
      </c>
      <c r="E6">
        <v>0</v>
      </c>
      <c r="F6" s="7" t="str">
        <f>VLOOKUP($A6,'[1]PORTE 18-19'!$A$4:$M$1053,13,0)</f>
        <v>PORTE 3</v>
      </c>
      <c r="G6">
        <f>VLOOKUP($F6,'De Para'!$M$2:$O$7,3,0)</f>
        <v>90</v>
      </c>
      <c r="H6" s="7" t="str">
        <f>VLOOKUP($R6,'De Para'!$M$10:$N$25,2,0)</f>
        <v>PERFIL A</v>
      </c>
      <c r="I6" s="7" t="str">
        <f t="shared" si="0"/>
        <v>PORTE 3 / PERFIL A</v>
      </c>
      <c r="J6" s="1">
        <f>VLOOKUP($A6,'De Para'!$D$2:$E$1051,2,0)</f>
        <v>81197.340000000011</v>
      </c>
      <c r="K6" s="1">
        <f>VLOOKUP($A6,'De Para'!$A$2:$B$1051,2,0)</f>
        <v>31402.653346482584</v>
      </c>
      <c r="L6" s="1">
        <f>VLOOKUP(A6,'De Para'!$G$2:$H$1050,2,0)</f>
        <v>35346.552238364355</v>
      </c>
      <c r="M6">
        <f>VLOOKUP($A6,'De Para'!$J$2:$K$1051,2,0)</f>
        <v>98</v>
      </c>
      <c r="N6">
        <f t="shared" si="2"/>
        <v>1</v>
      </c>
      <c r="O6">
        <f t="shared" si="1"/>
        <v>1</v>
      </c>
      <c r="P6">
        <f t="shared" si="1"/>
        <v>1</v>
      </c>
      <c r="Q6">
        <f t="shared" si="1"/>
        <v>1</v>
      </c>
      <c r="R6" t="str">
        <f t="shared" si="3"/>
        <v>1111</v>
      </c>
      <c r="S6" s="29" t="e">
        <f>J6/#REF!</f>
        <v>#REF!</v>
      </c>
      <c r="T6" s="29" t="e">
        <f>K6/#REF!</f>
        <v>#REF!</v>
      </c>
      <c r="U6" s="29" t="e">
        <f>L6/#REF!</f>
        <v>#REF!</v>
      </c>
      <c r="W6" t="str">
        <f>VLOOKUP(R6,'De Para'!$O$9:$P$25,2,FALSE)</f>
        <v>Lojas com todas as metas</v>
      </c>
      <c r="X6">
        <f>VLOOKUP(W6,content!$B:$C,2,FALSE)</f>
        <v>741869</v>
      </c>
      <c r="Y6">
        <f>VLOOKUP(F6&amp;W6,content!$E:$H,4,FALSE)</f>
        <v>741893</v>
      </c>
    </row>
    <row r="7" spans="1:26" x14ac:dyDescent="0.25">
      <c r="A7">
        <v>23</v>
      </c>
      <c r="B7" t="str">
        <f>VLOOKUP($A7,'De Para'!$AI$2:$AL$1051,2,0)</f>
        <v>MEIER 2 - RJ</v>
      </c>
      <c r="C7">
        <f>VLOOKUP($A7,'De Para'!$AI$2:$AL$1051,3,0)</f>
        <v>212</v>
      </c>
      <c r="D7" t="str">
        <f>VLOOKUP($A7,'De Para'!$AI$2:$AL$1051,4,0)</f>
        <v>RIO/ES</v>
      </c>
      <c r="E7">
        <v>0</v>
      </c>
      <c r="F7" s="7" t="str">
        <f>VLOOKUP($A7,'[1]PORTE 18-19'!$A$4:$M$1053,13,0)</f>
        <v>PORTE 3</v>
      </c>
      <c r="G7">
        <f>VLOOKUP($F7,'De Para'!$M$2:$O$7,3,0)</f>
        <v>90</v>
      </c>
      <c r="H7" s="7" t="str">
        <f>VLOOKUP($R7,'De Para'!$M$10:$N$25,2,0)</f>
        <v>PERFIL A</v>
      </c>
      <c r="I7" s="7" t="str">
        <f t="shared" si="0"/>
        <v>PORTE 3 / PERFIL A</v>
      </c>
      <c r="J7" s="1">
        <f>VLOOKUP($A7,'De Para'!$D$2:$E$1051,2,0)</f>
        <v>127861.67999999995</v>
      </c>
      <c r="K7" s="1">
        <f>VLOOKUP($A7,'De Para'!$A$2:$B$1051,2,0)</f>
        <v>190967.86642498712</v>
      </c>
      <c r="L7" s="1">
        <f>VLOOKUP(A7,'De Para'!$G$2:$H$1050,2,0)</f>
        <v>58742.86317252351</v>
      </c>
      <c r="M7">
        <f>VLOOKUP($A7,'De Para'!$J$2:$K$1051,2,0)</f>
        <v>86</v>
      </c>
      <c r="N7">
        <f t="shared" si="2"/>
        <v>1</v>
      </c>
      <c r="O7">
        <f t="shared" si="1"/>
        <v>1</v>
      </c>
      <c r="P7">
        <f t="shared" si="1"/>
        <v>1</v>
      </c>
      <c r="Q7">
        <f t="shared" si="1"/>
        <v>1</v>
      </c>
      <c r="R7" t="str">
        <f t="shared" si="3"/>
        <v>1111</v>
      </c>
      <c r="S7" s="29" t="e">
        <f>J7/#REF!</f>
        <v>#REF!</v>
      </c>
      <c r="T7" s="29" t="e">
        <f>K7/#REF!</f>
        <v>#REF!</v>
      </c>
      <c r="U7" s="29" t="e">
        <f>L7/#REF!</f>
        <v>#REF!</v>
      </c>
      <c r="W7" t="str">
        <f>VLOOKUP(R7,'De Para'!$O$9:$P$25,2,FALSE)</f>
        <v>Lojas com todas as metas</v>
      </c>
      <c r="X7">
        <f>VLOOKUP(W7,content!$B:$C,2,FALSE)</f>
        <v>741869</v>
      </c>
      <c r="Y7">
        <f>VLOOKUP(F7&amp;W7,content!$E:$H,4,FALSE)</f>
        <v>741893</v>
      </c>
    </row>
    <row r="8" spans="1:26" x14ac:dyDescent="0.25">
      <c r="A8">
        <v>25</v>
      </c>
      <c r="B8" t="str">
        <f>VLOOKUP($A8,'De Para'!$AI$2:$AL$1051,2,0)</f>
        <v>NOVA IGUAÇU 4 - RJ</v>
      </c>
      <c r="C8">
        <f>VLOOKUP($A8,'De Para'!$AI$2:$AL$1051,3,0)</f>
        <v>217</v>
      </c>
      <c r="D8" t="str">
        <f>VLOOKUP($A8,'De Para'!$AI$2:$AL$1051,4,0)</f>
        <v>RIO/ES</v>
      </c>
      <c r="E8">
        <v>0</v>
      </c>
      <c r="F8" s="7" t="str">
        <f>VLOOKUP($A8,'[1]PORTE 18-19'!$A$4:$M$1053,13,0)</f>
        <v>PORTE 5</v>
      </c>
      <c r="G8">
        <f>VLOOKUP($F8,'De Para'!$M$2:$O$7,3,0)</f>
        <v>140</v>
      </c>
      <c r="H8" s="7" t="str">
        <f>VLOOKUP($R8,'De Para'!$M$10:$N$25,2,0)</f>
        <v>PERFIL A</v>
      </c>
      <c r="I8" s="7" t="str">
        <f t="shared" si="0"/>
        <v>PORTE 5 / PERFIL A</v>
      </c>
      <c r="J8" s="1">
        <f>VLOOKUP($A8,'De Para'!$D$2:$E$1051,2,0)</f>
        <v>340129.22999999992</v>
      </c>
      <c r="K8" s="1">
        <f>VLOOKUP($A8,'De Para'!$A$2:$B$1051,2,0)</f>
        <v>724157.52098397224</v>
      </c>
      <c r="L8" s="1">
        <f>VLOOKUP(A8,'De Para'!$G$2:$H$1050,2,0)</f>
        <v>130650.07921232762</v>
      </c>
      <c r="M8">
        <f>VLOOKUP($A8,'De Para'!$J$2:$K$1051,2,0)</f>
        <v>318</v>
      </c>
      <c r="N8">
        <f t="shared" si="2"/>
        <v>1</v>
      </c>
      <c r="O8">
        <f t="shared" si="1"/>
        <v>1</v>
      </c>
      <c r="P8">
        <f t="shared" si="1"/>
        <v>1</v>
      </c>
      <c r="Q8">
        <f t="shared" si="1"/>
        <v>1</v>
      </c>
      <c r="R8" t="str">
        <f t="shared" si="3"/>
        <v>1111</v>
      </c>
      <c r="S8" s="29" t="e">
        <f>J8/#REF!</f>
        <v>#REF!</v>
      </c>
      <c r="T8" s="29" t="e">
        <f>K8/#REF!</f>
        <v>#REF!</v>
      </c>
      <c r="U8" s="29" t="e">
        <f>L8/#REF!</f>
        <v>#REF!</v>
      </c>
      <c r="W8" t="str">
        <f>VLOOKUP(R8,'De Para'!$O$9:$P$25,2,FALSE)</f>
        <v>Lojas com todas as metas</v>
      </c>
      <c r="X8">
        <f>VLOOKUP(W8,content!$B:$C,2,FALSE)</f>
        <v>741869</v>
      </c>
      <c r="Y8">
        <f>VLOOKUP(F8&amp;W8,content!$E:$H,4,FALSE)</f>
        <v>741921</v>
      </c>
    </row>
    <row r="9" spans="1:26" x14ac:dyDescent="0.25">
      <c r="A9">
        <v>27</v>
      </c>
      <c r="B9" t="str">
        <f>VLOOKUP($A9,'De Para'!$AI$2:$AL$1051,2,0)</f>
        <v>AMERICANA 3 - SP</v>
      </c>
      <c r="C9">
        <f>VLOOKUP($A9,'De Para'!$AI$2:$AL$1051,3,0)</f>
        <v>116</v>
      </c>
      <c r="D9" t="str">
        <f>VLOOKUP($A9,'De Para'!$AI$2:$AL$1051,4,0)</f>
        <v>SPI/CO</v>
      </c>
      <c r="E9">
        <v>0</v>
      </c>
      <c r="F9" s="7" t="str">
        <f>VLOOKUP($A9,'[1]PORTE 18-19'!$A$4:$M$1053,13,0)</f>
        <v>PORTE 2</v>
      </c>
      <c r="G9">
        <f>VLOOKUP($F9,'De Para'!$M$2:$O$7,3,0)</f>
        <v>70</v>
      </c>
      <c r="H9" s="7" t="str">
        <f>VLOOKUP($R9,'De Para'!$M$10:$N$25,2,0)</f>
        <v>PERFIL A</v>
      </c>
      <c r="I9" s="7" t="str">
        <f t="shared" si="0"/>
        <v>PORTE 2 / PERFIL A</v>
      </c>
      <c r="J9" s="1">
        <f>VLOOKUP($A9,'De Para'!$D$2:$E$1051,2,0)</f>
        <v>73405.500000000015</v>
      </c>
      <c r="K9" s="1">
        <f>VLOOKUP($A9,'De Para'!$A$2:$B$1051,2,0)</f>
        <v>29720.222040012399</v>
      </c>
      <c r="L9" s="1">
        <f>VLOOKUP(A9,'De Para'!$G$2:$H$1050,2,0)</f>
        <v>39173.929254189381</v>
      </c>
      <c r="M9">
        <f>VLOOKUP($A9,'De Para'!$J$2:$K$1051,2,0)</f>
        <v>90</v>
      </c>
      <c r="N9">
        <f t="shared" si="2"/>
        <v>1</v>
      </c>
      <c r="O9">
        <f t="shared" si="1"/>
        <v>1</v>
      </c>
      <c r="P9">
        <f t="shared" si="1"/>
        <v>1</v>
      </c>
      <c r="Q9">
        <f t="shared" si="1"/>
        <v>1</v>
      </c>
      <c r="R9" t="str">
        <f t="shared" si="3"/>
        <v>1111</v>
      </c>
      <c r="S9" s="29" t="e">
        <f>J9/#REF!</f>
        <v>#REF!</v>
      </c>
      <c r="T9" s="29" t="e">
        <f>K9/#REF!</f>
        <v>#REF!</v>
      </c>
      <c r="U9" s="29" t="e">
        <f>L9/#REF!</f>
        <v>#REF!</v>
      </c>
      <c r="W9" t="str">
        <f>VLOOKUP(R9,'De Para'!$O$9:$P$25,2,FALSE)</f>
        <v>Lojas com todas as metas</v>
      </c>
      <c r="X9">
        <f>VLOOKUP(W9,content!$B:$C,2,FALSE)</f>
        <v>741869</v>
      </c>
      <c r="Y9">
        <f>VLOOKUP(F9&amp;W9,content!$E:$H,4,FALSE)</f>
        <v>741882</v>
      </c>
    </row>
    <row r="10" spans="1:26" x14ac:dyDescent="0.25">
      <c r="A10">
        <v>31</v>
      </c>
      <c r="B10" t="str">
        <f>VLOOKUP($A10,'De Para'!$AI$2:$AL$1051,2,0)</f>
        <v xml:space="preserve"> SANTA CRUZ - RJ </v>
      </c>
      <c r="C10">
        <f>VLOOKUP($A10,'De Para'!$AI$2:$AL$1051,3,0)</f>
        <v>213</v>
      </c>
      <c r="D10" t="str">
        <f>VLOOKUP($A10,'De Para'!$AI$2:$AL$1051,4,0)</f>
        <v>RIO/ES</v>
      </c>
      <c r="E10">
        <v>0</v>
      </c>
      <c r="F10" s="7" t="str">
        <f>VLOOKUP($A10,'[1]PORTE 18-19'!$A$4:$M$1053,13,0)</f>
        <v>PORTE 2</v>
      </c>
      <c r="G10">
        <f>VLOOKUP($F10,'De Para'!$M$2:$O$7,3,0)</f>
        <v>70</v>
      </c>
      <c r="H10" s="7" t="str">
        <f>VLOOKUP($R10,'De Para'!$M$10:$N$25,2,0)</f>
        <v>PERFIL A</v>
      </c>
      <c r="I10" s="7" t="str">
        <f t="shared" si="0"/>
        <v>PORTE 2 / PERFIL A</v>
      </c>
      <c r="J10" s="1">
        <f>VLOOKUP($A10,'De Para'!$D$2:$E$1051,2,0)</f>
        <v>86589.099999999991</v>
      </c>
      <c r="K10" s="1">
        <f>VLOOKUP($A10,'De Para'!$A$2:$B$1051,2,0)</f>
        <v>26678.020613127814</v>
      </c>
      <c r="L10" s="1">
        <f>VLOOKUP(A10,'De Para'!$G$2:$H$1050,2,0)</f>
        <v>52923.437988170066</v>
      </c>
      <c r="M10">
        <f>VLOOKUP($A10,'De Para'!$J$2:$K$1051,2,0)</f>
        <v>96</v>
      </c>
      <c r="N10">
        <f t="shared" si="2"/>
        <v>1</v>
      </c>
      <c r="O10">
        <f t="shared" si="1"/>
        <v>1</v>
      </c>
      <c r="P10">
        <f t="shared" si="1"/>
        <v>1</v>
      </c>
      <c r="Q10">
        <f t="shared" si="1"/>
        <v>1</v>
      </c>
      <c r="R10" t="str">
        <f t="shared" si="3"/>
        <v>1111</v>
      </c>
      <c r="S10" s="29" t="e">
        <f>J10/#REF!</f>
        <v>#REF!</v>
      </c>
      <c r="T10" s="29" t="e">
        <f>K10/#REF!</f>
        <v>#REF!</v>
      </c>
      <c r="U10" s="29" t="e">
        <f>L10/#REF!</f>
        <v>#REF!</v>
      </c>
      <c r="W10" t="str">
        <f>VLOOKUP(R10,'De Para'!$O$9:$P$25,2,FALSE)</f>
        <v>Lojas com todas as metas</v>
      </c>
      <c r="X10">
        <f>VLOOKUP(W10,content!$B:$C,2,FALSE)</f>
        <v>741869</v>
      </c>
      <c r="Y10">
        <f>VLOOKUP(F10&amp;W10,content!$E:$H,4,FALSE)</f>
        <v>741882</v>
      </c>
    </row>
    <row r="11" spans="1:26" x14ac:dyDescent="0.25">
      <c r="A11">
        <v>35</v>
      </c>
      <c r="B11" t="str">
        <f>VLOOKUP($A11,'De Para'!$AI$2:$AL$1051,2,0)</f>
        <v>CAMPO GRANDE 3 - RJ</v>
      </c>
      <c r="C11">
        <f>VLOOKUP($A11,'De Para'!$AI$2:$AL$1051,3,0)</f>
        <v>214</v>
      </c>
      <c r="D11" t="str">
        <f>VLOOKUP($A11,'De Para'!$AI$2:$AL$1051,4,0)</f>
        <v>RIO/ES</v>
      </c>
      <c r="E11">
        <v>0</v>
      </c>
      <c r="F11" s="7" t="str">
        <f>VLOOKUP($A11,'[1]PORTE 18-19'!$A$4:$M$1053,13,0)</f>
        <v>PORTE 3</v>
      </c>
      <c r="G11">
        <f>VLOOKUP($F11,'De Para'!$M$2:$O$7,3,0)</f>
        <v>90</v>
      </c>
      <c r="H11" s="7" t="str">
        <f>VLOOKUP($R11,'De Para'!$M$10:$N$25,2,0)</f>
        <v>PERFIL A</v>
      </c>
      <c r="I11" s="7" t="str">
        <f t="shared" si="0"/>
        <v>PORTE 3 / PERFIL A</v>
      </c>
      <c r="J11" s="1">
        <f>VLOOKUP($A11,'De Para'!$D$2:$E$1051,2,0)</f>
        <v>128647.48000000003</v>
      </c>
      <c r="K11" s="1">
        <f>VLOOKUP($A11,'De Para'!$A$2:$B$1051,2,0)</f>
        <v>62176.575955285538</v>
      </c>
      <c r="L11" s="1">
        <f>VLOOKUP(A11,'De Para'!$G$2:$H$1050,2,0)</f>
        <v>42611.161776978333</v>
      </c>
      <c r="M11">
        <f>VLOOKUP($A11,'De Para'!$J$2:$K$1051,2,0)</f>
        <v>121</v>
      </c>
      <c r="N11">
        <f t="shared" si="2"/>
        <v>1</v>
      </c>
      <c r="O11">
        <f t="shared" si="1"/>
        <v>1</v>
      </c>
      <c r="P11">
        <f t="shared" si="1"/>
        <v>1</v>
      </c>
      <c r="Q11">
        <f t="shared" si="1"/>
        <v>1</v>
      </c>
      <c r="R11" t="str">
        <f t="shared" si="3"/>
        <v>1111</v>
      </c>
      <c r="S11" s="29" t="e">
        <f>J11/#REF!</f>
        <v>#REF!</v>
      </c>
      <c r="T11" s="29" t="e">
        <f>K11/#REF!</f>
        <v>#REF!</v>
      </c>
      <c r="U11" s="29" t="e">
        <f>L11/#REF!</f>
        <v>#REF!</v>
      </c>
      <c r="W11" t="str">
        <f>VLOOKUP(R11,'De Para'!$O$9:$P$25,2,FALSE)</f>
        <v>Lojas com todas as metas</v>
      </c>
      <c r="X11">
        <f>VLOOKUP(W11,content!$B:$C,2,FALSE)</f>
        <v>741869</v>
      </c>
      <c r="Y11">
        <f>VLOOKUP(F11&amp;W11,content!$E:$H,4,FALSE)</f>
        <v>741893</v>
      </c>
    </row>
    <row r="12" spans="1:26" x14ac:dyDescent="0.25">
      <c r="A12">
        <v>38</v>
      </c>
      <c r="B12" t="str">
        <f>VLOOKUP($A12,'De Para'!$AI$2:$AL$1051,2,0)</f>
        <v>SHOP PLAZA SHOPPING 2 - RJ</v>
      </c>
      <c r="C12">
        <f>VLOOKUP($A12,'De Para'!$AI$2:$AL$1051,3,0)</f>
        <v>612</v>
      </c>
      <c r="D12" t="str">
        <f>VLOOKUP($A12,'De Para'!$AI$2:$AL$1051,4,0)</f>
        <v>PREMIUM</v>
      </c>
      <c r="E12">
        <v>0</v>
      </c>
      <c r="F12" s="7" t="str">
        <f>VLOOKUP($A12,'[1]PORTE 18-19'!$A$4:$M$1053,13,0)</f>
        <v>PORTE 4</v>
      </c>
      <c r="G12">
        <f>VLOOKUP($F12,'De Para'!$M$2:$O$7,3,0)</f>
        <v>115</v>
      </c>
      <c r="H12" s="7" t="str">
        <f>VLOOKUP($R12,'De Para'!$M$10:$N$25,2,0)</f>
        <v>PERFIL B</v>
      </c>
      <c r="I12" s="7" t="str">
        <f t="shared" si="0"/>
        <v>PORTE 4 / PERFIL B</v>
      </c>
      <c r="J12" s="1">
        <f>VLOOKUP($A12,'De Para'!$D$2:$E$1051,2,0)</f>
        <v>0</v>
      </c>
      <c r="K12" s="1">
        <f>VLOOKUP($A12,'De Para'!$A$2:$B$1051,2,0)</f>
        <v>6497.3072964284802</v>
      </c>
      <c r="L12" s="1">
        <f>VLOOKUP(A12,'De Para'!$G$2:$H$1050,2,0)</f>
        <v>19361.71365750629</v>
      </c>
      <c r="M12">
        <f>VLOOKUP($A12,'De Para'!$J$2:$K$1051,2,0)</f>
        <v>98</v>
      </c>
      <c r="N12">
        <f t="shared" si="2"/>
        <v>0</v>
      </c>
      <c r="O12">
        <f t="shared" si="1"/>
        <v>1</v>
      </c>
      <c r="P12">
        <f t="shared" si="1"/>
        <v>1</v>
      </c>
      <c r="Q12">
        <f t="shared" si="1"/>
        <v>1</v>
      </c>
      <c r="R12" t="str">
        <f t="shared" si="3"/>
        <v>0111</v>
      </c>
      <c r="S12" s="29" t="e">
        <f>J12/#REF!</f>
        <v>#REF!</v>
      </c>
      <c r="T12" s="29" t="e">
        <f>K12/#REF!</f>
        <v>#REF!</v>
      </c>
      <c r="U12" s="29" t="e">
        <f>L12/#REF!</f>
        <v>#REF!</v>
      </c>
      <c r="W12" t="str">
        <f>VLOOKUP(R12,'De Para'!$O$9:$P$25,2,FALSE)</f>
        <v>Lojas sem meta de CDC</v>
      </c>
      <c r="X12">
        <f>VLOOKUP(W12,content!$B:$C,2,FALSE)</f>
        <v>741883</v>
      </c>
      <c r="Y12">
        <f>VLOOKUP(F12&amp;W12,content!$E:$H,4,FALSE)</f>
        <v>741919</v>
      </c>
    </row>
    <row r="13" spans="1:26" x14ac:dyDescent="0.25">
      <c r="A13">
        <v>39</v>
      </c>
      <c r="B13" t="str">
        <f>VLOOKUP($A13,'De Para'!$AI$2:$AL$1051,2,0)</f>
        <v>COPACABANA 4 - RJ</v>
      </c>
      <c r="C13">
        <f>VLOOKUP($A13,'De Para'!$AI$2:$AL$1051,3,0)</f>
        <v>212</v>
      </c>
      <c r="D13" t="str">
        <f>VLOOKUP($A13,'De Para'!$AI$2:$AL$1051,4,0)</f>
        <v>RIO/ES</v>
      </c>
      <c r="E13">
        <v>0</v>
      </c>
      <c r="F13" s="7" t="str">
        <f>VLOOKUP($A13,'[1]PORTE 18-19'!$A$4:$M$1053,13,0)</f>
        <v>PORTE 4</v>
      </c>
      <c r="G13">
        <f>VLOOKUP($F13,'De Para'!$M$2:$O$7,3,0)</f>
        <v>115</v>
      </c>
      <c r="H13" s="7" t="str">
        <f>VLOOKUP($R13,'De Para'!$M$10:$N$25,2,0)</f>
        <v>PERFIL A</v>
      </c>
      <c r="I13" s="7" t="str">
        <f t="shared" si="0"/>
        <v>PORTE 4 / PERFIL A</v>
      </c>
      <c r="J13" s="1">
        <f>VLOOKUP($A13,'De Para'!$D$2:$E$1051,2,0)</f>
        <v>127396.55000000002</v>
      </c>
      <c r="K13" s="1">
        <f>VLOOKUP($A13,'De Para'!$A$2:$B$1051,2,0)</f>
        <v>357834.85760692577</v>
      </c>
      <c r="L13" s="1">
        <f>VLOOKUP(A13,'De Para'!$G$2:$H$1050,2,0)</f>
        <v>55403.065161495259</v>
      </c>
      <c r="M13">
        <f>VLOOKUP($A13,'De Para'!$J$2:$K$1051,2,0)</f>
        <v>96</v>
      </c>
      <c r="N13">
        <f t="shared" si="2"/>
        <v>1</v>
      </c>
      <c r="O13">
        <f t="shared" si="1"/>
        <v>1</v>
      </c>
      <c r="P13">
        <f t="shared" si="1"/>
        <v>1</v>
      </c>
      <c r="Q13">
        <f t="shared" si="1"/>
        <v>1</v>
      </c>
      <c r="R13" t="str">
        <f t="shared" si="3"/>
        <v>1111</v>
      </c>
      <c r="S13" s="29" t="e">
        <f>J13/#REF!</f>
        <v>#REF!</v>
      </c>
      <c r="T13" s="29" t="e">
        <f>K13/#REF!</f>
        <v>#REF!</v>
      </c>
      <c r="U13" s="29" t="e">
        <f>L13/#REF!</f>
        <v>#REF!</v>
      </c>
      <c r="W13" t="str">
        <f>VLOOKUP(R13,'De Para'!$O$9:$P$25,2,FALSE)</f>
        <v>Lojas com todas as metas</v>
      </c>
      <c r="X13">
        <f>VLOOKUP(W13,content!$B:$C,2,FALSE)</f>
        <v>741869</v>
      </c>
      <c r="Y13">
        <f>VLOOKUP(F13&amp;W13,content!$E:$H,4,FALSE)</f>
        <v>741916</v>
      </c>
    </row>
    <row r="14" spans="1:26" x14ac:dyDescent="0.25">
      <c r="A14">
        <v>44</v>
      </c>
      <c r="B14" t="str">
        <f>VLOOKUP($A14,'De Para'!$AI$2:$AL$1051,2,0)</f>
        <v>ANHANGUERA 2 - GO</v>
      </c>
      <c r="C14">
        <f>VLOOKUP($A14,'De Para'!$AI$2:$AL$1051,3,0)</f>
        <v>118</v>
      </c>
      <c r="D14" t="str">
        <f>VLOOKUP($A14,'De Para'!$AI$2:$AL$1051,4,0)</f>
        <v>SPI/CO</v>
      </c>
      <c r="E14">
        <v>0</v>
      </c>
      <c r="F14" s="7" t="str">
        <f>VLOOKUP($A14,'[1]PORTE 18-19'!$A$4:$M$1053,13,0)</f>
        <v>PORTE 2</v>
      </c>
      <c r="G14">
        <f>VLOOKUP($F14,'De Para'!$M$2:$O$7,3,0)</f>
        <v>70</v>
      </c>
      <c r="H14" s="7" t="str">
        <f>VLOOKUP($R14,'De Para'!$M$10:$N$25,2,0)</f>
        <v>PERFIL A</v>
      </c>
      <c r="I14" s="7" t="str">
        <f t="shared" si="0"/>
        <v>PORTE 2 / PERFIL A</v>
      </c>
      <c r="J14" s="1">
        <f>VLOOKUP($A14,'De Para'!$D$2:$E$1051,2,0)</f>
        <v>89986.63</v>
      </c>
      <c r="K14" s="1">
        <f>VLOOKUP($A14,'De Para'!$A$2:$B$1051,2,0)</f>
        <v>113831.40803221162</v>
      </c>
      <c r="L14" s="1">
        <f>VLOOKUP(A14,'De Para'!$G$2:$H$1050,2,0)</f>
        <v>55175.118119986219</v>
      </c>
      <c r="M14">
        <f>VLOOKUP($A14,'De Para'!$J$2:$K$1051,2,0)</f>
        <v>75</v>
      </c>
      <c r="N14">
        <f t="shared" si="2"/>
        <v>1</v>
      </c>
      <c r="O14">
        <f t="shared" si="1"/>
        <v>1</v>
      </c>
      <c r="P14">
        <f t="shared" si="1"/>
        <v>1</v>
      </c>
      <c r="Q14">
        <f t="shared" si="1"/>
        <v>1</v>
      </c>
      <c r="R14" t="str">
        <f t="shared" si="3"/>
        <v>1111</v>
      </c>
      <c r="S14" s="29" t="e">
        <f>J14/#REF!</f>
        <v>#REF!</v>
      </c>
      <c r="T14" s="29" t="e">
        <f>K14/#REF!</f>
        <v>#REF!</v>
      </c>
      <c r="U14" s="29" t="e">
        <f>L14/#REF!</f>
        <v>#REF!</v>
      </c>
      <c r="W14" t="str">
        <f>VLOOKUP(R14,'De Para'!$O$9:$P$25,2,FALSE)</f>
        <v>Lojas com todas as metas</v>
      </c>
      <c r="X14">
        <f>VLOOKUP(W14,content!$B:$C,2,FALSE)</f>
        <v>741869</v>
      </c>
      <c r="Y14">
        <f>VLOOKUP(F14&amp;W14,content!$E:$H,4,FALSE)</f>
        <v>741882</v>
      </c>
    </row>
    <row r="15" spans="1:26" x14ac:dyDescent="0.25">
      <c r="A15">
        <v>46</v>
      </c>
      <c r="B15" t="str">
        <f>VLOOKUP($A15,'De Para'!$AI$2:$AL$1051,2,0)</f>
        <v>SANTO ANDRÉ 1 - SP</v>
      </c>
      <c r="C15">
        <f>VLOOKUP($A15,'De Para'!$AI$2:$AL$1051,3,0)</f>
        <v>311</v>
      </c>
      <c r="D15" t="str">
        <f>VLOOKUP($A15,'De Para'!$AI$2:$AL$1051,4,0)</f>
        <v>GDE SP</v>
      </c>
      <c r="E15">
        <v>0</v>
      </c>
      <c r="F15" s="7" t="str">
        <f>VLOOKUP($A15,'[1]PORTE 18-19'!$A$4:$M$1053,13,0)</f>
        <v>PORTE 1</v>
      </c>
      <c r="G15">
        <f>VLOOKUP($F15,'De Para'!$M$2:$O$7,3,0)</f>
        <v>65</v>
      </c>
      <c r="H15" s="7" t="str">
        <f>VLOOKUP($R15,'De Para'!$M$10:$N$25,2,0)</f>
        <v>PERFIL A</v>
      </c>
      <c r="I15" s="7" t="str">
        <f t="shared" si="0"/>
        <v>PORTE 1 / PERFIL A</v>
      </c>
      <c r="J15" s="1">
        <f>VLOOKUP($A15,'De Para'!$D$2:$E$1051,2,0)</f>
        <v>34947.49</v>
      </c>
      <c r="K15" s="1">
        <f>VLOOKUP($A15,'De Para'!$A$2:$B$1051,2,0)</f>
        <v>19912.635242558437</v>
      </c>
      <c r="L15" s="1">
        <f>VLOOKUP(A15,'De Para'!$G$2:$H$1050,2,0)</f>
        <v>27868.161549971745</v>
      </c>
      <c r="M15">
        <f>VLOOKUP($A15,'De Para'!$J$2:$K$1051,2,0)</f>
        <v>46</v>
      </c>
      <c r="N15">
        <f t="shared" si="2"/>
        <v>1</v>
      </c>
      <c r="O15">
        <f t="shared" si="1"/>
        <v>1</v>
      </c>
      <c r="P15">
        <f t="shared" si="1"/>
        <v>1</v>
      </c>
      <c r="Q15">
        <f t="shared" si="1"/>
        <v>1</v>
      </c>
      <c r="R15" t="str">
        <f t="shared" si="3"/>
        <v>1111</v>
      </c>
      <c r="S15" s="29" t="e">
        <f>J15/#REF!</f>
        <v>#REF!</v>
      </c>
      <c r="T15" s="29" t="e">
        <f>K15/#REF!</f>
        <v>#REF!</v>
      </c>
      <c r="U15" s="29" t="e">
        <f>L15/#REF!</f>
        <v>#REF!</v>
      </c>
      <c r="W15" t="str">
        <f>VLOOKUP(R15,'De Para'!$O$9:$P$25,2,FALSE)</f>
        <v>Lojas com todas as metas</v>
      </c>
      <c r="X15">
        <f>VLOOKUP(W15,content!$B:$C,2,FALSE)</f>
        <v>741869</v>
      </c>
      <c r="Y15">
        <f>VLOOKUP(F15&amp;W15,content!$E:$H,4,FALSE)</f>
        <v>741858</v>
      </c>
    </row>
    <row r="16" spans="1:26" x14ac:dyDescent="0.25">
      <c r="A16">
        <v>47</v>
      </c>
      <c r="B16" t="str">
        <f>VLOOKUP($A16,'De Para'!$AI$2:$AL$1051,2,0)</f>
        <v>SÃO BERNARDO DO CAMPO 1 - SP</v>
      </c>
      <c r="C16">
        <f>VLOOKUP($A16,'De Para'!$AI$2:$AL$1051,3,0)</f>
        <v>311</v>
      </c>
      <c r="D16" t="str">
        <f>VLOOKUP($A16,'De Para'!$AI$2:$AL$1051,4,0)</f>
        <v>GDE SP</v>
      </c>
      <c r="E16">
        <v>0</v>
      </c>
      <c r="F16" s="7" t="str">
        <f>VLOOKUP($A16,'[1]PORTE 18-19'!$A$4:$M$1053,13,0)</f>
        <v>PORTE 3</v>
      </c>
      <c r="G16">
        <f>VLOOKUP($F16,'De Para'!$M$2:$O$7,3,0)</f>
        <v>90</v>
      </c>
      <c r="H16" s="7" t="str">
        <f>VLOOKUP($R16,'De Para'!$M$10:$N$25,2,0)</f>
        <v>PERFIL A</v>
      </c>
      <c r="I16" s="7" t="str">
        <f t="shared" si="0"/>
        <v>PORTE 3 / PERFIL A</v>
      </c>
      <c r="J16" s="1">
        <f>VLOOKUP($A16,'De Para'!$D$2:$E$1051,2,0)</f>
        <v>88792.679999999978</v>
      </c>
      <c r="K16" s="1">
        <f>VLOOKUP($A16,'De Para'!$A$2:$B$1051,2,0)</f>
        <v>77797.042164781917</v>
      </c>
      <c r="L16" s="1">
        <f>VLOOKUP(A16,'De Para'!$G$2:$H$1050,2,0)</f>
        <v>65121.481186982775</v>
      </c>
      <c r="M16">
        <f>VLOOKUP($A16,'De Para'!$J$2:$K$1051,2,0)</f>
        <v>103</v>
      </c>
      <c r="N16">
        <f t="shared" si="2"/>
        <v>1</v>
      </c>
      <c r="O16">
        <f t="shared" si="1"/>
        <v>1</v>
      </c>
      <c r="P16">
        <f t="shared" si="1"/>
        <v>1</v>
      </c>
      <c r="Q16">
        <f t="shared" si="1"/>
        <v>1</v>
      </c>
      <c r="R16" t="str">
        <f t="shared" si="3"/>
        <v>1111</v>
      </c>
      <c r="S16" s="29" t="e">
        <f>J16/#REF!</f>
        <v>#REF!</v>
      </c>
      <c r="T16" s="29" t="e">
        <f>K16/#REF!</f>
        <v>#REF!</v>
      </c>
      <c r="U16" s="29" t="e">
        <f>L16/#REF!</f>
        <v>#REF!</v>
      </c>
      <c r="W16" t="str">
        <f>VLOOKUP(R16,'De Para'!$O$9:$P$25,2,FALSE)</f>
        <v>Lojas com todas as metas</v>
      </c>
      <c r="X16">
        <f>VLOOKUP(W16,content!$B:$C,2,FALSE)</f>
        <v>741869</v>
      </c>
      <c r="Y16">
        <f>VLOOKUP(F16&amp;W16,content!$E:$H,4,FALSE)</f>
        <v>741893</v>
      </c>
    </row>
    <row r="17" spans="1:25" x14ac:dyDescent="0.25">
      <c r="A17">
        <v>49</v>
      </c>
      <c r="B17" t="str">
        <f>VLOOKUP($A17,'De Para'!$AI$2:$AL$1051,2,0)</f>
        <v>SHOP PARK SHOP - DF</v>
      </c>
      <c r="C17">
        <f>VLOOKUP($A17,'De Para'!$AI$2:$AL$1051,3,0)</f>
        <v>611</v>
      </c>
      <c r="D17" t="str">
        <f>VLOOKUP($A17,'De Para'!$AI$2:$AL$1051,4,0)</f>
        <v>PREMIUM</v>
      </c>
      <c r="E17">
        <v>0</v>
      </c>
      <c r="F17" s="7" t="str">
        <f>VLOOKUP($A17,'[1]PORTE 18-19'!$A$4:$M$1053,13,0)</f>
        <v>PORTE 4</v>
      </c>
      <c r="G17">
        <f>VLOOKUP($F17,'De Para'!$M$2:$O$7,3,0)</f>
        <v>115</v>
      </c>
      <c r="H17" s="7" t="str">
        <f>VLOOKUP($R17,'De Para'!$M$10:$N$25,2,0)</f>
        <v>PERFIL E</v>
      </c>
      <c r="I17" s="7" t="str">
        <f t="shared" si="0"/>
        <v>PORTE 4 / PERFIL E</v>
      </c>
      <c r="J17" s="1">
        <f>VLOOKUP($A17,'De Para'!$D$2:$E$1051,2,0)</f>
        <v>0</v>
      </c>
      <c r="K17" s="1">
        <f>VLOOKUP($A17,'De Para'!$A$2:$B$1051,2,0)</f>
        <v>0</v>
      </c>
      <c r="L17" s="1">
        <f>VLOOKUP(A17,'De Para'!$G$2:$H$1050,2,0)</f>
        <v>35921.811339008469</v>
      </c>
      <c r="M17">
        <f>VLOOKUP($A17,'De Para'!$J$2:$K$1051,2,0)</f>
        <v>38</v>
      </c>
      <c r="N17">
        <f t="shared" si="2"/>
        <v>0</v>
      </c>
      <c r="O17">
        <f t="shared" si="1"/>
        <v>0</v>
      </c>
      <c r="P17">
        <f t="shared" si="1"/>
        <v>1</v>
      </c>
      <c r="Q17">
        <f t="shared" si="1"/>
        <v>1</v>
      </c>
      <c r="R17" t="str">
        <f t="shared" si="3"/>
        <v>0011</v>
      </c>
      <c r="S17" s="29" t="e">
        <f>J17/#REF!</f>
        <v>#REF!</v>
      </c>
      <c r="T17" s="29" t="e">
        <f>K17/#REF!</f>
        <v>#REF!</v>
      </c>
      <c r="U17" s="29" t="e">
        <f>L17/#REF!</f>
        <v>#REF!</v>
      </c>
      <c r="V17">
        <v>1</v>
      </c>
      <c r="W17" t="str">
        <f>VLOOKUP(R17,'De Para'!$O$9:$P$25,2,FALSE)</f>
        <v>Lojas sem meta de CDC e Móveis</v>
      </c>
      <c r="X17">
        <f>VLOOKUP(W17,content!$B:$C,2,FALSE)</f>
        <v>741877</v>
      </c>
      <c r="Y17">
        <f>VLOOKUP(F17&amp;W17,content!$E:$H,4,FALSE)</f>
        <v>741918</v>
      </c>
    </row>
    <row r="18" spans="1:25" x14ac:dyDescent="0.25">
      <c r="A18">
        <v>51</v>
      </c>
      <c r="B18" t="str">
        <f>VLOOKUP($A18,'De Para'!$AI$2:$AL$1051,2,0)</f>
        <v>ALCÂNTARA 1 - RJ</v>
      </c>
      <c r="C18">
        <f>VLOOKUP($A18,'De Para'!$AI$2:$AL$1051,3,0)</f>
        <v>215</v>
      </c>
      <c r="D18" t="str">
        <f>VLOOKUP($A18,'De Para'!$AI$2:$AL$1051,4,0)</f>
        <v>RIO/ES</v>
      </c>
      <c r="E18">
        <v>0</v>
      </c>
      <c r="F18" s="7" t="str">
        <f>VLOOKUP($A18,'[1]PORTE 18-19'!$A$4:$M$1053,13,0)</f>
        <v>PORTE 4</v>
      </c>
      <c r="G18">
        <f>VLOOKUP($F18,'De Para'!$M$2:$O$7,3,0)</f>
        <v>115</v>
      </c>
      <c r="H18" s="7" t="str">
        <f>VLOOKUP($R18,'De Para'!$M$10:$N$25,2,0)</f>
        <v>PERFIL A</v>
      </c>
      <c r="I18" s="7" t="str">
        <f t="shared" si="0"/>
        <v>PORTE 4 / PERFIL A</v>
      </c>
      <c r="J18" s="1">
        <f>VLOOKUP($A18,'De Para'!$D$2:$E$1051,2,0)</f>
        <v>186438.28</v>
      </c>
      <c r="K18" s="1">
        <f>VLOOKUP($A18,'De Para'!$A$2:$B$1051,2,0)</f>
        <v>371622.96538811945</v>
      </c>
      <c r="L18" s="1">
        <f>VLOOKUP(A18,'De Para'!$G$2:$H$1050,2,0)</f>
        <v>73368.473296534532</v>
      </c>
      <c r="M18">
        <f>VLOOKUP($A18,'De Para'!$J$2:$K$1051,2,0)</f>
        <v>185</v>
      </c>
      <c r="N18">
        <f t="shared" si="2"/>
        <v>1</v>
      </c>
      <c r="O18">
        <f t="shared" ref="O18:O66" si="4">IF(K18&gt;0,1,0)</f>
        <v>1</v>
      </c>
      <c r="P18">
        <f t="shared" ref="P18:P66" si="5">IF(L18&gt;0,1,0)</f>
        <v>1</v>
      </c>
      <c r="Q18">
        <f t="shared" ref="Q18:Q66" si="6">IF(M18&gt;0,1,0)</f>
        <v>1</v>
      </c>
      <c r="R18" t="str">
        <f t="shared" si="3"/>
        <v>1111</v>
      </c>
      <c r="S18" s="29" t="e">
        <f>J18/#REF!</f>
        <v>#REF!</v>
      </c>
      <c r="T18" s="29" t="e">
        <f>K18/#REF!</f>
        <v>#REF!</v>
      </c>
      <c r="U18" s="29" t="e">
        <f>L18/#REF!</f>
        <v>#REF!</v>
      </c>
      <c r="W18" t="str">
        <f>VLOOKUP(R18,'De Para'!$O$9:$P$25,2,FALSE)</f>
        <v>Lojas com todas as metas</v>
      </c>
      <c r="X18">
        <f>VLOOKUP(W18,content!$B:$C,2,FALSE)</f>
        <v>741869</v>
      </c>
      <c r="Y18">
        <f>VLOOKUP(F18&amp;W18,content!$E:$H,4,FALSE)</f>
        <v>741916</v>
      </c>
    </row>
    <row r="19" spans="1:25" x14ac:dyDescent="0.25">
      <c r="A19">
        <v>61</v>
      </c>
      <c r="B19" t="str">
        <f>VLOOKUP($A19,'De Para'!$AI$2:$AL$1051,2,0)</f>
        <v>JUIZ DE FORA BATISTA 2 - MG</v>
      </c>
      <c r="C19">
        <f>VLOOKUP($A19,'De Para'!$AI$2:$AL$1051,3,0)</f>
        <v>216</v>
      </c>
      <c r="D19" t="str">
        <f>VLOOKUP($A19,'De Para'!$AI$2:$AL$1051,4,0)</f>
        <v>RIO/ES</v>
      </c>
      <c r="E19">
        <v>0</v>
      </c>
      <c r="F19" s="7" t="str">
        <f>VLOOKUP($A19,'[1]PORTE 18-19'!$A$4:$M$1053,13,0)</f>
        <v>PORTE 2</v>
      </c>
      <c r="G19">
        <f>VLOOKUP($F19,'De Para'!$M$2:$O$7,3,0)</f>
        <v>70</v>
      </c>
      <c r="H19" s="7" t="str">
        <f>VLOOKUP($R19,'De Para'!$M$10:$N$25,2,0)</f>
        <v>PERFIL A</v>
      </c>
      <c r="I19" s="7" t="str">
        <f t="shared" si="0"/>
        <v>PORTE 2 / PERFIL A</v>
      </c>
      <c r="J19" s="1">
        <f>VLOOKUP($A19,'De Para'!$D$2:$E$1051,2,0)</f>
        <v>93650.900000000009</v>
      </c>
      <c r="K19" s="1">
        <f>VLOOKUP($A19,'De Para'!$A$2:$B$1051,2,0)</f>
        <v>113544.87412588293</v>
      </c>
      <c r="L19" s="1">
        <f>VLOOKUP(A19,'De Para'!$G$2:$H$1050,2,0)</f>
        <v>72112.749115192797</v>
      </c>
      <c r="M19">
        <f>VLOOKUP($A19,'De Para'!$J$2:$K$1051,2,0)</f>
        <v>53</v>
      </c>
      <c r="N19">
        <f t="shared" si="2"/>
        <v>1</v>
      </c>
      <c r="O19">
        <f t="shared" si="4"/>
        <v>1</v>
      </c>
      <c r="P19">
        <f t="shared" si="5"/>
        <v>1</v>
      </c>
      <c r="Q19">
        <f t="shared" si="6"/>
        <v>1</v>
      </c>
      <c r="R19" t="str">
        <f t="shared" si="3"/>
        <v>1111</v>
      </c>
      <c r="S19" s="29" t="e">
        <f>J19/#REF!</f>
        <v>#REF!</v>
      </c>
      <c r="T19" s="29" t="e">
        <f>K19/#REF!</f>
        <v>#REF!</v>
      </c>
      <c r="U19" s="29" t="e">
        <f>L19/#REF!</f>
        <v>#REF!</v>
      </c>
      <c r="W19" t="str">
        <f>VLOOKUP(R19,'De Para'!$O$9:$P$25,2,FALSE)</f>
        <v>Lojas com todas as metas</v>
      </c>
      <c r="X19">
        <f>VLOOKUP(W19,content!$B:$C,2,FALSE)</f>
        <v>741869</v>
      </c>
      <c r="Y19">
        <f>VLOOKUP(F19&amp;W19,content!$E:$H,4,FALSE)</f>
        <v>741882</v>
      </c>
    </row>
    <row r="20" spans="1:25" x14ac:dyDescent="0.25">
      <c r="A20">
        <v>70</v>
      </c>
      <c r="B20" t="str">
        <f>VLOOKUP($A20,'De Para'!$AI$2:$AL$1051,2,0)</f>
        <v>GAMA - DF</v>
      </c>
      <c r="C20">
        <f>VLOOKUP($A20,'De Para'!$AI$2:$AL$1051,3,0)</f>
        <v>117</v>
      </c>
      <c r="D20" t="str">
        <f>VLOOKUP($A20,'De Para'!$AI$2:$AL$1051,4,0)</f>
        <v>SPI/CO</v>
      </c>
      <c r="E20">
        <v>0</v>
      </c>
      <c r="F20" s="7" t="str">
        <f>VLOOKUP($A20,'[1]PORTE 18-19'!$A$4:$M$1053,13,0)</f>
        <v>PORTE 2</v>
      </c>
      <c r="G20">
        <f>VLOOKUP($F20,'De Para'!$M$2:$O$7,3,0)</f>
        <v>70</v>
      </c>
      <c r="H20" s="7" t="str">
        <f>VLOOKUP($R20,'De Para'!$M$10:$N$25,2,0)</f>
        <v>PERFIL A</v>
      </c>
      <c r="I20" s="7" t="str">
        <f t="shared" si="0"/>
        <v>PORTE 2 / PERFIL A</v>
      </c>
      <c r="J20" s="1">
        <f>VLOOKUP($A20,'De Para'!$D$2:$E$1051,2,0)</f>
        <v>134676.44999999998</v>
      </c>
      <c r="K20" s="1">
        <f>VLOOKUP($A20,'De Para'!$A$2:$B$1051,2,0)</f>
        <v>100974.85872927865</v>
      </c>
      <c r="L20" s="1">
        <f>VLOOKUP(A20,'De Para'!$G$2:$H$1050,2,0)</f>
        <v>69108.847139931575</v>
      </c>
      <c r="M20">
        <f>VLOOKUP($A20,'De Para'!$J$2:$K$1051,2,0)</f>
        <v>84</v>
      </c>
      <c r="N20">
        <f t="shared" si="2"/>
        <v>1</v>
      </c>
      <c r="O20">
        <f t="shared" si="4"/>
        <v>1</v>
      </c>
      <c r="P20">
        <f t="shared" si="5"/>
        <v>1</v>
      </c>
      <c r="Q20">
        <f t="shared" si="6"/>
        <v>1</v>
      </c>
      <c r="R20" t="str">
        <f t="shared" si="3"/>
        <v>1111</v>
      </c>
      <c r="S20" s="29" t="e">
        <f>J20/#REF!</f>
        <v>#REF!</v>
      </c>
      <c r="T20" s="29" t="e">
        <f>K20/#REF!</f>
        <v>#REF!</v>
      </c>
      <c r="U20" s="29" t="e">
        <f>L20/#REF!</f>
        <v>#REF!</v>
      </c>
      <c r="W20" t="str">
        <f>VLOOKUP(R20,'De Para'!$O$9:$P$25,2,FALSE)</f>
        <v>Lojas com todas as metas</v>
      </c>
      <c r="X20">
        <f>VLOOKUP(W20,content!$B:$C,2,FALSE)</f>
        <v>741869</v>
      </c>
      <c r="Y20">
        <f>VLOOKUP(F20&amp;W20,content!$E:$H,4,FALSE)</f>
        <v>741882</v>
      </c>
    </row>
    <row r="21" spans="1:25" x14ac:dyDescent="0.25">
      <c r="A21">
        <v>73</v>
      </c>
      <c r="B21" t="str">
        <f>VLOOKUP($A21,'De Para'!$AI$2:$AL$1051,2,0)</f>
        <v>SHOP CONJ. NACIONAL BRASÍLIA - DF</v>
      </c>
      <c r="C21">
        <f>VLOOKUP($A21,'De Para'!$AI$2:$AL$1051,3,0)</f>
        <v>117</v>
      </c>
      <c r="D21" t="str">
        <f>VLOOKUP($A21,'De Para'!$AI$2:$AL$1051,4,0)</f>
        <v>SPI/CO</v>
      </c>
      <c r="E21">
        <v>0</v>
      </c>
      <c r="F21" s="7" t="str">
        <f>VLOOKUP($A21,'[1]PORTE 18-19'!$A$4:$M$1053,13,0)</f>
        <v>PORTE 6</v>
      </c>
      <c r="G21">
        <f>VLOOKUP($F21,'De Para'!$M$2:$O$7,3,0)</f>
        <v>170</v>
      </c>
      <c r="H21" s="7" t="str">
        <f>VLOOKUP($R21,'De Para'!$M$10:$N$25,2,0)</f>
        <v>PERFIL A</v>
      </c>
      <c r="I21" s="7" t="str">
        <f t="shared" si="0"/>
        <v>PORTE 6 / PERFIL A</v>
      </c>
      <c r="J21" s="1">
        <f>VLOOKUP($A21,'De Para'!$D$2:$E$1051,2,0)</f>
        <v>299073.10999999993</v>
      </c>
      <c r="K21" s="1">
        <f>VLOOKUP($A21,'De Para'!$A$2:$B$1051,2,0)</f>
        <v>433513.11387600092</v>
      </c>
      <c r="L21" s="1">
        <f>VLOOKUP(A21,'De Para'!$G$2:$H$1050,2,0)</f>
        <v>229965.60844572773</v>
      </c>
      <c r="M21">
        <f>VLOOKUP($A21,'De Para'!$J$2:$K$1051,2,0)</f>
        <v>221</v>
      </c>
      <c r="N21">
        <f t="shared" si="2"/>
        <v>1</v>
      </c>
      <c r="O21">
        <f t="shared" si="4"/>
        <v>1</v>
      </c>
      <c r="P21">
        <f t="shared" si="5"/>
        <v>1</v>
      </c>
      <c r="Q21">
        <f t="shared" si="6"/>
        <v>1</v>
      </c>
      <c r="R21" t="str">
        <f t="shared" si="3"/>
        <v>1111</v>
      </c>
      <c r="S21" s="29" t="e">
        <f>J21/#REF!</f>
        <v>#REF!</v>
      </c>
      <c r="T21" s="29" t="e">
        <f>K21/#REF!</f>
        <v>#REF!</v>
      </c>
      <c r="U21" s="29" t="e">
        <f>L21/#REF!</f>
        <v>#REF!</v>
      </c>
      <c r="W21" t="str">
        <f>VLOOKUP(R21,'De Para'!$O$9:$P$25,2,FALSE)</f>
        <v>Lojas com todas as metas</v>
      </c>
      <c r="X21">
        <f>VLOOKUP(W21,content!$B:$C,2,FALSE)</f>
        <v>741869</v>
      </c>
      <c r="Y21">
        <f>VLOOKUP(F21&amp;W21,content!$E:$H,4,FALSE)</f>
        <v>741925</v>
      </c>
    </row>
    <row r="22" spans="1:25" x14ac:dyDescent="0.25">
      <c r="A22">
        <v>77</v>
      </c>
      <c r="B22" t="str">
        <f>VLOOKUP($A22,'De Para'!$AI$2:$AL$1051,2,0)</f>
        <v>PENHA - RJ</v>
      </c>
      <c r="C22">
        <f>VLOOKUP($A22,'De Para'!$AI$2:$AL$1051,3,0)</f>
        <v>211</v>
      </c>
      <c r="D22" t="str">
        <f>VLOOKUP($A22,'De Para'!$AI$2:$AL$1051,4,0)</f>
        <v>RIO/ES</v>
      </c>
      <c r="E22">
        <v>0</v>
      </c>
      <c r="F22" s="7" t="str">
        <f>VLOOKUP($A22,'[1]PORTE 18-19'!$A$4:$M$1053,13,0)</f>
        <v>PORTE 2</v>
      </c>
      <c r="G22">
        <f>VLOOKUP($F22,'De Para'!$M$2:$O$7,3,0)</f>
        <v>70</v>
      </c>
      <c r="H22" s="7" t="str">
        <f>VLOOKUP($R22,'De Para'!$M$10:$N$25,2,0)</f>
        <v>PERFIL A</v>
      </c>
      <c r="I22" s="7" t="str">
        <f t="shared" si="0"/>
        <v>PORTE 2 / PERFIL A</v>
      </c>
      <c r="J22" s="1">
        <f>VLOOKUP($A22,'De Para'!$D$2:$E$1051,2,0)</f>
        <v>76176.789999999994</v>
      </c>
      <c r="K22" s="1">
        <f>VLOOKUP($A22,'De Para'!$A$2:$B$1051,2,0)</f>
        <v>139341.56548051571</v>
      </c>
      <c r="L22" s="1">
        <f>VLOOKUP(A22,'De Para'!$G$2:$H$1050,2,0)</f>
        <v>40565.409207704201</v>
      </c>
      <c r="M22">
        <f>VLOOKUP($A22,'De Para'!$J$2:$K$1051,2,0)</f>
        <v>65</v>
      </c>
      <c r="N22">
        <f t="shared" si="2"/>
        <v>1</v>
      </c>
      <c r="O22">
        <f t="shared" si="4"/>
        <v>1</v>
      </c>
      <c r="P22">
        <f t="shared" si="5"/>
        <v>1</v>
      </c>
      <c r="Q22">
        <f t="shared" si="6"/>
        <v>1</v>
      </c>
      <c r="R22" t="str">
        <f t="shared" si="3"/>
        <v>1111</v>
      </c>
      <c r="S22" s="29" t="e">
        <f>J22/#REF!</f>
        <v>#REF!</v>
      </c>
      <c r="T22" s="29" t="e">
        <f>K22/#REF!</f>
        <v>#REF!</v>
      </c>
      <c r="U22" s="29" t="e">
        <f>L22/#REF!</f>
        <v>#REF!</v>
      </c>
      <c r="W22" t="str">
        <f>VLOOKUP(R22,'De Para'!$O$9:$P$25,2,FALSE)</f>
        <v>Lojas com todas as metas</v>
      </c>
      <c r="X22">
        <f>VLOOKUP(W22,content!$B:$C,2,FALSE)</f>
        <v>741869</v>
      </c>
      <c r="Y22">
        <f>VLOOKUP(F22&amp;W22,content!$E:$H,4,FALSE)</f>
        <v>741882</v>
      </c>
    </row>
    <row r="23" spans="1:25" x14ac:dyDescent="0.25">
      <c r="A23">
        <v>78</v>
      </c>
      <c r="B23" t="str">
        <f>VLOOKUP($A23,'De Para'!$AI$2:$AL$1051,2,0)</f>
        <v>MEGALOJA - SP</v>
      </c>
      <c r="C23">
        <f>VLOOKUP($A23,'De Para'!$AI$2:$AL$1051,3,0)</f>
        <v>312</v>
      </c>
      <c r="D23" t="str">
        <f>VLOOKUP($A23,'De Para'!$AI$2:$AL$1051,4,0)</f>
        <v>GDE SP</v>
      </c>
      <c r="E23">
        <v>0</v>
      </c>
      <c r="F23" s="7" t="str">
        <f>VLOOKUP($A23,'[1]PORTE 18-19'!$A$4:$M$1053,13,0)</f>
        <v>PORTE 6</v>
      </c>
      <c r="G23">
        <f>VLOOKUP($F23,'De Para'!$M$2:$O$7,3,0)</f>
        <v>170</v>
      </c>
      <c r="H23" s="7" t="str">
        <f>VLOOKUP($R23,'De Para'!$M$10:$N$25,2,0)</f>
        <v>PERFIL A</v>
      </c>
      <c r="I23" s="7" t="str">
        <f t="shared" si="0"/>
        <v>PORTE 6 / PERFIL A</v>
      </c>
      <c r="J23" s="1">
        <f>VLOOKUP($A23,'De Para'!$D$2:$E$1051,2,0)</f>
        <v>225116.45</v>
      </c>
      <c r="K23" s="1">
        <f>VLOOKUP($A23,'De Para'!$A$2:$B$1051,2,0)</f>
        <v>1253595.4364445563</v>
      </c>
      <c r="L23" s="1">
        <f>VLOOKUP(A23,'De Para'!$G$2:$H$1050,2,0)</f>
        <v>210427.6455085316</v>
      </c>
      <c r="M23">
        <f>VLOOKUP($A23,'De Para'!$J$2:$K$1051,2,0)</f>
        <v>141</v>
      </c>
      <c r="N23">
        <f t="shared" si="2"/>
        <v>1</v>
      </c>
      <c r="O23">
        <f t="shared" si="4"/>
        <v>1</v>
      </c>
      <c r="P23">
        <f t="shared" si="5"/>
        <v>1</v>
      </c>
      <c r="Q23">
        <f t="shared" si="6"/>
        <v>1</v>
      </c>
      <c r="R23" t="str">
        <f t="shared" si="3"/>
        <v>1111</v>
      </c>
      <c r="S23" s="29" t="e">
        <f>J23/#REF!</f>
        <v>#REF!</v>
      </c>
      <c r="T23" s="29" t="e">
        <f>K23/#REF!</f>
        <v>#REF!</v>
      </c>
      <c r="U23" s="29" t="e">
        <f>L23/#REF!</f>
        <v>#REF!</v>
      </c>
      <c r="W23" t="str">
        <f>VLOOKUP(R23,'De Para'!$O$9:$P$25,2,FALSE)</f>
        <v>Lojas com todas as metas</v>
      </c>
      <c r="X23">
        <f>VLOOKUP(W23,content!$B:$C,2,FALSE)</f>
        <v>741869</v>
      </c>
      <c r="Y23">
        <f>VLOOKUP(F23&amp;W23,content!$E:$H,4,FALSE)</f>
        <v>741925</v>
      </c>
    </row>
    <row r="24" spans="1:25" x14ac:dyDescent="0.25">
      <c r="A24">
        <v>80</v>
      </c>
      <c r="B24" t="str">
        <f>VLOOKUP($A24,'De Para'!$AI$2:$AL$1051,2,0)</f>
        <v>BANGU 3 - RJ</v>
      </c>
      <c r="C24">
        <f>VLOOKUP($A24,'De Para'!$AI$2:$AL$1051,3,0)</f>
        <v>214</v>
      </c>
      <c r="D24" t="str">
        <f>VLOOKUP($A24,'De Para'!$AI$2:$AL$1051,4,0)</f>
        <v>RIO/ES</v>
      </c>
      <c r="E24">
        <v>0</v>
      </c>
      <c r="F24" s="7" t="str">
        <f>VLOOKUP($A24,'[1]PORTE 18-19'!$A$4:$M$1053,13,0)</f>
        <v>PORTE 3</v>
      </c>
      <c r="G24">
        <f>VLOOKUP($F24,'De Para'!$M$2:$O$7,3,0)</f>
        <v>90</v>
      </c>
      <c r="H24" s="7" t="str">
        <f>VLOOKUP($R24,'De Para'!$M$10:$N$25,2,0)</f>
        <v>PERFIL A</v>
      </c>
      <c r="I24" s="7" t="str">
        <f t="shared" si="0"/>
        <v>PORTE 3 / PERFIL A</v>
      </c>
      <c r="J24" s="1">
        <f>VLOOKUP($A24,'De Para'!$D$2:$E$1051,2,0)</f>
        <v>171725.34</v>
      </c>
      <c r="K24" s="1">
        <f>VLOOKUP($A24,'De Para'!$A$2:$B$1051,2,0)</f>
        <v>254369.01533991407</v>
      </c>
      <c r="L24" s="1">
        <f>VLOOKUP(A24,'De Para'!$G$2:$H$1050,2,0)</f>
        <v>58182.644202468931</v>
      </c>
      <c r="M24">
        <f>VLOOKUP($A24,'De Para'!$J$2:$K$1051,2,0)</f>
        <v>136</v>
      </c>
      <c r="N24">
        <f t="shared" si="2"/>
        <v>1</v>
      </c>
      <c r="O24">
        <f t="shared" si="4"/>
        <v>1</v>
      </c>
      <c r="P24">
        <f t="shared" si="5"/>
        <v>1</v>
      </c>
      <c r="Q24">
        <f t="shared" si="6"/>
        <v>1</v>
      </c>
      <c r="R24" t="str">
        <f t="shared" si="3"/>
        <v>1111</v>
      </c>
      <c r="S24" s="29" t="e">
        <f>J24/#REF!</f>
        <v>#REF!</v>
      </c>
      <c r="T24" s="29" t="e">
        <f>K24/#REF!</f>
        <v>#REF!</v>
      </c>
      <c r="U24" s="29" t="e">
        <f>L24/#REF!</f>
        <v>#REF!</v>
      </c>
      <c r="W24" t="str">
        <f>VLOOKUP(R24,'De Para'!$O$9:$P$25,2,FALSE)</f>
        <v>Lojas com todas as metas</v>
      </c>
      <c r="X24">
        <f>VLOOKUP(W24,content!$B:$C,2,FALSE)</f>
        <v>741869</v>
      </c>
      <c r="Y24">
        <f>VLOOKUP(F24&amp;W24,content!$E:$H,4,FALSE)</f>
        <v>741893</v>
      </c>
    </row>
    <row r="25" spans="1:25" x14ac:dyDescent="0.25">
      <c r="A25">
        <v>81</v>
      </c>
      <c r="B25" t="str">
        <f>VLOOKUP($A25,'De Para'!$AI$2:$AL$1051,2,0)</f>
        <v>CAVALHADA - RS</v>
      </c>
      <c r="C25">
        <f>VLOOKUP($A25,'De Para'!$AI$2:$AL$1051,3,0)</f>
        <v>510</v>
      </c>
      <c r="D25" t="str">
        <f>VLOOKUP($A25,'De Para'!$AI$2:$AL$1051,4,0)</f>
        <v>SUL</v>
      </c>
      <c r="E25">
        <v>0</v>
      </c>
      <c r="F25" s="7" t="str">
        <f>VLOOKUP($A25,'[1]PORTE 18-19'!$A$4:$M$1053,13,0)</f>
        <v>PORTE 2</v>
      </c>
      <c r="G25">
        <f>VLOOKUP($F25,'De Para'!$M$2:$O$7,3,0)</f>
        <v>70</v>
      </c>
      <c r="H25" s="7" t="str">
        <f>VLOOKUP($R25,'De Para'!$M$10:$N$25,2,0)</f>
        <v>PERFIL A</v>
      </c>
      <c r="I25" s="7" t="str">
        <f t="shared" si="0"/>
        <v>PORTE 2 / PERFIL A</v>
      </c>
      <c r="J25" s="1">
        <f>VLOOKUP($A25,'De Para'!$D$2:$E$1051,2,0)</f>
        <v>53143.01</v>
      </c>
      <c r="K25" s="1">
        <f>VLOOKUP($A25,'De Para'!$A$2:$B$1051,2,0)</f>
        <v>47505.245136754747</v>
      </c>
      <c r="L25" s="1">
        <f>VLOOKUP(A25,'De Para'!$G$2:$H$1050,2,0)</f>
        <v>27694.993650869066</v>
      </c>
      <c r="M25">
        <f>VLOOKUP($A25,'De Para'!$J$2:$K$1051,2,0)</f>
        <v>34</v>
      </c>
      <c r="N25">
        <f t="shared" si="2"/>
        <v>1</v>
      </c>
      <c r="O25">
        <f t="shared" si="4"/>
        <v>1</v>
      </c>
      <c r="P25">
        <f t="shared" si="5"/>
        <v>1</v>
      </c>
      <c r="Q25">
        <f t="shared" si="6"/>
        <v>1</v>
      </c>
      <c r="R25" t="str">
        <f t="shared" si="3"/>
        <v>1111</v>
      </c>
      <c r="S25" s="29" t="e">
        <f>J25/#REF!</f>
        <v>#REF!</v>
      </c>
      <c r="T25" s="29" t="e">
        <f>K25/#REF!</f>
        <v>#REF!</v>
      </c>
      <c r="U25" s="29" t="e">
        <f>L25/#REF!</f>
        <v>#REF!</v>
      </c>
      <c r="W25" t="str">
        <f>VLOOKUP(R25,'De Para'!$O$9:$P$25,2,FALSE)</f>
        <v>Lojas com todas as metas</v>
      </c>
      <c r="X25">
        <f>VLOOKUP(W25,content!$B:$C,2,FALSE)</f>
        <v>741869</v>
      </c>
      <c r="Y25">
        <f>VLOOKUP(F25&amp;W25,content!$E:$H,4,FALSE)</f>
        <v>741882</v>
      </c>
    </row>
    <row r="26" spans="1:25" x14ac:dyDescent="0.25">
      <c r="A26">
        <v>82</v>
      </c>
      <c r="B26" t="str">
        <f>VLOOKUP($A26,'De Para'!$AI$2:$AL$1051,2,0)</f>
        <v>JUNDIAÍ 3 - SP</v>
      </c>
      <c r="C26">
        <f>VLOOKUP($A26,'De Para'!$AI$2:$AL$1051,3,0)</f>
        <v>114</v>
      </c>
      <c r="D26" t="str">
        <f>VLOOKUP($A26,'De Para'!$AI$2:$AL$1051,4,0)</f>
        <v>SPI/CO</v>
      </c>
      <c r="E26">
        <v>0</v>
      </c>
      <c r="F26" s="7" t="str">
        <f>VLOOKUP($A26,'[1]PORTE 18-19'!$A$4:$M$1053,13,0)</f>
        <v>PORTE 2</v>
      </c>
      <c r="G26">
        <f>VLOOKUP($F26,'De Para'!$M$2:$O$7,3,0)</f>
        <v>70</v>
      </c>
      <c r="H26" s="7" t="str">
        <f>VLOOKUP($R26,'De Para'!$M$10:$N$25,2,0)</f>
        <v>PERFIL A</v>
      </c>
      <c r="I26" s="7" t="str">
        <f t="shared" si="0"/>
        <v>PORTE 2 / PERFIL A</v>
      </c>
      <c r="J26" s="1">
        <f>VLOOKUP($A26,'De Para'!$D$2:$E$1051,2,0)</f>
        <v>97339.739999999991</v>
      </c>
      <c r="K26" s="1">
        <f>VLOOKUP($A26,'De Para'!$A$2:$B$1051,2,0)</f>
        <v>76348.7300487623</v>
      </c>
      <c r="L26" s="1">
        <f>VLOOKUP(A26,'De Para'!$G$2:$H$1050,2,0)</f>
        <v>58720.106183396827</v>
      </c>
      <c r="M26">
        <f>VLOOKUP($A26,'De Para'!$J$2:$K$1051,2,0)</f>
        <v>113</v>
      </c>
      <c r="N26">
        <f t="shared" si="2"/>
        <v>1</v>
      </c>
      <c r="O26">
        <f t="shared" si="4"/>
        <v>1</v>
      </c>
      <c r="P26">
        <f t="shared" si="5"/>
        <v>1</v>
      </c>
      <c r="Q26">
        <f t="shared" si="6"/>
        <v>1</v>
      </c>
      <c r="R26" t="str">
        <f t="shared" si="3"/>
        <v>1111</v>
      </c>
      <c r="S26" s="29" t="e">
        <f>J26/#REF!</f>
        <v>#REF!</v>
      </c>
      <c r="T26" s="29" t="e">
        <f>K26/#REF!</f>
        <v>#REF!</v>
      </c>
      <c r="U26" s="29" t="e">
        <f>L26/#REF!</f>
        <v>#REF!</v>
      </c>
      <c r="W26" t="str">
        <f>VLOOKUP(R26,'De Para'!$O$9:$P$25,2,FALSE)</f>
        <v>Lojas com todas as metas</v>
      </c>
      <c r="X26">
        <f>VLOOKUP(W26,content!$B:$C,2,FALSE)</f>
        <v>741869</v>
      </c>
      <c r="Y26">
        <f>VLOOKUP(F26&amp;W26,content!$E:$H,4,FALSE)</f>
        <v>741882</v>
      </c>
    </row>
    <row r="27" spans="1:25" x14ac:dyDescent="0.25">
      <c r="A27">
        <v>85</v>
      </c>
      <c r="B27" t="str">
        <f>VLOOKUP($A27,'De Para'!$AI$2:$AL$1051,2,0)</f>
        <v>OSASCO 1  - SP</v>
      </c>
      <c r="C27">
        <f>VLOOKUP($A27,'De Para'!$AI$2:$AL$1051,3,0)</f>
        <v>314</v>
      </c>
      <c r="D27" t="str">
        <f>VLOOKUP($A27,'De Para'!$AI$2:$AL$1051,4,0)</f>
        <v>GDE SP</v>
      </c>
      <c r="E27">
        <v>0</v>
      </c>
      <c r="F27" s="7" t="str">
        <f>VLOOKUP($A27,'[1]PORTE 18-19'!$A$4:$M$1053,13,0)</f>
        <v>PORTE 3</v>
      </c>
      <c r="G27">
        <f>VLOOKUP($F27,'De Para'!$M$2:$O$7,3,0)</f>
        <v>90</v>
      </c>
      <c r="H27" s="7" t="str">
        <f>VLOOKUP($R27,'De Para'!$M$10:$N$25,2,0)</f>
        <v>PERFIL A</v>
      </c>
      <c r="I27" s="7" t="str">
        <f t="shared" si="0"/>
        <v>PORTE 3 / PERFIL A</v>
      </c>
      <c r="J27" s="1">
        <f>VLOOKUP($A27,'De Para'!$D$2:$E$1051,2,0)</f>
        <v>119217.53</v>
      </c>
      <c r="K27" s="1">
        <f>VLOOKUP($A27,'De Para'!$A$2:$B$1051,2,0)</f>
        <v>224822.50079611407</v>
      </c>
      <c r="L27" s="1">
        <f>VLOOKUP(A27,'De Para'!$G$2:$H$1050,2,0)</f>
        <v>62506.583319208446</v>
      </c>
      <c r="M27">
        <f>VLOOKUP($A27,'De Para'!$J$2:$K$1051,2,0)</f>
        <v>166</v>
      </c>
      <c r="N27">
        <f t="shared" si="2"/>
        <v>1</v>
      </c>
      <c r="O27">
        <f t="shared" si="4"/>
        <v>1</v>
      </c>
      <c r="P27">
        <f t="shared" si="5"/>
        <v>1</v>
      </c>
      <c r="Q27">
        <f t="shared" si="6"/>
        <v>1</v>
      </c>
      <c r="R27" t="str">
        <f t="shared" si="3"/>
        <v>1111</v>
      </c>
      <c r="S27" s="29" t="e">
        <f>J27/#REF!</f>
        <v>#REF!</v>
      </c>
      <c r="T27" s="29" t="e">
        <f>K27/#REF!</f>
        <v>#REF!</v>
      </c>
      <c r="U27" s="29" t="e">
        <f>L27/#REF!</f>
        <v>#REF!</v>
      </c>
      <c r="W27" t="str">
        <f>VLOOKUP(R27,'De Para'!$O$9:$P$25,2,FALSE)</f>
        <v>Lojas com todas as metas</v>
      </c>
      <c r="X27">
        <f>VLOOKUP(W27,content!$B:$C,2,FALSE)</f>
        <v>741869</v>
      </c>
      <c r="Y27">
        <f>VLOOKUP(F27&amp;W27,content!$E:$H,4,FALSE)</f>
        <v>741893</v>
      </c>
    </row>
    <row r="28" spans="1:25" x14ac:dyDescent="0.25">
      <c r="A28">
        <v>88</v>
      </c>
      <c r="B28" t="str">
        <f>VLOOKUP($A28,'De Para'!$AI$2:$AL$1051,2,0)</f>
        <v>DUQUE DE CAIXAS 3 - RJ</v>
      </c>
      <c r="C28">
        <f>VLOOKUP($A28,'De Para'!$AI$2:$AL$1051,3,0)</f>
        <v>211</v>
      </c>
      <c r="D28" t="str">
        <f>VLOOKUP($A28,'De Para'!$AI$2:$AL$1051,4,0)</f>
        <v>RIO/ES</v>
      </c>
      <c r="E28">
        <v>0</v>
      </c>
      <c r="F28" s="7" t="str">
        <f>VLOOKUP($A28,'[1]PORTE 18-19'!$A$4:$M$1053,13,0)</f>
        <v>PORTE 4</v>
      </c>
      <c r="G28">
        <f>VLOOKUP($F28,'De Para'!$M$2:$O$7,3,0)</f>
        <v>115</v>
      </c>
      <c r="H28" s="7" t="str">
        <f>VLOOKUP($R28,'De Para'!$M$10:$N$25,2,0)</f>
        <v>PERFIL A</v>
      </c>
      <c r="I28" s="7" t="str">
        <f t="shared" si="0"/>
        <v>PORTE 4 / PERFIL A</v>
      </c>
      <c r="J28" s="1">
        <f>VLOOKUP($A28,'De Para'!$D$2:$E$1051,2,0)</f>
        <v>216024.01</v>
      </c>
      <c r="K28" s="1">
        <f>VLOOKUP($A28,'De Para'!$A$2:$B$1051,2,0)</f>
        <v>412553.20644603769</v>
      </c>
      <c r="L28" s="1">
        <f>VLOOKUP(A28,'De Para'!$G$2:$H$1050,2,0)</f>
        <v>93361.343197430644</v>
      </c>
      <c r="M28">
        <f>VLOOKUP($A28,'De Para'!$J$2:$K$1051,2,0)</f>
        <v>209</v>
      </c>
      <c r="N28">
        <f t="shared" si="2"/>
        <v>1</v>
      </c>
      <c r="O28">
        <f t="shared" si="4"/>
        <v>1</v>
      </c>
      <c r="P28">
        <f t="shared" si="5"/>
        <v>1</v>
      </c>
      <c r="Q28">
        <f t="shared" si="6"/>
        <v>1</v>
      </c>
      <c r="R28" t="str">
        <f t="shared" si="3"/>
        <v>1111</v>
      </c>
      <c r="S28" s="29" t="e">
        <f>J28/#REF!</f>
        <v>#REF!</v>
      </c>
      <c r="T28" s="29" t="e">
        <f>K28/#REF!</f>
        <v>#REF!</v>
      </c>
      <c r="U28" s="29" t="e">
        <f>L28/#REF!</f>
        <v>#REF!</v>
      </c>
      <c r="W28" t="str">
        <f>VLOOKUP(R28,'De Para'!$O$9:$P$25,2,FALSE)</f>
        <v>Lojas com todas as metas</v>
      </c>
      <c r="X28">
        <f>VLOOKUP(W28,content!$B:$C,2,FALSE)</f>
        <v>741869</v>
      </c>
      <c r="Y28">
        <f>VLOOKUP(F28&amp;W28,content!$E:$H,4,FALSE)</f>
        <v>741916</v>
      </c>
    </row>
    <row r="29" spans="1:25" x14ac:dyDescent="0.25">
      <c r="A29">
        <v>89</v>
      </c>
      <c r="B29" t="str">
        <f>VLOOKUP($A29,'De Para'!$AI$2:$AL$1051,2,0)</f>
        <v>MADUREIRA SHOPPING 2 - RJ</v>
      </c>
      <c r="C29">
        <f>VLOOKUP($A29,'De Para'!$AI$2:$AL$1051,3,0)</f>
        <v>211</v>
      </c>
      <c r="D29" t="str">
        <f>VLOOKUP($A29,'De Para'!$AI$2:$AL$1051,4,0)</f>
        <v>RIO/ES</v>
      </c>
      <c r="E29">
        <v>0</v>
      </c>
      <c r="F29" s="7" t="str">
        <f>VLOOKUP($A29,'[1]PORTE 18-19'!$A$4:$M$1053,13,0)</f>
        <v>PORTE 4</v>
      </c>
      <c r="G29">
        <f>VLOOKUP($F29,'De Para'!$M$2:$O$7,3,0)</f>
        <v>115</v>
      </c>
      <c r="H29" s="7" t="str">
        <f>VLOOKUP($R29,'De Para'!$M$10:$N$25,2,0)</f>
        <v>PERFIL A</v>
      </c>
      <c r="I29" s="7" t="str">
        <f t="shared" si="0"/>
        <v>PORTE 4 / PERFIL A</v>
      </c>
      <c r="J29" s="1">
        <f>VLOOKUP($A29,'De Para'!$D$2:$E$1051,2,0)</f>
        <v>125929</v>
      </c>
      <c r="K29" s="1">
        <f>VLOOKUP($A29,'De Para'!$A$2:$B$1051,2,0)</f>
        <v>368323.6478493032</v>
      </c>
      <c r="L29" s="1">
        <f>VLOOKUP(A29,'De Para'!$G$2:$H$1050,2,0)</f>
        <v>57590.536618839302</v>
      </c>
      <c r="M29">
        <f>VLOOKUP($A29,'De Para'!$J$2:$K$1051,2,0)</f>
        <v>142</v>
      </c>
      <c r="N29">
        <f t="shared" si="2"/>
        <v>1</v>
      </c>
      <c r="O29">
        <f t="shared" si="4"/>
        <v>1</v>
      </c>
      <c r="P29">
        <f t="shared" si="5"/>
        <v>1</v>
      </c>
      <c r="Q29">
        <f t="shared" si="6"/>
        <v>1</v>
      </c>
      <c r="R29" t="str">
        <f t="shared" si="3"/>
        <v>1111</v>
      </c>
      <c r="S29" s="29" t="e">
        <f>J29/#REF!</f>
        <v>#REF!</v>
      </c>
      <c r="T29" s="29" t="e">
        <f>K29/#REF!</f>
        <v>#REF!</v>
      </c>
      <c r="U29" s="29" t="e">
        <f>L29/#REF!</f>
        <v>#REF!</v>
      </c>
      <c r="W29" t="str">
        <f>VLOOKUP(R29,'De Para'!$O$9:$P$25,2,FALSE)</f>
        <v>Lojas com todas as metas</v>
      </c>
      <c r="X29">
        <f>VLOOKUP(W29,content!$B:$C,2,FALSE)</f>
        <v>741869</v>
      </c>
      <c r="Y29">
        <f>VLOOKUP(F29&amp;W29,content!$E:$H,4,FALSE)</f>
        <v>741916</v>
      </c>
    </row>
    <row r="30" spans="1:25" x14ac:dyDescent="0.25">
      <c r="A30">
        <v>94</v>
      </c>
      <c r="B30" t="str">
        <f>VLOOKUP($A30,'De Para'!$AI$2:$AL$1051,2,0)</f>
        <v>IPANEMA 2 - RJ</v>
      </c>
      <c r="C30">
        <f>VLOOKUP($A30,'De Para'!$AI$2:$AL$1051,3,0)</f>
        <v>612</v>
      </c>
      <c r="D30" t="str">
        <f>VLOOKUP($A30,'De Para'!$AI$2:$AL$1051,4,0)</f>
        <v>PREMIUM</v>
      </c>
      <c r="E30">
        <v>0</v>
      </c>
      <c r="F30" s="7" t="str">
        <f>VLOOKUP($A30,'[1]PORTE 18-19'!$A$4:$M$1053,13,0)</f>
        <v>PORTE 2</v>
      </c>
      <c r="G30">
        <f>VLOOKUP($F30,'De Para'!$M$2:$O$7,3,0)</f>
        <v>70</v>
      </c>
      <c r="H30" s="7" t="str">
        <f>VLOOKUP($R30,'De Para'!$M$10:$N$25,2,0)</f>
        <v>PERFIL F</v>
      </c>
      <c r="I30" s="7" t="str">
        <f t="shared" si="0"/>
        <v>PORTE 2 / PERFIL F</v>
      </c>
      <c r="J30" s="1">
        <f>VLOOKUP($A30,'De Para'!$D$2:$E$1051,2,0)</f>
        <v>0</v>
      </c>
      <c r="K30" s="1">
        <f>VLOOKUP($A30,'De Para'!$A$2:$B$1051,2,0)</f>
        <v>28688.003421091627</v>
      </c>
      <c r="L30" s="1">
        <f>VLOOKUP(A30,'De Para'!$G$2:$H$1050,2,0)</f>
        <v>32066.128972814084</v>
      </c>
      <c r="M30">
        <f>VLOOKUP($A30,'De Para'!$J$2:$K$1051,2,0)</f>
        <v>0</v>
      </c>
      <c r="N30">
        <f t="shared" si="2"/>
        <v>0</v>
      </c>
      <c r="O30">
        <f t="shared" si="4"/>
        <v>1</v>
      </c>
      <c r="P30">
        <f t="shared" si="5"/>
        <v>1</v>
      </c>
      <c r="Q30">
        <f t="shared" si="6"/>
        <v>0</v>
      </c>
      <c r="R30" t="str">
        <f t="shared" si="3"/>
        <v>0110</v>
      </c>
      <c r="S30" s="29" t="e">
        <f>J30/#REF!</f>
        <v>#REF!</v>
      </c>
      <c r="T30" s="29" t="e">
        <f>K30/#REF!</f>
        <v>#REF!</v>
      </c>
      <c r="U30" s="29" t="e">
        <f>L30/#REF!</f>
        <v>#REF!</v>
      </c>
      <c r="V30">
        <v>1</v>
      </c>
      <c r="W30" t="str">
        <f>VLOOKUP(R30,'De Para'!$O$9:$P$25,2,FALSE)</f>
        <v>Lojas sem meta de CDC e Emissão de Cartões</v>
      </c>
      <c r="X30">
        <f>VLOOKUP(W30,content!$B:$C,2,FALSE)</f>
        <v>741876</v>
      </c>
      <c r="Y30">
        <f>VLOOKUP(F30&amp;W30,content!$E:$H,4,FALSE)</f>
        <v>741890</v>
      </c>
    </row>
    <row r="31" spans="1:25" x14ac:dyDescent="0.25">
      <c r="A31">
        <v>112</v>
      </c>
      <c r="B31" t="str">
        <f>VLOOKUP($A31,'De Para'!$AI$2:$AL$1051,2,0)</f>
        <v xml:space="preserve"> BARRA DO PIRAÍ 2 </v>
      </c>
      <c r="C31">
        <f>VLOOKUP($A31,'De Para'!$AI$2:$AL$1051,3,0)</f>
        <v>213</v>
      </c>
      <c r="D31" t="str">
        <f>VLOOKUP($A31,'De Para'!$AI$2:$AL$1051,4,0)</f>
        <v>RIO/ES</v>
      </c>
      <c r="E31">
        <v>0</v>
      </c>
      <c r="F31" s="7" t="str">
        <f>VLOOKUP($A31,'[1]PORTE 18-19'!$A$4:$M$1053,13,0)</f>
        <v>PORTE 1</v>
      </c>
      <c r="G31">
        <f>VLOOKUP($F31,'De Para'!$M$2:$O$7,3,0)</f>
        <v>65</v>
      </c>
      <c r="H31" s="7" t="str">
        <f>VLOOKUP($R31,'De Para'!$M$10:$N$25,2,0)</f>
        <v>PERFIL A</v>
      </c>
      <c r="I31" s="7" t="str">
        <f t="shared" si="0"/>
        <v>PORTE 1 / PERFIL A</v>
      </c>
      <c r="J31" s="1">
        <f>VLOOKUP($A31,'De Para'!$D$2:$E$1051,2,0)</f>
        <v>87130.049999999988</v>
      </c>
      <c r="K31" s="1">
        <f>VLOOKUP($A31,'De Para'!$A$2:$B$1051,2,0)</f>
        <v>71486.715429097356</v>
      </c>
      <c r="L31" s="1">
        <f>VLOOKUP(A31,'De Para'!$G$2:$H$1050,2,0)</f>
        <v>56747.396484584315</v>
      </c>
      <c r="M31">
        <f>VLOOKUP($A31,'De Para'!$J$2:$K$1051,2,0)</f>
        <v>78</v>
      </c>
      <c r="N31">
        <f t="shared" si="2"/>
        <v>1</v>
      </c>
      <c r="O31">
        <f t="shared" si="4"/>
        <v>1</v>
      </c>
      <c r="P31">
        <f t="shared" si="5"/>
        <v>1</v>
      </c>
      <c r="Q31">
        <f t="shared" si="6"/>
        <v>1</v>
      </c>
      <c r="R31" t="str">
        <f t="shared" si="3"/>
        <v>1111</v>
      </c>
      <c r="S31" s="29" t="e">
        <f>J31/#REF!</f>
        <v>#REF!</v>
      </c>
      <c r="T31" s="29" t="e">
        <f>K31/#REF!</f>
        <v>#REF!</v>
      </c>
      <c r="U31" s="29" t="e">
        <f>L31/#REF!</f>
        <v>#REF!</v>
      </c>
      <c r="W31" t="str">
        <f>VLOOKUP(R31,'De Para'!$O$9:$P$25,2,FALSE)</f>
        <v>Lojas com todas as metas</v>
      </c>
      <c r="X31">
        <f>VLOOKUP(W31,content!$B:$C,2,FALSE)</f>
        <v>741869</v>
      </c>
      <c r="Y31">
        <f>VLOOKUP(F31&amp;W31,content!$E:$H,4,FALSE)</f>
        <v>741858</v>
      </c>
    </row>
    <row r="32" spans="1:25" x14ac:dyDescent="0.25">
      <c r="A32">
        <v>114</v>
      </c>
      <c r="B32" t="str">
        <f>VLOOKUP($A32,'De Para'!$AI$2:$AL$1051,2,0)</f>
        <v>SHOP MINAS SHOPPING 2  - MG</v>
      </c>
      <c r="C32">
        <f>VLOOKUP($A32,'De Para'!$AI$2:$AL$1051,3,0)</f>
        <v>414</v>
      </c>
      <c r="D32" t="str">
        <f>VLOOKUP($A32,'De Para'!$AI$2:$AL$1051,4,0)</f>
        <v>MG/NE</v>
      </c>
      <c r="E32">
        <v>0</v>
      </c>
      <c r="F32" s="7" t="str">
        <f>VLOOKUP($A32,'[1]PORTE 18-19'!$A$4:$M$1053,13,0)</f>
        <v>PORTE 5</v>
      </c>
      <c r="G32">
        <f>VLOOKUP($F32,'De Para'!$M$2:$O$7,3,0)</f>
        <v>140</v>
      </c>
      <c r="H32" s="7" t="str">
        <f>VLOOKUP($R32,'De Para'!$M$10:$N$25,2,0)</f>
        <v>PERFIL A</v>
      </c>
      <c r="I32" s="7" t="str">
        <f t="shared" si="0"/>
        <v>PORTE 5 / PERFIL A</v>
      </c>
      <c r="J32" s="1">
        <f>VLOOKUP($A32,'De Para'!$D$2:$E$1051,2,0)</f>
        <v>212005.72999999998</v>
      </c>
      <c r="K32" s="1">
        <f>VLOOKUP($A32,'De Para'!$A$2:$B$1051,2,0)</f>
        <v>393128.11541878403</v>
      </c>
      <c r="L32" s="1">
        <f>VLOOKUP(A32,'De Para'!$G$2:$H$1050,2,0)</f>
        <v>121203.94262346606</v>
      </c>
      <c r="M32">
        <f>VLOOKUP($A32,'De Para'!$J$2:$K$1051,2,0)</f>
        <v>127</v>
      </c>
      <c r="N32">
        <f t="shared" si="2"/>
        <v>1</v>
      </c>
      <c r="O32">
        <f t="shared" si="4"/>
        <v>1</v>
      </c>
      <c r="P32">
        <f t="shared" si="5"/>
        <v>1</v>
      </c>
      <c r="Q32">
        <f t="shared" si="6"/>
        <v>1</v>
      </c>
      <c r="R32" t="str">
        <f t="shared" si="3"/>
        <v>1111</v>
      </c>
      <c r="S32" s="29" t="e">
        <f>J32/#REF!</f>
        <v>#REF!</v>
      </c>
      <c r="T32" s="29" t="e">
        <f>K32/#REF!</f>
        <v>#REF!</v>
      </c>
      <c r="U32" s="29" t="e">
        <f>L32/#REF!</f>
        <v>#REF!</v>
      </c>
      <c r="W32" t="str">
        <f>VLOOKUP(R32,'De Para'!$O$9:$P$25,2,FALSE)</f>
        <v>Lojas com todas as metas</v>
      </c>
      <c r="X32">
        <f>VLOOKUP(W32,content!$B:$C,2,FALSE)</f>
        <v>741869</v>
      </c>
      <c r="Y32">
        <f>VLOOKUP(F32&amp;W32,content!$E:$H,4,FALSE)</f>
        <v>741921</v>
      </c>
    </row>
    <row r="33" spans="1:25" x14ac:dyDescent="0.25">
      <c r="A33">
        <v>119</v>
      </c>
      <c r="B33" t="str">
        <f>VLOOKUP($A33,'De Para'!$AI$2:$AL$1051,2,0)</f>
        <v>NOVA FRIBURGO 2 - RJ</v>
      </c>
      <c r="C33">
        <f>VLOOKUP($A33,'De Para'!$AI$2:$AL$1051,3,0)</f>
        <v>216</v>
      </c>
      <c r="D33" t="str">
        <f>VLOOKUP($A33,'De Para'!$AI$2:$AL$1051,4,0)</f>
        <v>RIO/ES</v>
      </c>
      <c r="E33">
        <v>0</v>
      </c>
      <c r="F33" s="7" t="str">
        <f>VLOOKUP($A33,'[1]PORTE 18-19'!$A$4:$M$1053,13,0)</f>
        <v>PORTE 3</v>
      </c>
      <c r="G33">
        <f>VLOOKUP($F33,'De Para'!$M$2:$O$7,3,0)</f>
        <v>90</v>
      </c>
      <c r="H33" s="7" t="str">
        <f>VLOOKUP($R33,'De Para'!$M$10:$N$25,2,0)</f>
        <v>PERFIL A</v>
      </c>
      <c r="I33" s="7" t="str">
        <f t="shared" si="0"/>
        <v>PORTE 3 / PERFIL A</v>
      </c>
      <c r="J33" s="1">
        <f>VLOOKUP($A33,'De Para'!$D$2:$E$1051,2,0)</f>
        <v>180939.46000000002</v>
      </c>
      <c r="K33" s="1">
        <f>VLOOKUP($A33,'De Para'!$A$2:$B$1051,2,0)</f>
        <v>186891.72631473857</v>
      </c>
      <c r="L33" s="1">
        <f>VLOOKUP(A33,'De Para'!$G$2:$H$1050,2,0)</f>
        <v>59542.538696928234</v>
      </c>
      <c r="M33">
        <f>VLOOKUP($A33,'De Para'!$J$2:$K$1051,2,0)</f>
        <v>109</v>
      </c>
      <c r="N33">
        <f t="shared" si="2"/>
        <v>1</v>
      </c>
      <c r="O33">
        <f t="shared" si="4"/>
        <v>1</v>
      </c>
      <c r="P33">
        <f t="shared" si="5"/>
        <v>1</v>
      </c>
      <c r="Q33">
        <f t="shared" si="6"/>
        <v>1</v>
      </c>
      <c r="R33" t="str">
        <f t="shared" si="3"/>
        <v>1111</v>
      </c>
      <c r="S33" s="29" t="e">
        <f>J33/#REF!</f>
        <v>#REF!</v>
      </c>
      <c r="T33" s="29" t="e">
        <f>K33/#REF!</f>
        <v>#REF!</v>
      </c>
      <c r="U33" s="29" t="e">
        <f>L33/#REF!</f>
        <v>#REF!</v>
      </c>
      <c r="W33" t="str">
        <f>VLOOKUP(R33,'De Para'!$O$9:$P$25,2,FALSE)</f>
        <v>Lojas com todas as metas</v>
      </c>
      <c r="X33">
        <f>VLOOKUP(W33,content!$B:$C,2,FALSE)</f>
        <v>741869</v>
      </c>
      <c r="Y33">
        <f>VLOOKUP(F33&amp;W33,content!$E:$H,4,FALSE)</f>
        <v>741893</v>
      </c>
    </row>
    <row r="34" spans="1:25" x14ac:dyDescent="0.25">
      <c r="A34">
        <v>121</v>
      </c>
      <c r="B34" t="str">
        <f>VLOOKUP($A34,'De Para'!$AI$2:$AL$1051,2,0)</f>
        <v>BELFORD ROXO 2 - RJ</v>
      </c>
      <c r="C34">
        <f>VLOOKUP($A34,'De Para'!$AI$2:$AL$1051,3,0)</f>
        <v>217</v>
      </c>
      <c r="D34" t="str">
        <f>VLOOKUP($A34,'De Para'!$AI$2:$AL$1051,4,0)</f>
        <v>RIO/ES</v>
      </c>
      <c r="E34">
        <v>0</v>
      </c>
      <c r="F34" s="7" t="str">
        <f>VLOOKUP($A34,'[1]PORTE 18-19'!$A$4:$M$1053,13,0)</f>
        <v>PORTE 3</v>
      </c>
      <c r="G34">
        <f>VLOOKUP($F34,'De Para'!$M$2:$O$7,3,0)</f>
        <v>90</v>
      </c>
      <c r="H34" s="7" t="str">
        <f>VLOOKUP($R34,'De Para'!$M$10:$N$25,2,0)</f>
        <v>PERFIL A</v>
      </c>
      <c r="I34" s="7" t="str">
        <f t="shared" si="0"/>
        <v>PORTE 3 / PERFIL A</v>
      </c>
      <c r="J34" s="1">
        <f>VLOOKUP($A34,'De Para'!$D$2:$E$1051,2,0)</f>
        <v>138054.94999999998</v>
      </c>
      <c r="K34" s="1">
        <f>VLOOKUP($A34,'De Para'!$A$2:$B$1051,2,0)</f>
        <v>188111.58663582348</v>
      </c>
      <c r="L34" s="1">
        <f>VLOOKUP(A34,'De Para'!$G$2:$H$1050,2,0)</f>
        <v>42035.995358856366</v>
      </c>
      <c r="M34">
        <f>VLOOKUP($A34,'De Para'!$J$2:$K$1051,2,0)</f>
        <v>150</v>
      </c>
      <c r="N34">
        <f t="shared" si="2"/>
        <v>1</v>
      </c>
      <c r="O34">
        <f t="shared" si="4"/>
        <v>1</v>
      </c>
      <c r="P34">
        <f t="shared" si="5"/>
        <v>1</v>
      </c>
      <c r="Q34">
        <f t="shared" si="6"/>
        <v>1</v>
      </c>
      <c r="R34" t="str">
        <f t="shared" si="3"/>
        <v>1111</v>
      </c>
      <c r="S34" s="29" t="e">
        <f>J34/#REF!</f>
        <v>#REF!</v>
      </c>
      <c r="T34" s="29" t="e">
        <f>K34/#REF!</f>
        <v>#REF!</v>
      </c>
      <c r="U34" s="29" t="e">
        <f>L34/#REF!</f>
        <v>#REF!</v>
      </c>
      <c r="W34" t="str">
        <f>VLOOKUP(R34,'De Para'!$O$9:$P$25,2,FALSE)</f>
        <v>Lojas com todas as metas</v>
      </c>
      <c r="X34">
        <f>VLOOKUP(W34,content!$B:$C,2,FALSE)</f>
        <v>741869</v>
      </c>
      <c r="Y34">
        <f>VLOOKUP(F34&amp;W34,content!$E:$H,4,FALSE)</f>
        <v>741893</v>
      </c>
    </row>
    <row r="35" spans="1:25" x14ac:dyDescent="0.25">
      <c r="A35">
        <v>122</v>
      </c>
      <c r="B35" t="str">
        <f>VLOOKUP($A35,'De Para'!$AI$2:$AL$1051,2,0)</f>
        <v>HIPERCENTRO BH - CINE - MG</v>
      </c>
      <c r="C35">
        <f>VLOOKUP($A35,'De Para'!$AI$2:$AL$1051,3,0)</f>
        <v>414</v>
      </c>
      <c r="D35" t="str">
        <f>VLOOKUP($A35,'De Para'!$AI$2:$AL$1051,4,0)</f>
        <v>MG/NE</v>
      </c>
      <c r="E35">
        <v>0</v>
      </c>
      <c r="F35" s="7" t="str">
        <f>VLOOKUP($A35,'[1]PORTE 18-19'!$A$4:$M$1053,13,0)</f>
        <v>PORTE 4</v>
      </c>
      <c r="G35">
        <f>VLOOKUP($F35,'De Para'!$M$2:$O$7,3,0)</f>
        <v>115</v>
      </c>
      <c r="H35" s="7" t="str">
        <f>VLOOKUP($R35,'De Para'!$M$10:$N$25,2,0)</f>
        <v>PERFIL A</v>
      </c>
      <c r="I35" s="7" t="str">
        <f t="shared" si="0"/>
        <v>PORTE 4 / PERFIL A</v>
      </c>
      <c r="J35" s="1">
        <f>VLOOKUP($A35,'De Para'!$D$2:$E$1051,2,0)</f>
        <v>217147.76</v>
      </c>
      <c r="K35" s="1">
        <f>VLOOKUP($A35,'De Para'!$A$2:$B$1051,2,0)</f>
        <v>578754.73741857964</v>
      </c>
      <c r="L35" s="1">
        <f>VLOOKUP(A35,'De Para'!$G$2:$H$1050,2,0)</f>
        <v>77979.923242430174</v>
      </c>
      <c r="M35">
        <f>VLOOKUP($A35,'De Para'!$J$2:$K$1051,2,0)</f>
        <v>169</v>
      </c>
      <c r="N35">
        <f t="shared" si="2"/>
        <v>1</v>
      </c>
      <c r="O35">
        <f t="shared" si="4"/>
        <v>1</v>
      </c>
      <c r="P35">
        <f t="shared" si="5"/>
        <v>1</v>
      </c>
      <c r="Q35">
        <f t="shared" si="6"/>
        <v>1</v>
      </c>
      <c r="R35" t="str">
        <f t="shared" si="3"/>
        <v>1111</v>
      </c>
      <c r="S35" s="29" t="e">
        <f>J35/#REF!</f>
        <v>#REF!</v>
      </c>
      <c r="T35" s="29" t="e">
        <f>K35/#REF!</f>
        <v>#REF!</v>
      </c>
      <c r="U35" s="29" t="e">
        <f>L35/#REF!</f>
        <v>#REF!</v>
      </c>
      <c r="W35" t="str">
        <f>VLOOKUP(R35,'De Para'!$O$9:$P$25,2,FALSE)</f>
        <v>Lojas com todas as metas</v>
      </c>
      <c r="X35">
        <f>VLOOKUP(W35,content!$B:$C,2,FALSE)</f>
        <v>741869</v>
      </c>
      <c r="Y35">
        <f>VLOOKUP(F35&amp;W35,content!$E:$H,4,FALSE)</f>
        <v>741916</v>
      </c>
    </row>
    <row r="36" spans="1:25" x14ac:dyDescent="0.25">
      <c r="A36">
        <v>123</v>
      </c>
      <c r="B36" t="str">
        <f>VLOOKUP($A36,'De Para'!$AI$2:$AL$1051,2,0)</f>
        <v>CARIACICA 2 - ES</v>
      </c>
      <c r="C36">
        <f>VLOOKUP($A36,'De Para'!$AI$2:$AL$1051,3,0)</f>
        <v>210</v>
      </c>
      <c r="D36" t="str">
        <f>VLOOKUP($A36,'De Para'!$AI$2:$AL$1051,4,0)</f>
        <v>RIO/ES</v>
      </c>
      <c r="E36">
        <v>0</v>
      </c>
      <c r="F36" s="7" t="str">
        <f>VLOOKUP($A36,'[1]PORTE 18-19'!$A$4:$M$1053,13,0)</f>
        <v>PORTE 2</v>
      </c>
      <c r="G36">
        <f>VLOOKUP($F36,'De Para'!$M$2:$O$7,3,0)</f>
        <v>70</v>
      </c>
      <c r="H36" s="7" t="str">
        <f>VLOOKUP($R36,'De Para'!$M$10:$N$25,2,0)</f>
        <v>PERFIL A</v>
      </c>
      <c r="I36" s="7" t="str">
        <f t="shared" si="0"/>
        <v>PORTE 2 / PERFIL A</v>
      </c>
      <c r="J36" s="1">
        <f>VLOOKUP($A36,'De Para'!$D$2:$E$1051,2,0)</f>
        <v>110348.84000000001</v>
      </c>
      <c r="K36" s="1">
        <f>VLOOKUP($A36,'De Para'!$A$2:$B$1051,2,0)</f>
        <v>101725.69955252322</v>
      </c>
      <c r="L36" s="1">
        <f>VLOOKUP(A36,'De Para'!$G$2:$H$1050,2,0)</f>
        <v>72346.535280948345</v>
      </c>
      <c r="M36">
        <f>VLOOKUP($A36,'De Para'!$J$2:$K$1051,2,0)</f>
        <v>81</v>
      </c>
      <c r="N36">
        <f t="shared" si="2"/>
        <v>1</v>
      </c>
      <c r="O36">
        <f t="shared" si="4"/>
        <v>1</v>
      </c>
      <c r="P36">
        <f t="shared" si="5"/>
        <v>1</v>
      </c>
      <c r="Q36">
        <f t="shared" si="6"/>
        <v>1</v>
      </c>
      <c r="R36" t="str">
        <f t="shared" si="3"/>
        <v>1111</v>
      </c>
      <c r="S36" s="29" t="e">
        <f>J36/#REF!</f>
        <v>#REF!</v>
      </c>
      <c r="T36" s="29" t="e">
        <f>K36/#REF!</f>
        <v>#REF!</v>
      </c>
      <c r="U36" s="29" t="e">
        <f>L36/#REF!</f>
        <v>#REF!</v>
      </c>
      <c r="W36" t="str">
        <f>VLOOKUP(R36,'De Para'!$O$9:$P$25,2,FALSE)</f>
        <v>Lojas com todas as metas</v>
      </c>
      <c r="X36">
        <f>VLOOKUP(W36,content!$B:$C,2,FALSE)</f>
        <v>741869</v>
      </c>
      <c r="Y36">
        <f>VLOOKUP(F36&amp;W36,content!$E:$H,4,FALSE)</f>
        <v>741882</v>
      </c>
    </row>
    <row r="37" spans="1:25" x14ac:dyDescent="0.25">
      <c r="A37">
        <v>127</v>
      </c>
      <c r="B37" t="str">
        <f>VLOOKUP($A37,'De Para'!$AI$2:$AL$1051,2,0)</f>
        <v>SHOP DEL REY 2 - MG</v>
      </c>
      <c r="C37">
        <f>VLOOKUP($A37,'De Para'!$AI$2:$AL$1051,3,0)</f>
        <v>410</v>
      </c>
      <c r="D37" t="str">
        <f>VLOOKUP($A37,'De Para'!$AI$2:$AL$1051,4,0)</f>
        <v>MG/NE</v>
      </c>
      <c r="E37">
        <v>0</v>
      </c>
      <c r="F37" s="7" t="str">
        <f>VLOOKUP($A37,'[1]PORTE 18-19'!$A$4:$M$1053,13,0)</f>
        <v>PORTE 4</v>
      </c>
      <c r="G37">
        <f>VLOOKUP($F37,'De Para'!$M$2:$O$7,3,0)</f>
        <v>115</v>
      </c>
      <c r="H37" s="7" t="str">
        <f>VLOOKUP($R37,'De Para'!$M$10:$N$25,2,0)</f>
        <v>PERFIL A</v>
      </c>
      <c r="I37" s="7" t="str">
        <f t="shared" si="0"/>
        <v>PORTE 4 / PERFIL A</v>
      </c>
      <c r="J37" s="1">
        <f>VLOOKUP($A37,'De Para'!$D$2:$E$1051,2,0)</f>
        <v>143100.1</v>
      </c>
      <c r="K37" s="1">
        <f>VLOOKUP($A37,'De Para'!$A$2:$B$1051,2,0)</f>
        <v>174262.53268449489</v>
      </c>
      <c r="L37" s="1">
        <f>VLOOKUP(A37,'De Para'!$G$2:$H$1050,2,0)</f>
        <v>92152.298012259591</v>
      </c>
      <c r="M37">
        <f>VLOOKUP($A37,'De Para'!$J$2:$K$1051,2,0)</f>
        <v>67</v>
      </c>
      <c r="N37">
        <f t="shared" si="2"/>
        <v>1</v>
      </c>
      <c r="O37">
        <f t="shared" si="4"/>
        <v>1</v>
      </c>
      <c r="P37">
        <f t="shared" si="5"/>
        <v>1</v>
      </c>
      <c r="Q37">
        <f t="shared" si="6"/>
        <v>1</v>
      </c>
      <c r="R37" t="str">
        <f t="shared" si="3"/>
        <v>1111</v>
      </c>
      <c r="S37" s="29" t="e">
        <f>J37/#REF!</f>
        <v>#REF!</v>
      </c>
      <c r="T37" s="29" t="e">
        <f>K37/#REF!</f>
        <v>#REF!</v>
      </c>
      <c r="U37" s="29" t="e">
        <f>L37/#REF!</f>
        <v>#REF!</v>
      </c>
      <c r="W37" t="str">
        <f>VLOOKUP(R37,'De Para'!$O$9:$P$25,2,FALSE)</f>
        <v>Lojas com todas as metas</v>
      </c>
      <c r="X37">
        <f>VLOOKUP(W37,content!$B:$C,2,FALSE)</f>
        <v>741869</v>
      </c>
      <c r="Y37">
        <f>VLOOKUP(F37&amp;W37,content!$E:$H,4,FALSE)</f>
        <v>741916</v>
      </c>
    </row>
    <row r="38" spans="1:25" x14ac:dyDescent="0.25">
      <c r="A38">
        <v>128</v>
      </c>
      <c r="B38" t="str">
        <f>VLOOKUP($A38,'De Para'!$AI$2:$AL$1051,2,0)</f>
        <v xml:space="preserve"> ITAGUAÍ - RJ </v>
      </c>
      <c r="C38">
        <f>VLOOKUP($A38,'De Para'!$AI$2:$AL$1051,3,0)</f>
        <v>213</v>
      </c>
      <c r="D38" t="str">
        <f>VLOOKUP($A38,'De Para'!$AI$2:$AL$1051,4,0)</f>
        <v>RIO/ES</v>
      </c>
      <c r="E38">
        <v>0</v>
      </c>
      <c r="F38" s="7" t="str">
        <f>VLOOKUP($A38,'[1]PORTE 18-19'!$A$4:$M$1053,13,0)</f>
        <v>PORTE 3</v>
      </c>
      <c r="G38">
        <f>VLOOKUP($F38,'De Para'!$M$2:$O$7,3,0)</f>
        <v>90</v>
      </c>
      <c r="H38" s="7" t="str">
        <f>VLOOKUP($R38,'De Para'!$M$10:$N$25,2,0)</f>
        <v>PERFIL A</v>
      </c>
      <c r="I38" s="7" t="str">
        <f t="shared" si="0"/>
        <v>PORTE 3 / PERFIL A</v>
      </c>
      <c r="J38" s="1">
        <f>VLOOKUP($A38,'De Para'!$D$2:$E$1051,2,0)</f>
        <v>183769.12999999995</v>
      </c>
      <c r="K38" s="1">
        <f>VLOOKUP($A38,'De Para'!$A$2:$B$1051,2,0)</f>
        <v>272420.18541372288</v>
      </c>
      <c r="L38" s="1">
        <f>VLOOKUP(A38,'De Para'!$G$2:$H$1050,2,0)</f>
        <v>61508.403907025182</v>
      </c>
      <c r="M38">
        <f>VLOOKUP($A38,'De Para'!$J$2:$K$1051,2,0)</f>
        <v>145</v>
      </c>
      <c r="N38">
        <f t="shared" si="2"/>
        <v>1</v>
      </c>
      <c r="O38">
        <f t="shared" si="4"/>
        <v>1</v>
      </c>
      <c r="P38">
        <f t="shared" si="5"/>
        <v>1</v>
      </c>
      <c r="Q38">
        <f t="shared" si="6"/>
        <v>1</v>
      </c>
      <c r="R38" t="str">
        <f t="shared" si="3"/>
        <v>1111</v>
      </c>
      <c r="S38" s="29" t="e">
        <f>J38/#REF!</f>
        <v>#REF!</v>
      </c>
      <c r="T38" s="29" t="e">
        <f>K38/#REF!</f>
        <v>#REF!</v>
      </c>
      <c r="U38" s="29" t="e">
        <f>L38/#REF!</f>
        <v>#REF!</v>
      </c>
      <c r="W38" t="str">
        <f>VLOOKUP(R38,'De Para'!$O$9:$P$25,2,FALSE)</f>
        <v>Lojas com todas as metas</v>
      </c>
      <c r="X38">
        <f>VLOOKUP(W38,content!$B:$C,2,FALSE)</f>
        <v>741869</v>
      </c>
      <c r="Y38">
        <f>VLOOKUP(F38&amp;W38,content!$E:$H,4,FALSE)</f>
        <v>741893</v>
      </c>
    </row>
    <row r="39" spans="1:25" x14ac:dyDescent="0.25">
      <c r="A39">
        <v>129</v>
      </c>
      <c r="B39" t="str">
        <f>VLOOKUP($A39,'De Para'!$AI$2:$AL$1051,2,0)</f>
        <v>SHOP ILHA PLAZA 2 - RJ</v>
      </c>
      <c r="C39">
        <f>VLOOKUP($A39,'De Para'!$AI$2:$AL$1051,3,0)</f>
        <v>211</v>
      </c>
      <c r="D39" t="str">
        <f>VLOOKUP($A39,'De Para'!$AI$2:$AL$1051,4,0)</f>
        <v>RIO/ES</v>
      </c>
      <c r="E39">
        <v>0</v>
      </c>
      <c r="F39" s="7" t="str">
        <f>VLOOKUP($A39,'[1]PORTE 18-19'!$A$4:$M$1053,13,0)</f>
        <v>PORTE 3</v>
      </c>
      <c r="G39">
        <f>VLOOKUP($F39,'De Para'!$M$2:$O$7,3,0)</f>
        <v>90</v>
      </c>
      <c r="H39" s="7" t="str">
        <f>VLOOKUP($R39,'De Para'!$M$10:$N$25,2,0)</f>
        <v>PERFIL A</v>
      </c>
      <c r="I39" s="7" t="str">
        <f t="shared" si="0"/>
        <v>PORTE 3 / PERFIL A</v>
      </c>
      <c r="J39" s="1">
        <f>VLOOKUP($A39,'De Para'!$D$2:$E$1051,2,0)</f>
        <v>104593.45999999999</v>
      </c>
      <c r="K39" s="1">
        <f>VLOOKUP($A39,'De Para'!$A$2:$B$1051,2,0)</f>
        <v>339794.70145082683</v>
      </c>
      <c r="L39" s="1">
        <f>VLOOKUP(A39,'De Para'!$G$2:$H$1050,2,0)</f>
        <v>39661.268752445627</v>
      </c>
      <c r="M39">
        <f>VLOOKUP($A39,'De Para'!$J$2:$K$1051,2,0)</f>
        <v>88</v>
      </c>
      <c r="N39">
        <f t="shared" si="2"/>
        <v>1</v>
      </c>
      <c r="O39">
        <f t="shared" si="4"/>
        <v>1</v>
      </c>
      <c r="P39">
        <f t="shared" si="5"/>
        <v>1</v>
      </c>
      <c r="Q39">
        <f t="shared" si="6"/>
        <v>1</v>
      </c>
      <c r="R39" t="str">
        <f t="shared" si="3"/>
        <v>1111</v>
      </c>
      <c r="S39" s="29" t="e">
        <f>J39/#REF!</f>
        <v>#REF!</v>
      </c>
      <c r="T39" s="29" t="e">
        <f>K39/#REF!</f>
        <v>#REF!</v>
      </c>
      <c r="U39" s="29" t="e">
        <f>L39/#REF!</f>
        <v>#REF!</v>
      </c>
      <c r="W39" t="str">
        <f>VLOOKUP(R39,'De Para'!$O$9:$P$25,2,FALSE)</f>
        <v>Lojas com todas as metas</v>
      </c>
      <c r="X39">
        <f>VLOOKUP(W39,content!$B:$C,2,FALSE)</f>
        <v>741869</v>
      </c>
      <c r="Y39">
        <f>VLOOKUP(F39&amp;W39,content!$E:$H,4,FALSE)</f>
        <v>741893</v>
      </c>
    </row>
    <row r="40" spans="1:25" x14ac:dyDescent="0.25">
      <c r="A40">
        <v>132</v>
      </c>
      <c r="B40" t="str">
        <f>VLOOKUP($A40,'De Para'!$AI$2:$AL$1051,2,0)</f>
        <v>SHOP VITÓRIA-ES</v>
      </c>
      <c r="C40">
        <f>VLOOKUP($A40,'De Para'!$AI$2:$AL$1051,3,0)</f>
        <v>611</v>
      </c>
      <c r="D40" t="str">
        <f>VLOOKUP($A40,'De Para'!$AI$2:$AL$1051,4,0)</f>
        <v>PREMIUM</v>
      </c>
      <c r="E40">
        <v>0</v>
      </c>
      <c r="F40" s="7" t="str">
        <f>VLOOKUP($A40,'[1]PORTE 18-19'!$A$4:$M$1053,13,0)</f>
        <v>PORTE 5</v>
      </c>
      <c r="G40">
        <f>VLOOKUP($F40,'De Para'!$M$2:$O$7,3,0)</f>
        <v>140</v>
      </c>
      <c r="H40" s="7" t="str">
        <f>VLOOKUP($R40,'De Para'!$M$10:$N$25,2,0)</f>
        <v>PERFIL B</v>
      </c>
      <c r="I40" s="7" t="str">
        <f t="shared" si="0"/>
        <v>PORTE 5 / PERFIL B</v>
      </c>
      <c r="J40" s="1">
        <f>VLOOKUP($A40,'De Para'!$D$2:$E$1051,2,0)</f>
        <v>0</v>
      </c>
      <c r="K40" s="1">
        <f>VLOOKUP($A40,'De Para'!$A$2:$B$1051,2,0)</f>
        <v>4563.41869495428</v>
      </c>
      <c r="L40" s="1">
        <f>VLOOKUP(A40,'De Para'!$G$2:$H$1050,2,0)</f>
        <v>58625.751360545051</v>
      </c>
      <c r="M40">
        <f>VLOOKUP($A40,'De Para'!$J$2:$K$1051,2,0)</f>
        <v>62</v>
      </c>
      <c r="N40">
        <f t="shared" si="2"/>
        <v>0</v>
      </c>
      <c r="O40">
        <f t="shared" si="4"/>
        <v>1</v>
      </c>
      <c r="P40">
        <f t="shared" si="5"/>
        <v>1</v>
      </c>
      <c r="Q40">
        <f t="shared" si="6"/>
        <v>1</v>
      </c>
      <c r="R40" t="str">
        <f t="shared" si="3"/>
        <v>0111</v>
      </c>
      <c r="S40" s="29" t="e">
        <f>J40/#REF!</f>
        <v>#REF!</v>
      </c>
      <c r="T40" s="29" t="e">
        <f>K40/#REF!</f>
        <v>#REF!</v>
      </c>
      <c r="U40" s="29" t="e">
        <f>L40/#REF!</f>
        <v>#REF!</v>
      </c>
      <c r="V40">
        <v>1</v>
      </c>
      <c r="W40" t="str">
        <f>VLOOKUP(R40,'De Para'!$O$9:$P$25,2,FALSE)</f>
        <v>Lojas sem meta de CDC</v>
      </c>
      <c r="X40">
        <f>VLOOKUP(W40,content!$B:$C,2,FALSE)</f>
        <v>741883</v>
      </c>
      <c r="Y40">
        <f>VLOOKUP(F40&amp;W40,content!$E:$H,4,FALSE)</f>
        <v>741923</v>
      </c>
    </row>
    <row r="41" spans="1:25" x14ac:dyDescent="0.25">
      <c r="A41">
        <v>133</v>
      </c>
      <c r="B41" t="str">
        <f>VLOOKUP($A41,'De Para'!$AI$2:$AL$1051,2,0)</f>
        <v>NILÓPOLIS 2 - RJ</v>
      </c>
      <c r="C41">
        <f>VLOOKUP($A41,'De Para'!$AI$2:$AL$1051,3,0)</f>
        <v>217</v>
      </c>
      <c r="D41" t="str">
        <f>VLOOKUP($A41,'De Para'!$AI$2:$AL$1051,4,0)</f>
        <v>RIO/ES</v>
      </c>
      <c r="E41">
        <v>0</v>
      </c>
      <c r="F41" s="7" t="str">
        <f>VLOOKUP($A41,'[1]PORTE 18-19'!$A$4:$M$1053,13,0)</f>
        <v>PORTE 3</v>
      </c>
      <c r="G41">
        <f>VLOOKUP($F41,'De Para'!$M$2:$O$7,3,0)</f>
        <v>90</v>
      </c>
      <c r="H41" s="7" t="str">
        <f>VLOOKUP($R41,'De Para'!$M$10:$N$25,2,0)</f>
        <v>PERFIL A</v>
      </c>
      <c r="I41" s="7" t="str">
        <f t="shared" si="0"/>
        <v>PORTE 3 / PERFIL A</v>
      </c>
      <c r="J41" s="1">
        <f>VLOOKUP($A41,'De Para'!$D$2:$E$1051,2,0)</f>
        <v>179071.16999999998</v>
      </c>
      <c r="K41" s="1">
        <f>VLOOKUP($A41,'De Para'!$A$2:$B$1051,2,0)</f>
        <v>240481.82761527874</v>
      </c>
      <c r="L41" s="1">
        <f>VLOOKUP(A41,'De Para'!$G$2:$H$1050,2,0)</f>
        <v>55684.523247450481</v>
      </c>
      <c r="M41">
        <f>VLOOKUP($A41,'De Para'!$J$2:$K$1051,2,0)</f>
        <v>158</v>
      </c>
      <c r="N41">
        <f t="shared" si="2"/>
        <v>1</v>
      </c>
      <c r="O41">
        <f t="shared" si="4"/>
        <v>1</v>
      </c>
      <c r="P41">
        <f t="shared" si="5"/>
        <v>1</v>
      </c>
      <c r="Q41">
        <f t="shared" si="6"/>
        <v>1</v>
      </c>
      <c r="R41" t="str">
        <f t="shared" si="3"/>
        <v>1111</v>
      </c>
      <c r="S41" s="29" t="e">
        <f>J41/#REF!</f>
        <v>#REF!</v>
      </c>
      <c r="T41" s="29" t="e">
        <f>K41/#REF!</f>
        <v>#REF!</v>
      </c>
      <c r="U41" s="29" t="e">
        <f>L41/#REF!</f>
        <v>#REF!</v>
      </c>
      <c r="W41" t="str">
        <f>VLOOKUP(R41,'De Para'!$O$9:$P$25,2,FALSE)</f>
        <v>Lojas com todas as metas</v>
      </c>
      <c r="X41">
        <f>VLOOKUP(W41,content!$B:$C,2,FALSE)</f>
        <v>741869</v>
      </c>
      <c r="Y41">
        <f>VLOOKUP(F41&amp;W41,content!$E:$H,4,FALSE)</f>
        <v>741893</v>
      </c>
    </row>
    <row r="42" spans="1:25" x14ac:dyDescent="0.25">
      <c r="A42">
        <v>134</v>
      </c>
      <c r="B42" t="str">
        <f>VLOOKUP($A42,'De Para'!$AI$2:$AL$1051,2,0)</f>
        <v>SHOP NOVA AMÉRICA 2 - RJ</v>
      </c>
      <c r="C42">
        <f>VLOOKUP($A42,'De Para'!$AI$2:$AL$1051,3,0)</f>
        <v>212</v>
      </c>
      <c r="D42" t="str">
        <f>VLOOKUP($A42,'De Para'!$AI$2:$AL$1051,4,0)</f>
        <v>RIO/ES</v>
      </c>
      <c r="E42">
        <v>0</v>
      </c>
      <c r="F42" s="7" t="str">
        <f>VLOOKUP($A42,'[1]PORTE 18-19'!$A$4:$M$1053,13,0)</f>
        <v>PORTE 4</v>
      </c>
      <c r="G42">
        <f>VLOOKUP($F42,'De Para'!$M$2:$O$7,3,0)</f>
        <v>115</v>
      </c>
      <c r="H42" s="7" t="str">
        <f>VLOOKUP($R42,'De Para'!$M$10:$N$25,2,0)</f>
        <v>PERFIL A</v>
      </c>
      <c r="I42" s="7" t="str">
        <f t="shared" si="0"/>
        <v>PORTE 4 / PERFIL A</v>
      </c>
      <c r="J42" s="1">
        <f>VLOOKUP($A42,'De Para'!$D$2:$E$1051,2,0)</f>
        <v>115943.57000000002</v>
      </c>
      <c r="K42" s="1">
        <f>VLOOKUP($A42,'De Para'!$A$2:$B$1051,2,0)</f>
        <v>254342.71740195726</v>
      </c>
      <c r="L42" s="1">
        <f>VLOOKUP(A42,'De Para'!$G$2:$H$1050,2,0)</f>
        <v>63092.834339156871</v>
      </c>
      <c r="M42">
        <f>VLOOKUP($A42,'De Para'!$J$2:$K$1051,2,0)</f>
        <v>117</v>
      </c>
      <c r="N42">
        <f t="shared" si="2"/>
        <v>1</v>
      </c>
      <c r="O42">
        <f t="shared" si="4"/>
        <v>1</v>
      </c>
      <c r="P42">
        <f t="shared" si="5"/>
        <v>1</v>
      </c>
      <c r="Q42">
        <f t="shared" si="6"/>
        <v>1</v>
      </c>
      <c r="R42" t="str">
        <f t="shared" si="3"/>
        <v>1111</v>
      </c>
      <c r="S42" s="29" t="e">
        <f>J42/#REF!</f>
        <v>#REF!</v>
      </c>
      <c r="T42" s="29" t="e">
        <f>K42/#REF!</f>
        <v>#REF!</v>
      </c>
      <c r="U42" s="29" t="e">
        <f>L42/#REF!</f>
        <v>#REF!</v>
      </c>
      <c r="W42" t="str">
        <f>VLOOKUP(R42,'De Para'!$O$9:$P$25,2,FALSE)</f>
        <v>Lojas com todas as metas</v>
      </c>
      <c r="X42">
        <f>VLOOKUP(W42,content!$B:$C,2,FALSE)</f>
        <v>741869</v>
      </c>
      <c r="Y42">
        <f>VLOOKUP(F42&amp;W42,content!$E:$H,4,FALSE)</f>
        <v>741916</v>
      </c>
    </row>
    <row r="43" spans="1:25" x14ac:dyDescent="0.25">
      <c r="A43">
        <v>136</v>
      </c>
      <c r="B43" t="str">
        <f>VLOOKUP($A43,'De Para'!$AI$2:$AL$1051,2,0)</f>
        <v>AZENHA - RS</v>
      </c>
      <c r="C43">
        <f>VLOOKUP($A43,'De Para'!$AI$2:$AL$1051,3,0)</f>
        <v>510</v>
      </c>
      <c r="D43" t="str">
        <f>VLOOKUP($A43,'De Para'!$AI$2:$AL$1051,4,0)</f>
        <v>SUL</v>
      </c>
      <c r="E43">
        <v>0</v>
      </c>
      <c r="F43" s="7" t="str">
        <f>VLOOKUP($A43,'[1]PORTE 18-19'!$A$4:$M$1053,13,0)</f>
        <v>PORTE 2</v>
      </c>
      <c r="G43">
        <f>VLOOKUP($F43,'De Para'!$M$2:$O$7,3,0)</f>
        <v>70</v>
      </c>
      <c r="H43" s="7" t="str">
        <f>VLOOKUP($R43,'De Para'!$M$10:$N$25,2,0)</f>
        <v>PERFIL A</v>
      </c>
      <c r="I43" s="7" t="str">
        <f t="shared" si="0"/>
        <v>PORTE 2 / PERFIL A</v>
      </c>
      <c r="J43" s="1">
        <f>VLOOKUP($A43,'De Para'!$D$2:$E$1051,2,0)</f>
        <v>90223.73000000001</v>
      </c>
      <c r="K43" s="1">
        <f>VLOOKUP($A43,'De Para'!$A$2:$B$1051,2,0)</f>
        <v>102403.63827689066</v>
      </c>
      <c r="L43" s="1">
        <f>VLOOKUP(A43,'De Para'!$G$2:$H$1050,2,0)</f>
        <v>27121.989633145906</v>
      </c>
      <c r="M43">
        <f>VLOOKUP($A43,'De Para'!$J$2:$K$1051,2,0)</f>
        <v>52</v>
      </c>
      <c r="N43">
        <f t="shared" si="2"/>
        <v>1</v>
      </c>
      <c r="O43">
        <f t="shared" si="4"/>
        <v>1</v>
      </c>
      <c r="P43">
        <f t="shared" si="5"/>
        <v>1</v>
      </c>
      <c r="Q43">
        <f t="shared" si="6"/>
        <v>1</v>
      </c>
      <c r="R43" t="str">
        <f t="shared" si="3"/>
        <v>1111</v>
      </c>
      <c r="S43" s="29" t="e">
        <f>J43/#REF!</f>
        <v>#REF!</v>
      </c>
      <c r="T43" s="29" t="e">
        <f>K43/#REF!</f>
        <v>#REF!</v>
      </c>
      <c r="U43" s="29" t="e">
        <f>L43/#REF!</f>
        <v>#REF!</v>
      </c>
      <c r="W43" t="str">
        <f>VLOOKUP(R43,'De Para'!$O$9:$P$25,2,FALSE)</f>
        <v>Lojas com todas as metas</v>
      </c>
      <c r="X43">
        <f>VLOOKUP(W43,content!$B:$C,2,FALSE)</f>
        <v>741869</v>
      </c>
      <c r="Y43">
        <f>VLOOKUP(F43&amp;W43,content!$E:$H,4,FALSE)</f>
        <v>741882</v>
      </c>
    </row>
    <row r="44" spans="1:25" x14ac:dyDescent="0.25">
      <c r="A44">
        <v>137</v>
      </c>
      <c r="B44" t="str">
        <f>VLOOKUP($A44,'De Para'!$AI$2:$AL$1051,2,0)</f>
        <v>SHOPPING NOVA IGUAÇU - RJ</v>
      </c>
      <c r="C44">
        <f>VLOOKUP($A44,'De Para'!$AI$2:$AL$1051,3,0)</f>
        <v>217</v>
      </c>
      <c r="D44" t="str">
        <f>VLOOKUP($A44,'De Para'!$AI$2:$AL$1051,4,0)</f>
        <v>RIO/ES</v>
      </c>
      <c r="E44">
        <v>0</v>
      </c>
      <c r="F44" s="7" t="str">
        <f>VLOOKUP($A44,'[1]PORTE 18-19'!$A$4:$M$1053,13,0)</f>
        <v>PORTE 2</v>
      </c>
      <c r="G44">
        <f>VLOOKUP($F44,'De Para'!$M$2:$O$7,3,0)</f>
        <v>70</v>
      </c>
      <c r="H44" s="7" t="str">
        <f>VLOOKUP($R44,'De Para'!$M$10:$N$25,2,0)</f>
        <v>PERFIL A</v>
      </c>
      <c r="I44" s="7" t="str">
        <f t="shared" si="0"/>
        <v>PORTE 2 / PERFIL A</v>
      </c>
      <c r="J44" s="1">
        <f>VLOOKUP($A44,'De Para'!$D$2:$E$1051,2,0)</f>
        <v>61374.820000000007</v>
      </c>
      <c r="K44" s="1">
        <f>VLOOKUP($A44,'De Para'!$A$2:$B$1051,2,0)</f>
        <v>31063.441555981906</v>
      </c>
      <c r="L44" s="1">
        <f>VLOOKUP(A44,'De Para'!$G$2:$H$1050,2,0)</f>
        <v>57300.05046878344</v>
      </c>
      <c r="M44">
        <f>VLOOKUP($A44,'De Para'!$J$2:$K$1051,2,0)</f>
        <v>68</v>
      </c>
      <c r="N44">
        <f t="shared" si="2"/>
        <v>1</v>
      </c>
      <c r="O44">
        <f t="shared" si="4"/>
        <v>1</v>
      </c>
      <c r="P44">
        <f t="shared" si="5"/>
        <v>1</v>
      </c>
      <c r="Q44">
        <f t="shared" si="6"/>
        <v>1</v>
      </c>
      <c r="R44" t="str">
        <f t="shared" si="3"/>
        <v>1111</v>
      </c>
      <c r="S44" s="29" t="e">
        <f>J44/#REF!</f>
        <v>#REF!</v>
      </c>
      <c r="T44" s="29" t="e">
        <f>K44/#REF!</f>
        <v>#REF!</v>
      </c>
      <c r="U44" s="29" t="e">
        <f>L44/#REF!</f>
        <v>#REF!</v>
      </c>
      <c r="W44" t="str">
        <f>VLOOKUP(R44,'De Para'!$O$9:$P$25,2,FALSE)</f>
        <v>Lojas com todas as metas</v>
      </c>
      <c r="X44">
        <f>VLOOKUP(W44,content!$B:$C,2,FALSE)</f>
        <v>741869</v>
      </c>
      <c r="Y44">
        <f>VLOOKUP(F44&amp;W44,content!$E:$H,4,FALSE)</f>
        <v>741882</v>
      </c>
    </row>
    <row r="45" spans="1:25" x14ac:dyDescent="0.25">
      <c r="A45">
        <v>151</v>
      </c>
      <c r="B45" t="str">
        <f>VLOOKUP($A45,'De Para'!$AI$2:$AL$1051,2,0)</f>
        <v>SHOP GRANDE RIO 2 - RJ</v>
      </c>
      <c r="C45">
        <f>VLOOKUP($A45,'De Para'!$AI$2:$AL$1051,3,0)</f>
        <v>217</v>
      </c>
      <c r="D45" t="str">
        <f>VLOOKUP($A45,'De Para'!$AI$2:$AL$1051,4,0)</f>
        <v>RIO/ES</v>
      </c>
      <c r="E45">
        <v>0</v>
      </c>
      <c r="F45" s="7" t="str">
        <f>VLOOKUP($A45,'[1]PORTE 18-19'!$A$4:$M$1053,13,0)</f>
        <v>PORTE 4</v>
      </c>
      <c r="G45">
        <f>VLOOKUP($F45,'De Para'!$M$2:$O$7,3,0)</f>
        <v>115</v>
      </c>
      <c r="H45" s="7" t="str">
        <f>VLOOKUP($R45,'De Para'!$M$10:$N$25,2,0)</f>
        <v>PERFIL A</v>
      </c>
      <c r="I45" s="7" t="str">
        <f t="shared" si="0"/>
        <v>PORTE 4 / PERFIL A</v>
      </c>
      <c r="J45" s="1">
        <f>VLOOKUP($A45,'De Para'!$D$2:$E$1051,2,0)</f>
        <v>106796.98</v>
      </c>
      <c r="K45" s="1">
        <f>VLOOKUP($A45,'De Para'!$A$2:$B$1051,2,0)</f>
        <v>354103.65793938731</v>
      </c>
      <c r="L45" s="1">
        <f>VLOOKUP(A45,'De Para'!$G$2:$H$1050,2,0)</f>
        <v>59993.35187517717</v>
      </c>
      <c r="M45">
        <f>VLOOKUP($A45,'De Para'!$J$2:$K$1051,2,0)</f>
        <v>140</v>
      </c>
      <c r="N45">
        <f t="shared" si="2"/>
        <v>1</v>
      </c>
      <c r="O45">
        <f t="shared" si="4"/>
        <v>1</v>
      </c>
      <c r="P45">
        <f t="shared" si="5"/>
        <v>1</v>
      </c>
      <c r="Q45">
        <f t="shared" si="6"/>
        <v>1</v>
      </c>
      <c r="R45" t="str">
        <f t="shared" si="3"/>
        <v>1111</v>
      </c>
      <c r="S45" s="29" t="e">
        <f>J45/#REF!</f>
        <v>#REF!</v>
      </c>
      <c r="T45" s="29" t="e">
        <f>K45/#REF!</f>
        <v>#REF!</v>
      </c>
      <c r="U45" s="29" t="e">
        <f>L45/#REF!</f>
        <v>#REF!</v>
      </c>
      <c r="W45" t="str">
        <f>VLOOKUP(R45,'De Para'!$O$9:$P$25,2,FALSE)</f>
        <v>Lojas com todas as metas</v>
      </c>
      <c r="X45">
        <f>VLOOKUP(W45,content!$B:$C,2,FALSE)</f>
        <v>741869</v>
      </c>
      <c r="Y45">
        <f>VLOOKUP(F45&amp;W45,content!$E:$H,4,FALSE)</f>
        <v>741916</v>
      </c>
    </row>
    <row r="46" spans="1:25" x14ac:dyDescent="0.25">
      <c r="A46">
        <v>152</v>
      </c>
      <c r="B46" t="str">
        <f>VLOOKUP($A46,'De Para'!$AI$2:$AL$1051,2,0)</f>
        <v>CAMPO GRANDE 4  - RJ</v>
      </c>
      <c r="C46">
        <f>VLOOKUP($A46,'De Para'!$AI$2:$AL$1051,3,0)</f>
        <v>214</v>
      </c>
      <c r="D46" t="str">
        <f>VLOOKUP($A46,'De Para'!$AI$2:$AL$1051,4,0)</f>
        <v>RIO/ES</v>
      </c>
      <c r="E46">
        <v>0</v>
      </c>
      <c r="F46" s="7" t="str">
        <f>VLOOKUP($A46,'[1]PORTE 18-19'!$A$4:$M$1053,13,0)</f>
        <v>PORTE 4</v>
      </c>
      <c r="G46">
        <f>VLOOKUP($F46,'De Para'!$M$2:$O$7,3,0)</f>
        <v>115</v>
      </c>
      <c r="H46" s="7" t="str">
        <f>VLOOKUP($R46,'De Para'!$M$10:$N$25,2,0)</f>
        <v>PERFIL A</v>
      </c>
      <c r="I46" s="7" t="str">
        <f t="shared" si="0"/>
        <v>PORTE 4 / PERFIL A</v>
      </c>
      <c r="J46" s="1">
        <f>VLOOKUP($A46,'De Para'!$D$2:$E$1051,2,0)</f>
        <v>213076.8</v>
      </c>
      <c r="K46" s="1">
        <f>VLOOKUP($A46,'De Para'!$A$2:$B$1051,2,0)</f>
        <v>353861.23653117171</v>
      </c>
      <c r="L46" s="1">
        <f>VLOOKUP(A46,'De Para'!$G$2:$H$1050,2,0)</f>
        <v>93745.084611146682</v>
      </c>
      <c r="M46">
        <f>VLOOKUP($A46,'De Para'!$J$2:$K$1051,2,0)</f>
        <v>173</v>
      </c>
      <c r="N46">
        <f t="shared" si="2"/>
        <v>1</v>
      </c>
      <c r="O46">
        <f t="shared" si="4"/>
        <v>1</v>
      </c>
      <c r="P46">
        <f t="shared" si="5"/>
        <v>1</v>
      </c>
      <c r="Q46">
        <f t="shared" si="6"/>
        <v>1</v>
      </c>
      <c r="R46" t="str">
        <f t="shared" si="3"/>
        <v>1111</v>
      </c>
      <c r="S46" s="29" t="e">
        <f>J46/#REF!</f>
        <v>#REF!</v>
      </c>
      <c r="T46" s="29" t="e">
        <f>K46/#REF!</f>
        <v>#REF!</v>
      </c>
      <c r="U46" s="29" t="e">
        <f>L46/#REF!</f>
        <v>#REF!</v>
      </c>
      <c r="W46" t="str">
        <f>VLOOKUP(R46,'De Para'!$O$9:$P$25,2,FALSE)</f>
        <v>Lojas com todas as metas</v>
      </c>
      <c r="X46">
        <f>VLOOKUP(W46,content!$B:$C,2,FALSE)</f>
        <v>741869</v>
      </c>
      <c r="Y46">
        <f>VLOOKUP(F46&amp;W46,content!$E:$H,4,FALSE)</f>
        <v>741916</v>
      </c>
    </row>
    <row r="47" spans="1:25" x14ac:dyDescent="0.25">
      <c r="A47">
        <v>160</v>
      </c>
      <c r="B47" t="str">
        <f>VLOOKUP($A47,'De Para'!$AI$2:$AL$1051,2,0)</f>
        <v>UBERLANDIA 1 - MG</v>
      </c>
      <c r="C47">
        <f>VLOOKUP($A47,'De Para'!$AI$2:$AL$1051,3,0)</f>
        <v>120</v>
      </c>
      <c r="D47" t="str">
        <f>VLOOKUP($A47,'De Para'!$AI$2:$AL$1051,4,0)</f>
        <v>SPI/CO</v>
      </c>
      <c r="E47">
        <v>0</v>
      </c>
      <c r="F47" s="7" t="str">
        <f>VLOOKUP($A47,'[1]PORTE 18-19'!$A$4:$M$1053,13,0)</f>
        <v>PORTE 2</v>
      </c>
      <c r="G47">
        <f>VLOOKUP($F47,'De Para'!$M$2:$O$7,3,0)</f>
        <v>70</v>
      </c>
      <c r="H47" s="7" t="str">
        <f>VLOOKUP($R47,'De Para'!$M$10:$N$25,2,0)</f>
        <v>PERFIL A</v>
      </c>
      <c r="I47" s="7" t="str">
        <f t="shared" si="0"/>
        <v>PORTE 2 / PERFIL A</v>
      </c>
      <c r="J47" s="1">
        <f>VLOOKUP($A47,'De Para'!$D$2:$E$1051,2,0)</f>
        <v>97439.459999999992</v>
      </c>
      <c r="K47" s="1">
        <f>VLOOKUP($A47,'De Para'!$A$2:$B$1051,2,0)</f>
        <v>104297.41050888885</v>
      </c>
      <c r="L47" s="1">
        <f>VLOOKUP(A47,'De Para'!$G$2:$H$1050,2,0)</f>
        <v>32927.175086509509</v>
      </c>
      <c r="M47">
        <f>VLOOKUP($A47,'De Para'!$J$2:$K$1051,2,0)</f>
        <v>112</v>
      </c>
      <c r="N47">
        <f t="shared" si="2"/>
        <v>1</v>
      </c>
      <c r="O47">
        <f t="shared" si="4"/>
        <v>1</v>
      </c>
      <c r="P47">
        <f t="shared" si="5"/>
        <v>1</v>
      </c>
      <c r="Q47">
        <f t="shared" si="6"/>
        <v>1</v>
      </c>
      <c r="R47" t="str">
        <f t="shared" si="3"/>
        <v>1111</v>
      </c>
      <c r="S47" s="29" t="e">
        <f>J47/#REF!</f>
        <v>#REF!</v>
      </c>
      <c r="T47" s="29" t="e">
        <f>K47/#REF!</f>
        <v>#REF!</v>
      </c>
      <c r="U47" s="29" t="e">
        <f>L47/#REF!</f>
        <v>#REF!</v>
      </c>
      <c r="W47" t="str">
        <f>VLOOKUP(R47,'De Para'!$O$9:$P$25,2,FALSE)</f>
        <v>Lojas com todas as metas</v>
      </c>
      <c r="X47">
        <f>VLOOKUP(W47,content!$B:$C,2,FALSE)</f>
        <v>741869</v>
      </c>
      <c r="Y47">
        <f>VLOOKUP(F47&amp;W47,content!$E:$H,4,FALSE)</f>
        <v>741882</v>
      </c>
    </row>
    <row r="48" spans="1:25" x14ac:dyDescent="0.25">
      <c r="A48">
        <v>161</v>
      </c>
      <c r="B48" t="str">
        <f>VLOOKUP($A48,'De Para'!$AI$2:$AL$1051,2,0)</f>
        <v>SHOP BH 2 - MG</v>
      </c>
      <c r="C48">
        <f>VLOOKUP($A48,'De Para'!$AI$2:$AL$1051,3,0)</f>
        <v>611</v>
      </c>
      <c r="D48" t="str">
        <f>VLOOKUP($A48,'De Para'!$AI$2:$AL$1051,4,0)</f>
        <v>PREMIUM</v>
      </c>
      <c r="E48">
        <v>0</v>
      </c>
      <c r="F48" s="7" t="str">
        <f>VLOOKUP($A48,'[1]PORTE 18-19'!$A$4:$M$1053,13,0)</f>
        <v>PORTE 5</v>
      </c>
      <c r="G48">
        <f>VLOOKUP($F48,'De Para'!$M$2:$O$7,3,0)</f>
        <v>140</v>
      </c>
      <c r="H48" s="7" t="str">
        <f>VLOOKUP($R48,'De Para'!$M$10:$N$25,2,0)</f>
        <v>PERFIL B</v>
      </c>
      <c r="I48" s="7" t="str">
        <f t="shared" si="0"/>
        <v>PORTE 5 / PERFIL B</v>
      </c>
      <c r="J48" s="1">
        <f>VLOOKUP($A48,'De Para'!$D$2:$E$1051,2,0)</f>
        <v>0</v>
      </c>
      <c r="K48" s="1">
        <f>VLOOKUP($A48,'De Para'!$A$2:$B$1051,2,0)</f>
        <v>28088.207071585333</v>
      </c>
      <c r="L48" s="1">
        <f>VLOOKUP(A48,'De Para'!$G$2:$H$1050,2,0)</f>
        <v>87652.118985877256</v>
      </c>
      <c r="M48">
        <f>VLOOKUP($A48,'De Para'!$J$2:$K$1051,2,0)</f>
        <v>30</v>
      </c>
      <c r="N48">
        <f t="shared" si="2"/>
        <v>0</v>
      </c>
      <c r="O48">
        <f t="shared" si="4"/>
        <v>1</v>
      </c>
      <c r="P48">
        <f t="shared" si="5"/>
        <v>1</v>
      </c>
      <c r="Q48">
        <f t="shared" si="6"/>
        <v>1</v>
      </c>
      <c r="R48" t="str">
        <f t="shared" si="3"/>
        <v>0111</v>
      </c>
      <c r="S48" s="29" t="e">
        <f>J48/#REF!</f>
        <v>#REF!</v>
      </c>
      <c r="T48" s="29" t="e">
        <f>K48/#REF!</f>
        <v>#REF!</v>
      </c>
      <c r="U48" s="29" t="e">
        <f>L48/#REF!</f>
        <v>#REF!</v>
      </c>
      <c r="W48" t="str">
        <f>VLOOKUP(R48,'De Para'!$O$9:$P$25,2,FALSE)</f>
        <v>Lojas sem meta de CDC</v>
      </c>
      <c r="X48">
        <f>VLOOKUP(W48,content!$B:$C,2,FALSE)</f>
        <v>741883</v>
      </c>
      <c r="Y48">
        <f>VLOOKUP(F48&amp;W48,content!$E:$H,4,FALSE)</f>
        <v>741923</v>
      </c>
    </row>
    <row r="49" spans="1:25" x14ac:dyDescent="0.25">
      <c r="A49">
        <v>164</v>
      </c>
      <c r="B49" t="str">
        <f>VLOOKUP($A49,'De Para'!$AI$2:$AL$1051,2,0)</f>
        <v>PINHEIROS 2  - SP</v>
      </c>
      <c r="C49">
        <f>VLOOKUP($A49,'De Para'!$AI$2:$AL$1051,3,0)</f>
        <v>310</v>
      </c>
      <c r="D49" t="str">
        <f>VLOOKUP($A49,'De Para'!$AI$2:$AL$1051,4,0)</f>
        <v>GDE SP</v>
      </c>
      <c r="E49">
        <v>0</v>
      </c>
      <c r="F49" s="7" t="str">
        <f>VLOOKUP($A49,'[1]PORTE 18-19'!$A$4:$M$1053,13,0)</f>
        <v>PORTE 1</v>
      </c>
      <c r="G49">
        <f>VLOOKUP($F49,'De Para'!$M$2:$O$7,3,0)</f>
        <v>65</v>
      </c>
      <c r="H49" s="7" t="str">
        <f>VLOOKUP($R49,'De Para'!$M$10:$N$25,2,0)</f>
        <v>PERFIL A</v>
      </c>
      <c r="I49" s="7" t="str">
        <f t="shared" si="0"/>
        <v>PORTE 1 / PERFIL A</v>
      </c>
      <c r="J49" s="1">
        <f>VLOOKUP($A49,'De Para'!$D$2:$E$1051,2,0)</f>
        <v>54255.320000000007</v>
      </c>
      <c r="K49" s="1">
        <f>VLOOKUP($A49,'De Para'!$A$2:$B$1051,2,0)</f>
        <v>3137.6239232298649</v>
      </c>
      <c r="L49" s="1">
        <f>VLOOKUP(A49,'De Para'!$G$2:$H$1050,2,0)</f>
        <v>40994.294848089878</v>
      </c>
      <c r="M49">
        <f>VLOOKUP($A49,'De Para'!$J$2:$K$1051,2,0)</f>
        <v>33</v>
      </c>
      <c r="N49">
        <f t="shared" si="2"/>
        <v>1</v>
      </c>
      <c r="O49">
        <f t="shared" si="4"/>
        <v>1</v>
      </c>
      <c r="P49">
        <f t="shared" si="5"/>
        <v>1</v>
      </c>
      <c r="Q49">
        <f t="shared" si="6"/>
        <v>1</v>
      </c>
      <c r="R49" t="str">
        <f t="shared" si="3"/>
        <v>1111</v>
      </c>
      <c r="S49" s="29" t="e">
        <f>J49/#REF!</f>
        <v>#REF!</v>
      </c>
      <c r="T49" s="29" t="e">
        <f>K49/#REF!</f>
        <v>#REF!</v>
      </c>
      <c r="U49" s="29" t="e">
        <f>L49/#REF!</f>
        <v>#REF!</v>
      </c>
      <c r="V49">
        <v>1</v>
      </c>
      <c r="W49" t="str">
        <f>VLOOKUP(R49,'De Para'!$O$9:$P$25,2,FALSE)</f>
        <v>Lojas com todas as metas</v>
      </c>
      <c r="X49">
        <f>VLOOKUP(W49,content!$B:$C,2,FALSE)</f>
        <v>741869</v>
      </c>
      <c r="Y49">
        <f>VLOOKUP(F49&amp;W49,content!$E:$H,4,FALSE)</f>
        <v>741858</v>
      </c>
    </row>
    <row r="50" spans="1:25" x14ac:dyDescent="0.25">
      <c r="A50">
        <v>167</v>
      </c>
      <c r="B50" t="str">
        <f>VLOOKUP($A50,'De Para'!$AI$2:$AL$1051,2,0)</f>
        <v>SHOP IGUATEMI RIO - RJ</v>
      </c>
      <c r="C50">
        <f>VLOOKUP($A50,'De Para'!$AI$2:$AL$1051,3,0)</f>
        <v>212</v>
      </c>
      <c r="D50" t="str">
        <f>VLOOKUP($A50,'De Para'!$AI$2:$AL$1051,4,0)</f>
        <v>RIO/ES</v>
      </c>
      <c r="E50">
        <v>0</v>
      </c>
      <c r="F50" s="7" t="str">
        <f>VLOOKUP($A50,'[1]PORTE 18-19'!$A$4:$M$1053,13,0)</f>
        <v>PORTE 2</v>
      </c>
      <c r="G50">
        <f>VLOOKUP($F50,'De Para'!$M$2:$O$7,3,0)</f>
        <v>70</v>
      </c>
      <c r="H50" s="7" t="str">
        <f>VLOOKUP($R50,'De Para'!$M$10:$N$25,2,0)</f>
        <v>PERFIL A</v>
      </c>
      <c r="I50" s="7" t="str">
        <f t="shared" si="0"/>
        <v>PORTE 2 / PERFIL A</v>
      </c>
      <c r="J50" s="1">
        <f>VLOOKUP($A50,'De Para'!$D$2:$E$1051,2,0)</f>
        <v>49922.51999999999</v>
      </c>
      <c r="K50" s="1">
        <f>VLOOKUP($A50,'De Para'!$A$2:$B$1051,2,0)</f>
        <v>6049.0698866420171</v>
      </c>
      <c r="L50" s="1">
        <f>VLOOKUP(A50,'De Para'!$G$2:$H$1050,2,0)</f>
        <v>31582.345084676846</v>
      </c>
      <c r="M50">
        <f>VLOOKUP($A50,'De Para'!$J$2:$K$1051,2,0)</f>
        <v>30</v>
      </c>
      <c r="N50">
        <f t="shared" si="2"/>
        <v>1</v>
      </c>
      <c r="O50">
        <f t="shared" si="4"/>
        <v>1</v>
      </c>
      <c r="P50">
        <f t="shared" si="5"/>
        <v>1</v>
      </c>
      <c r="Q50">
        <f t="shared" si="6"/>
        <v>1</v>
      </c>
      <c r="R50" t="str">
        <f t="shared" si="3"/>
        <v>1111</v>
      </c>
      <c r="S50" s="29" t="e">
        <f>J50/#REF!</f>
        <v>#REF!</v>
      </c>
      <c r="T50" s="29" t="e">
        <f>K50/#REF!</f>
        <v>#REF!</v>
      </c>
      <c r="U50" s="29" t="e">
        <f>L50/#REF!</f>
        <v>#REF!</v>
      </c>
      <c r="V50">
        <v>1</v>
      </c>
      <c r="W50" t="str">
        <f>VLOOKUP(R50,'De Para'!$O$9:$P$25,2,FALSE)</f>
        <v>Lojas com todas as metas</v>
      </c>
      <c r="X50">
        <f>VLOOKUP(W50,content!$B:$C,2,FALSE)</f>
        <v>741869</v>
      </c>
      <c r="Y50">
        <f>VLOOKUP(F50&amp;W50,content!$E:$H,4,FALSE)</f>
        <v>741882</v>
      </c>
    </row>
    <row r="51" spans="1:25" x14ac:dyDescent="0.25">
      <c r="A51">
        <v>173</v>
      </c>
      <c r="B51" t="str">
        <f>VLOOKUP($A51,'De Para'!$AI$2:$AL$1051,2,0)</f>
        <v>BARBACENA 3  - MG</v>
      </c>
      <c r="C51">
        <f>VLOOKUP($A51,'De Para'!$AI$2:$AL$1051,3,0)</f>
        <v>411</v>
      </c>
      <c r="D51" t="str">
        <f>VLOOKUP($A51,'De Para'!$AI$2:$AL$1051,4,0)</f>
        <v>MG/NE</v>
      </c>
      <c r="E51">
        <v>0</v>
      </c>
      <c r="F51" s="7" t="str">
        <f>VLOOKUP($A51,'[1]PORTE 18-19'!$A$4:$M$1053,13,0)</f>
        <v>PORTE 2</v>
      </c>
      <c r="G51">
        <f>VLOOKUP($F51,'De Para'!$M$2:$O$7,3,0)</f>
        <v>70</v>
      </c>
      <c r="H51" s="7" t="str">
        <f>VLOOKUP($R51,'De Para'!$M$10:$N$25,2,0)</f>
        <v>PERFIL A</v>
      </c>
      <c r="I51" s="7" t="str">
        <f t="shared" si="0"/>
        <v>PORTE 2 / PERFIL A</v>
      </c>
      <c r="J51" s="1">
        <f>VLOOKUP($A51,'De Para'!$D$2:$E$1051,2,0)</f>
        <v>116823.67</v>
      </c>
      <c r="K51" s="1">
        <f>VLOOKUP($A51,'De Para'!$A$2:$B$1051,2,0)</f>
        <v>111131.74474551994</v>
      </c>
      <c r="L51" s="1">
        <f>VLOOKUP(A51,'De Para'!$G$2:$H$1050,2,0)</f>
        <v>71532.997552476547</v>
      </c>
      <c r="M51">
        <f>VLOOKUP($A51,'De Para'!$J$2:$K$1051,2,0)</f>
        <v>102</v>
      </c>
      <c r="N51">
        <f t="shared" si="2"/>
        <v>1</v>
      </c>
      <c r="O51">
        <f t="shared" si="4"/>
        <v>1</v>
      </c>
      <c r="P51">
        <f t="shared" si="5"/>
        <v>1</v>
      </c>
      <c r="Q51">
        <f t="shared" si="6"/>
        <v>1</v>
      </c>
      <c r="R51" t="str">
        <f t="shared" si="3"/>
        <v>1111</v>
      </c>
      <c r="S51" s="29" t="e">
        <f>J51/#REF!</f>
        <v>#REF!</v>
      </c>
      <c r="T51" s="29" t="e">
        <f>K51/#REF!</f>
        <v>#REF!</v>
      </c>
      <c r="U51" s="29" t="e">
        <f>L51/#REF!</f>
        <v>#REF!</v>
      </c>
      <c r="W51" t="str">
        <f>VLOOKUP(R51,'De Para'!$O$9:$P$25,2,FALSE)</f>
        <v>Lojas com todas as metas</v>
      </c>
      <c r="X51">
        <f>VLOOKUP(W51,content!$B:$C,2,FALSE)</f>
        <v>741869</v>
      </c>
      <c r="Y51">
        <f>VLOOKUP(F51&amp;W51,content!$E:$H,4,FALSE)</f>
        <v>741882</v>
      </c>
    </row>
    <row r="52" spans="1:25" x14ac:dyDescent="0.25">
      <c r="A52">
        <v>175</v>
      </c>
      <c r="B52" t="str">
        <f>VLOOKUP($A52,'De Para'!$AI$2:$AL$1051,2,0)</f>
        <v xml:space="preserve"> BARRA MANSA 2 - RJ </v>
      </c>
      <c r="C52">
        <f>VLOOKUP($A52,'De Para'!$AI$2:$AL$1051,3,0)</f>
        <v>213</v>
      </c>
      <c r="D52" t="str">
        <f>VLOOKUP($A52,'De Para'!$AI$2:$AL$1051,4,0)</f>
        <v>RIO/ES</v>
      </c>
      <c r="E52">
        <v>0</v>
      </c>
      <c r="F52" s="7" t="str">
        <f>VLOOKUP($A52,'[1]PORTE 18-19'!$A$4:$M$1053,13,0)</f>
        <v>PORTE 3</v>
      </c>
      <c r="G52">
        <f>VLOOKUP($F52,'De Para'!$M$2:$O$7,3,0)</f>
        <v>90</v>
      </c>
      <c r="H52" s="7" t="str">
        <f>VLOOKUP($R52,'De Para'!$M$10:$N$25,2,0)</f>
        <v>PERFIL A</v>
      </c>
      <c r="I52" s="7" t="str">
        <f t="shared" si="0"/>
        <v>PORTE 3 / PERFIL A</v>
      </c>
      <c r="J52" s="1">
        <f>VLOOKUP($A52,'De Para'!$D$2:$E$1051,2,0)</f>
        <v>168204.27000000005</v>
      </c>
      <c r="K52" s="1">
        <f>VLOOKUP($A52,'De Para'!$A$2:$B$1051,2,0)</f>
        <v>144263.14925039533</v>
      </c>
      <c r="L52" s="1">
        <f>VLOOKUP(A52,'De Para'!$G$2:$H$1050,2,0)</f>
        <v>76817.148575011495</v>
      </c>
      <c r="M52">
        <f>VLOOKUP($A52,'De Para'!$J$2:$K$1051,2,0)</f>
        <v>144</v>
      </c>
      <c r="N52">
        <f t="shared" si="2"/>
        <v>1</v>
      </c>
      <c r="O52">
        <f t="shared" si="4"/>
        <v>1</v>
      </c>
      <c r="P52">
        <f t="shared" si="5"/>
        <v>1</v>
      </c>
      <c r="Q52">
        <f t="shared" si="6"/>
        <v>1</v>
      </c>
      <c r="R52" t="str">
        <f t="shared" si="3"/>
        <v>1111</v>
      </c>
      <c r="S52" s="29" t="e">
        <f>J52/#REF!</f>
        <v>#REF!</v>
      </c>
      <c r="T52" s="29" t="e">
        <f>K52/#REF!</f>
        <v>#REF!</v>
      </c>
      <c r="U52" s="29" t="e">
        <f>L52/#REF!</f>
        <v>#REF!</v>
      </c>
      <c r="W52" t="str">
        <f>VLOOKUP(R52,'De Para'!$O$9:$P$25,2,FALSE)</f>
        <v>Lojas com todas as metas</v>
      </c>
      <c r="X52">
        <f>VLOOKUP(W52,content!$B:$C,2,FALSE)</f>
        <v>741869</v>
      </c>
      <c r="Y52">
        <f>VLOOKUP(F52&amp;W52,content!$E:$H,4,FALSE)</f>
        <v>741893</v>
      </c>
    </row>
    <row r="53" spans="1:25" x14ac:dyDescent="0.25">
      <c r="A53">
        <v>179</v>
      </c>
      <c r="B53" t="str">
        <f>VLOOKUP($A53,'De Para'!$AI$2:$AL$1051,2,0)</f>
        <v>SHOP. VILA OLÍMPIA - SP</v>
      </c>
      <c r="C53">
        <f>VLOOKUP($A53,'De Para'!$AI$2:$AL$1051,3,0)</f>
        <v>610</v>
      </c>
      <c r="D53" t="str">
        <f>VLOOKUP($A53,'De Para'!$AI$2:$AL$1051,4,0)</f>
        <v>PREMIUM</v>
      </c>
      <c r="E53">
        <v>0</v>
      </c>
      <c r="F53" s="7" t="str">
        <f>VLOOKUP($A53,'[1]PORTE 18-19'!$A$4:$M$1053,13,0)</f>
        <v>PORTE 1</v>
      </c>
      <c r="G53">
        <f>VLOOKUP($F53,'De Para'!$M$2:$O$7,3,0)</f>
        <v>65</v>
      </c>
      <c r="H53" s="7" t="str">
        <f>VLOOKUP($R53,'De Para'!$M$10:$N$25,2,0)</f>
        <v>PERFIL F</v>
      </c>
      <c r="I53" s="7" t="str">
        <f t="shared" si="0"/>
        <v>PORTE 1 / PERFIL F</v>
      </c>
      <c r="J53" s="1">
        <f>VLOOKUP($A53,'De Para'!$D$2:$E$1051,2,0)</f>
        <v>0</v>
      </c>
      <c r="K53" s="1">
        <f>VLOOKUP($A53,'De Para'!$A$2:$B$1051,2,0)</f>
        <v>4016.3529012134968</v>
      </c>
      <c r="L53" s="1">
        <f>VLOOKUP(A53,'De Para'!$G$2:$H$1050,2,0)</f>
        <v>26378.811408016845</v>
      </c>
      <c r="M53">
        <f>VLOOKUP($A53,'De Para'!$J$2:$K$1051,2,0)</f>
        <v>0</v>
      </c>
      <c r="N53">
        <f t="shared" si="2"/>
        <v>0</v>
      </c>
      <c r="O53">
        <f t="shared" si="4"/>
        <v>1</v>
      </c>
      <c r="P53">
        <f t="shared" si="5"/>
        <v>1</v>
      </c>
      <c r="Q53">
        <f t="shared" si="6"/>
        <v>0</v>
      </c>
      <c r="R53" t="str">
        <f t="shared" si="3"/>
        <v>0110</v>
      </c>
      <c r="S53" s="29" t="e">
        <f>J53/#REF!</f>
        <v>#REF!</v>
      </c>
      <c r="T53" s="29" t="e">
        <f>K53/#REF!</f>
        <v>#REF!</v>
      </c>
      <c r="U53" s="29" t="e">
        <f>L53/#REF!</f>
        <v>#REF!</v>
      </c>
      <c r="V53">
        <v>1</v>
      </c>
      <c r="W53" t="str">
        <f>VLOOKUP(R53,'De Para'!$O$9:$P$25,2,FALSE)</f>
        <v>Lojas sem meta de CDC e Emissão de Cartões</v>
      </c>
      <c r="X53">
        <f>VLOOKUP(W53,content!$B:$C,2,FALSE)</f>
        <v>741876</v>
      </c>
      <c r="Y53">
        <f>VLOOKUP(F53&amp;W53,content!$E:$H,4,FALSE)</f>
        <v>741863</v>
      </c>
    </row>
    <row r="54" spans="1:25" x14ac:dyDescent="0.25">
      <c r="A54">
        <v>185</v>
      </c>
      <c r="B54" t="str">
        <f>VLOOKUP($A54,'De Para'!$AI$2:$AL$1051,2,0)</f>
        <v>CAMPO LIMPO 3  - SP</v>
      </c>
      <c r="C54">
        <f>VLOOKUP($A54,'De Para'!$AI$2:$AL$1051,3,0)</f>
        <v>313</v>
      </c>
      <c r="D54" t="str">
        <f>VLOOKUP($A54,'De Para'!$AI$2:$AL$1051,4,0)</f>
        <v>GDE SP</v>
      </c>
      <c r="E54">
        <v>0</v>
      </c>
      <c r="F54" s="7" t="str">
        <f>VLOOKUP($A54,'[1]PORTE 18-19'!$A$4:$M$1053,13,0)</f>
        <v>PORTE 2</v>
      </c>
      <c r="G54">
        <f>VLOOKUP($F54,'De Para'!$M$2:$O$7,3,0)</f>
        <v>70</v>
      </c>
      <c r="H54" s="7" t="str">
        <f>VLOOKUP($R54,'De Para'!$M$10:$N$25,2,0)</f>
        <v>PERFIL A</v>
      </c>
      <c r="I54" s="7" t="str">
        <f t="shared" si="0"/>
        <v>PORTE 2 / PERFIL A</v>
      </c>
      <c r="J54" s="1">
        <f>VLOOKUP($A54,'De Para'!$D$2:$E$1051,2,0)</f>
        <v>114303.73</v>
      </c>
      <c r="K54" s="1">
        <f>VLOOKUP($A54,'De Para'!$A$2:$B$1051,2,0)</f>
        <v>94580.539471334137</v>
      </c>
      <c r="L54" s="1">
        <f>VLOOKUP(A54,'De Para'!$G$2:$H$1050,2,0)</f>
        <v>49643.685918267074</v>
      </c>
      <c r="M54">
        <f>VLOOKUP($A54,'De Para'!$J$2:$K$1051,2,0)</f>
        <v>97</v>
      </c>
      <c r="N54">
        <f t="shared" si="2"/>
        <v>1</v>
      </c>
      <c r="O54">
        <f t="shared" si="4"/>
        <v>1</v>
      </c>
      <c r="P54">
        <f t="shared" si="5"/>
        <v>1</v>
      </c>
      <c r="Q54">
        <f t="shared" si="6"/>
        <v>1</v>
      </c>
      <c r="R54" t="str">
        <f t="shared" si="3"/>
        <v>1111</v>
      </c>
      <c r="S54" s="29" t="e">
        <f>J54/#REF!</f>
        <v>#REF!</v>
      </c>
      <c r="T54" s="29" t="e">
        <f>K54/#REF!</f>
        <v>#REF!</v>
      </c>
      <c r="U54" s="29" t="e">
        <f>L54/#REF!</f>
        <v>#REF!</v>
      </c>
      <c r="W54" t="str">
        <f>VLOOKUP(R54,'De Para'!$O$9:$P$25,2,FALSE)</f>
        <v>Lojas com todas as metas</v>
      </c>
      <c r="X54">
        <f>VLOOKUP(W54,content!$B:$C,2,FALSE)</f>
        <v>741869</v>
      </c>
      <c r="Y54">
        <f>VLOOKUP(F54&amp;W54,content!$E:$H,4,FALSE)</f>
        <v>741882</v>
      </c>
    </row>
    <row r="55" spans="1:25" x14ac:dyDescent="0.25">
      <c r="A55">
        <v>186</v>
      </c>
      <c r="B55" t="str">
        <f>VLOOKUP($A55,'De Para'!$AI$2:$AL$1051,2,0)</f>
        <v>CANOAS - RS</v>
      </c>
      <c r="C55">
        <f>VLOOKUP($A55,'De Para'!$AI$2:$AL$1051,3,0)</f>
        <v>510</v>
      </c>
      <c r="D55" t="str">
        <f>VLOOKUP($A55,'De Para'!$AI$2:$AL$1051,4,0)</f>
        <v>SUL</v>
      </c>
      <c r="E55">
        <v>0</v>
      </c>
      <c r="F55" s="7" t="str">
        <f>VLOOKUP($A55,'[1]PORTE 18-19'!$A$4:$M$1053,13,0)</f>
        <v>PORTE 4</v>
      </c>
      <c r="G55">
        <f>VLOOKUP($F55,'De Para'!$M$2:$O$7,3,0)</f>
        <v>115</v>
      </c>
      <c r="H55" s="7" t="str">
        <f>VLOOKUP($R55,'De Para'!$M$10:$N$25,2,0)</f>
        <v>PERFIL A</v>
      </c>
      <c r="I55" s="7" t="str">
        <f t="shared" si="0"/>
        <v>PORTE 4 / PERFIL A</v>
      </c>
      <c r="J55" s="1">
        <f>VLOOKUP($A55,'De Para'!$D$2:$E$1051,2,0)</f>
        <v>182305.38000000006</v>
      </c>
      <c r="K55" s="1">
        <f>VLOOKUP($A55,'De Para'!$A$2:$B$1051,2,0)</f>
        <v>284312.74394198525</v>
      </c>
      <c r="L55" s="1">
        <f>VLOOKUP(A55,'De Para'!$G$2:$H$1050,2,0)</f>
        <v>74032.710570813477</v>
      </c>
      <c r="M55">
        <f>VLOOKUP($A55,'De Para'!$J$2:$K$1051,2,0)</f>
        <v>144</v>
      </c>
      <c r="N55">
        <f t="shared" si="2"/>
        <v>1</v>
      </c>
      <c r="O55">
        <f t="shared" si="4"/>
        <v>1</v>
      </c>
      <c r="P55">
        <f t="shared" si="5"/>
        <v>1</v>
      </c>
      <c r="Q55">
        <f t="shared" si="6"/>
        <v>1</v>
      </c>
      <c r="R55" t="str">
        <f t="shared" si="3"/>
        <v>1111</v>
      </c>
      <c r="S55" s="29" t="e">
        <f>J55/#REF!</f>
        <v>#REF!</v>
      </c>
      <c r="T55" s="29" t="e">
        <f>K55/#REF!</f>
        <v>#REF!</v>
      </c>
      <c r="U55" s="29" t="e">
        <f>L55/#REF!</f>
        <v>#REF!</v>
      </c>
      <c r="W55" t="str">
        <f>VLOOKUP(R55,'De Para'!$O$9:$P$25,2,FALSE)</f>
        <v>Lojas com todas as metas</v>
      </c>
      <c r="X55">
        <f>VLOOKUP(W55,content!$B:$C,2,FALSE)</f>
        <v>741869</v>
      </c>
      <c r="Y55">
        <f>VLOOKUP(F55&amp;W55,content!$E:$H,4,FALSE)</f>
        <v>741916</v>
      </c>
    </row>
    <row r="56" spans="1:25" x14ac:dyDescent="0.25">
      <c r="A56">
        <v>189</v>
      </c>
      <c r="B56" t="str">
        <f>VLOOKUP($A56,'De Para'!$AI$2:$AL$1051,2,0)</f>
        <v>CASCAVEL 2 - PR</v>
      </c>
      <c r="C56">
        <f>VLOOKUP($A56,'De Para'!$AI$2:$AL$1051,3,0)</f>
        <v>513</v>
      </c>
      <c r="D56" t="str">
        <f>VLOOKUP($A56,'De Para'!$AI$2:$AL$1051,4,0)</f>
        <v>SUL</v>
      </c>
      <c r="E56">
        <v>0</v>
      </c>
      <c r="F56" s="7" t="str">
        <f>VLOOKUP($A56,'[1]PORTE 18-19'!$A$4:$M$1053,13,0)</f>
        <v>PORTE 3</v>
      </c>
      <c r="G56">
        <f>VLOOKUP($F56,'De Para'!$M$2:$O$7,3,0)</f>
        <v>90</v>
      </c>
      <c r="H56" s="7" t="str">
        <f>VLOOKUP($R56,'De Para'!$M$10:$N$25,2,0)</f>
        <v>PERFIL A</v>
      </c>
      <c r="I56" s="7" t="str">
        <f t="shared" si="0"/>
        <v>PORTE 3 / PERFIL A</v>
      </c>
      <c r="J56" s="1">
        <f>VLOOKUP($A56,'De Para'!$D$2:$E$1051,2,0)</f>
        <v>81899.11</v>
      </c>
      <c r="K56" s="1">
        <f>VLOOKUP($A56,'De Para'!$A$2:$B$1051,2,0)</f>
        <v>180783.40209465899</v>
      </c>
      <c r="L56" s="1">
        <f>VLOOKUP(A56,'De Para'!$G$2:$H$1050,2,0)</f>
        <v>33097.976051212412</v>
      </c>
      <c r="M56">
        <f>VLOOKUP($A56,'De Para'!$J$2:$K$1051,2,0)</f>
        <v>98</v>
      </c>
      <c r="N56">
        <f t="shared" si="2"/>
        <v>1</v>
      </c>
      <c r="O56">
        <f t="shared" si="4"/>
        <v>1</v>
      </c>
      <c r="P56">
        <f t="shared" si="5"/>
        <v>1</v>
      </c>
      <c r="Q56">
        <f t="shared" si="6"/>
        <v>1</v>
      </c>
      <c r="R56" t="str">
        <f t="shared" si="3"/>
        <v>1111</v>
      </c>
      <c r="S56" s="29" t="e">
        <f>J56/#REF!</f>
        <v>#REF!</v>
      </c>
      <c r="T56" s="29" t="e">
        <f>K56/#REF!</f>
        <v>#REF!</v>
      </c>
      <c r="U56" s="29" t="e">
        <f>L56/#REF!</f>
        <v>#REF!</v>
      </c>
      <c r="W56" t="str">
        <f>VLOOKUP(R56,'De Para'!$O$9:$P$25,2,FALSE)</f>
        <v>Lojas com todas as metas</v>
      </c>
      <c r="X56">
        <f>VLOOKUP(W56,content!$B:$C,2,FALSE)</f>
        <v>741869</v>
      </c>
      <c r="Y56">
        <f>VLOOKUP(F56&amp;W56,content!$E:$H,4,FALSE)</f>
        <v>741893</v>
      </c>
    </row>
    <row r="57" spans="1:25" x14ac:dyDescent="0.25">
      <c r="A57">
        <v>191</v>
      </c>
      <c r="B57" t="str">
        <f>VLOOKUP($A57,'De Para'!$AI$2:$AL$1051,2,0)</f>
        <v>CONSELHEIRO LAFAIETE 2 - MG</v>
      </c>
      <c r="C57">
        <f>VLOOKUP($A57,'De Para'!$AI$2:$AL$1051,3,0)</f>
        <v>410</v>
      </c>
      <c r="D57" t="str">
        <f>VLOOKUP($A57,'De Para'!$AI$2:$AL$1051,4,0)</f>
        <v>MG/NE</v>
      </c>
      <c r="E57">
        <v>0</v>
      </c>
      <c r="F57" s="7" t="str">
        <f>VLOOKUP($A57,'[1]PORTE 18-19'!$A$4:$M$1053,13,0)</f>
        <v>PORTE 3</v>
      </c>
      <c r="G57">
        <f>VLOOKUP($F57,'De Para'!$M$2:$O$7,3,0)</f>
        <v>90</v>
      </c>
      <c r="H57" s="7" t="str">
        <f>VLOOKUP($R57,'De Para'!$M$10:$N$25,2,0)</f>
        <v>PERFIL A</v>
      </c>
      <c r="I57" s="7" t="str">
        <f t="shared" si="0"/>
        <v>PORTE 3 / PERFIL A</v>
      </c>
      <c r="J57" s="1">
        <f>VLOOKUP($A57,'De Para'!$D$2:$E$1051,2,0)</f>
        <v>185191.01</v>
      </c>
      <c r="K57" s="1">
        <f>VLOOKUP($A57,'De Para'!$A$2:$B$1051,2,0)</f>
        <v>134331.47907189312</v>
      </c>
      <c r="L57" s="1">
        <f>VLOOKUP(A57,'De Para'!$G$2:$H$1050,2,0)</f>
        <v>103841.53588818843</v>
      </c>
      <c r="M57">
        <f>VLOOKUP($A57,'De Para'!$J$2:$K$1051,2,0)</f>
        <v>102</v>
      </c>
      <c r="N57">
        <f t="shared" si="2"/>
        <v>1</v>
      </c>
      <c r="O57">
        <f t="shared" si="4"/>
        <v>1</v>
      </c>
      <c r="P57">
        <f t="shared" si="5"/>
        <v>1</v>
      </c>
      <c r="Q57">
        <f t="shared" si="6"/>
        <v>1</v>
      </c>
      <c r="R57" t="str">
        <f t="shared" si="3"/>
        <v>1111</v>
      </c>
      <c r="S57" s="29" t="e">
        <f>J57/#REF!</f>
        <v>#REF!</v>
      </c>
      <c r="T57" s="29" t="e">
        <f>K57/#REF!</f>
        <v>#REF!</v>
      </c>
      <c r="U57" s="29" t="e">
        <f>L57/#REF!</f>
        <v>#REF!</v>
      </c>
      <c r="W57" t="str">
        <f>VLOOKUP(R57,'De Para'!$O$9:$P$25,2,FALSE)</f>
        <v>Lojas com todas as metas</v>
      </c>
      <c r="X57">
        <f>VLOOKUP(W57,content!$B:$C,2,FALSE)</f>
        <v>741869</v>
      </c>
      <c r="Y57">
        <f>VLOOKUP(F57&amp;W57,content!$E:$H,4,FALSE)</f>
        <v>741893</v>
      </c>
    </row>
    <row r="58" spans="1:25" x14ac:dyDescent="0.25">
      <c r="A58">
        <v>199</v>
      </c>
      <c r="B58" t="str">
        <f>VLOOKUP($A58,'De Para'!$AI$2:$AL$1051,2,0)</f>
        <v>CURITIBA CENTRO 1 - PR</v>
      </c>
      <c r="C58">
        <f>VLOOKUP($A58,'De Para'!$AI$2:$AL$1051,3,0)</f>
        <v>512</v>
      </c>
      <c r="D58" t="str">
        <f>VLOOKUP($A58,'De Para'!$AI$2:$AL$1051,4,0)</f>
        <v>SUL</v>
      </c>
      <c r="E58">
        <v>0</v>
      </c>
      <c r="F58" s="7" t="str">
        <f>VLOOKUP($A58,'[1]PORTE 18-19'!$A$4:$M$1053,13,0)</f>
        <v>PORTE 3</v>
      </c>
      <c r="G58">
        <f>VLOOKUP($F58,'De Para'!$M$2:$O$7,3,0)</f>
        <v>90</v>
      </c>
      <c r="H58" s="7" t="str">
        <f>VLOOKUP($R58,'De Para'!$M$10:$N$25,2,0)</f>
        <v>PERFIL A</v>
      </c>
      <c r="I58" s="7" t="str">
        <f t="shared" si="0"/>
        <v>PORTE 3 / PERFIL A</v>
      </c>
      <c r="J58" s="1">
        <f>VLOOKUP($A58,'De Para'!$D$2:$E$1051,2,0)</f>
        <v>119987.55</v>
      </c>
      <c r="K58" s="1">
        <f>VLOOKUP($A58,'De Para'!$A$2:$B$1051,2,0)</f>
        <v>238146.41720966672</v>
      </c>
      <c r="L58" s="1">
        <f>VLOOKUP(A58,'De Para'!$G$2:$H$1050,2,0)</f>
        <v>43810.69605439077</v>
      </c>
      <c r="M58">
        <f>VLOOKUP($A58,'De Para'!$J$2:$K$1051,2,0)</f>
        <v>95</v>
      </c>
      <c r="N58">
        <f t="shared" si="2"/>
        <v>1</v>
      </c>
      <c r="O58">
        <f t="shared" si="4"/>
        <v>1</v>
      </c>
      <c r="P58">
        <f t="shared" si="5"/>
        <v>1</v>
      </c>
      <c r="Q58">
        <f t="shared" si="6"/>
        <v>1</v>
      </c>
      <c r="R58" t="str">
        <f t="shared" si="3"/>
        <v>1111</v>
      </c>
      <c r="S58" s="29" t="e">
        <f>J58/#REF!</f>
        <v>#REF!</v>
      </c>
      <c r="T58" s="29" t="e">
        <f>K58/#REF!</f>
        <v>#REF!</v>
      </c>
      <c r="U58" s="29" t="e">
        <f>L58/#REF!</f>
        <v>#REF!</v>
      </c>
      <c r="W58" t="str">
        <f>VLOOKUP(R58,'De Para'!$O$9:$P$25,2,FALSE)</f>
        <v>Lojas com todas as metas</v>
      </c>
      <c r="X58">
        <f>VLOOKUP(W58,content!$B:$C,2,FALSE)</f>
        <v>741869</v>
      </c>
      <c r="Y58">
        <f>VLOOKUP(F58&amp;W58,content!$E:$H,4,FALSE)</f>
        <v>741893</v>
      </c>
    </row>
    <row r="59" spans="1:25" x14ac:dyDescent="0.25">
      <c r="A59">
        <v>203</v>
      </c>
      <c r="B59" t="str">
        <f>VLOOKUP($A59,'De Para'!$AI$2:$AL$1051,2,0)</f>
        <v>DIADEMA 3 - SP</v>
      </c>
      <c r="C59">
        <f>VLOOKUP($A59,'De Para'!$AI$2:$AL$1051,3,0)</f>
        <v>311</v>
      </c>
      <c r="D59" t="str">
        <f>VLOOKUP($A59,'De Para'!$AI$2:$AL$1051,4,0)</f>
        <v>GDE SP</v>
      </c>
      <c r="E59">
        <v>0</v>
      </c>
      <c r="F59" s="7" t="str">
        <f>VLOOKUP($A59,'[1]PORTE 18-19'!$A$4:$M$1053,13,0)</f>
        <v>PORTE 2</v>
      </c>
      <c r="G59">
        <f>VLOOKUP($F59,'De Para'!$M$2:$O$7,3,0)</f>
        <v>70</v>
      </c>
      <c r="H59" s="7" t="str">
        <f>VLOOKUP($R59,'De Para'!$M$10:$N$25,2,0)</f>
        <v>PERFIL A</v>
      </c>
      <c r="I59" s="7" t="str">
        <f t="shared" si="0"/>
        <v>PORTE 2 / PERFIL A</v>
      </c>
      <c r="J59" s="1">
        <f>VLOOKUP($A59,'De Para'!$D$2:$E$1051,2,0)</f>
        <v>87303.61</v>
      </c>
      <c r="K59" s="1">
        <f>VLOOKUP($A59,'De Para'!$A$2:$B$1051,2,0)</f>
        <v>133819.27268179809</v>
      </c>
      <c r="L59" s="1">
        <f>VLOOKUP(A59,'De Para'!$G$2:$H$1050,2,0)</f>
        <v>56185.768667003038</v>
      </c>
      <c r="M59">
        <f>VLOOKUP($A59,'De Para'!$J$2:$K$1051,2,0)</f>
        <v>94</v>
      </c>
      <c r="N59">
        <f t="shared" si="2"/>
        <v>1</v>
      </c>
      <c r="O59">
        <f t="shared" si="4"/>
        <v>1</v>
      </c>
      <c r="P59">
        <f t="shared" si="5"/>
        <v>1</v>
      </c>
      <c r="Q59">
        <f t="shared" si="6"/>
        <v>1</v>
      </c>
      <c r="R59" t="str">
        <f t="shared" si="3"/>
        <v>1111</v>
      </c>
      <c r="S59" s="29" t="e">
        <f>J59/#REF!</f>
        <v>#REF!</v>
      </c>
      <c r="T59" s="29" t="e">
        <f>K59/#REF!</f>
        <v>#REF!</v>
      </c>
      <c r="U59" s="29" t="e">
        <f>L59/#REF!</f>
        <v>#REF!</v>
      </c>
      <c r="W59" t="str">
        <f>VLOOKUP(R59,'De Para'!$O$9:$P$25,2,FALSE)</f>
        <v>Lojas com todas as metas</v>
      </c>
      <c r="X59">
        <f>VLOOKUP(W59,content!$B:$C,2,FALSE)</f>
        <v>741869</v>
      </c>
      <c r="Y59">
        <f>VLOOKUP(F59&amp;W59,content!$E:$H,4,FALSE)</f>
        <v>741882</v>
      </c>
    </row>
    <row r="60" spans="1:25" x14ac:dyDescent="0.25">
      <c r="A60">
        <v>211</v>
      </c>
      <c r="B60" t="str">
        <f>VLOOKUP($A60,'De Para'!$AI$2:$AL$1051,2,0)</f>
        <v>SHOP FLAMBOYANT - GO</v>
      </c>
      <c r="C60">
        <f>VLOOKUP($A60,'De Para'!$AI$2:$AL$1051,3,0)</f>
        <v>612</v>
      </c>
      <c r="D60" t="str">
        <f>VLOOKUP($A60,'De Para'!$AI$2:$AL$1051,4,0)</f>
        <v>PREMIUM</v>
      </c>
      <c r="E60">
        <v>0</v>
      </c>
      <c r="F60" s="7" t="str">
        <f>VLOOKUP($A60,'[1]PORTE 18-19'!$A$4:$M$1053,13,0)</f>
        <v>PORTE 5</v>
      </c>
      <c r="G60">
        <f>VLOOKUP($F60,'De Para'!$M$2:$O$7,3,0)</f>
        <v>140</v>
      </c>
      <c r="H60" s="7" t="str">
        <f>VLOOKUP($R60,'De Para'!$M$10:$N$25,2,0)</f>
        <v>PERFIL J</v>
      </c>
      <c r="I60" s="7" t="str">
        <f t="shared" si="0"/>
        <v>PORTE 5 / PERFIL J</v>
      </c>
      <c r="J60" s="1">
        <f>VLOOKUP($A60,'De Para'!$D$2:$E$1051,2,0)</f>
        <v>0</v>
      </c>
      <c r="K60" s="1">
        <f>VLOOKUP($A60,'De Para'!$A$2:$B$1051,2,0)</f>
        <v>0</v>
      </c>
      <c r="L60" s="1">
        <f>VLOOKUP(A60,'De Para'!$G$2:$H$1050,2,0)</f>
        <v>71833.360149862914</v>
      </c>
      <c r="M60">
        <f>VLOOKUP($A60,'De Para'!$J$2:$K$1051,2,0)</f>
        <v>0</v>
      </c>
      <c r="N60">
        <f t="shared" si="2"/>
        <v>0</v>
      </c>
      <c r="O60">
        <f t="shared" si="4"/>
        <v>0</v>
      </c>
      <c r="P60">
        <f t="shared" si="5"/>
        <v>1</v>
      </c>
      <c r="Q60">
        <f t="shared" si="6"/>
        <v>0</v>
      </c>
      <c r="R60" t="str">
        <f t="shared" si="3"/>
        <v>0010</v>
      </c>
      <c r="S60" s="29" t="e">
        <f>J60/#REF!</f>
        <v>#REF!</v>
      </c>
      <c r="T60" s="29" t="e">
        <f>K60/#REF!</f>
        <v>#REF!</v>
      </c>
      <c r="U60" s="29" t="e">
        <f>L60/#REF!</f>
        <v>#REF!</v>
      </c>
      <c r="V60">
        <v>1</v>
      </c>
      <c r="W60" t="str">
        <f>VLOOKUP(R60,'De Para'!$O$9:$P$25,2,FALSE)</f>
        <v>Lojas sem meta de CDC, Móveis e Emissão de Cartões</v>
      </c>
      <c r="X60">
        <f>VLOOKUP(W60,content!$B:$C,2,FALSE)</f>
        <v>741880</v>
      </c>
      <c r="Y60">
        <f>VLOOKUP(F60&amp;W60,content!$E:$H,4,FALSE)</f>
        <v>742470</v>
      </c>
    </row>
    <row r="61" spans="1:25" x14ac:dyDescent="0.25">
      <c r="A61">
        <v>215</v>
      </c>
      <c r="B61" t="str">
        <f>VLOOKUP($A61,'De Para'!$AI$2:$AL$1051,2,0)</f>
        <v>SHOP MORUMBI - SP</v>
      </c>
      <c r="C61">
        <f>VLOOKUP($A61,'De Para'!$AI$2:$AL$1051,3,0)</f>
        <v>613</v>
      </c>
      <c r="D61" t="str">
        <f>VLOOKUP($A61,'De Para'!$AI$2:$AL$1051,4,0)</f>
        <v>PREMIUM</v>
      </c>
      <c r="E61">
        <v>0</v>
      </c>
      <c r="F61" s="7" t="str">
        <f>VLOOKUP($A61,'[1]PORTE 18-19'!$A$4:$M$1053,13,0)</f>
        <v>PORTE 4</v>
      </c>
      <c r="G61">
        <f>VLOOKUP($F61,'De Para'!$M$2:$O$7,3,0)</f>
        <v>115</v>
      </c>
      <c r="H61" s="7" t="str">
        <f>VLOOKUP($R61,'De Para'!$M$10:$N$25,2,0)</f>
        <v>PERFIL J</v>
      </c>
      <c r="I61" s="7" t="str">
        <f t="shared" si="0"/>
        <v>PORTE 4 / PERFIL J</v>
      </c>
      <c r="J61" s="1">
        <f>VLOOKUP($A61,'De Para'!$D$2:$E$1051,2,0)</f>
        <v>0</v>
      </c>
      <c r="K61" s="1">
        <f>VLOOKUP($A61,'De Para'!$A$2:$B$1051,2,0)</f>
        <v>0</v>
      </c>
      <c r="L61" s="1">
        <f>VLOOKUP(A61,'De Para'!$G$2:$H$1050,2,0)</f>
        <v>52748.278656241848</v>
      </c>
      <c r="M61">
        <f>VLOOKUP($A61,'De Para'!$J$2:$K$1051,2,0)</f>
        <v>0</v>
      </c>
      <c r="N61">
        <f t="shared" si="2"/>
        <v>0</v>
      </c>
      <c r="O61">
        <f t="shared" si="4"/>
        <v>0</v>
      </c>
      <c r="P61">
        <f t="shared" si="5"/>
        <v>1</v>
      </c>
      <c r="Q61">
        <f t="shared" si="6"/>
        <v>0</v>
      </c>
      <c r="R61" t="str">
        <f t="shared" si="3"/>
        <v>0010</v>
      </c>
      <c r="S61" s="29" t="e">
        <f>J61/#REF!</f>
        <v>#REF!</v>
      </c>
      <c r="T61" s="29" t="e">
        <f>K61/#REF!</f>
        <v>#REF!</v>
      </c>
      <c r="U61" s="29" t="e">
        <f>L61/#REF!</f>
        <v>#REF!</v>
      </c>
      <c r="V61">
        <v>1</v>
      </c>
      <c r="W61" t="str">
        <f>VLOOKUP(R61,'De Para'!$O$9:$P$25,2,FALSE)</f>
        <v>Lojas sem meta de CDC, Móveis e Emissão de Cartões</v>
      </c>
      <c r="X61">
        <f>VLOOKUP(W61,content!$B:$C,2,FALSE)</f>
        <v>741880</v>
      </c>
      <c r="Y61">
        <f>VLOOKUP(F61&amp;W61,content!$E:$H,4,FALSE)</f>
        <v>742467</v>
      </c>
    </row>
    <row r="62" spans="1:25" x14ac:dyDescent="0.25">
      <c r="A62">
        <v>217</v>
      </c>
      <c r="B62" t="str">
        <f>VLOOKUP($A62,'De Para'!$AI$2:$AL$1051,2,0)</f>
        <v>IPATINGA 1 - MG</v>
      </c>
      <c r="C62">
        <f>VLOOKUP($A62,'De Para'!$AI$2:$AL$1051,3,0)</f>
        <v>413</v>
      </c>
      <c r="D62" t="str">
        <f>VLOOKUP($A62,'De Para'!$AI$2:$AL$1051,4,0)</f>
        <v>MG/NE</v>
      </c>
      <c r="E62">
        <v>0</v>
      </c>
      <c r="F62" s="7" t="str">
        <f>VLOOKUP($A62,'[1]PORTE 18-19'!$A$4:$M$1053,13,0)</f>
        <v>PORTE 3</v>
      </c>
      <c r="G62">
        <f>VLOOKUP($F62,'De Para'!$M$2:$O$7,3,0)</f>
        <v>90</v>
      </c>
      <c r="H62" s="7" t="str">
        <f>VLOOKUP($R62,'De Para'!$M$10:$N$25,2,0)</f>
        <v>PERFIL A</v>
      </c>
      <c r="I62" s="7" t="str">
        <f t="shared" si="0"/>
        <v>PORTE 3 / PERFIL A</v>
      </c>
      <c r="J62" s="1">
        <f>VLOOKUP($A62,'De Para'!$D$2:$E$1051,2,0)</f>
        <v>126695.28</v>
      </c>
      <c r="K62" s="1">
        <f>VLOOKUP($A62,'De Para'!$A$2:$B$1051,2,0)</f>
        <v>98105.259190799523</v>
      </c>
      <c r="L62" s="1">
        <f>VLOOKUP(A62,'De Para'!$G$2:$H$1050,2,0)</f>
        <v>101998.56748228153</v>
      </c>
      <c r="M62">
        <f>VLOOKUP($A62,'De Para'!$J$2:$K$1051,2,0)</f>
        <v>110</v>
      </c>
      <c r="N62">
        <f t="shared" si="2"/>
        <v>1</v>
      </c>
      <c r="O62">
        <f t="shared" si="4"/>
        <v>1</v>
      </c>
      <c r="P62">
        <f t="shared" si="5"/>
        <v>1</v>
      </c>
      <c r="Q62">
        <f t="shared" si="6"/>
        <v>1</v>
      </c>
      <c r="R62" t="str">
        <f t="shared" si="3"/>
        <v>1111</v>
      </c>
      <c r="S62" s="29" t="e">
        <f>J62/#REF!</f>
        <v>#REF!</v>
      </c>
      <c r="T62" s="29" t="e">
        <f>K62/#REF!</f>
        <v>#REF!</v>
      </c>
      <c r="U62" s="29" t="e">
        <f>L62/#REF!</f>
        <v>#REF!</v>
      </c>
      <c r="W62" t="str">
        <f>VLOOKUP(R62,'De Para'!$O$9:$P$25,2,FALSE)</f>
        <v>Lojas com todas as metas</v>
      </c>
      <c r="X62">
        <f>VLOOKUP(W62,content!$B:$C,2,FALSE)</f>
        <v>741869</v>
      </c>
      <c r="Y62">
        <f>VLOOKUP(F62&amp;W62,content!$E:$H,4,FALSE)</f>
        <v>741893</v>
      </c>
    </row>
    <row r="63" spans="1:25" x14ac:dyDescent="0.25">
      <c r="A63">
        <v>220</v>
      </c>
      <c r="B63" t="str">
        <f>VLOOKUP($A63,'De Para'!$AI$2:$AL$1051,2,0)</f>
        <v>SANTA MARIA  - RS</v>
      </c>
      <c r="C63">
        <f>VLOOKUP($A63,'De Para'!$AI$2:$AL$1051,3,0)</f>
        <v>510</v>
      </c>
      <c r="D63" t="str">
        <f>VLOOKUP($A63,'De Para'!$AI$2:$AL$1051,4,0)</f>
        <v>SUL</v>
      </c>
      <c r="E63">
        <v>0</v>
      </c>
      <c r="F63" s="7" t="str">
        <f>VLOOKUP($A63,'[1]PORTE 18-19'!$A$4:$M$1053,13,0)</f>
        <v>PORTE 2</v>
      </c>
      <c r="G63">
        <f>VLOOKUP($F63,'De Para'!$M$2:$O$7,3,0)</f>
        <v>70</v>
      </c>
      <c r="H63" s="7" t="str">
        <f>VLOOKUP($R63,'De Para'!$M$10:$N$25,2,0)</f>
        <v>PERFIL A</v>
      </c>
      <c r="I63" s="7" t="str">
        <f t="shared" si="0"/>
        <v>PORTE 2 / PERFIL A</v>
      </c>
      <c r="J63" s="1">
        <f>VLOOKUP($A63,'De Para'!$D$2:$E$1051,2,0)</f>
        <v>70649.440000000017</v>
      </c>
      <c r="K63" s="1">
        <f>VLOOKUP($A63,'De Para'!$A$2:$B$1051,2,0)</f>
        <v>120256.62511866083</v>
      </c>
      <c r="L63" s="1">
        <f>VLOOKUP(A63,'De Para'!$G$2:$H$1050,2,0)</f>
        <v>37120.320840111483</v>
      </c>
      <c r="M63">
        <f>VLOOKUP($A63,'De Para'!$J$2:$K$1051,2,0)</f>
        <v>58</v>
      </c>
      <c r="N63">
        <f t="shared" si="2"/>
        <v>1</v>
      </c>
      <c r="O63">
        <f t="shared" si="4"/>
        <v>1</v>
      </c>
      <c r="P63">
        <f t="shared" si="5"/>
        <v>1</v>
      </c>
      <c r="Q63">
        <f t="shared" si="6"/>
        <v>1</v>
      </c>
      <c r="R63" t="str">
        <f t="shared" si="3"/>
        <v>1111</v>
      </c>
      <c r="S63" s="29" t="e">
        <f>J63/#REF!</f>
        <v>#REF!</v>
      </c>
      <c r="T63" s="29" t="e">
        <f>K63/#REF!</f>
        <v>#REF!</v>
      </c>
      <c r="U63" s="29" t="e">
        <f>L63/#REF!</f>
        <v>#REF!</v>
      </c>
      <c r="W63" t="str">
        <f>VLOOKUP(R63,'De Para'!$O$9:$P$25,2,FALSE)</f>
        <v>Lojas com todas as metas</v>
      </c>
      <c r="X63">
        <f>VLOOKUP(W63,content!$B:$C,2,FALSE)</f>
        <v>741869</v>
      </c>
      <c r="Y63">
        <f>VLOOKUP(F63&amp;W63,content!$E:$H,4,FALSE)</f>
        <v>741882</v>
      </c>
    </row>
    <row r="64" spans="1:25" x14ac:dyDescent="0.25">
      <c r="A64">
        <v>233</v>
      </c>
      <c r="B64" t="str">
        <f>VLOOKUP($A64,'De Para'!$AI$2:$AL$1051,2,0)</f>
        <v>LAVRAS 2 - MG</v>
      </c>
      <c r="C64">
        <f>VLOOKUP($A64,'De Para'!$AI$2:$AL$1051,3,0)</f>
        <v>411</v>
      </c>
      <c r="D64" t="str">
        <f>VLOOKUP($A64,'De Para'!$AI$2:$AL$1051,4,0)</f>
        <v>MG/NE</v>
      </c>
      <c r="E64">
        <v>0</v>
      </c>
      <c r="F64" s="7" t="str">
        <f>VLOOKUP($A64,'[1]PORTE 18-19'!$A$4:$M$1053,13,0)</f>
        <v>PORTE 2</v>
      </c>
      <c r="G64">
        <f>VLOOKUP($F64,'De Para'!$M$2:$O$7,3,0)</f>
        <v>70</v>
      </c>
      <c r="H64" s="7" t="str">
        <f>VLOOKUP($R64,'De Para'!$M$10:$N$25,2,0)</f>
        <v>PERFIL A</v>
      </c>
      <c r="I64" s="7" t="str">
        <f t="shared" si="0"/>
        <v>PORTE 2 / PERFIL A</v>
      </c>
      <c r="J64" s="1">
        <f>VLOOKUP($A64,'De Para'!$D$2:$E$1051,2,0)</f>
        <v>56022.209999999992</v>
      </c>
      <c r="K64" s="1">
        <f>VLOOKUP($A64,'De Para'!$A$2:$B$1051,2,0)</f>
        <v>25054.00583639427</v>
      </c>
      <c r="L64" s="1">
        <f>VLOOKUP(A64,'De Para'!$G$2:$H$1050,2,0)</f>
        <v>53530.310838951431</v>
      </c>
      <c r="M64">
        <f>VLOOKUP($A64,'De Para'!$J$2:$K$1051,2,0)</f>
        <v>68</v>
      </c>
      <c r="N64">
        <f t="shared" si="2"/>
        <v>1</v>
      </c>
      <c r="O64">
        <f t="shared" si="4"/>
        <v>1</v>
      </c>
      <c r="P64">
        <f t="shared" si="5"/>
        <v>1</v>
      </c>
      <c r="Q64">
        <f t="shared" si="6"/>
        <v>1</v>
      </c>
      <c r="R64" t="str">
        <f t="shared" si="3"/>
        <v>1111</v>
      </c>
      <c r="S64" s="29" t="e">
        <f>J64/#REF!</f>
        <v>#REF!</v>
      </c>
      <c r="T64" s="29" t="e">
        <f>K64/#REF!</f>
        <v>#REF!</v>
      </c>
      <c r="U64" s="29" t="e">
        <f>L64/#REF!</f>
        <v>#REF!</v>
      </c>
      <c r="W64" t="str">
        <f>VLOOKUP(R64,'De Para'!$O$9:$P$25,2,FALSE)</f>
        <v>Lojas com todas as metas</v>
      </c>
      <c r="X64">
        <f>VLOOKUP(W64,content!$B:$C,2,FALSE)</f>
        <v>741869</v>
      </c>
      <c r="Y64">
        <f>VLOOKUP(F64&amp;W64,content!$E:$H,4,FALSE)</f>
        <v>741882</v>
      </c>
    </row>
    <row r="65" spans="1:25" x14ac:dyDescent="0.25">
      <c r="A65">
        <v>238</v>
      </c>
      <c r="B65" t="str">
        <f>VLOOKUP($A65,'De Para'!$AI$2:$AL$1051,2,0)</f>
        <v>MARÍLIA 2 - SP</v>
      </c>
      <c r="C65">
        <f>VLOOKUP($A65,'De Para'!$AI$2:$AL$1051,3,0)</f>
        <v>514</v>
      </c>
      <c r="D65" t="str">
        <f>VLOOKUP($A65,'De Para'!$AI$2:$AL$1051,4,0)</f>
        <v>SUL</v>
      </c>
      <c r="E65">
        <v>0</v>
      </c>
      <c r="F65" s="7" t="str">
        <f>VLOOKUP($A65,'[1]PORTE 18-19'!$A$4:$M$1053,13,0)</f>
        <v>PORTE 2</v>
      </c>
      <c r="G65">
        <f>VLOOKUP($F65,'De Para'!$M$2:$O$7,3,0)</f>
        <v>70</v>
      </c>
      <c r="H65" s="7" t="str">
        <f>VLOOKUP($R65,'De Para'!$M$10:$N$25,2,0)</f>
        <v>PERFIL A</v>
      </c>
      <c r="I65" s="7" t="str">
        <f t="shared" ref="I65:I127" si="7">F65&amp;" / "&amp;H65</f>
        <v>PORTE 2 / PERFIL A</v>
      </c>
      <c r="J65" s="1">
        <f>VLOOKUP($A65,'De Para'!$D$2:$E$1051,2,0)</f>
        <v>70962.52</v>
      </c>
      <c r="K65" s="1">
        <f>VLOOKUP($A65,'De Para'!$A$2:$B$1051,2,0)</f>
        <v>52420.76733716709</v>
      </c>
      <c r="L65" s="1">
        <f>VLOOKUP(A65,'De Para'!$G$2:$H$1050,2,0)</f>
        <v>44300.16192888128</v>
      </c>
      <c r="M65">
        <f>VLOOKUP($A65,'De Para'!$J$2:$K$1051,2,0)</f>
        <v>74</v>
      </c>
      <c r="N65">
        <f t="shared" si="2"/>
        <v>1</v>
      </c>
      <c r="O65">
        <f t="shared" si="4"/>
        <v>1</v>
      </c>
      <c r="P65">
        <f t="shared" si="5"/>
        <v>1</v>
      </c>
      <c r="Q65">
        <f t="shared" si="6"/>
        <v>1</v>
      </c>
      <c r="R65" t="str">
        <f t="shared" si="3"/>
        <v>1111</v>
      </c>
      <c r="S65" s="29" t="e">
        <f>J65/#REF!</f>
        <v>#REF!</v>
      </c>
      <c r="T65" s="29" t="e">
        <f>K65/#REF!</f>
        <v>#REF!</v>
      </c>
      <c r="U65" s="29" t="e">
        <f>L65/#REF!</f>
        <v>#REF!</v>
      </c>
      <c r="W65" t="str">
        <f>VLOOKUP(R65,'De Para'!$O$9:$P$25,2,FALSE)</f>
        <v>Lojas com todas as metas</v>
      </c>
      <c r="X65">
        <f>VLOOKUP(W65,content!$B:$C,2,FALSE)</f>
        <v>741869</v>
      </c>
      <c r="Y65">
        <f>VLOOKUP(F65&amp;W65,content!$E:$H,4,FALSE)</f>
        <v>741882</v>
      </c>
    </row>
    <row r="66" spans="1:25" x14ac:dyDescent="0.25">
      <c r="A66">
        <v>242</v>
      </c>
      <c r="B66" t="str">
        <f>VLOOKUP($A66,'De Para'!$AI$2:$AL$1051,2,0)</f>
        <v>MONTES CLAROS - MG</v>
      </c>
      <c r="C66">
        <f>VLOOKUP($A66,'De Para'!$AI$2:$AL$1051,3,0)</f>
        <v>412</v>
      </c>
      <c r="D66" t="str">
        <f>VLOOKUP($A66,'De Para'!$AI$2:$AL$1051,4,0)</f>
        <v>MG/NE</v>
      </c>
      <c r="E66">
        <v>0</v>
      </c>
      <c r="F66" s="7" t="str">
        <f>VLOOKUP($A66,'[1]PORTE 18-19'!$A$4:$M$1053,13,0)</f>
        <v>PORTE 2</v>
      </c>
      <c r="G66">
        <f>VLOOKUP($F66,'De Para'!$M$2:$O$7,3,0)</f>
        <v>70</v>
      </c>
      <c r="H66" s="7" t="str">
        <f>VLOOKUP($R66,'De Para'!$M$10:$N$25,2,0)</f>
        <v>PERFIL A</v>
      </c>
      <c r="I66" s="7" t="str">
        <f t="shared" si="7"/>
        <v>PORTE 2 / PERFIL A</v>
      </c>
      <c r="J66" s="1">
        <f>VLOOKUP($A66,'De Para'!$D$2:$E$1051,2,0)</f>
        <v>117764.78999999996</v>
      </c>
      <c r="K66" s="1">
        <f>VLOOKUP($A66,'De Para'!$A$2:$B$1051,2,0)</f>
        <v>194019.55208084555</v>
      </c>
      <c r="L66" s="1">
        <f>VLOOKUP(A66,'De Para'!$G$2:$H$1050,2,0)</f>
        <v>56429.030928455162</v>
      </c>
      <c r="M66">
        <f>VLOOKUP($A66,'De Para'!$J$2:$K$1051,2,0)</f>
        <v>95</v>
      </c>
      <c r="N66">
        <f t="shared" ref="N66" si="8">IF(J66&gt;0,1,0)</f>
        <v>1</v>
      </c>
      <c r="O66">
        <f t="shared" si="4"/>
        <v>1</v>
      </c>
      <c r="P66">
        <f t="shared" si="5"/>
        <v>1</v>
      </c>
      <c r="Q66">
        <f t="shared" si="6"/>
        <v>1</v>
      </c>
      <c r="R66" t="str">
        <f t="shared" ref="R66:R128" si="9">IF($E66=0,N66&amp;O66&amp;P66&amp;Q66,N66&amp;0&amp;0&amp;Q66&amp;"M")</f>
        <v>1111</v>
      </c>
      <c r="S66" s="29" t="e">
        <f>J66/#REF!</f>
        <v>#REF!</v>
      </c>
      <c r="T66" s="29" t="e">
        <f>K66/#REF!</f>
        <v>#REF!</v>
      </c>
      <c r="U66" s="29" t="e">
        <f>L66/#REF!</f>
        <v>#REF!</v>
      </c>
      <c r="W66" t="str">
        <f>VLOOKUP(R66,'De Para'!$O$9:$P$25,2,FALSE)</f>
        <v>Lojas com todas as metas</v>
      </c>
      <c r="X66">
        <f>VLOOKUP(W66,content!$B:$C,2,FALSE)</f>
        <v>741869</v>
      </c>
      <c r="Y66">
        <f>VLOOKUP(F66&amp;W66,content!$E:$H,4,FALSE)</f>
        <v>741882</v>
      </c>
    </row>
    <row r="67" spans="1:25" x14ac:dyDescent="0.25">
      <c r="A67">
        <v>243</v>
      </c>
      <c r="B67" t="str">
        <f>VLOOKUP($A67,'De Para'!$AI$2:$AL$1051,2,0)</f>
        <v>MONTES CLAROS 2 - MG</v>
      </c>
      <c r="C67">
        <f>VLOOKUP($A67,'De Para'!$AI$2:$AL$1051,3,0)</f>
        <v>412</v>
      </c>
      <c r="D67" t="str">
        <f>VLOOKUP($A67,'De Para'!$AI$2:$AL$1051,4,0)</f>
        <v>MG/NE</v>
      </c>
      <c r="E67">
        <v>0</v>
      </c>
      <c r="F67" s="7" t="str">
        <f>VLOOKUP($A67,'[1]PORTE 18-19'!$A$4:$M$1053,13,0)</f>
        <v>PORTE 3</v>
      </c>
      <c r="G67">
        <f>VLOOKUP($F67,'De Para'!$M$2:$O$7,3,0)</f>
        <v>90</v>
      </c>
      <c r="H67" s="7" t="str">
        <f>VLOOKUP($R67,'De Para'!$M$10:$N$25,2,0)</f>
        <v>PERFIL A</v>
      </c>
      <c r="I67" s="7" t="str">
        <f t="shared" si="7"/>
        <v>PORTE 3 / PERFIL A</v>
      </c>
      <c r="J67" s="1">
        <f>VLOOKUP($A67,'De Para'!$D$2:$E$1051,2,0)</f>
        <v>155950.35</v>
      </c>
      <c r="K67" s="1">
        <f>VLOOKUP($A67,'De Para'!$A$2:$B$1051,2,0)</f>
        <v>197117.04733223535</v>
      </c>
      <c r="L67" s="1">
        <f>VLOOKUP(A67,'De Para'!$G$2:$H$1050,2,0)</f>
        <v>80016.480172493815</v>
      </c>
      <c r="M67">
        <f>VLOOKUP($A67,'De Para'!$J$2:$K$1051,2,0)</f>
        <v>111</v>
      </c>
      <c r="N67">
        <f t="shared" ref="N67" si="10">IF(J67&gt;0,1,0)</f>
        <v>1</v>
      </c>
      <c r="O67">
        <f t="shared" ref="O67" si="11">IF(K67&gt;0,1,0)</f>
        <v>1</v>
      </c>
      <c r="P67">
        <f t="shared" ref="P67" si="12">IF(L67&gt;0,1,0)</f>
        <v>1</v>
      </c>
      <c r="Q67">
        <f t="shared" ref="Q67" si="13">IF(M67&gt;0,1,0)</f>
        <v>1</v>
      </c>
      <c r="R67" t="str">
        <f t="shared" si="9"/>
        <v>1111</v>
      </c>
      <c r="S67" s="29" t="e">
        <f>J67/#REF!</f>
        <v>#REF!</v>
      </c>
      <c r="T67" s="29" t="e">
        <f>K67/#REF!</f>
        <v>#REF!</v>
      </c>
      <c r="U67" s="29" t="e">
        <f>L67/#REF!</f>
        <v>#REF!</v>
      </c>
      <c r="W67" t="str">
        <f>VLOOKUP(R67,'De Para'!$O$9:$P$25,2,FALSE)</f>
        <v>Lojas com todas as metas</v>
      </c>
      <c r="X67">
        <f>VLOOKUP(W67,content!$B:$C,2,FALSE)</f>
        <v>741869</v>
      </c>
      <c r="Y67">
        <f>VLOOKUP(F67&amp;W67,content!$E:$H,4,FALSE)</f>
        <v>741893</v>
      </c>
    </row>
    <row r="68" spans="1:25" x14ac:dyDescent="0.25">
      <c r="A68">
        <v>248</v>
      </c>
      <c r="B68" t="str">
        <f>VLOOKUP($A68,'De Para'!$AI$2:$AL$1051,2,0)</f>
        <v>PASSO FUNDO - RS</v>
      </c>
      <c r="C68">
        <f>VLOOKUP($A68,'De Para'!$AI$2:$AL$1051,3,0)</f>
        <v>510</v>
      </c>
      <c r="D68" t="str">
        <f>VLOOKUP($A68,'De Para'!$AI$2:$AL$1051,4,0)</f>
        <v>SUL</v>
      </c>
      <c r="E68">
        <v>0</v>
      </c>
      <c r="F68" s="7" t="str">
        <f>VLOOKUP($A68,'[1]PORTE 18-19'!$A$4:$M$1053,13,0)</f>
        <v>PORTE 1</v>
      </c>
      <c r="G68">
        <f>VLOOKUP($F68,'De Para'!$M$2:$O$7,3,0)</f>
        <v>65</v>
      </c>
      <c r="H68" s="7" t="str">
        <f>VLOOKUP($R68,'De Para'!$M$10:$N$25,2,0)</f>
        <v>PERFIL A</v>
      </c>
      <c r="I68" s="7" t="str">
        <f t="shared" si="7"/>
        <v>PORTE 1 / PERFIL A</v>
      </c>
      <c r="J68" s="1">
        <f>VLOOKUP($A68,'De Para'!$D$2:$E$1051,2,0)</f>
        <v>58698.83</v>
      </c>
      <c r="K68" s="1">
        <f>VLOOKUP($A68,'De Para'!$A$2:$B$1051,2,0)</f>
        <v>43731.990239527928</v>
      </c>
      <c r="L68" s="1">
        <f>VLOOKUP(A68,'De Para'!$G$2:$H$1050,2,0)</f>
        <v>17587.901595431958</v>
      </c>
      <c r="M68">
        <f>VLOOKUP($A68,'De Para'!$J$2:$K$1051,2,0)</f>
        <v>31</v>
      </c>
      <c r="N68">
        <f t="shared" ref="N68:N69" si="14">IF(J68&gt;0,1,0)</f>
        <v>1</v>
      </c>
      <c r="O68">
        <f t="shared" ref="O68:O69" si="15">IF(K68&gt;0,1,0)</f>
        <v>1</v>
      </c>
      <c r="P68">
        <f t="shared" ref="P68:P69" si="16">IF(L68&gt;0,1,0)</f>
        <v>1</v>
      </c>
      <c r="Q68">
        <f t="shared" ref="Q68:Q69" si="17">IF(M68&gt;0,1,0)</f>
        <v>1</v>
      </c>
      <c r="R68" t="str">
        <f t="shared" si="9"/>
        <v>1111</v>
      </c>
      <c r="S68" s="29" t="e">
        <f>J68/#REF!</f>
        <v>#REF!</v>
      </c>
      <c r="T68" s="29" t="e">
        <f>K68/#REF!</f>
        <v>#REF!</v>
      </c>
      <c r="U68" s="29" t="e">
        <f>L68/#REF!</f>
        <v>#REF!</v>
      </c>
      <c r="W68" t="str">
        <f>VLOOKUP(R68,'De Para'!$O$9:$P$25,2,FALSE)</f>
        <v>Lojas com todas as metas</v>
      </c>
      <c r="X68">
        <f>VLOOKUP(W68,content!$B:$C,2,FALSE)</f>
        <v>741869</v>
      </c>
      <c r="Y68">
        <f>VLOOKUP(F68&amp;W68,content!$E:$H,4,FALSE)</f>
        <v>741858</v>
      </c>
    </row>
    <row r="69" spans="1:25" x14ac:dyDescent="0.25">
      <c r="A69">
        <v>249</v>
      </c>
      <c r="B69" t="str">
        <f>VLOOKUP($A69,'De Para'!$AI$2:$AL$1051,2,0)</f>
        <v>PELOTAS 1 - RS</v>
      </c>
      <c r="C69">
        <f>VLOOKUP($A69,'De Para'!$AI$2:$AL$1051,3,0)</f>
        <v>510</v>
      </c>
      <c r="D69" t="str">
        <f>VLOOKUP($A69,'De Para'!$AI$2:$AL$1051,4,0)</f>
        <v>SUL</v>
      </c>
      <c r="E69">
        <v>0</v>
      </c>
      <c r="F69" s="7" t="str">
        <f>VLOOKUP($A69,'[1]PORTE 18-19'!$A$4:$M$1053,13,0)</f>
        <v>PORTE 2</v>
      </c>
      <c r="G69">
        <f>VLOOKUP($F69,'De Para'!$M$2:$O$7,3,0)</f>
        <v>70</v>
      </c>
      <c r="H69" s="7" t="str">
        <f>VLOOKUP($R69,'De Para'!$M$10:$N$25,2,0)</f>
        <v>PERFIL A</v>
      </c>
      <c r="I69" s="7" t="str">
        <f t="shared" si="7"/>
        <v>PORTE 2 / PERFIL A</v>
      </c>
      <c r="J69" s="1">
        <f>VLOOKUP($A69,'De Para'!$D$2:$E$1051,2,0)</f>
        <v>83444.02</v>
      </c>
      <c r="K69" s="1">
        <f>VLOOKUP($A69,'De Para'!$A$2:$B$1051,2,0)</f>
        <v>126646.07023766574</v>
      </c>
      <c r="L69" s="1">
        <f>VLOOKUP(A69,'De Para'!$G$2:$H$1050,2,0)</f>
        <v>37383.010065701557</v>
      </c>
      <c r="M69">
        <f>VLOOKUP($A69,'De Para'!$J$2:$K$1051,2,0)</f>
        <v>84</v>
      </c>
      <c r="N69">
        <f t="shared" si="14"/>
        <v>1</v>
      </c>
      <c r="O69">
        <f t="shared" si="15"/>
        <v>1</v>
      </c>
      <c r="P69">
        <f t="shared" si="16"/>
        <v>1</v>
      </c>
      <c r="Q69">
        <f t="shared" si="17"/>
        <v>1</v>
      </c>
      <c r="R69" t="str">
        <f t="shared" si="9"/>
        <v>1111</v>
      </c>
      <c r="S69" s="29" t="e">
        <f>J69/#REF!</f>
        <v>#REF!</v>
      </c>
      <c r="T69" s="29" t="e">
        <f>K69/#REF!</f>
        <v>#REF!</v>
      </c>
      <c r="U69" s="29" t="e">
        <f>L69/#REF!</f>
        <v>#REF!</v>
      </c>
      <c r="W69" t="str">
        <f>VLOOKUP(R69,'De Para'!$O$9:$P$25,2,FALSE)</f>
        <v>Lojas com todas as metas</v>
      </c>
      <c r="X69">
        <f>VLOOKUP(W69,content!$B:$C,2,FALSE)</f>
        <v>741869</v>
      </c>
      <c r="Y69">
        <f>VLOOKUP(F69&amp;W69,content!$E:$H,4,FALSE)</f>
        <v>741882</v>
      </c>
    </row>
    <row r="70" spans="1:25" x14ac:dyDescent="0.25">
      <c r="A70">
        <v>257</v>
      </c>
      <c r="B70" t="str">
        <f>VLOOKUP($A70,'De Para'!$AI$2:$AL$1051,2,0)</f>
        <v>POÇOS DE CALDAS 2 - MG</v>
      </c>
      <c r="C70">
        <f>VLOOKUP($A70,'De Para'!$AI$2:$AL$1051,3,0)</f>
        <v>411</v>
      </c>
      <c r="D70" t="str">
        <f>VLOOKUP($A70,'De Para'!$AI$2:$AL$1051,4,0)</f>
        <v>MG/NE</v>
      </c>
      <c r="E70">
        <v>0</v>
      </c>
      <c r="F70" s="7" t="str">
        <f>VLOOKUP($A70,'[1]PORTE 18-19'!$A$4:$M$1053,13,0)</f>
        <v>PORTE 2</v>
      </c>
      <c r="G70">
        <f>VLOOKUP($F70,'De Para'!$M$2:$O$7,3,0)</f>
        <v>70</v>
      </c>
      <c r="H70" s="7" t="str">
        <f>VLOOKUP($R70,'De Para'!$M$10:$N$25,2,0)</f>
        <v>PERFIL A</v>
      </c>
      <c r="I70" s="7" t="str">
        <f t="shared" si="7"/>
        <v>PORTE 2 / PERFIL A</v>
      </c>
      <c r="J70" s="1">
        <f>VLOOKUP($A70,'De Para'!$D$2:$E$1051,2,0)</f>
        <v>97942.92</v>
      </c>
      <c r="K70" s="1">
        <f>VLOOKUP($A70,'De Para'!$A$2:$B$1051,2,0)</f>
        <v>94690.727518595028</v>
      </c>
      <c r="L70" s="1">
        <f>VLOOKUP(A70,'De Para'!$G$2:$H$1050,2,0)</f>
        <v>73337.238550406066</v>
      </c>
      <c r="M70">
        <f>VLOOKUP($A70,'De Para'!$J$2:$K$1051,2,0)</f>
        <v>85</v>
      </c>
      <c r="N70">
        <f t="shared" ref="N70:N132" si="18">IF(J70&gt;0,1,0)</f>
        <v>1</v>
      </c>
      <c r="O70">
        <f t="shared" ref="O70:O132" si="19">IF(K70&gt;0,1,0)</f>
        <v>1</v>
      </c>
      <c r="P70">
        <f t="shared" ref="P70:P132" si="20">IF(L70&gt;0,1,0)</f>
        <v>1</v>
      </c>
      <c r="Q70">
        <f t="shared" ref="Q70:Q132" si="21">IF(M70&gt;0,1,0)</f>
        <v>1</v>
      </c>
      <c r="R70" t="str">
        <f t="shared" si="9"/>
        <v>1111</v>
      </c>
      <c r="S70" s="29" t="e">
        <f>J70/#REF!</f>
        <v>#REF!</v>
      </c>
      <c r="T70" s="29" t="e">
        <f>K70/#REF!</f>
        <v>#REF!</v>
      </c>
      <c r="U70" s="29" t="e">
        <f>L70/#REF!</f>
        <v>#REF!</v>
      </c>
      <c r="W70" t="str">
        <f>VLOOKUP(R70,'De Para'!$O$9:$P$25,2,FALSE)</f>
        <v>Lojas com todas as metas</v>
      </c>
      <c r="X70">
        <f>VLOOKUP(W70,content!$B:$C,2,FALSE)</f>
        <v>741869</v>
      </c>
      <c r="Y70">
        <f>VLOOKUP(F70&amp;W70,content!$E:$H,4,FALSE)</f>
        <v>741882</v>
      </c>
    </row>
    <row r="71" spans="1:25" x14ac:dyDescent="0.25">
      <c r="A71">
        <v>258</v>
      </c>
      <c r="B71" t="str">
        <f>VLOOKUP($A71,'De Para'!$AI$2:$AL$1051,2,0)</f>
        <v xml:space="preserve"> PIRATAS MALL - RJ </v>
      </c>
      <c r="C71">
        <f>VLOOKUP($A71,'De Para'!$AI$2:$AL$1051,3,0)</f>
        <v>213</v>
      </c>
      <c r="D71" t="str">
        <f>VLOOKUP($A71,'De Para'!$AI$2:$AL$1051,4,0)</f>
        <v>RIO/ES</v>
      </c>
      <c r="E71">
        <v>0</v>
      </c>
      <c r="F71" s="7" t="str">
        <f>VLOOKUP($A71,'[1]PORTE 18-19'!$A$4:$M$1053,13,0)</f>
        <v>PORTE 3</v>
      </c>
      <c r="G71">
        <f>VLOOKUP($F71,'De Para'!$M$2:$O$7,3,0)</f>
        <v>90</v>
      </c>
      <c r="H71" s="7" t="str">
        <f>VLOOKUP($R71,'De Para'!$M$10:$N$25,2,0)</f>
        <v>PERFIL A</v>
      </c>
      <c r="I71" s="7" t="str">
        <f t="shared" si="7"/>
        <v>PORTE 3 / PERFIL A</v>
      </c>
      <c r="J71" s="1">
        <f>VLOOKUP($A71,'De Para'!$D$2:$E$1051,2,0)</f>
        <v>97413.549999999988</v>
      </c>
      <c r="K71" s="1">
        <f>VLOOKUP($A71,'De Para'!$A$2:$B$1051,2,0)</f>
        <v>236040.07140119211</v>
      </c>
      <c r="L71" s="1">
        <f>VLOOKUP(A71,'De Para'!$G$2:$H$1050,2,0)</f>
        <v>49181.522857796386</v>
      </c>
      <c r="M71">
        <f>VLOOKUP($A71,'De Para'!$J$2:$K$1051,2,0)</f>
        <v>104</v>
      </c>
      <c r="N71">
        <f t="shared" si="18"/>
        <v>1</v>
      </c>
      <c r="O71">
        <f t="shared" si="19"/>
        <v>1</v>
      </c>
      <c r="P71">
        <f t="shared" si="20"/>
        <v>1</v>
      </c>
      <c r="Q71">
        <f t="shared" si="21"/>
        <v>1</v>
      </c>
      <c r="R71" t="str">
        <f t="shared" si="9"/>
        <v>1111</v>
      </c>
      <c r="S71" s="29" t="e">
        <f>J71/#REF!</f>
        <v>#REF!</v>
      </c>
      <c r="T71" s="29" t="e">
        <f>K71/#REF!</f>
        <v>#REF!</v>
      </c>
      <c r="U71" s="29" t="e">
        <f>L71/#REF!</f>
        <v>#REF!</v>
      </c>
      <c r="W71" t="str">
        <f>VLOOKUP(R71,'De Para'!$O$9:$P$25,2,FALSE)</f>
        <v>Lojas com todas as metas</v>
      </c>
      <c r="X71">
        <f>VLOOKUP(W71,content!$B:$C,2,FALSE)</f>
        <v>741869</v>
      </c>
      <c r="Y71">
        <f>VLOOKUP(F71&amp;W71,content!$E:$H,4,FALSE)</f>
        <v>741893</v>
      </c>
    </row>
    <row r="72" spans="1:25" x14ac:dyDescent="0.25">
      <c r="A72">
        <v>261</v>
      </c>
      <c r="B72" t="str">
        <f>VLOOKUP($A72,'De Para'!$AI$2:$AL$1051,2,0)</f>
        <v>PRES. PRUDENTE 1 - SP</v>
      </c>
      <c r="C72">
        <f>VLOOKUP($A72,'De Para'!$AI$2:$AL$1051,3,0)</f>
        <v>513</v>
      </c>
      <c r="D72" t="str">
        <f>VLOOKUP($A72,'De Para'!$AI$2:$AL$1051,4,0)</f>
        <v>SUL</v>
      </c>
      <c r="E72">
        <v>0</v>
      </c>
      <c r="F72" s="7" t="str">
        <f>VLOOKUP($A72,'[1]PORTE 18-19'!$A$4:$M$1053,13,0)</f>
        <v>PORTE 3</v>
      </c>
      <c r="G72">
        <f>VLOOKUP($F72,'De Para'!$M$2:$O$7,3,0)</f>
        <v>90</v>
      </c>
      <c r="H72" s="7" t="str">
        <f>VLOOKUP($R72,'De Para'!$M$10:$N$25,2,0)</f>
        <v>PERFIL A</v>
      </c>
      <c r="I72" s="7" t="str">
        <f t="shared" si="7"/>
        <v>PORTE 3 / PERFIL A</v>
      </c>
      <c r="J72" s="1">
        <f>VLOOKUP($A72,'De Para'!$D$2:$E$1051,2,0)</f>
        <v>143087.54000000004</v>
      </c>
      <c r="K72" s="1">
        <f>VLOOKUP($A72,'De Para'!$A$2:$B$1051,2,0)</f>
        <v>102734.51931546348</v>
      </c>
      <c r="L72" s="1">
        <f>VLOOKUP(A72,'De Para'!$G$2:$H$1050,2,0)</f>
        <v>57388.853414190293</v>
      </c>
      <c r="M72">
        <f>VLOOKUP($A72,'De Para'!$J$2:$K$1051,2,0)</f>
        <v>103</v>
      </c>
      <c r="N72">
        <f t="shared" si="18"/>
        <v>1</v>
      </c>
      <c r="O72">
        <f t="shared" si="19"/>
        <v>1</v>
      </c>
      <c r="P72">
        <f t="shared" si="20"/>
        <v>1</v>
      </c>
      <c r="Q72">
        <f t="shared" si="21"/>
        <v>1</v>
      </c>
      <c r="R72" t="str">
        <f t="shared" si="9"/>
        <v>1111</v>
      </c>
      <c r="S72" s="29" t="e">
        <f>J72/#REF!</f>
        <v>#REF!</v>
      </c>
      <c r="T72" s="29" t="e">
        <f>K72/#REF!</f>
        <v>#REF!</v>
      </c>
      <c r="U72" s="29" t="e">
        <f>L72/#REF!</f>
        <v>#REF!</v>
      </c>
      <c r="W72" t="str">
        <f>VLOOKUP(R72,'De Para'!$O$9:$P$25,2,FALSE)</f>
        <v>Lojas com todas as metas</v>
      </c>
      <c r="X72">
        <f>VLOOKUP(W72,content!$B:$C,2,FALSE)</f>
        <v>741869</v>
      </c>
      <c r="Y72">
        <f>VLOOKUP(F72&amp;W72,content!$E:$H,4,FALSE)</f>
        <v>741893</v>
      </c>
    </row>
    <row r="73" spans="1:25" x14ac:dyDescent="0.25">
      <c r="A73">
        <v>263</v>
      </c>
      <c r="B73" t="str">
        <f>VLOOKUP($A73,'De Para'!$AI$2:$AL$1051,2,0)</f>
        <v>BETIM PRAÇA - MG</v>
      </c>
      <c r="C73">
        <f>VLOOKUP($A73,'De Para'!$AI$2:$AL$1051,3,0)</f>
        <v>411</v>
      </c>
      <c r="D73" t="str">
        <f>VLOOKUP($A73,'De Para'!$AI$2:$AL$1051,4,0)</f>
        <v>MG/NE</v>
      </c>
      <c r="E73">
        <v>0</v>
      </c>
      <c r="F73" s="7" t="str">
        <f>VLOOKUP($A73,'[1]PORTE 18-19'!$A$4:$M$1053,13,0)</f>
        <v>PORTE 4</v>
      </c>
      <c r="G73">
        <f>VLOOKUP($F73,'De Para'!$M$2:$O$7,3,0)</f>
        <v>115</v>
      </c>
      <c r="H73" s="7" t="str">
        <f>VLOOKUP($R73,'De Para'!$M$10:$N$25,2,0)</f>
        <v>PERFIL A</v>
      </c>
      <c r="I73" s="7" t="str">
        <f t="shared" si="7"/>
        <v>PORTE 4 / PERFIL A</v>
      </c>
      <c r="J73" s="1">
        <f>VLOOKUP($A73,'De Para'!$D$2:$E$1051,2,0)</f>
        <v>180110.21</v>
      </c>
      <c r="K73" s="1">
        <f>VLOOKUP($A73,'De Para'!$A$2:$B$1051,2,0)</f>
        <v>342180.1870067119</v>
      </c>
      <c r="L73" s="1">
        <f>VLOOKUP(A73,'De Para'!$G$2:$H$1050,2,0)</f>
        <v>96278.589462009346</v>
      </c>
      <c r="M73">
        <f>VLOOKUP($A73,'De Para'!$J$2:$K$1051,2,0)</f>
        <v>155</v>
      </c>
      <c r="N73">
        <f t="shared" si="18"/>
        <v>1</v>
      </c>
      <c r="O73">
        <f t="shared" si="19"/>
        <v>1</v>
      </c>
      <c r="P73">
        <f t="shared" si="20"/>
        <v>1</v>
      </c>
      <c r="Q73">
        <f t="shared" si="21"/>
        <v>1</v>
      </c>
      <c r="R73" t="str">
        <f t="shared" si="9"/>
        <v>1111</v>
      </c>
      <c r="S73" s="29" t="e">
        <f>J73/#REF!</f>
        <v>#REF!</v>
      </c>
      <c r="T73" s="29" t="e">
        <f>K73/#REF!</f>
        <v>#REF!</v>
      </c>
      <c r="U73" s="29" t="e">
        <f>L73/#REF!</f>
        <v>#REF!</v>
      </c>
      <c r="W73" t="str">
        <f>VLOOKUP(R73,'De Para'!$O$9:$P$25,2,FALSE)</f>
        <v>Lojas com todas as metas</v>
      </c>
      <c r="X73">
        <f>VLOOKUP(W73,content!$B:$C,2,FALSE)</f>
        <v>741869</v>
      </c>
      <c r="Y73">
        <f>VLOOKUP(F73&amp;W73,content!$E:$H,4,FALSE)</f>
        <v>741916</v>
      </c>
    </row>
    <row r="74" spans="1:25" x14ac:dyDescent="0.25">
      <c r="A74">
        <v>270</v>
      </c>
      <c r="B74" t="str">
        <f>VLOOKUP($A74,'De Para'!$AI$2:$AL$1051,2,0)</f>
        <v>RONDONÓPOLIS 2 - MT</v>
      </c>
      <c r="C74">
        <f>VLOOKUP($A74,'De Para'!$AI$2:$AL$1051,3,0)</f>
        <v>110</v>
      </c>
      <c r="D74" t="str">
        <f>VLOOKUP($A74,'De Para'!$AI$2:$AL$1051,4,0)</f>
        <v>SPI/CO</v>
      </c>
      <c r="E74">
        <v>0</v>
      </c>
      <c r="F74" s="7" t="str">
        <f>VLOOKUP($A74,'[1]PORTE 18-19'!$A$4:$M$1053,13,0)</f>
        <v>PORTE 2</v>
      </c>
      <c r="G74">
        <f>VLOOKUP($F74,'De Para'!$M$2:$O$7,3,0)</f>
        <v>70</v>
      </c>
      <c r="H74" s="7" t="str">
        <f>VLOOKUP($R74,'De Para'!$M$10:$N$25,2,0)</f>
        <v>PERFIL A</v>
      </c>
      <c r="I74" s="7" t="str">
        <f t="shared" si="7"/>
        <v>PORTE 2 / PERFIL A</v>
      </c>
      <c r="J74" s="1">
        <f>VLOOKUP($A74,'De Para'!$D$2:$E$1051,2,0)</f>
        <v>87122.96</v>
      </c>
      <c r="K74" s="1">
        <f>VLOOKUP($A74,'De Para'!$A$2:$B$1051,2,0)</f>
        <v>51307.415645196888</v>
      </c>
      <c r="L74" s="1">
        <f>VLOOKUP(A74,'De Para'!$G$2:$H$1050,2,0)</f>
        <v>34655.227991497784</v>
      </c>
      <c r="M74">
        <f>VLOOKUP($A74,'De Para'!$J$2:$K$1051,2,0)</f>
        <v>65</v>
      </c>
      <c r="N74">
        <f t="shared" si="18"/>
        <v>1</v>
      </c>
      <c r="O74">
        <f t="shared" si="19"/>
        <v>1</v>
      </c>
      <c r="P74">
        <f t="shared" si="20"/>
        <v>1</v>
      </c>
      <c r="Q74">
        <f t="shared" si="21"/>
        <v>1</v>
      </c>
      <c r="R74" t="str">
        <f t="shared" si="9"/>
        <v>1111</v>
      </c>
      <c r="S74" s="29" t="e">
        <f>J74/#REF!</f>
        <v>#REF!</v>
      </c>
      <c r="T74" s="29" t="e">
        <f>K74/#REF!</f>
        <v>#REF!</v>
      </c>
      <c r="U74" s="29" t="e">
        <f>L74/#REF!</f>
        <v>#REF!</v>
      </c>
      <c r="W74" t="str">
        <f>VLOOKUP(R74,'De Para'!$O$9:$P$25,2,FALSE)</f>
        <v>Lojas com todas as metas</v>
      </c>
      <c r="X74">
        <f>VLOOKUP(W74,content!$B:$C,2,FALSE)</f>
        <v>741869</v>
      </c>
      <c r="Y74">
        <f>VLOOKUP(F74&amp;W74,content!$E:$H,4,FALSE)</f>
        <v>741882</v>
      </c>
    </row>
    <row r="75" spans="1:25" x14ac:dyDescent="0.25">
      <c r="A75">
        <v>275</v>
      </c>
      <c r="B75" t="str">
        <f>VLOOKUP($A75,'De Para'!$AI$2:$AL$1051,2,0)</f>
        <v>SANTO AMARO 5 - SP</v>
      </c>
      <c r="C75">
        <f>VLOOKUP($A75,'De Para'!$AI$2:$AL$1051,3,0)</f>
        <v>310</v>
      </c>
      <c r="D75" t="str">
        <f>VLOOKUP($A75,'De Para'!$AI$2:$AL$1051,4,0)</f>
        <v>GDE SP</v>
      </c>
      <c r="E75">
        <v>0</v>
      </c>
      <c r="F75" s="7" t="str">
        <f>VLOOKUP($A75,'[1]PORTE 18-19'!$A$4:$M$1053,13,0)</f>
        <v>PORTE 4</v>
      </c>
      <c r="G75">
        <f>VLOOKUP($F75,'De Para'!$M$2:$O$7,3,0)</f>
        <v>115</v>
      </c>
      <c r="H75" s="7" t="str">
        <f>VLOOKUP($R75,'De Para'!$M$10:$N$25,2,0)</f>
        <v>PERFIL A</v>
      </c>
      <c r="I75" s="7" t="str">
        <f t="shared" si="7"/>
        <v>PORTE 4 / PERFIL A</v>
      </c>
      <c r="J75" s="1">
        <f>VLOOKUP($A75,'De Para'!$D$2:$E$1051,2,0)</f>
        <v>217926.42</v>
      </c>
      <c r="K75" s="1">
        <f>VLOOKUP($A75,'De Para'!$A$2:$B$1051,2,0)</f>
        <v>323642.86318354704</v>
      </c>
      <c r="L75" s="1">
        <f>VLOOKUP(A75,'De Para'!$G$2:$H$1050,2,0)</f>
        <v>108252.05568657203</v>
      </c>
      <c r="M75">
        <f>VLOOKUP($A75,'De Para'!$J$2:$K$1051,2,0)</f>
        <v>169</v>
      </c>
      <c r="N75">
        <f t="shared" si="18"/>
        <v>1</v>
      </c>
      <c r="O75">
        <f t="shared" si="19"/>
        <v>1</v>
      </c>
      <c r="P75">
        <f t="shared" si="20"/>
        <v>1</v>
      </c>
      <c r="Q75">
        <f t="shared" si="21"/>
        <v>1</v>
      </c>
      <c r="R75" t="str">
        <f t="shared" si="9"/>
        <v>1111</v>
      </c>
      <c r="S75" s="29" t="e">
        <f>J75/#REF!</f>
        <v>#REF!</v>
      </c>
      <c r="T75" s="29" t="e">
        <f>K75/#REF!</f>
        <v>#REF!</v>
      </c>
      <c r="U75" s="29" t="e">
        <f>L75/#REF!</f>
        <v>#REF!</v>
      </c>
      <c r="W75" t="str">
        <f>VLOOKUP(R75,'De Para'!$O$9:$P$25,2,FALSE)</f>
        <v>Lojas com todas as metas</v>
      </c>
      <c r="X75">
        <f>VLOOKUP(W75,content!$B:$C,2,FALSE)</f>
        <v>741869</v>
      </c>
      <c r="Y75">
        <f>VLOOKUP(F75&amp;W75,content!$E:$H,4,FALSE)</f>
        <v>741916</v>
      </c>
    </row>
    <row r="76" spans="1:25" x14ac:dyDescent="0.25">
      <c r="A76">
        <v>281</v>
      </c>
      <c r="B76" t="str">
        <f>VLOOKUP($A76,'De Para'!$AI$2:$AL$1051,2,0)</f>
        <v>TAQUARA - RJ</v>
      </c>
      <c r="C76">
        <f>VLOOKUP($A76,'De Para'!$AI$2:$AL$1051,3,0)</f>
        <v>214</v>
      </c>
      <c r="D76" t="str">
        <f>VLOOKUP($A76,'De Para'!$AI$2:$AL$1051,4,0)</f>
        <v>RIO/ES</v>
      </c>
      <c r="E76">
        <v>0</v>
      </c>
      <c r="F76" s="7" t="str">
        <f>VLOOKUP($A76,'[1]PORTE 18-19'!$A$4:$M$1053,13,0)</f>
        <v>PORTE 3</v>
      </c>
      <c r="G76">
        <f>VLOOKUP($F76,'De Para'!$M$2:$O$7,3,0)</f>
        <v>90</v>
      </c>
      <c r="H76" s="7" t="str">
        <f>VLOOKUP($R76,'De Para'!$M$10:$N$25,2,0)</f>
        <v>PERFIL A</v>
      </c>
      <c r="I76" s="7" t="str">
        <f t="shared" si="7"/>
        <v>PORTE 3 / PERFIL A</v>
      </c>
      <c r="J76" s="1">
        <f>VLOOKUP($A76,'De Para'!$D$2:$E$1051,2,0)</f>
        <v>149792.81999999998</v>
      </c>
      <c r="K76" s="1">
        <f>VLOOKUP($A76,'De Para'!$A$2:$B$1051,2,0)</f>
        <v>158917.27806226726</v>
      </c>
      <c r="L76" s="1">
        <f>VLOOKUP(A76,'De Para'!$G$2:$H$1050,2,0)</f>
        <v>54190.22254874021</v>
      </c>
      <c r="M76">
        <f>VLOOKUP($A76,'De Para'!$J$2:$K$1051,2,0)</f>
        <v>123</v>
      </c>
      <c r="N76">
        <f t="shared" si="18"/>
        <v>1</v>
      </c>
      <c r="O76">
        <f t="shared" si="19"/>
        <v>1</v>
      </c>
      <c r="P76">
        <f t="shared" si="20"/>
        <v>1</v>
      </c>
      <c r="Q76">
        <f t="shared" si="21"/>
        <v>1</v>
      </c>
      <c r="R76" t="str">
        <f t="shared" si="9"/>
        <v>1111</v>
      </c>
      <c r="S76" s="29" t="e">
        <f>J76/#REF!</f>
        <v>#REF!</v>
      </c>
      <c r="T76" s="29" t="e">
        <f>K76/#REF!</f>
        <v>#REF!</v>
      </c>
      <c r="U76" s="29" t="e">
        <f>L76/#REF!</f>
        <v>#REF!</v>
      </c>
      <c r="W76" t="str">
        <f>VLOOKUP(R76,'De Para'!$O$9:$P$25,2,FALSE)</f>
        <v>Lojas com todas as metas</v>
      </c>
      <c r="X76">
        <f>VLOOKUP(W76,content!$B:$C,2,FALSE)</f>
        <v>741869</v>
      </c>
      <c r="Y76">
        <f>VLOOKUP(F76&amp;W76,content!$E:$H,4,FALSE)</f>
        <v>741893</v>
      </c>
    </row>
    <row r="77" spans="1:25" x14ac:dyDescent="0.25">
      <c r="A77">
        <v>286</v>
      </c>
      <c r="B77" t="str">
        <f>VLOOKUP($A77,'De Para'!$AI$2:$AL$1051,2,0)</f>
        <v>SOROCABA 1 - SP</v>
      </c>
      <c r="C77">
        <f>VLOOKUP($A77,'De Para'!$AI$2:$AL$1051,3,0)</f>
        <v>115</v>
      </c>
      <c r="D77" t="str">
        <f>VLOOKUP($A77,'De Para'!$AI$2:$AL$1051,4,0)</f>
        <v>SPI/CO</v>
      </c>
      <c r="E77">
        <v>0</v>
      </c>
      <c r="F77" s="7" t="str">
        <f>VLOOKUP($A77,'[1]PORTE 18-19'!$A$4:$M$1053,13,0)</f>
        <v>PORTE 3</v>
      </c>
      <c r="G77">
        <f>VLOOKUP($F77,'De Para'!$M$2:$O$7,3,0)</f>
        <v>90</v>
      </c>
      <c r="H77" s="7" t="str">
        <f>VLOOKUP($R77,'De Para'!$M$10:$N$25,2,0)</f>
        <v>PERFIL A</v>
      </c>
      <c r="I77" s="7" t="str">
        <f t="shared" si="7"/>
        <v>PORTE 3 / PERFIL A</v>
      </c>
      <c r="J77" s="1">
        <f>VLOOKUP($A77,'De Para'!$D$2:$E$1051,2,0)</f>
        <v>122642.52999999997</v>
      </c>
      <c r="K77" s="1">
        <f>VLOOKUP($A77,'De Para'!$A$2:$B$1051,2,0)</f>
        <v>239811.19705249782</v>
      </c>
      <c r="L77" s="1">
        <f>VLOOKUP(A77,'De Para'!$G$2:$H$1050,2,0)</f>
        <v>43478.440376064296</v>
      </c>
      <c r="M77">
        <f>VLOOKUP($A77,'De Para'!$J$2:$K$1051,2,0)</f>
        <v>103</v>
      </c>
      <c r="N77">
        <f t="shared" si="18"/>
        <v>1</v>
      </c>
      <c r="O77">
        <f t="shared" si="19"/>
        <v>1</v>
      </c>
      <c r="P77">
        <f t="shared" si="20"/>
        <v>1</v>
      </c>
      <c r="Q77">
        <f t="shared" si="21"/>
        <v>1</v>
      </c>
      <c r="R77" t="str">
        <f t="shared" si="9"/>
        <v>1111</v>
      </c>
      <c r="S77" s="29" t="e">
        <f>J77/#REF!</f>
        <v>#REF!</v>
      </c>
      <c r="T77" s="29" t="e">
        <f>K77/#REF!</f>
        <v>#REF!</v>
      </c>
      <c r="U77" s="29" t="e">
        <f>L77/#REF!</f>
        <v>#REF!</v>
      </c>
      <c r="W77" t="str">
        <f>VLOOKUP(R77,'De Para'!$O$9:$P$25,2,FALSE)</f>
        <v>Lojas com todas as metas</v>
      </c>
      <c r="X77">
        <f>VLOOKUP(W77,content!$B:$C,2,FALSE)</f>
        <v>741869</v>
      </c>
      <c r="Y77">
        <f>VLOOKUP(F77&amp;W77,content!$E:$H,4,FALSE)</f>
        <v>741893</v>
      </c>
    </row>
    <row r="78" spans="1:25" x14ac:dyDescent="0.25">
      <c r="A78">
        <v>288</v>
      </c>
      <c r="B78" t="str">
        <f>VLOOKUP($A78,'De Para'!$AI$2:$AL$1051,2,0)</f>
        <v>SETE LAGOAS 1 - MG</v>
      </c>
      <c r="C78">
        <f>VLOOKUP($A78,'De Para'!$AI$2:$AL$1051,3,0)</f>
        <v>412</v>
      </c>
      <c r="D78" t="str">
        <f>VLOOKUP($A78,'De Para'!$AI$2:$AL$1051,4,0)</f>
        <v>MG/NE</v>
      </c>
      <c r="E78">
        <v>0</v>
      </c>
      <c r="F78" s="7" t="str">
        <f>VLOOKUP($A78,'[1]PORTE 18-19'!$A$4:$M$1053,13,0)</f>
        <v>PORTE 2</v>
      </c>
      <c r="G78">
        <f>VLOOKUP($F78,'De Para'!$M$2:$O$7,3,0)</f>
        <v>70</v>
      </c>
      <c r="H78" s="7" t="str">
        <f>VLOOKUP($R78,'De Para'!$M$10:$N$25,2,0)</f>
        <v>PERFIL A</v>
      </c>
      <c r="I78" s="7" t="str">
        <f t="shared" si="7"/>
        <v>PORTE 2 / PERFIL A</v>
      </c>
      <c r="J78" s="1">
        <f>VLOOKUP($A78,'De Para'!$D$2:$E$1051,2,0)</f>
        <v>102026.66999999998</v>
      </c>
      <c r="K78" s="1">
        <f>VLOOKUP($A78,'De Para'!$A$2:$B$1051,2,0)</f>
        <v>123484.06198955505</v>
      </c>
      <c r="L78" s="1">
        <f>VLOOKUP(A78,'De Para'!$G$2:$H$1050,2,0)</f>
        <v>51618.939744695243</v>
      </c>
      <c r="M78">
        <f>VLOOKUP($A78,'De Para'!$J$2:$K$1051,2,0)</f>
        <v>110</v>
      </c>
      <c r="N78">
        <f t="shared" si="18"/>
        <v>1</v>
      </c>
      <c r="O78">
        <f t="shared" si="19"/>
        <v>1</v>
      </c>
      <c r="P78">
        <f t="shared" si="20"/>
        <v>1</v>
      </c>
      <c r="Q78">
        <f t="shared" si="21"/>
        <v>1</v>
      </c>
      <c r="R78" t="str">
        <f t="shared" si="9"/>
        <v>1111</v>
      </c>
      <c r="S78" s="29" t="e">
        <f>J78/#REF!</f>
        <v>#REF!</v>
      </c>
      <c r="T78" s="29" t="e">
        <f>K78/#REF!</f>
        <v>#REF!</v>
      </c>
      <c r="U78" s="29" t="e">
        <f>L78/#REF!</f>
        <v>#REF!</v>
      </c>
      <c r="W78" t="str">
        <f>VLOOKUP(R78,'De Para'!$O$9:$P$25,2,FALSE)</f>
        <v>Lojas com todas as metas</v>
      </c>
      <c r="X78">
        <f>VLOOKUP(W78,content!$B:$C,2,FALSE)</f>
        <v>741869</v>
      </c>
      <c r="Y78">
        <f>VLOOKUP(F78&amp;W78,content!$E:$H,4,FALSE)</f>
        <v>741882</v>
      </c>
    </row>
    <row r="79" spans="1:25" x14ac:dyDescent="0.25">
      <c r="A79">
        <v>293</v>
      </c>
      <c r="B79" t="str">
        <f>VLOOKUP($A79,'De Para'!$AI$2:$AL$1051,2,0)</f>
        <v>VARGINHA 2 - MG</v>
      </c>
      <c r="C79">
        <f>VLOOKUP($A79,'De Para'!$AI$2:$AL$1051,3,0)</f>
        <v>411</v>
      </c>
      <c r="D79" t="str">
        <f>VLOOKUP($A79,'De Para'!$AI$2:$AL$1051,4,0)</f>
        <v>MG/NE</v>
      </c>
      <c r="E79">
        <v>0</v>
      </c>
      <c r="F79" s="7" t="str">
        <f>VLOOKUP($A79,'[1]PORTE 18-19'!$A$4:$M$1053,13,0)</f>
        <v>PORTE 2</v>
      </c>
      <c r="G79">
        <f>VLOOKUP($F79,'De Para'!$M$2:$O$7,3,0)</f>
        <v>70</v>
      </c>
      <c r="H79" s="7" t="str">
        <f>VLOOKUP($R79,'De Para'!$M$10:$N$25,2,0)</f>
        <v>PERFIL A</v>
      </c>
      <c r="I79" s="7" t="str">
        <f t="shared" si="7"/>
        <v>PORTE 2 / PERFIL A</v>
      </c>
      <c r="J79" s="1">
        <f>VLOOKUP($A79,'De Para'!$D$2:$E$1051,2,0)</f>
        <v>91884.82</v>
      </c>
      <c r="K79" s="1">
        <f>VLOOKUP($A79,'De Para'!$A$2:$B$1051,2,0)</f>
        <v>131218.07873730097</v>
      </c>
      <c r="L79" s="1">
        <f>VLOOKUP(A79,'De Para'!$G$2:$H$1050,2,0)</f>
        <v>55922.08819175743</v>
      </c>
      <c r="M79">
        <f>VLOOKUP($A79,'De Para'!$J$2:$K$1051,2,0)</f>
        <v>120</v>
      </c>
      <c r="N79">
        <f t="shared" si="18"/>
        <v>1</v>
      </c>
      <c r="O79">
        <f t="shared" si="19"/>
        <v>1</v>
      </c>
      <c r="P79">
        <f t="shared" si="20"/>
        <v>1</v>
      </c>
      <c r="Q79">
        <f t="shared" si="21"/>
        <v>1</v>
      </c>
      <c r="R79" t="str">
        <f t="shared" si="9"/>
        <v>1111</v>
      </c>
      <c r="S79" s="29" t="e">
        <f>J79/#REF!</f>
        <v>#REF!</v>
      </c>
      <c r="T79" s="29" t="e">
        <f>K79/#REF!</f>
        <v>#REF!</v>
      </c>
      <c r="U79" s="29" t="e">
        <f>L79/#REF!</f>
        <v>#REF!</v>
      </c>
      <c r="W79" t="str">
        <f>VLOOKUP(R79,'De Para'!$O$9:$P$25,2,FALSE)</f>
        <v>Lojas com todas as metas</v>
      </c>
      <c r="X79">
        <f>VLOOKUP(W79,content!$B:$C,2,FALSE)</f>
        <v>741869</v>
      </c>
      <c r="Y79">
        <f>VLOOKUP(F79&amp;W79,content!$E:$H,4,FALSE)</f>
        <v>741882</v>
      </c>
    </row>
    <row r="80" spans="1:25" x14ac:dyDescent="0.25">
      <c r="A80">
        <v>296</v>
      </c>
      <c r="B80" t="str">
        <f>VLOOKUP($A80,'De Para'!$AI$2:$AL$1051,2,0)</f>
        <v>SHOP WEST SHOPPING 2  - RJ</v>
      </c>
      <c r="C80">
        <f>VLOOKUP($A80,'De Para'!$AI$2:$AL$1051,3,0)</f>
        <v>214</v>
      </c>
      <c r="D80" t="str">
        <f>VLOOKUP($A80,'De Para'!$AI$2:$AL$1051,4,0)</f>
        <v>RIO/ES</v>
      </c>
      <c r="E80">
        <v>0</v>
      </c>
      <c r="F80" s="7" t="str">
        <f>VLOOKUP($A80,'[1]PORTE 18-19'!$A$4:$M$1053,13,0)</f>
        <v>PORTE 3</v>
      </c>
      <c r="G80">
        <f>VLOOKUP($F80,'De Para'!$M$2:$O$7,3,0)</f>
        <v>90</v>
      </c>
      <c r="H80" s="7" t="str">
        <f>VLOOKUP($R80,'De Para'!$M$10:$N$25,2,0)</f>
        <v>PERFIL A</v>
      </c>
      <c r="I80" s="7" t="str">
        <f t="shared" si="7"/>
        <v>PORTE 3 / PERFIL A</v>
      </c>
      <c r="J80" s="1">
        <f>VLOOKUP($A80,'De Para'!$D$2:$E$1051,2,0)</f>
        <v>81980.56</v>
      </c>
      <c r="K80" s="1">
        <f>VLOOKUP($A80,'De Para'!$A$2:$B$1051,2,0)</f>
        <v>291228.31988047063</v>
      </c>
      <c r="L80" s="1">
        <f>VLOOKUP(A80,'De Para'!$G$2:$H$1050,2,0)</f>
        <v>47445.347439602425</v>
      </c>
      <c r="M80">
        <f>VLOOKUP($A80,'De Para'!$J$2:$K$1051,2,0)</f>
        <v>76</v>
      </c>
      <c r="N80">
        <f t="shared" si="18"/>
        <v>1</v>
      </c>
      <c r="O80">
        <f t="shared" si="19"/>
        <v>1</v>
      </c>
      <c r="P80">
        <f t="shared" si="20"/>
        <v>1</v>
      </c>
      <c r="Q80">
        <f t="shared" si="21"/>
        <v>1</v>
      </c>
      <c r="R80" t="str">
        <f t="shared" si="9"/>
        <v>1111</v>
      </c>
      <c r="S80" s="29" t="e">
        <f>J80/#REF!</f>
        <v>#REF!</v>
      </c>
      <c r="T80" s="29" t="e">
        <f>K80/#REF!</f>
        <v>#REF!</v>
      </c>
      <c r="U80" s="29" t="e">
        <f>L80/#REF!</f>
        <v>#REF!</v>
      </c>
      <c r="W80" t="str">
        <f>VLOOKUP(R80,'De Para'!$O$9:$P$25,2,FALSE)</f>
        <v>Lojas com todas as metas</v>
      </c>
      <c r="X80">
        <f>VLOOKUP(W80,content!$B:$C,2,FALSE)</f>
        <v>741869</v>
      </c>
      <c r="Y80">
        <f>VLOOKUP(F80&amp;W80,content!$E:$H,4,FALSE)</f>
        <v>741893</v>
      </c>
    </row>
    <row r="81" spans="1:25" x14ac:dyDescent="0.25">
      <c r="A81">
        <v>311</v>
      </c>
      <c r="B81" t="str">
        <f>VLOOKUP($A81,'De Para'!$AI$2:$AL$1051,2,0)</f>
        <v>LONDRINA CENTRO - PR</v>
      </c>
      <c r="C81">
        <f>VLOOKUP($A81,'De Para'!$AI$2:$AL$1051,3,0)</f>
        <v>513</v>
      </c>
      <c r="D81" t="str">
        <f>VLOOKUP($A81,'De Para'!$AI$2:$AL$1051,4,0)</f>
        <v>SUL</v>
      </c>
      <c r="E81">
        <v>0</v>
      </c>
      <c r="F81" s="7" t="str">
        <f>VLOOKUP($A81,'[1]PORTE 18-19'!$A$4:$M$1053,13,0)</f>
        <v>PORTE 2</v>
      </c>
      <c r="G81">
        <f>VLOOKUP($F81,'De Para'!$M$2:$O$7,3,0)</f>
        <v>70</v>
      </c>
      <c r="H81" s="7" t="str">
        <f>VLOOKUP($R81,'De Para'!$M$10:$N$25,2,0)</f>
        <v>PERFIL A</v>
      </c>
      <c r="I81" s="7" t="str">
        <f t="shared" si="7"/>
        <v>PORTE 2 / PERFIL A</v>
      </c>
      <c r="J81" s="1">
        <f>VLOOKUP($A81,'De Para'!$D$2:$E$1051,2,0)</f>
        <v>83742.900000000009</v>
      </c>
      <c r="K81" s="1">
        <f>VLOOKUP($A81,'De Para'!$A$2:$B$1051,2,0)</f>
        <v>105348.90380551394</v>
      </c>
      <c r="L81" s="1">
        <f>VLOOKUP(A81,'De Para'!$G$2:$H$1050,2,0)</f>
        <v>40725.12818750611</v>
      </c>
      <c r="M81">
        <f>VLOOKUP($A81,'De Para'!$J$2:$K$1051,2,0)</f>
        <v>73</v>
      </c>
      <c r="N81">
        <f t="shared" si="18"/>
        <v>1</v>
      </c>
      <c r="O81">
        <f t="shared" si="19"/>
        <v>1</v>
      </c>
      <c r="P81">
        <f t="shared" si="20"/>
        <v>1</v>
      </c>
      <c r="Q81">
        <f t="shared" si="21"/>
        <v>1</v>
      </c>
      <c r="R81" t="str">
        <f t="shared" si="9"/>
        <v>1111</v>
      </c>
      <c r="S81" s="29" t="e">
        <f>J81/#REF!</f>
        <v>#REF!</v>
      </c>
      <c r="T81" s="29" t="e">
        <f>K81/#REF!</f>
        <v>#REF!</v>
      </c>
      <c r="U81" s="29" t="e">
        <f>L81/#REF!</f>
        <v>#REF!</v>
      </c>
      <c r="W81" t="str">
        <f>VLOOKUP(R81,'De Para'!$O$9:$P$25,2,FALSE)</f>
        <v>Lojas com todas as metas</v>
      </c>
      <c r="X81">
        <f>VLOOKUP(W81,content!$B:$C,2,FALSE)</f>
        <v>741869</v>
      </c>
      <c r="Y81">
        <f>VLOOKUP(F81&amp;W81,content!$E:$H,4,FALSE)</f>
        <v>741882</v>
      </c>
    </row>
    <row r="82" spans="1:25" x14ac:dyDescent="0.25">
      <c r="A82">
        <v>322</v>
      </c>
      <c r="B82" t="str">
        <f>VLOOKUP($A82,'De Para'!$AI$2:$AL$1051,2,0)</f>
        <v>ERECHIM - RS</v>
      </c>
      <c r="C82">
        <f>VLOOKUP($A82,'De Para'!$AI$2:$AL$1051,3,0)</f>
        <v>510</v>
      </c>
      <c r="D82" t="str">
        <f>VLOOKUP($A82,'De Para'!$AI$2:$AL$1051,4,0)</f>
        <v>SUL</v>
      </c>
      <c r="E82">
        <v>0</v>
      </c>
      <c r="F82" s="7" t="str">
        <f>VLOOKUP($A82,'[1]PORTE 18-19'!$A$4:$M$1053,13,0)</f>
        <v>PORTE 2</v>
      </c>
      <c r="G82">
        <f>VLOOKUP($F82,'De Para'!$M$2:$O$7,3,0)</f>
        <v>70</v>
      </c>
      <c r="H82" s="7" t="str">
        <f>VLOOKUP($R82,'De Para'!$M$10:$N$25,2,0)</f>
        <v>PERFIL A</v>
      </c>
      <c r="I82" s="7" t="str">
        <f t="shared" si="7"/>
        <v>PORTE 2 / PERFIL A</v>
      </c>
      <c r="J82" s="1">
        <f>VLOOKUP($A82,'De Para'!$D$2:$E$1051,2,0)</f>
        <v>93903.700000000012</v>
      </c>
      <c r="K82" s="1">
        <f>VLOOKUP($A82,'De Para'!$A$2:$B$1051,2,0)</f>
        <v>86033.883949418974</v>
      </c>
      <c r="L82" s="1">
        <f>VLOOKUP(A82,'De Para'!$G$2:$H$1050,2,0)</f>
        <v>47021.673919230634</v>
      </c>
      <c r="M82">
        <f>VLOOKUP($A82,'De Para'!$J$2:$K$1051,2,0)</f>
        <v>56</v>
      </c>
      <c r="N82">
        <f t="shared" si="18"/>
        <v>1</v>
      </c>
      <c r="O82">
        <f t="shared" si="19"/>
        <v>1</v>
      </c>
      <c r="P82">
        <f t="shared" si="20"/>
        <v>1</v>
      </c>
      <c r="Q82">
        <f t="shared" si="21"/>
        <v>1</v>
      </c>
      <c r="R82" t="str">
        <f t="shared" si="9"/>
        <v>1111</v>
      </c>
      <c r="S82" s="29" t="e">
        <f>J82/#REF!</f>
        <v>#REF!</v>
      </c>
      <c r="T82" s="29" t="e">
        <f>K82/#REF!</f>
        <v>#REF!</v>
      </c>
      <c r="U82" s="29" t="e">
        <f>L82/#REF!</f>
        <v>#REF!</v>
      </c>
      <c r="W82" t="str">
        <f>VLOOKUP(R82,'De Para'!$O$9:$P$25,2,FALSE)</f>
        <v>Lojas com todas as metas</v>
      </c>
      <c r="X82">
        <f>VLOOKUP(W82,content!$B:$C,2,FALSE)</f>
        <v>741869</v>
      </c>
      <c r="Y82">
        <f>VLOOKUP(F82&amp;W82,content!$E:$H,4,FALSE)</f>
        <v>741882</v>
      </c>
    </row>
    <row r="83" spans="1:25" x14ac:dyDescent="0.25">
      <c r="A83">
        <v>324</v>
      </c>
      <c r="B83" t="str">
        <f>VLOOKUP($A83,'De Para'!$AI$2:$AL$1051,2,0)</f>
        <v>GRAVATAÍ - RS</v>
      </c>
      <c r="C83">
        <f>VLOOKUP($A83,'De Para'!$AI$2:$AL$1051,3,0)</f>
        <v>510</v>
      </c>
      <c r="D83" t="str">
        <f>VLOOKUP($A83,'De Para'!$AI$2:$AL$1051,4,0)</f>
        <v>SUL</v>
      </c>
      <c r="E83">
        <v>0</v>
      </c>
      <c r="F83" s="7" t="str">
        <f>VLOOKUP($A83,'[1]PORTE 18-19'!$A$4:$M$1053,13,0)</f>
        <v>PORTE 2</v>
      </c>
      <c r="G83">
        <f>VLOOKUP($F83,'De Para'!$M$2:$O$7,3,0)</f>
        <v>70</v>
      </c>
      <c r="H83" s="7" t="str">
        <f>VLOOKUP($R83,'De Para'!$M$10:$N$25,2,0)</f>
        <v>PERFIL A</v>
      </c>
      <c r="I83" s="7" t="str">
        <f t="shared" si="7"/>
        <v>PORTE 2 / PERFIL A</v>
      </c>
      <c r="J83" s="1">
        <f>VLOOKUP($A83,'De Para'!$D$2:$E$1051,2,0)</f>
        <v>43423.18</v>
      </c>
      <c r="K83" s="1">
        <f>VLOOKUP($A83,'De Para'!$A$2:$B$1051,2,0)</f>
        <v>52096.868174207761</v>
      </c>
      <c r="L83" s="1">
        <f>VLOOKUP(A83,'De Para'!$G$2:$H$1050,2,0)</f>
        <v>22642.261475073945</v>
      </c>
      <c r="M83">
        <f>VLOOKUP($A83,'De Para'!$J$2:$K$1051,2,0)</f>
        <v>44</v>
      </c>
      <c r="N83">
        <f t="shared" si="18"/>
        <v>1</v>
      </c>
      <c r="O83">
        <f t="shared" si="19"/>
        <v>1</v>
      </c>
      <c r="P83">
        <f t="shared" si="20"/>
        <v>1</v>
      </c>
      <c r="Q83">
        <f t="shared" si="21"/>
        <v>1</v>
      </c>
      <c r="R83" t="str">
        <f t="shared" si="9"/>
        <v>1111</v>
      </c>
      <c r="S83" s="29" t="e">
        <f>J83/#REF!</f>
        <v>#REF!</v>
      </c>
      <c r="T83" s="29" t="e">
        <f>K83/#REF!</f>
        <v>#REF!</v>
      </c>
      <c r="U83" s="29" t="e">
        <f>L83/#REF!</f>
        <v>#REF!</v>
      </c>
      <c r="W83" t="str">
        <f>VLOOKUP(R83,'De Para'!$O$9:$P$25,2,FALSE)</f>
        <v>Lojas com todas as metas</v>
      </c>
      <c r="X83">
        <f>VLOOKUP(W83,content!$B:$C,2,FALSE)</f>
        <v>741869</v>
      </c>
      <c r="Y83">
        <f>VLOOKUP(F83&amp;W83,content!$E:$H,4,FALSE)</f>
        <v>741882</v>
      </c>
    </row>
    <row r="84" spans="1:25" x14ac:dyDescent="0.25">
      <c r="A84">
        <v>330</v>
      </c>
      <c r="B84" t="str">
        <f>VLOOKUP($A84,'De Para'!$AI$2:$AL$1051,2,0)</f>
        <v>BARREIRO 2 - MG</v>
      </c>
      <c r="C84">
        <f>VLOOKUP($A84,'De Para'!$AI$2:$AL$1051,3,0)</f>
        <v>411</v>
      </c>
      <c r="D84" t="str">
        <f>VLOOKUP($A84,'De Para'!$AI$2:$AL$1051,4,0)</f>
        <v>MG/NE</v>
      </c>
      <c r="E84">
        <v>0</v>
      </c>
      <c r="F84" s="7" t="str">
        <f>VLOOKUP($A84,'[1]PORTE 18-19'!$A$4:$M$1053,13,0)</f>
        <v>PORTE 3</v>
      </c>
      <c r="G84">
        <f>VLOOKUP($F84,'De Para'!$M$2:$O$7,3,0)</f>
        <v>90</v>
      </c>
      <c r="H84" s="7" t="str">
        <f>VLOOKUP($R84,'De Para'!$M$10:$N$25,2,0)</f>
        <v>PERFIL A</v>
      </c>
      <c r="I84" s="7" t="str">
        <f t="shared" si="7"/>
        <v>PORTE 3 / PERFIL A</v>
      </c>
      <c r="J84" s="1">
        <f>VLOOKUP($A84,'De Para'!$D$2:$E$1051,2,0)</f>
        <v>162816.99</v>
      </c>
      <c r="K84" s="1">
        <f>VLOOKUP($A84,'De Para'!$A$2:$B$1051,2,0)</f>
        <v>324265.59194847284</v>
      </c>
      <c r="L84" s="1">
        <f>VLOOKUP(A84,'De Para'!$G$2:$H$1050,2,0)</f>
        <v>70753.272760903506</v>
      </c>
      <c r="M84">
        <f>VLOOKUP($A84,'De Para'!$J$2:$K$1051,2,0)</f>
        <v>104</v>
      </c>
      <c r="N84">
        <f t="shared" si="18"/>
        <v>1</v>
      </c>
      <c r="O84">
        <f t="shared" si="19"/>
        <v>1</v>
      </c>
      <c r="P84">
        <f t="shared" si="20"/>
        <v>1</v>
      </c>
      <c r="Q84">
        <f t="shared" si="21"/>
        <v>1</v>
      </c>
      <c r="R84" t="str">
        <f t="shared" si="9"/>
        <v>1111</v>
      </c>
      <c r="S84" s="29" t="e">
        <f>J84/#REF!</f>
        <v>#REF!</v>
      </c>
      <c r="T84" s="29" t="e">
        <f>K84/#REF!</f>
        <v>#REF!</v>
      </c>
      <c r="U84" s="29" t="e">
        <f>L84/#REF!</f>
        <v>#REF!</v>
      </c>
      <c r="W84" t="str">
        <f>VLOOKUP(R84,'De Para'!$O$9:$P$25,2,FALSE)</f>
        <v>Lojas com todas as metas</v>
      </c>
      <c r="X84">
        <f>VLOOKUP(W84,content!$B:$C,2,FALSE)</f>
        <v>741869</v>
      </c>
      <c r="Y84">
        <f>VLOOKUP(F84&amp;W84,content!$E:$H,4,FALSE)</f>
        <v>741893</v>
      </c>
    </row>
    <row r="85" spans="1:25" x14ac:dyDescent="0.25">
      <c r="A85">
        <v>331</v>
      </c>
      <c r="B85" t="str">
        <f>VLOOKUP($A85,'De Para'!$AI$2:$AL$1051,2,0)</f>
        <v>BARBACENA 2 - MG</v>
      </c>
      <c r="C85">
        <f>VLOOKUP($A85,'De Para'!$AI$2:$AL$1051,3,0)</f>
        <v>411</v>
      </c>
      <c r="D85" t="str">
        <f>VLOOKUP($A85,'De Para'!$AI$2:$AL$1051,4,0)</f>
        <v>MG/NE</v>
      </c>
      <c r="E85">
        <v>0</v>
      </c>
      <c r="F85" s="7" t="str">
        <f>VLOOKUP($A85,'[1]PORTE 18-19'!$A$4:$M$1053,13,0)</f>
        <v>PORTE 2</v>
      </c>
      <c r="G85">
        <f>VLOOKUP($F85,'De Para'!$M$2:$O$7,3,0)</f>
        <v>70</v>
      </c>
      <c r="H85" s="7" t="str">
        <f>VLOOKUP($R85,'De Para'!$M$10:$N$25,2,0)</f>
        <v>PERFIL A</v>
      </c>
      <c r="I85" s="7" t="str">
        <f t="shared" si="7"/>
        <v>PORTE 2 / PERFIL A</v>
      </c>
      <c r="J85" s="1">
        <f>VLOOKUP($A85,'De Para'!$D$2:$E$1051,2,0)</f>
        <v>104049.88999999998</v>
      </c>
      <c r="K85" s="1">
        <f>VLOOKUP($A85,'De Para'!$A$2:$B$1051,2,0)</f>
        <v>70393.392609463204</v>
      </c>
      <c r="L85" s="1">
        <f>VLOOKUP(A85,'De Para'!$G$2:$H$1050,2,0)</f>
        <v>56421.848790901415</v>
      </c>
      <c r="M85">
        <f>VLOOKUP($A85,'De Para'!$J$2:$K$1051,2,0)</f>
        <v>76</v>
      </c>
      <c r="N85">
        <f t="shared" si="18"/>
        <v>1</v>
      </c>
      <c r="O85">
        <f t="shared" si="19"/>
        <v>1</v>
      </c>
      <c r="P85">
        <f t="shared" si="20"/>
        <v>1</v>
      </c>
      <c r="Q85">
        <f t="shared" si="21"/>
        <v>1</v>
      </c>
      <c r="R85" t="str">
        <f t="shared" si="9"/>
        <v>1111</v>
      </c>
      <c r="S85" s="29" t="e">
        <f>J85/#REF!</f>
        <v>#REF!</v>
      </c>
      <c r="T85" s="29" t="e">
        <f>K85/#REF!</f>
        <v>#REF!</v>
      </c>
      <c r="U85" s="29" t="e">
        <f>L85/#REF!</f>
        <v>#REF!</v>
      </c>
      <c r="W85" t="str">
        <f>VLOOKUP(R85,'De Para'!$O$9:$P$25,2,FALSE)</f>
        <v>Lojas com todas as metas</v>
      </c>
      <c r="X85">
        <f>VLOOKUP(W85,content!$B:$C,2,FALSE)</f>
        <v>741869</v>
      </c>
      <c r="Y85">
        <f>VLOOKUP(F85&amp;W85,content!$E:$H,4,FALSE)</f>
        <v>741882</v>
      </c>
    </row>
    <row r="86" spans="1:25" x14ac:dyDescent="0.25">
      <c r="A86">
        <v>334</v>
      </c>
      <c r="B86" t="str">
        <f>VLOOKUP($A86,'De Para'!$AI$2:$AL$1051,2,0)</f>
        <v>PASSOS 2 - MG</v>
      </c>
      <c r="C86">
        <f>VLOOKUP($A86,'De Para'!$AI$2:$AL$1051,3,0)</f>
        <v>111</v>
      </c>
      <c r="D86" t="str">
        <f>VLOOKUP($A86,'De Para'!$AI$2:$AL$1051,4,0)</f>
        <v>SPI/CO</v>
      </c>
      <c r="E86">
        <v>0</v>
      </c>
      <c r="F86" s="7" t="str">
        <f>VLOOKUP($A86,'[1]PORTE 18-19'!$A$4:$M$1053,13,0)</f>
        <v>PORTE 2</v>
      </c>
      <c r="G86">
        <f>VLOOKUP($F86,'De Para'!$M$2:$O$7,3,0)</f>
        <v>70</v>
      </c>
      <c r="H86" s="7" t="str">
        <f>VLOOKUP($R86,'De Para'!$M$10:$N$25,2,0)</f>
        <v>PERFIL A</v>
      </c>
      <c r="I86" s="7" t="str">
        <f t="shared" si="7"/>
        <v>PORTE 2 / PERFIL A</v>
      </c>
      <c r="J86" s="1">
        <f>VLOOKUP($A86,'De Para'!$D$2:$E$1051,2,0)</f>
        <v>69708.52</v>
      </c>
      <c r="K86" s="1">
        <f>VLOOKUP($A86,'De Para'!$A$2:$B$1051,2,0)</f>
        <v>58512.069873723049</v>
      </c>
      <c r="L86" s="1">
        <f>VLOOKUP(A86,'De Para'!$G$2:$H$1050,2,0)</f>
        <v>28202.383023066257</v>
      </c>
      <c r="M86">
        <f>VLOOKUP($A86,'De Para'!$J$2:$K$1051,2,0)</f>
        <v>65</v>
      </c>
      <c r="N86">
        <f t="shared" si="18"/>
        <v>1</v>
      </c>
      <c r="O86">
        <f t="shared" si="19"/>
        <v>1</v>
      </c>
      <c r="P86">
        <f t="shared" si="20"/>
        <v>1</v>
      </c>
      <c r="Q86">
        <f t="shared" si="21"/>
        <v>1</v>
      </c>
      <c r="R86" t="str">
        <f t="shared" si="9"/>
        <v>1111</v>
      </c>
      <c r="S86" s="29" t="e">
        <f>J86/#REF!</f>
        <v>#REF!</v>
      </c>
      <c r="T86" s="29" t="e">
        <f>K86/#REF!</f>
        <v>#REF!</v>
      </c>
      <c r="U86" s="29" t="e">
        <f>L86/#REF!</f>
        <v>#REF!</v>
      </c>
      <c r="W86" t="str">
        <f>VLOOKUP(R86,'De Para'!$O$9:$P$25,2,FALSE)</f>
        <v>Lojas com todas as metas</v>
      </c>
      <c r="X86">
        <f>VLOOKUP(W86,content!$B:$C,2,FALSE)</f>
        <v>741869</v>
      </c>
      <c r="Y86">
        <f>VLOOKUP(F86&amp;W86,content!$E:$H,4,FALSE)</f>
        <v>741882</v>
      </c>
    </row>
    <row r="87" spans="1:25" x14ac:dyDescent="0.25">
      <c r="A87">
        <v>336</v>
      </c>
      <c r="B87" t="str">
        <f>VLOOKUP($A87,'De Para'!$AI$2:$AL$1051,2,0)</f>
        <v>SHOP RIBEIRÃO PRETO - SP</v>
      </c>
      <c r="C87">
        <f>VLOOKUP($A87,'De Para'!$AI$2:$AL$1051,3,0)</f>
        <v>111</v>
      </c>
      <c r="D87" t="str">
        <f>VLOOKUP($A87,'De Para'!$AI$2:$AL$1051,4,0)</f>
        <v>SPI/CO</v>
      </c>
      <c r="E87">
        <v>0</v>
      </c>
      <c r="F87" s="7" t="str">
        <f>VLOOKUP($A87,'[1]PORTE 18-19'!$A$4:$M$1053,13,0)</f>
        <v>PORTE 4</v>
      </c>
      <c r="G87">
        <f>VLOOKUP($F87,'De Para'!$M$2:$O$7,3,0)</f>
        <v>115</v>
      </c>
      <c r="H87" s="7" t="str">
        <f>VLOOKUP($R87,'De Para'!$M$10:$N$25,2,0)</f>
        <v>PERFIL E</v>
      </c>
      <c r="I87" s="7" t="str">
        <f t="shared" si="7"/>
        <v>PORTE 4 / PERFIL E</v>
      </c>
      <c r="J87" s="1">
        <f>VLOOKUP($A87,'De Para'!$D$2:$E$1051,2,0)</f>
        <v>0</v>
      </c>
      <c r="K87" s="1">
        <f>VLOOKUP($A87,'De Para'!$A$2:$B$1051,2,0)</f>
        <v>0</v>
      </c>
      <c r="L87" s="1">
        <f>VLOOKUP(A87,'De Para'!$G$2:$H$1050,2,0)</f>
        <v>73568.459520017015</v>
      </c>
      <c r="M87">
        <f>VLOOKUP($A87,'De Para'!$J$2:$K$1051,2,0)</f>
        <v>83</v>
      </c>
      <c r="N87">
        <f t="shared" si="18"/>
        <v>0</v>
      </c>
      <c r="O87">
        <f t="shared" si="19"/>
        <v>0</v>
      </c>
      <c r="P87">
        <f t="shared" si="20"/>
        <v>1</v>
      </c>
      <c r="Q87">
        <f t="shared" si="21"/>
        <v>1</v>
      </c>
      <c r="R87" t="str">
        <f t="shared" si="9"/>
        <v>0011</v>
      </c>
      <c r="S87" s="29" t="e">
        <f>J87/#REF!</f>
        <v>#REF!</v>
      </c>
      <c r="T87" s="29" t="e">
        <f>K87/#REF!</f>
        <v>#REF!</v>
      </c>
      <c r="U87" s="29" t="e">
        <f>L87/#REF!</f>
        <v>#REF!</v>
      </c>
      <c r="W87" t="str">
        <f>VLOOKUP(R87,'De Para'!$O$9:$P$25,2,FALSE)</f>
        <v>Lojas sem meta de CDC e Móveis</v>
      </c>
      <c r="X87">
        <f>VLOOKUP(W87,content!$B:$C,2,FALSE)</f>
        <v>741877</v>
      </c>
      <c r="Y87">
        <f>VLOOKUP(F87&amp;W87,content!$E:$H,4,FALSE)</f>
        <v>741918</v>
      </c>
    </row>
    <row r="88" spans="1:25" x14ac:dyDescent="0.25">
      <c r="A88">
        <v>341</v>
      </c>
      <c r="B88" t="str">
        <f>VLOOKUP($A88,'De Para'!$AI$2:$AL$1051,2,0)</f>
        <v>SHOP IGUATEMI PORTO ALEGRE - RS</v>
      </c>
      <c r="C88">
        <f>VLOOKUP($A88,'De Para'!$AI$2:$AL$1051,3,0)</f>
        <v>611</v>
      </c>
      <c r="D88" t="str">
        <f>VLOOKUP($A88,'De Para'!$AI$2:$AL$1051,4,0)</f>
        <v>PREMIUM</v>
      </c>
      <c r="E88">
        <v>0</v>
      </c>
      <c r="F88" s="7" t="str">
        <f>VLOOKUP($A88,'[1]PORTE 18-19'!$A$4:$M$1053,13,0)</f>
        <v>PORTE 5</v>
      </c>
      <c r="G88">
        <f>VLOOKUP($F88,'De Para'!$M$2:$O$7,3,0)</f>
        <v>140</v>
      </c>
      <c r="H88" s="7" t="str">
        <f>VLOOKUP($R88,'De Para'!$M$10:$N$25,2,0)</f>
        <v>PERFIL E</v>
      </c>
      <c r="I88" s="7" t="str">
        <f t="shared" si="7"/>
        <v>PORTE 5 / PERFIL E</v>
      </c>
      <c r="J88" s="1">
        <f>VLOOKUP($A88,'De Para'!$D$2:$E$1051,2,0)</f>
        <v>0</v>
      </c>
      <c r="K88" s="1">
        <f>VLOOKUP($A88,'De Para'!$A$2:$B$1051,2,0)</f>
        <v>0</v>
      </c>
      <c r="L88" s="1">
        <f>VLOOKUP(A88,'De Para'!$G$2:$H$1050,2,0)</f>
        <v>30337.705467469885</v>
      </c>
      <c r="M88">
        <f>VLOOKUP($A88,'De Para'!$J$2:$K$1051,2,0)</f>
        <v>36</v>
      </c>
      <c r="N88">
        <f t="shared" si="18"/>
        <v>0</v>
      </c>
      <c r="O88">
        <f t="shared" si="19"/>
        <v>0</v>
      </c>
      <c r="P88">
        <f t="shared" si="20"/>
        <v>1</v>
      </c>
      <c r="Q88">
        <f t="shared" si="21"/>
        <v>1</v>
      </c>
      <c r="R88" t="str">
        <f t="shared" si="9"/>
        <v>0011</v>
      </c>
      <c r="S88" s="29" t="e">
        <f>J88/#REF!</f>
        <v>#REF!</v>
      </c>
      <c r="T88" s="29" t="e">
        <f>K88/#REF!</f>
        <v>#REF!</v>
      </c>
      <c r="U88" s="29" t="e">
        <f>L88/#REF!</f>
        <v>#REF!</v>
      </c>
      <c r="V88">
        <v>1</v>
      </c>
      <c r="W88" t="str">
        <f>VLOOKUP(R88,'De Para'!$O$9:$P$25,2,FALSE)</f>
        <v>Lojas sem meta de CDC e Móveis</v>
      </c>
      <c r="X88">
        <f>VLOOKUP(W88,content!$B:$C,2,FALSE)</f>
        <v>741877</v>
      </c>
      <c r="Y88">
        <f>VLOOKUP(F88&amp;W88,content!$E:$H,4,FALSE)</f>
        <v>742468</v>
      </c>
    </row>
    <row r="89" spans="1:25" x14ac:dyDescent="0.25">
      <c r="A89">
        <v>342</v>
      </c>
      <c r="B89" t="str">
        <f>VLOOKUP($A89,'De Para'!$AI$2:$AL$1051,2,0)</f>
        <v>SHOP INT. GUARULHOS - SP</v>
      </c>
      <c r="C89">
        <f>VLOOKUP($A89,'De Para'!$AI$2:$AL$1051,3,0)</f>
        <v>317</v>
      </c>
      <c r="D89" t="str">
        <f>VLOOKUP($A89,'De Para'!$AI$2:$AL$1051,4,0)</f>
        <v>GDE SP</v>
      </c>
      <c r="E89">
        <v>0</v>
      </c>
      <c r="F89" s="7" t="str">
        <f>VLOOKUP($A89,'[1]PORTE 18-19'!$A$4:$M$1053,13,0)</f>
        <v>PORTE 5</v>
      </c>
      <c r="G89">
        <f>VLOOKUP($F89,'De Para'!$M$2:$O$7,3,0)</f>
        <v>140</v>
      </c>
      <c r="H89" s="7" t="str">
        <f>VLOOKUP($R89,'De Para'!$M$10:$N$25,2,0)</f>
        <v>PERFIL A</v>
      </c>
      <c r="I89" s="7" t="str">
        <f t="shared" si="7"/>
        <v>PORTE 5 / PERFIL A</v>
      </c>
      <c r="J89" s="1">
        <f>VLOOKUP($A89,'De Para'!$D$2:$E$1051,2,0)</f>
        <v>268614.67000000004</v>
      </c>
      <c r="K89" s="1">
        <f>VLOOKUP($A89,'De Para'!$A$2:$B$1051,2,0)</f>
        <v>216058.02947770071</v>
      </c>
      <c r="L89" s="1">
        <f>VLOOKUP(A89,'De Para'!$G$2:$H$1050,2,0)</f>
        <v>101590.47658421074</v>
      </c>
      <c r="M89">
        <f>VLOOKUP($A89,'De Para'!$J$2:$K$1051,2,0)</f>
        <v>178</v>
      </c>
      <c r="N89">
        <f t="shared" si="18"/>
        <v>1</v>
      </c>
      <c r="O89">
        <f t="shared" si="19"/>
        <v>1</v>
      </c>
      <c r="P89">
        <f t="shared" si="20"/>
        <v>1</v>
      </c>
      <c r="Q89">
        <f t="shared" si="21"/>
        <v>1</v>
      </c>
      <c r="R89" t="str">
        <f t="shared" si="9"/>
        <v>1111</v>
      </c>
      <c r="S89" s="29" t="e">
        <f>J89/#REF!</f>
        <v>#REF!</v>
      </c>
      <c r="T89" s="29" t="e">
        <f>K89/#REF!</f>
        <v>#REF!</v>
      </c>
      <c r="U89" s="29" t="e">
        <f>L89/#REF!</f>
        <v>#REF!</v>
      </c>
      <c r="W89" t="str">
        <f>VLOOKUP(R89,'De Para'!$O$9:$P$25,2,FALSE)</f>
        <v>Lojas com todas as metas</v>
      </c>
      <c r="X89">
        <f>VLOOKUP(W89,content!$B:$C,2,FALSE)</f>
        <v>741869</v>
      </c>
      <c r="Y89">
        <f>VLOOKUP(F89&amp;W89,content!$E:$H,4,FALSE)</f>
        <v>741921</v>
      </c>
    </row>
    <row r="90" spans="1:25" x14ac:dyDescent="0.25">
      <c r="A90">
        <v>348</v>
      </c>
      <c r="B90" t="str">
        <f>VLOOKUP($A90,'De Para'!$AI$2:$AL$1051,2,0)</f>
        <v>DR. FLORES 3 - RS</v>
      </c>
      <c r="C90">
        <f>VLOOKUP($A90,'De Para'!$AI$2:$AL$1051,3,0)</f>
        <v>510</v>
      </c>
      <c r="D90" t="str">
        <f>VLOOKUP($A90,'De Para'!$AI$2:$AL$1051,4,0)</f>
        <v>SUL</v>
      </c>
      <c r="E90">
        <v>0</v>
      </c>
      <c r="F90" s="7" t="str">
        <f>VLOOKUP($A90,'[1]PORTE 18-19'!$A$4:$M$1053,13,0)</f>
        <v>PORTE 2</v>
      </c>
      <c r="G90">
        <f>VLOOKUP($F90,'De Para'!$M$2:$O$7,3,0)</f>
        <v>70</v>
      </c>
      <c r="H90" s="7" t="str">
        <f>VLOOKUP($R90,'De Para'!$M$10:$N$25,2,0)</f>
        <v>PERFIL A</v>
      </c>
      <c r="I90" s="7" t="str">
        <f t="shared" si="7"/>
        <v>PORTE 2 / PERFIL A</v>
      </c>
      <c r="J90" s="1">
        <f>VLOOKUP($A90,'De Para'!$D$2:$E$1051,2,0)</f>
        <v>116415.54</v>
      </c>
      <c r="K90" s="1">
        <f>VLOOKUP($A90,'De Para'!$A$2:$B$1051,2,0)</f>
        <v>124618.8353390305</v>
      </c>
      <c r="L90" s="1">
        <f>VLOOKUP(A90,'De Para'!$G$2:$H$1050,2,0)</f>
        <v>45472.78482486328</v>
      </c>
      <c r="M90">
        <f>VLOOKUP($A90,'De Para'!$J$2:$K$1051,2,0)</f>
        <v>75</v>
      </c>
      <c r="N90">
        <f t="shared" si="18"/>
        <v>1</v>
      </c>
      <c r="O90">
        <f t="shared" si="19"/>
        <v>1</v>
      </c>
      <c r="P90">
        <f t="shared" si="20"/>
        <v>1</v>
      </c>
      <c r="Q90">
        <f t="shared" si="21"/>
        <v>1</v>
      </c>
      <c r="R90" t="str">
        <f t="shared" si="9"/>
        <v>1111</v>
      </c>
      <c r="S90" s="29" t="e">
        <f>J90/#REF!</f>
        <v>#REF!</v>
      </c>
      <c r="T90" s="29" t="e">
        <f>K90/#REF!</f>
        <v>#REF!</v>
      </c>
      <c r="U90" s="29" t="e">
        <f>L90/#REF!</f>
        <v>#REF!</v>
      </c>
      <c r="W90" t="str">
        <f>VLOOKUP(R90,'De Para'!$O$9:$P$25,2,FALSE)</f>
        <v>Lojas com todas as metas</v>
      </c>
      <c r="X90">
        <f>VLOOKUP(W90,content!$B:$C,2,FALSE)</f>
        <v>741869</v>
      </c>
      <c r="Y90">
        <f>VLOOKUP(F90&amp;W90,content!$E:$H,4,FALSE)</f>
        <v>741882</v>
      </c>
    </row>
    <row r="91" spans="1:25" x14ac:dyDescent="0.25">
      <c r="A91">
        <v>360</v>
      </c>
      <c r="B91" t="str">
        <f>VLOOKUP($A91,'De Para'!$AI$2:$AL$1051,2,0)</f>
        <v>HIPERCENTRO BH 6 - MG</v>
      </c>
      <c r="C91">
        <f>VLOOKUP($A91,'De Para'!$AI$2:$AL$1051,3,0)</f>
        <v>414</v>
      </c>
      <c r="D91" t="str">
        <f>VLOOKUP($A91,'De Para'!$AI$2:$AL$1051,4,0)</f>
        <v>MG/NE</v>
      </c>
      <c r="E91">
        <v>0</v>
      </c>
      <c r="F91" s="7" t="str">
        <f>VLOOKUP($A91,'[1]PORTE 18-19'!$A$4:$M$1053,13,0)</f>
        <v>PORTE 2</v>
      </c>
      <c r="G91">
        <f>VLOOKUP($F91,'De Para'!$M$2:$O$7,3,0)</f>
        <v>70</v>
      </c>
      <c r="H91" s="7" t="str">
        <f>VLOOKUP($R91,'De Para'!$M$10:$N$25,2,0)</f>
        <v>PERFIL A</v>
      </c>
      <c r="I91" s="7" t="str">
        <f t="shared" si="7"/>
        <v>PORTE 2 / PERFIL A</v>
      </c>
      <c r="J91" s="1">
        <f>VLOOKUP($A91,'De Para'!$D$2:$E$1051,2,0)</f>
        <v>98165.789999999979</v>
      </c>
      <c r="K91" s="1">
        <f>VLOOKUP($A91,'De Para'!$A$2:$B$1051,2,0)</f>
        <v>196357.45406593251</v>
      </c>
      <c r="L91" s="1">
        <f>VLOOKUP(A91,'De Para'!$G$2:$H$1050,2,0)</f>
        <v>55437.453359531755</v>
      </c>
      <c r="M91">
        <f>VLOOKUP($A91,'De Para'!$J$2:$K$1051,2,0)</f>
        <v>85</v>
      </c>
      <c r="N91">
        <f t="shared" si="18"/>
        <v>1</v>
      </c>
      <c r="O91">
        <f t="shared" si="19"/>
        <v>1</v>
      </c>
      <c r="P91">
        <f t="shared" si="20"/>
        <v>1</v>
      </c>
      <c r="Q91">
        <f t="shared" si="21"/>
        <v>1</v>
      </c>
      <c r="R91" t="str">
        <f t="shared" si="9"/>
        <v>1111</v>
      </c>
      <c r="S91" s="29" t="e">
        <f>J91/#REF!</f>
        <v>#REF!</v>
      </c>
      <c r="T91" s="29" t="e">
        <f>K91/#REF!</f>
        <v>#REF!</v>
      </c>
      <c r="U91" s="29" t="e">
        <f>L91/#REF!</f>
        <v>#REF!</v>
      </c>
      <c r="W91" t="str">
        <f>VLOOKUP(R91,'De Para'!$O$9:$P$25,2,FALSE)</f>
        <v>Lojas com todas as metas</v>
      </c>
      <c r="X91">
        <f>VLOOKUP(W91,content!$B:$C,2,FALSE)</f>
        <v>741869</v>
      </c>
      <c r="Y91">
        <f>VLOOKUP(F91&amp;W91,content!$E:$H,4,FALSE)</f>
        <v>741882</v>
      </c>
    </row>
    <row r="92" spans="1:25" x14ac:dyDescent="0.25">
      <c r="A92">
        <v>361</v>
      </c>
      <c r="B92" t="str">
        <f>VLOOKUP($A92,'De Para'!$AI$2:$AL$1051,2,0)</f>
        <v>HIPERCENTRO BH 8 - MG</v>
      </c>
      <c r="C92">
        <f>VLOOKUP($A92,'De Para'!$AI$2:$AL$1051,3,0)</f>
        <v>414</v>
      </c>
      <c r="D92" t="str">
        <f>VLOOKUP($A92,'De Para'!$AI$2:$AL$1051,4,0)</f>
        <v>MG/NE</v>
      </c>
      <c r="E92">
        <v>0</v>
      </c>
      <c r="F92" s="7" t="str">
        <f>VLOOKUP($A92,'[1]PORTE 18-19'!$A$4:$M$1053,13,0)</f>
        <v>PORTE 3</v>
      </c>
      <c r="G92">
        <f>VLOOKUP($F92,'De Para'!$M$2:$O$7,3,0)</f>
        <v>90</v>
      </c>
      <c r="H92" s="7" t="str">
        <f>VLOOKUP($R92,'De Para'!$M$10:$N$25,2,0)</f>
        <v>PERFIL A</v>
      </c>
      <c r="I92" s="7" t="str">
        <f t="shared" si="7"/>
        <v>PORTE 3 / PERFIL A</v>
      </c>
      <c r="J92" s="1">
        <f>VLOOKUP($A92,'De Para'!$D$2:$E$1051,2,0)</f>
        <v>180095.09999999998</v>
      </c>
      <c r="K92" s="1">
        <f>VLOOKUP($A92,'De Para'!$A$2:$B$1051,2,0)</f>
        <v>295321.52095645847</v>
      </c>
      <c r="L92" s="1">
        <f>VLOOKUP(A92,'De Para'!$G$2:$H$1050,2,0)</f>
        <v>110431.09205944373</v>
      </c>
      <c r="M92">
        <f>VLOOKUP($A92,'De Para'!$J$2:$K$1051,2,0)</f>
        <v>147</v>
      </c>
      <c r="N92">
        <f t="shared" si="18"/>
        <v>1</v>
      </c>
      <c r="O92">
        <f t="shared" si="19"/>
        <v>1</v>
      </c>
      <c r="P92">
        <f t="shared" si="20"/>
        <v>1</v>
      </c>
      <c r="Q92">
        <f t="shared" si="21"/>
        <v>1</v>
      </c>
      <c r="R92" t="str">
        <f t="shared" si="9"/>
        <v>1111</v>
      </c>
      <c r="S92" s="29" t="e">
        <f>J92/#REF!</f>
        <v>#REF!</v>
      </c>
      <c r="T92" s="29" t="e">
        <f>K92/#REF!</f>
        <v>#REF!</v>
      </c>
      <c r="U92" s="29" t="e">
        <f>L92/#REF!</f>
        <v>#REF!</v>
      </c>
      <c r="W92" t="str">
        <f>VLOOKUP(R92,'De Para'!$O$9:$P$25,2,FALSE)</f>
        <v>Lojas com todas as metas</v>
      </c>
      <c r="X92">
        <f>VLOOKUP(W92,content!$B:$C,2,FALSE)</f>
        <v>741869</v>
      </c>
      <c r="Y92">
        <f>VLOOKUP(F92&amp;W92,content!$E:$H,4,FALSE)</f>
        <v>741893</v>
      </c>
    </row>
    <row r="93" spans="1:25" x14ac:dyDescent="0.25">
      <c r="A93">
        <v>362</v>
      </c>
      <c r="B93" t="str">
        <f>VLOOKUP($A93,'De Para'!$AI$2:$AL$1051,2,0)</f>
        <v>SHOP GV SHOP - MG</v>
      </c>
      <c r="C93">
        <f>VLOOKUP($A93,'De Para'!$AI$2:$AL$1051,3,0)</f>
        <v>413</v>
      </c>
      <c r="D93" t="str">
        <f>VLOOKUP($A93,'De Para'!$AI$2:$AL$1051,4,0)</f>
        <v>MG/NE</v>
      </c>
      <c r="E93">
        <v>0</v>
      </c>
      <c r="F93" s="7" t="str">
        <f>VLOOKUP($A93,'[1]PORTE 18-19'!$A$4:$M$1053,13,0)</f>
        <v>PORTE 3</v>
      </c>
      <c r="G93">
        <f>VLOOKUP($F93,'De Para'!$M$2:$O$7,3,0)</f>
        <v>90</v>
      </c>
      <c r="H93" s="7" t="str">
        <f>VLOOKUP($R93,'De Para'!$M$10:$N$25,2,0)</f>
        <v>PERFIL A</v>
      </c>
      <c r="I93" s="7" t="str">
        <f t="shared" si="7"/>
        <v>PORTE 3 / PERFIL A</v>
      </c>
      <c r="J93" s="1">
        <f>VLOOKUP($A93,'De Para'!$D$2:$E$1051,2,0)</f>
        <v>79769.739999999991</v>
      </c>
      <c r="K93" s="1">
        <f>VLOOKUP($A93,'De Para'!$A$2:$B$1051,2,0)</f>
        <v>116417.00967085382</v>
      </c>
      <c r="L93" s="1">
        <f>VLOOKUP(A93,'De Para'!$G$2:$H$1050,2,0)</f>
        <v>99391.85498460145</v>
      </c>
      <c r="M93">
        <f>VLOOKUP($A93,'De Para'!$J$2:$K$1051,2,0)</f>
        <v>49</v>
      </c>
      <c r="N93">
        <f t="shared" si="18"/>
        <v>1</v>
      </c>
      <c r="O93">
        <f t="shared" si="19"/>
        <v>1</v>
      </c>
      <c r="P93">
        <f t="shared" si="20"/>
        <v>1</v>
      </c>
      <c r="Q93">
        <f t="shared" si="21"/>
        <v>1</v>
      </c>
      <c r="R93" t="str">
        <f t="shared" si="9"/>
        <v>1111</v>
      </c>
      <c r="S93" s="29" t="e">
        <f>J93/#REF!</f>
        <v>#REF!</v>
      </c>
      <c r="T93" s="29" t="e">
        <f>K93/#REF!</f>
        <v>#REF!</v>
      </c>
      <c r="U93" s="29" t="e">
        <f>L93/#REF!</f>
        <v>#REF!</v>
      </c>
      <c r="W93" t="str">
        <f>VLOOKUP(R93,'De Para'!$O$9:$P$25,2,FALSE)</f>
        <v>Lojas com todas as metas</v>
      </c>
      <c r="X93">
        <f>VLOOKUP(W93,content!$B:$C,2,FALSE)</f>
        <v>741869</v>
      </c>
      <c r="Y93">
        <f>VLOOKUP(F93&amp;W93,content!$E:$H,4,FALSE)</f>
        <v>741893</v>
      </c>
    </row>
    <row r="94" spans="1:25" x14ac:dyDescent="0.25">
      <c r="A94">
        <v>364</v>
      </c>
      <c r="B94" t="str">
        <f>VLOOKUP($A94,'De Para'!$AI$2:$AL$1051,2,0)</f>
        <v>CONTAGEM 1  - MG</v>
      </c>
      <c r="C94">
        <f>VLOOKUP($A94,'De Para'!$AI$2:$AL$1051,3,0)</f>
        <v>413</v>
      </c>
      <c r="D94" t="str">
        <f>VLOOKUP($A94,'De Para'!$AI$2:$AL$1051,4,0)</f>
        <v>MG/NE</v>
      </c>
      <c r="E94">
        <v>0</v>
      </c>
      <c r="F94" s="7" t="str">
        <f>VLOOKUP($A94,'[1]PORTE 18-19'!$A$4:$M$1053,13,0)</f>
        <v>PORTE 2</v>
      </c>
      <c r="G94">
        <f>VLOOKUP($F94,'De Para'!$M$2:$O$7,3,0)</f>
        <v>70</v>
      </c>
      <c r="H94" s="7" t="str">
        <f>VLOOKUP($R94,'De Para'!$M$10:$N$25,2,0)</f>
        <v>PERFIL A</v>
      </c>
      <c r="I94" s="7" t="str">
        <f t="shared" si="7"/>
        <v>PORTE 2 / PERFIL A</v>
      </c>
      <c r="J94" s="1">
        <f>VLOOKUP($A94,'De Para'!$D$2:$E$1051,2,0)</f>
        <v>94679.419999999984</v>
      </c>
      <c r="K94" s="1">
        <f>VLOOKUP($A94,'De Para'!$A$2:$B$1051,2,0)</f>
        <v>120803.72565641814</v>
      </c>
      <c r="L94" s="1">
        <f>VLOOKUP(A94,'De Para'!$G$2:$H$1050,2,0)</f>
        <v>56105.170818728162</v>
      </c>
      <c r="M94">
        <f>VLOOKUP($A94,'De Para'!$J$2:$K$1051,2,0)</f>
        <v>67</v>
      </c>
      <c r="N94">
        <f t="shared" si="18"/>
        <v>1</v>
      </c>
      <c r="O94">
        <f t="shared" si="19"/>
        <v>1</v>
      </c>
      <c r="P94">
        <f t="shared" si="20"/>
        <v>1</v>
      </c>
      <c r="Q94">
        <f t="shared" si="21"/>
        <v>1</v>
      </c>
      <c r="R94" t="str">
        <f t="shared" si="9"/>
        <v>1111</v>
      </c>
      <c r="S94" s="29" t="e">
        <f>J94/#REF!</f>
        <v>#REF!</v>
      </c>
      <c r="T94" s="29" t="e">
        <f>K94/#REF!</f>
        <v>#REF!</v>
      </c>
      <c r="U94" s="29" t="e">
        <f>L94/#REF!</f>
        <v>#REF!</v>
      </c>
      <c r="W94" t="str">
        <f>VLOOKUP(R94,'De Para'!$O$9:$P$25,2,FALSE)</f>
        <v>Lojas com todas as metas</v>
      </c>
      <c r="X94">
        <f>VLOOKUP(W94,content!$B:$C,2,FALSE)</f>
        <v>741869</v>
      </c>
      <c r="Y94">
        <f>VLOOKUP(F94&amp;W94,content!$E:$H,4,FALSE)</f>
        <v>741882</v>
      </c>
    </row>
    <row r="95" spans="1:25" x14ac:dyDescent="0.25">
      <c r="A95">
        <v>366</v>
      </c>
      <c r="B95" t="str">
        <f>VLOOKUP($A95,'De Para'!$AI$2:$AL$1051,2,0)</f>
        <v>NOVA LIMA - MG</v>
      </c>
      <c r="C95">
        <f>VLOOKUP($A95,'De Para'!$AI$2:$AL$1051,3,0)</f>
        <v>414</v>
      </c>
      <c r="D95" t="str">
        <f>VLOOKUP($A95,'De Para'!$AI$2:$AL$1051,4,0)</f>
        <v>MG/NE</v>
      </c>
      <c r="E95">
        <v>0</v>
      </c>
      <c r="F95" s="7" t="str">
        <f>VLOOKUP($A95,'[1]PORTE 18-19'!$A$4:$M$1053,13,0)</f>
        <v>PORTE 3</v>
      </c>
      <c r="G95">
        <f>VLOOKUP($F95,'De Para'!$M$2:$O$7,3,0)</f>
        <v>90</v>
      </c>
      <c r="H95" s="7" t="str">
        <f>VLOOKUP($R95,'De Para'!$M$10:$N$25,2,0)</f>
        <v>PERFIL A</v>
      </c>
      <c r="I95" s="7" t="str">
        <f t="shared" si="7"/>
        <v>PORTE 3 / PERFIL A</v>
      </c>
      <c r="J95" s="1">
        <f>VLOOKUP($A95,'De Para'!$D$2:$E$1051,2,0)</f>
        <v>146020.62</v>
      </c>
      <c r="K95" s="1">
        <f>VLOOKUP($A95,'De Para'!$A$2:$B$1051,2,0)</f>
        <v>260732.10594019247</v>
      </c>
      <c r="L95" s="1">
        <f>VLOOKUP(A95,'De Para'!$G$2:$H$1050,2,0)</f>
        <v>66660.85320069686</v>
      </c>
      <c r="M95">
        <f>VLOOKUP($A95,'De Para'!$J$2:$K$1051,2,0)</f>
        <v>81</v>
      </c>
      <c r="N95">
        <f t="shared" si="18"/>
        <v>1</v>
      </c>
      <c r="O95">
        <f t="shared" si="19"/>
        <v>1</v>
      </c>
      <c r="P95">
        <f t="shared" si="20"/>
        <v>1</v>
      </c>
      <c r="Q95">
        <f t="shared" si="21"/>
        <v>1</v>
      </c>
      <c r="R95" t="str">
        <f t="shared" si="9"/>
        <v>1111</v>
      </c>
      <c r="S95" s="29" t="e">
        <f>J95/#REF!</f>
        <v>#REF!</v>
      </c>
      <c r="T95" s="29" t="e">
        <f>K95/#REF!</f>
        <v>#REF!</v>
      </c>
      <c r="U95" s="29" t="e">
        <f>L95/#REF!</f>
        <v>#REF!</v>
      </c>
      <c r="W95" t="str">
        <f>VLOOKUP(R95,'De Para'!$O$9:$P$25,2,FALSE)</f>
        <v>Lojas com todas as metas</v>
      </c>
      <c r="X95">
        <f>VLOOKUP(W95,content!$B:$C,2,FALSE)</f>
        <v>741869</v>
      </c>
      <c r="Y95">
        <f>VLOOKUP(F95&amp;W95,content!$E:$H,4,FALSE)</f>
        <v>741893</v>
      </c>
    </row>
    <row r="96" spans="1:25" x14ac:dyDescent="0.25">
      <c r="A96">
        <v>367</v>
      </c>
      <c r="B96" t="str">
        <f>VLOOKUP($A96,'De Para'!$AI$2:$AL$1051,2,0)</f>
        <v>SHOP MUELLER - SC</v>
      </c>
      <c r="C96">
        <f>VLOOKUP($A96,'De Para'!$AI$2:$AL$1051,3,0)</f>
        <v>511</v>
      </c>
      <c r="D96" t="str">
        <f>VLOOKUP($A96,'De Para'!$AI$2:$AL$1051,4,0)</f>
        <v>SUL</v>
      </c>
      <c r="E96">
        <v>0</v>
      </c>
      <c r="F96" s="7" t="str">
        <f>VLOOKUP($A96,'[1]PORTE 18-19'!$A$4:$M$1053,13,0)</f>
        <v>PORTE 3</v>
      </c>
      <c r="G96">
        <f>VLOOKUP($F96,'De Para'!$M$2:$O$7,3,0)</f>
        <v>90</v>
      </c>
      <c r="H96" s="7" t="str">
        <f>VLOOKUP($R96,'De Para'!$M$10:$N$25,2,0)</f>
        <v>PERFIL A</v>
      </c>
      <c r="I96" s="7" t="str">
        <f t="shared" si="7"/>
        <v>PORTE 3 / PERFIL A</v>
      </c>
      <c r="J96" s="1">
        <f>VLOOKUP($A96,'De Para'!$D$2:$E$1051,2,0)</f>
        <v>68865.419999999984</v>
      </c>
      <c r="K96" s="1">
        <f>VLOOKUP($A96,'De Para'!$A$2:$B$1051,2,0)</f>
        <v>10325.333621012196</v>
      </c>
      <c r="L96" s="1">
        <f>VLOOKUP(A96,'De Para'!$G$2:$H$1050,2,0)</f>
        <v>39216.930755237707</v>
      </c>
      <c r="M96">
        <f>VLOOKUP($A96,'De Para'!$J$2:$K$1051,2,0)</f>
        <v>51</v>
      </c>
      <c r="N96">
        <f t="shared" si="18"/>
        <v>1</v>
      </c>
      <c r="O96">
        <f t="shared" si="19"/>
        <v>1</v>
      </c>
      <c r="P96">
        <f t="shared" si="20"/>
        <v>1</v>
      </c>
      <c r="Q96">
        <f t="shared" si="21"/>
        <v>1</v>
      </c>
      <c r="R96" t="str">
        <f t="shared" si="9"/>
        <v>1111</v>
      </c>
      <c r="S96" s="29" t="e">
        <f>J96/#REF!</f>
        <v>#REF!</v>
      </c>
      <c r="T96" s="29" t="e">
        <f>K96/#REF!</f>
        <v>#REF!</v>
      </c>
      <c r="U96" s="29" t="e">
        <f>L96/#REF!</f>
        <v>#REF!</v>
      </c>
      <c r="V96">
        <v>1</v>
      </c>
      <c r="W96" t="str">
        <f>VLOOKUP(R96,'De Para'!$O$9:$P$25,2,FALSE)</f>
        <v>Lojas com todas as metas</v>
      </c>
      <c r="X96">
        <f>VLOOKUP(W96,content!$B:$C,2,FALSE)</f>
        <v>741869</v>
      </c>
      <c r="Y96">
        <f>VLOOKUP(F96&amp;W96,content!$E:$H,4,FALSE)</f>
        <v>741893</v>
      </c>
    </row>
    <row r="97" spans="1:25" x14ac:dyDescent="0.25">
      <c r="A97">
        <v>369</v>
      </c>
      <c r="B97" t="str">
        <f>VLOOKUP($A97,'De Para'!$AI$2:$AL$1051,2,0)</f>
        <v>MONTES CLAROS 3  - MG</v>
      </c>
      <c r="C97">
        <f>VLOOKUP($A97,'De Para'!$AI$2:$AL$1051,3,0)</f>
        <v>412</v>
      </c>
      <c r="D97" t="str">
        <f>VLOOKUP($A97,'De Para'!$AI$2:$AL$1051,4,0)</f>
        <v>MG/NE</v>
      </c>
      <c r="E97">
        <v>0</v>
      </c>
      <c r="F97" s="7" t="str">
        <f>VLOOKUP($A97,'[1]PORTE 18-19'!$A$4:$M$1053,13,0)</f>
        <v>PORTE 2</v>
      </c>
      <c r="G97">
        <f>VLOOKUP($F97,'De Para'!$M$2:$O$7,3,0)</f>
        <v>70</v>
      </c>
      <c r="H97" s="7" t="str">
        <f>VLOOKUP($R97,'De Para'!$M$10:$N$25,2,0)</f>
        <v>PERFIL A</v>
      </c>
      <c r="I97" s="7" t="str">
        <f t="shared" si="7"/>
        <v>PORTE 2 / PERFIL A</v>
      </c>
      <c r="J97" s="1">
        <f>VLOOKUP($A97,'De Para'!$D$2:$E$1051,2,0)</f>
        <v>77615.35000000002</v>
      </c>
      <c r="K97" s="1">
        <f>VLOOKUP($A97,'De Para'!$A$2:$B$1051,2,0)</f>
        <v>92253.397225472363</v>
      </c>
      <c r="L97" s="1">
        <f>VLOOKUP(A97,'De Para'!$G$2:$H$1050,2,0)</f>
        <v>39125.906877444781</v>
      </c>
      <c r="M97">
        <f>VLOOKUP($A97,'De Para'!$J$2:$K$1051,2,0)</f>
        <v>53</v>
      </c>
      <c r="N97">
        <f t="shared" si="18"/>
        <v>1</v>
      </c>
      <c r="O97">
        <f t="shared" si="19"/>
        <v>1</v>
      </c>
      <c r="P97">
        <f t="shared" si="20"/>
        <v>1</v>
      </c>
      <c r="Q97">
        <f t="shared" si="21"/>
        <v>1</v>
      </c>
      <c r="R97" t="str">
        <f t="shared" si="9"/>
        <v>1111</v>
      </c>
      <c r="S97" s="29" t="e">
        <f>J97/#REF!</f>
        <v>#REF!</v>
      </c>
      <c r="T97" s="29" t="e">
        <f>K97/#REF!</f>
        <v>#REF!</v>
      </c>
      <c r="U97" s="29" t="e">
        <f>L97/#REF!</f>
        <v>#REF!</v>
      </c>
      <c r="W97" t="str">
        <f>VLOOKUP(R97,'De Para'!$O$9:$P$25,2,FALSE)</f>
        <v>Lojas com todas as metas</v>
      </c>
      <c r="X97">
        <f>VLOOKUP(W97,content!$B:$C,2,FALSE)</f>
        <v>741869</v>
      </c>
      <c r="Y97">
        <f>VLOOKUP(F97&amp;W97,content!$E:$H,4,FALSE)</f>
        <v>741882</v>
      </c>
    </row>
    <row r="98" spans="1:25" x14ac:dyDescent="0.25">
      <c r="A98">
        <v>372</v>
      </c>
      <c r="B98" t="str">
        <f>VLOOKUP($A98,'De Para'!$AI$2:$AL$1051,2,0)</f>
        <v>DIVINOPOLIS 2 - MG</v>
      </c>
      <c r="C98">
        <f>VLOOKUP($A98,'De Para'!$AI$2:$AL$1051,3,0)</f>
        <v>414</v>
      </c>
      <c r="D98" t="str">
        <f>VLOOKUP($A98,'De Para'!$AI$2:$AL$1051,4,0)</f>
        <v>MG/NE</v>
      </c>
      <c r="E98">
        <v>0</v>
      </c>
      <c r="F98" s="7" t="str">
        <f>VLOOKUP($A98,'[1]PORTE 18-19'!$A$4:$M$1053,13,0)</f>
        <v>PORTE 2</v>
      </c>
      <c r="G98">
        <f>VLOOKUP($F98,'De Para'!$M$2:$O$7,3,0)</f>
        <v>70</v>
      </c>
      <c r="H98" s="7" t="str">
        <f>VLOOKUP($R98,'De Para'!$M$10:$N$25,2,0)</f>
        <v>PERFIL A</v>
      </c>
      <c r="I98" s="7" t="str">
        <f t="shared" si="7"/>
        <v>PORTE 2 / PERFIL A</v>
      </c>
      <c r="J98" s="1">
        <f>VLOOKUP($A98,'De Para'!$D$2:$E$1051,2,0)</f>
        <v>85536.12000000001</v>
      </c>
      <c r="K98" s="1">
        <f>VLOOKUP($A98,'De Para'!$A$2:$B$1051,2,0)</f>
        <v>72039.314375885137</v>
      </c>
      <c r="L98" s="1">
        <f>VLOOKUP(A98,'De Para'!$G$2:$H$1050,2,0)</f>
        <v>64949.767536647603</v>
      </c>
      <c r="M98">
        <f>VLOOKUP($A98,'De Para'!$J$2:$K$1051,2,0)</f>
        <v>70</v>
      </c>
      <c r="N98">
        <f t="shared" si="18"/>
        <v>1</v>
      </c>
      <c r="O98">
        <f t="shared" si="19"/>
        <v>1</v>
      </c>
      <c r="P98">
        <f t="shared" si="20"/>
        <v>1</v>
      </c>
      <c r="Q98">
        <f t="shared" si="21"/>
        <v>1</v>
      </c>
      <c r="R98" t="str">
        <f t="shared" si="9"/>
        <v>1111</v>
      </c>
      <c r="S98" s="29" t="e">
        <f>J98/#REF!</f>
        <v>#REF!</v>
      </c>
      <c r="T98" s="29" t="e">
        <f>K98/#REF!</f>
        <v>#REF!</v>
      </c>
      <c r="U98" s="29" t="e">
        <f>L98/#REF!</f>
        <v>#REF!</v>
      </c>
      <c r="W98" t="str">
        <f>VLOOKUP(R98,'De Para'!$O$9:$P$25,2,FALSE)</f>
        <v>Lojas com todas as metas</v>
      </c>
      <c r="X98">
        <f>VLOOKUP(W98,content!$B:$C,2,FALSE)</f>
        <v>741869</v>
      </c>
      <c r="Y98">
        <f>VLOOKUP(F98&amp;W98,content!$E:$H,4,FALSE)</f>
        <v>741882</v>
      </c>
    </row>
    <row r="99" spans="1:25" x14ac:dyDescent="0.25">
      <c r="A99">
        <v>374</v>
      </c>
      <c r="B99" t="str">
        <f>VLOOKUP($A99,'De Para'!$AI$2:$AL$1051,2,0)</f>
        <v>JOÃO MONLEVADE - MG</v>
      </c>
      <c r="C99">
        <f>VLOOKUP($A99,'De Para'!$AI$2:$AL$1051,3,0)</f>
        <v>413</v>
      </c>
      <c r="D99" t="str">
        <f>VLOOKUP($A99,'De Para'!$AI$2:$AL$1051,4,0)</f>
        <v>MG/NE</v>
      </c>
      <c r="E99">
        <v>0</v>
      </c>
      <c r="F99" s="7" t="str">
        <f>VLOOKUP($A99,'[1]PORTE 18-19'!$A$4:$M$1053,13,0)</f>
        <v>PORTE 3</v>
      </c>
      <c r="G99">
        <f>VLOOKUP($F99,'De Para'!$M$2:$O$7,3,0)</f>
        <v>90</v>
      </c>
      <c r="H99" s="7" t="str">
        <f>VLOOKUP($R99,'De Para'!$M$10:$N$25,2,0)</f>
        <v>PERFIL A</v>
      </c>
      <c r="I99" s="7" t="str">
        <f t="shared" si="7"/>
        <v>PORTE 3 / PERFIL A</v>
      </c>
      <c r="J99" s="1">
        <f>VLOOKUP($A99,'De Para'!$D$2:$E$1051,2,0)</f>
        <v>118824.62999999998</v>
      </c>
      <c r="K99" s="1">
        <f>VLOOKUP($A99,'De Para'!$A$2:$B$1051,2,0)</f>
        <v>139543.8894514775</v>
      </c>
      <c r="L99" s="1">
        <f>VLOOKUP(A99,'De Para'!$G$2:$H$1050,2,0)</f>
        <v>110156.73088892733</v>
      </c>
      <c r="M99">
        <f>VLOOKUP($A99,'De Para'!$J$2:$K$1051,2,0)</f>
        <v>108</v>
      </c>
      <c r="N99">
        <f t="shared" si="18"/>
        <v>1</v>
      </c>
      <c r="O99">
        <f t="shared" si="19"/>
        <v>1</v>
      </c>
      <c r="P99">
        <f t="shared" si="20"/>
        <v>1</v>
      </c>
      <c r="Q99">
        <f t="shared" si="21"/>
        <v>1</v>
      </c>
      <c r="R99" t="str">
        <f t="shared" si="9"/>
        <v>1111</v>
      </c>
      <c r="S99" s="29" t="e">
        <f>J99/#REF!</f>
        <v>#REF!</v>
      </c>
      <c r="T99" s="29" t="e">
        <f>K99/#REF!</f>
        <v>#REF!</v>
      </c>
      <c r="U99" s="29" t="e">
        <f>L99/#REF!</f>
        <v>#REF!</v>
      </c>
      <c r="W99" t="str">
        <f>VLOOKUP(R99,'De Para'!$O$9:$P$25,2,FALSE)</f>
        <v>Lojas com todas as metas</v>
      </c>
      <c r="X99">
        <f>VLOOKUP(W99,content!$B:$C,2,FALSE)</f>
        <v>741869</v>
      </c>
      <c r="Y99">
        <f>VLOOKUP(F99&amp;W99,content!$E:$H,4,FALSE)</f>
        <v>741893</v>
      </c>
    </row>
    <row r="100" spans="1:25" x14ac:dyDescent="0.25">
      <c r="A100">
        <v>375</v>
      </c>
      <c r="B100" t="str">
        <f>VLOOKUP($A100,'De Para'!$AI$2:$AL$1051,2,0)</f>
        <v>IPATINGA 2 - MG</v>
      </c>
      <c r="C100">
        <f>VLOOKUP($A100,'De Para'!$AI$2:$AL$1051,3,0)</f>
        <v>413</v>
      </c>
      <c r="D100" t="str">
        <f>VLOOKUP($A100,'De Para'!$AI$2:$AL$1051,4,0)</f>
        <v>MG/NE</v>
      </c>
      <c r="E100">
        <v>0</v>
      </c>
      <c r="F100" s="7" t="str">
        <f>VLOOKUP($A100,'[1]PORTE 18-19'!$A$4:$M$1053,13,0)</f>
        <v>PORTE 3</v>
      </c>
      <c r="G100">
        <f>VLOOKUP($F100,'De Para'!$M$2:$O$7,3,0)</f>
        <v>90</v>
      </c>
      <c r="H100" s="7" t="str">
        <f>VLOOKUP($R100,'De Para'!$M$10:$N$25,2,0)</f>
        <v>PERFIL A</v>
      </c>
      <c r="I100" s="7" t="str">
        <f t="shared" si="7"/>
        <v>PORTE 3 / PERFIL A</v>
      </c>
      <c r="J100" s="1">
        <f>VLOOKUP($A100,'De Para'!$D$2:$E$1051,2,0)</f>
        <v>146559.24000000002</v>
      </c>
      <c r="K100" s="1">
        <f>VLOOKUP($A100,'De Para'!$A$2:$B$1051,2,0)</f>
        <v>93729.845704487743</v>
      </c>
      <c r="L100" s="1">
        <f>VLOOKUP(A100,'De Para'!$G$2:$H$1050,2,0)</f>
        <v>64845.33277108871</v>
      </c>
      <c r="M100">
        <f>VLOOKUP($A100,'De Para'!$J$2:$K$1051,2,0)</f>
        <v>94</v>
      </c>
      <c r="N100">
        <f t="shared" si="18"/>
        <v>1</v>
      </c>
      <c r="O100">
        <f t="shared" si="19"/>
        <v>1</v>
      </c>
      <c r="P100">
        <f t="shared" si="20"/>
        <v>1</v>
      </c>
      <c r="Q100">
        <f t="shared" si="21"/>
        <v>1</v>
      </c>
      <c r="R100" t="str">
        <f t="shared" si="9"/>
        <v>1111</v>
      </c>
      <c r="S100" s="29" t="e">
        <f>J100/#REF!</f>
        <v>#REF!</v>
      </c>
      <c r="T100" s="29" t="e">
        <f>K100/#REF!</f>
        <v>#REF!</v>
      </c>
      <c r="U100" s="29" t="e">
        <f>L100/#REF!</f>
        <v>#REF!</v>
      </c>
      <c r="W100" t="str">
        <f>VLOOKUP(R100,'De Para'!$O$9:$P$25,2,FALSE)</f>
        <v>Lojas com todas as metas</v>
      </c>
      <c r="X100">
        <f>VLOOKUP(W100,content!$B:$C,2,FALSE)</f>
        <v>741869</v>
      </c>
      <c r="Y100">
        <f>VLOOKUP(F100&amp;W100,content!$E:$H,4,FALSE)</f>
        <v>741893</v>
      </c>
    </row>
    <row r="101" spans="1:25" x14ac:dyDescent="0.25">
      <c r="A101">
        <v>376</v>
      </c>
      <c r="B101" t="str">
        <f>VLOOKUP($A101,'De Para'!$AI$2:$AL$1051,2,0)</f>
        <v>PONTE NOVA - MG</v>
      </c>
      <c r="C101">
        <f>VLOOKUP($A101,'De Para'!$AI$2:$AL$1051,3,0)</f>
        <v>410</v>
      </c>
      <c r="D101" t="str">
        <f>VLOOKUP($A101,'De Para'!$AI$2:$AL$1051,4,0)</f>
        <v>MG/NE</v>
      </c>
      <c r="E101">
        <v>0</v>
      </c>
      <c r="F101" s="7" t="str">
        <f>VLOOKUP($A101,'[1]PORTE 18-19'!$A$4:$M$1053,13,0)</f>
        <v>PORTE 3</v>
      </c>
      <c r="G101">
        <f>VLOOKUP($F101,'De Para'!$M$2:$O$7,3,0)</f>
        <v>90</v>
      </c>
      <c r="H101" s="7" t="str">
        <f>VLOOKUP($R101,'De Para'!$M$10:$N$25,2,0)</f>
        <v>PERFIL A</v>
      </c>
      <c r="I101" s="7" t="str">
        <f t="shared" si="7"/>
        <v>PORTE 3 / PERFIL A</v>
      </c>
      <c r="J101" s="1">
        <f>VLOOKUP($A101,'De Para'!$D$2:$E$1051,2,0)</f>
        <v>146250.80000000002</v>
      </c>
      <c r="K101" s="1">
        <f>VLOOKUP($A101,'De Para'!$A$2:$B$1051,2,0)</f>
        <v>83890.781372092286</v>
      </c>
      <c r="L101" s="1">
        <f>VLOOKUP(A101,'De Para'!$G$2:$H$1050,2,0)</f>
        <v>97485.234272427973</v>
      </c>
      <c r="M101">
        <f>VLOOKUP($A101,'De Para'!$J$2:$K$1051,2,0)</f>
        <v>90</v>
      </c>
      <c r="N101">
        <f t="shared" si="18"/>
        <v>1</v>
      </c>
      <c r="O101">
        <f t="shared" si="19"/>
        <v>1</v>
      </c>
      <c r="P101">
        <f t="shared" si="20"/>
        <v>1</v>
      </c>
      <c r="Q101">
        <f t="shared" si="21"/>
        <v>1</v>
      </c>
      <c r="R101" t="str">
        <f t="shared" si="9"/>
        <v>1111</v>
      </c>
      <c r="S101" s="29" t="e">
        <f>J101/#REF!</f>
        <v>#REF!</v>
      </c>
      <c r="T101" s="29" t="e">
        <f>K101/#REF!</f>
        <v>#REF!</v>
      </c>
      <c r="U101" s="29" t="e">
        <f>L101/#REF!</f>
        <v>#REF!</v>
      </c>
      <c r="W101" t="str">
        <f>VLOOKUP(R101,'De Para'!$O$9:$P$25,2,FALSE)</f>
        <v>Lojas com todas as metas</v>
      </c>
      <c r="X101">
        <f>VLOOKUP(W101,content!$B:$C,2,FALSE)</f>
        <v>741869</v>
      </c>
      <c r="Y101">
        <f>VLOOKUP(F101&amp;W101,content!$E:$H,4,FALSE)</f>
        <v>741893</v>
      </c>
    </row>
    <row r="102" spans="1:25" x14ac:dyDescent="0.25">
      <c r="A102">
        <v>377</v>
      </c>
      <c r="B102" t="str">
        <f>VLOOKUP($A102,'De Para'!$AI$2:$AL$1051,2,0)</f>
        <v>ITABIRA  2 - MG</v>
      </c>
      <c r="C102">
        <f>VLOOKUP($A102,'De Para'!$AI$2:$AL$1051,3,0)</f>
        <v>413</v>
      </c>
      <c r="D102" t="str">
        <f>VLOOKUP($A102,'De Para'!$AI$2:$AL$1051,4,0)</f>
        <v>MG/NE</v>
      </c>
      <c r="E102">
        <v>0</v>
      </c>
      <c r="F102" s="7" t="str">
        <f>VLOOKUP($A102,'[1]PORTE 18-19'!$A$4:$M$1053,13,0)</f>
        <v>PORTE 2</v>
      </c>
      <c r="G102">
        <f>VLOOKUP($F102,'De Para'!$M$2:$O$7,3,0)</f>
        <v>70</v>
      </c>
      <c r="H102" s="7" t="str">
        <f>VLOOKUP($R102,'De Para'!$M$10:$N$25,2,0)</f>
        <v>PERFIL A</v>
      </c>
      <c r="I102" s="7" t="str">
        <f t="shared" si="7"/>
        <v>PORTE 2 / PERFIL A</v>
      </c>
      <c r="J102" s="1">
        <f>VLOOKUP($A102,'De Para'!$D$2:$E$1051,2,0)</f>
        <v>98177.489999999991</v>
      </c>
      <c r="K102" s="1">
        <f>VLOOKUP($A102,'De Para'!$A$2:$B$1051,2,0)</f>
        <v>63727.823251193928</v>
      </c>
      <c r="L102" s="1">
        <f>VLOOKUP(A102,'De Para'!$G$2:$H$1050,2,0)</f>
        <v>41332.266161653468</v>
      </c>
      <c r="M102">
        <f>VLOOKUP($A102,'De Para'!$J$2:$K$1051,2,0)</f>
        <v>58</v>
      </c>
      <c r="N102">
        <f t="shared" si="18"/>
        <v>1</v>
      </c>
      <c r="O102">
        <f t="shared" si="19"/>
        <v>1</v>
      </c>
      <c r="P102">
        <f t="shared" si="20"/>
        <v>1</v>
      </c>
      <c r="Q102">
        <f t="shared" si="21"/>
        <v>1</v>
      </c>
      <c r="R102" t="str">
        <f t="shared" si="9"/>
        <v>1111</v>
      </c>
      <c r="S102" s="29" t="e">
        <f>J102/#REF!</f>
        <v>#REF!</v>
      </c>
      <c r="T102" s="29" t="e">
        <f>K102/#REF!</f>
        <v>#REF!</v>
      </c>
      <c r="U102" s="29" t="e">
        <f>L102/#REF!</f>
        <v>#REF!</v>
      </c>
      <c r="W102" t="str">
        <f>VLOOKUP(R102,'De Para'!$O$9:$P$25,2,FALSE)</f>
        <v>Lojas com todas as metas</v>
      </c>
      <c r="X102">
        <f>VLOOKUP(W102,content!$B:$C,2,FALSE)</f>
        <v>741869</v>
      </c>
      <c r="Y102">
        <f>VLOOKUP(F102&amp;W102,content!$E:$H,4,FALSE)</f>
        <v>741882</v>
      </c>
    </row>
    <row r="103" spans="1:25" x14ac:dyDescent="0.25">
      <c r="A103">
        <v>378</v>
      </c>
      <c r="B103" t="str">
        <f>VLOOKUP($A103,'De Para'!$AI$2:$AL$1051,2,0)</f>
        <v>GOV. VALADARES  - MG</v>
      </c>
      <c r="C103">
        <f>VLOOKUP($A103,'De Para'!$AI$2:$AL$1051,3,0)</f>
        <v>413</v>
      </c>
      <c r="D103" t="str">
        <f>VLOOKUP($A103,'De Para'!$AI$2:$AL$1051,4,0)</f>
        <v>MG/NE</v>
      </c>
      <c r="E103">
        <v>0</v>
      </c>
      <c r="F103" s="7" t="str">
        <f>VLOOKUP($A103,'[1]PORTE 18-19'!$A$4:$M$1053,13,0)</f>
        <v>PORTE 4</v>
      </c>
      <c r="G103">
        <f>VLOOKUP($F103,'De Para'!$M$2:$O$7,3,0)</f>
        <v>115</v>
      </c>
      <c r="H103" s="7" t="str">
        <f>VLOOKUP($R103,'De Para'!$M$10:$N$25,2,0)</f>
        <v>PERFIL A</v>
      </c>
      <c r="I103" s="7" t="str">
        <f t="shared" si="7"/>
        <v>PORTE 4 / PERFIL A</v>
      </c>
      <c r="J103" s="1">
        <f>VLOOKUP($A103,'De Para'!$D$2:$E$1051,2,0)</f>
        <v>161828.98000000004</v>
      </c>
      <c r="K103" s="1">
        <f>VLOOKUP($A103,'De Para'!$A$2:$B$1051,2,0)</f>
        <v>274994.64557201497</v>
      </c>
      <c r="L103" s="1">
        <f>VLOOKUP(A103,'De Para'!$G$2:$H$1050,2,0)</f>
        <v>109746.01165130499</v>
      </c>
      <c r="M103">
        <f>VLOOKUP($A103,'De Para'!$J$2:$K$1051,2,0)</f>
        <v>123</v>
      </c>
      <c r="N103">
        <f t="shared" si="18"/>
        <v>1</v>
      </c>
      <c r="O103">
        <f t="shared" si="19"/>
        <v>1</v>
      </c>
      <c r="P103">
        <f t="shared" si="20"/>
        <v>1</v>
      </c>
      <c r="Q103">
        <f t="shared" si="21"/>
        <v>1</v>
      </c>
      <c r="R103" t="str">
        <f t="shared" si="9"/>
        <v>1111</v>
      </c>
      <c r="S103" s="29" t="e">
        <f>J103/#REF!</f>
        <v>#REF!</v>
      </c>
      <c r="T103" s="29" t="e">
        <f>K103/#REF!</f>
        <v>#REF!</v>
      </c>
      <c r="U103" s="29" t="e">
        <f>L103/#REF!</f>
        <v>#REF!</v>
      </c>
      <c r="W103" t="str">
        <f>VLOOKUP(R103,'De Para'!$O$9:$P$25,2,FALSE)</f>
        <v>Lojas com todas as metas</v>
      </c>
      <c r="X103">
        <f>VLOOKUP(W103,content!$B:$C,2,FALSE)</f>
        <v>741869</v>
      </c>
      <c r="Y103">
        <f>VLOOKUP(F103&amp;W103,content!$E:$H,4,FALSE)</f>
        <v>741916</v>
      </c>
    </row>
    <row r="104" spans="1:25" x14ac:dyDescent="0.25">
      <c r="A104">
        <v>381</v>
      </c>
      <c r="B104" t="str">
        <f>VLOOKUP($A104,'De Para'!$AI$2:$AL$1051,2,0)</f>
        <v>SHOP ITAGUAÇU - SÃO JOSÉ - SC</v>
      </c>
      <c r="C104">
        <f>VLOOKUP($A104,'De Para'!$AI$2:$AL$1051,3,0)</f>
        <v>511</v>
      </c>
      <c r="D104" t="str">
        <f>VLOOKUP($A104,'De Para'!$AI$2:$AL$1051,4,0)</f>
        <v>SUL</v>
      </c>
      <c r="E104">
        <v>0</v>
      </c>
      <c r="F104" s="7" t="str">
        <f>VLOOKUP($A104,'[1]PORTE 18-19'!$A$4:$M$1053,13,0)</f>
        <v>PORTE 2</v>
      </c>
      <c r="G104">
        <f>VLOOKUP($F104,'De Para'!$M$2:$O$7,3,0)</f>
        <v>70</v>
      </c>
      <c r="H104" s="7" t="str">
        <f>VLOOKUP($R104,'De Para'!$M$10:$N$25,2,0)</f>
        <v>PERFIL A</v>
      </c>
      <c r="I104" s="7" t="str">
        <f t="shared" si="7"/>
        <v>PORTE 2 / PERFIL A</v>
      </c>
      <c r="J104" s="1">
        <f>VLOOKUP($A104,'De Para'!$D$2:$E$1051,2,0)</f>
        <v>27992.74</v>
      </c>
      <c r="K104" s="1">
        <f>VLOOKUP($A104,'De Para'!$A$2:$B$1051,2,0)</f>
        <v>38077.43854910876</v>
      </c>
      <c r="L104" s="1">
        <f>VLOOKUP(A104,'De Para'!$G$2:$H$1050,2,0)</f>
        <v>21990.699750635933</v>
      </c>
      <c r="M104">
        <f>VLOOKUP($A104,'De Para'!$J$2:$K$1051,2,0)</f>
        <v>33</v>
      </c>
      <c r="N104">
        <f t="shared" si="18"/>
        <v>1</v>
      </c>
      <c r="O104">
        <f t="shared" si="19"/>
        <v>1</v>
      </c>
      <c r="P104">
        <f t="shared" si="20"/>
        <v>1</v>
      </c>
      <c r="Q104">
        <f t="shared" si="21"/>
        <v>1</v>
      </c>
      <c r="R104" t="str">
        <f t="shared" si="9"/>
        <v>1111</v>
      </c>
      <c r="S104" s="29" t="e">
        <f>J104/#REF!</f>
        <v>#REF!</v>
      </c>
      <c r="T104" s="29" t="e">
        <f>K104/#REF!</f>
        <v>#REF!</v>
      </c>
      <c r="U104" s="29" t="e">
        <f>L104/#REF!</f>
        <v>#REF!</v>
      </c>
      <c r="W104" t="str">
        <f>VLOOKUP(R104,'De Para'!$O$9:$P$25,2,FALSE)</f>
        <v>Lojas com todas as metas</v>
      </c>
      <c r="X104">
        <f>VLOOKUP(W104,content!$B:$C,2,FALSE)</f>
        <v>741869</v>
      </c>
      <c r="Y104">
        <f>VLOOKUP(F104&amp;W104,content!$E:$H,4,FALSE)</f>
        <v>741882</v>
      </c>
    </row>
    <row r="105" spans="1:25" x14ac:dyDescent="0.25">
      <c r="A105">
        <v>382</v>
      </c>
      <c r="B105" t="str">
        <f>VLOOKUP($A105,'De Para'!$AI$2:$AL$1051,2,0)</f>
        <v>SHOP RIO PRETO - SP</v>
      </c>
      <c r="C105">
        <f>VLOOKUP($A105,'De Para'!$AI$2:$AL$1051,3,0)</f>
        <v>613</v>
      </c>
      <c r="D105" t="str">
        <f>VLOOKUP($A105,'De Para'!$AI$2:$AL$1051,4,0)</f>
        <v>PREMIUM</v>
      </c>
      <c r="E105">
        <v>0</v>
      </c>
      <c r="F105" s="7" t="str">
        <f>VLOOKUP($A105,'[1]PORTE 18-19'!$A$4:$M$1053,13,0)</f>
        <v>PORTE 3</v>
      </c>
      <c r="G105">
        <f>VLOOKUP($F105,'De Para'!$M$2:$O$7,3,0)</f>
        <v>90</v>
      </c>
      <c r="H105" s="7" t="str">
        <f>VLOOKUP($R105,'De Para'!$M$10:$N$25,2,0)</f>
        <v>PERFIL E</v>
      </c>
      <c r="I105" s="7" t="str">
        <f t="shared" si="7"/>
        <v>PORTE 3 / PERFIL E</v>
      </c>
      <c r="J105" s="1">
        <f>VLOOKUP($A105,'De Para'!$D$2:$E$1051,2,0)</f>
        <v>0</v>
      </c>
      <c r="K105" s="1">
        <f>VLOOKUP($A105,'De Para'!$A$2:$B$1051,2,0)</f>
        <v>0</v>
      </c>
      <c r="L105" s="1">
        <f>VLOOKUP(A105,'De Para'!$G$2:$H$1050,2,0)</f>
        <v>32258.72283626661</v>
      </c>
      <c r="M105">
        <f>VLOOKUP($A105,'De Para'!$J$2:$K$1051,2,0)</f>
        <v>39</v>
      </c>
      <c r="N105">
        <f t="shared" si="18"/>
        <v>0</v>
      </c>
      <c r="O105">
        <f t="shared" si="19"/>
        <v>0</v>
      </c>
      <c r="P105">
        <f t="shared" si="20"/>
        <v>1</v>
      </c>
      <c r="Q105">
        <f t="shared" si="21"/>
        <v>1</v>
      </c>
      <c r="R105" t="str">
        <f t="shared" si="9"/>
        <v>0011</v>
      </c>
      <c r="S105" s="29" t="e">
        <f>J105/#REF!</f>
        <v>#REF!</v>
      </c>
      <c r="T105" s="29" t="e">
        <f>K105/#REF!</f>
        <v>#REF!</v>
      </c>
      <c r="U105" s="29" t="e">
        <f>L105/#REF!</f>
        <v>#REF!</v>
      </c>
      <c r="V105">
        <v>1</v>
      </c>
      <c r="W105" t="str">
        <f>VLOOKUP(R105,'De Para'!$O$9:$P$25,2,FALSE)</f>
        <v>Lojas sem meta de CDC e Móveis</v>
      </c>
      <c r="X105">
        <f>VLOOKUP(W105,content!$B:$C,2,FALSE)</f>
        <v>741877</v>
      </c>
      <c r="Y105">
        <f>VLOOKUP(F105&amp;W105,content!$E:$H,4,FALSE)</f>
        <v>741901</v>
      </c>
    </row>
    <row r="106" spans="1:25" x14ac:dyDescent="0.25">
      <c r="A106">
        <v>392</v>
      </c>
      <c r="B106" t="str">
        <f>VLOOKUP($A106,'De Para'!$AI$2:$AL$1051,2,0)</f>
        <v>ILHA FLORIANÓPOLIS - SC</v>
      </c>
      <c r="C106">
        <f>VLOOKUP($A106,'De Para'!$AI$2:$AL$1051,3,0)</f>
        <v>511</v>
      </c>
      <c r="D106" t="str">
        <f>VLOOKUP($A106,'De Para'!$AI$2:$AL$1051,4,0)</f>
        <v>SUL</v>
      </c>
      <c r="E106">
        <v>0</v>
      </c>
      <c r="F106" s="7" t="str">
        <f>VLOOKUP($A106,'[1]PORTE 18-19'!$A$4:$M$1053,13,0)</f>
        <v>PORTE 3</v>
      </c>
      <c r="G106">
        <f>VLOOKUP($F106,'De Para'!$M$2:$O$7,3,0)</f>
        <v>90</v>
      </c>
      <c r="H106" s="7" t="str">
        <f>VLOOKUP($R106,'De Para'!$M$10:$N$25,2,0)</f>
        <v>PERFIL A</v>
      </c>
      <c r="I106" s="7" t="str">
        <f t="shared" si="7"/>
        <v>PORTE 3 / PERFIL A</v>
      </c>
      <c r="J106" s="1">
        <f>VLOOKUP($A106,'De Para'!$D$2:$E$1051,2,0)</f>
        <v>105722.9</v>
      </c>
      <c r="K106" s="1">
        <f>VLOOKUP($A106,'De Para'!$A$2:$B$1051,2,0)</f>
        <v>183874.07116539194</v>
      </c>
      <c r="L106" s="1">
        <f>VLOOKUP(A106,'De Para'!$G$2:$H$1050,2,0)</f>
        <v>53127.263990778607</v>
      </c>
      <c r="M106">
        <f>VLOOKUP($A106,'De Para'!$J$2:$K$1051,2,0)</f>
        <v>96</v>
      </c>
      <c r="N106">
        <f t="shared" si="18"/>
        <v>1</v>
      </c>
      <c r="O106">
        <f t="shared" si="19"/>
        <v>1</v>
      </c>
      <c r="P106">
        <f t="shared" si="20"/>
        <v>1</v>
      </c>
      <c r="Q106">
        <f t="shared" si="21"/>
        <v>1</v>
      </c>
      <c r="R106" t="str">
        <f t="shared" si="9"/>
        <v>1111</v>
      </c>
      <c r="S106" s="29" t="e">
        <f>J106/#REF!</f>
        <v>#REF!</v>
      </c>
      <c r="T106" s="29" t="e">
        <f>K106/#REF!</f>
        <v>#REF!</v>
      </c>
      <c r="U106" s="29" t="e">
        <f>L106/#REF!</f>
        <v>#REF!</v>
      </c>
      <c r="W106" t="str">
        <f>VLOOKUP(R106,'De Para'!$O$9:$P$25,2,FALSE)</f>
        <v>Lojas com todas as metas</v>
      </c>
      <c r="X106">
        <f>VLOOKUP(W106,content!$B:$C,2,FALSE)</f>
        <v>741869</v>
      </c>
      <c r="Y106">
        <f>VLOOKUP(F106&amp;W106,content!$E:$H,4,FALSE)</f>
        <v>741893</v>
      </c>
    </row>
    <row r="107" spans="1:25" x14ac:dyDescent="0.25">
      <c r="A107">
        <v>393</v>
      </c>
      <c r="B107" t="str">
        <f>VLOOKUP($A107,'De Para'!$AI$2:$AL$1051,2,0)</f>
        <v>ITAJAÍ 2 - SC</v>
      </c>
      <c r="C107">
        <f>VLOOKUP($A107,'De Para'!$AI$2:$AL$1051,3,0)</f>
        <v>511</v>
      </c>
      <c r="D107" t="str">
        <f>VLOOKUP($A107,'De Para'!$AI$2:$AL$1051,4,0)</f>
        <v>SUL</v>
      </c>
      <c r="E107">
        <v>0</v>
      </c>
      <c r="F107" s="7" t="str">
        <f>VLOOKUP($A107,'[1]PORTE 18-19'!$A$4:$M$1053,13,0)</f>
        <v>PORTE 2</v>
      </c>
      <c r="G107">
        <f>VLOOKUP($F107,'De Para'!$M$2:$O$7,3,0)</f>
        <v>70</v>
      </c>
      <c r="H107" s="7" t="str">
        <f>VLOOKUP($R107,'De Para'!$M$10:$N$25,2,0)</f>
        <v>PERFIL A</v>
      </c>
      <c r="I107" s="7" t="str">
        <f t="shared" si="7"/>
        <v>PORTE 2 / PERFIL A</v>
      </c>
      <c r="J107" s="1">
        <f>VLOOKUP($A107,'De Para'!$D$2:$E$1051,2,0)</f>
        <v>70327.760000000009</v>
      </c>
      <c r="K107" s="1">
        <f>VLOOKUP($A107,'De Para'!$A$2:$B$1051,2,0)</f>
        <v>139026.08293118939</v>
      </c>
      <c r="L107" s="1">
        <f>VLOOKUP(A107,'De Para'!$G$2:$H$1050,2,0)</f>
        <v>28402.424742654734</v>
      </c>
      <c r="M107">
        <f>VLOOKUP($A107,'De Para'!$J$2:$K$1051,2,0)</f>
        <v>89</v>
      </c>
      <c r="N107">
        <f t="shared" si="18"/>
        <v>1</v>
      </c>
      <c r="O107">
        <f t="shared" si="19"/>
        <v>1</v>
      </c>
      <c r="P107">
        <f t="shared" si="20"/>
        <v>1</v>
      </c>
      <c r="Q107">
        <f t="shared" si="21"/>
        <v>1</v>
      </c>
      <c r="R107" t="str">
        <f t="shared" si="9"/>
        <v>1111</v>
      </c>
      <c r="S107" s="29" t="e">
        <f>J107/#REF!</f>
        <v>#REF!</v>
      </c>
      <c r="T107" s="29" t="e">
        <f>K107/#REF!</f>
        <v>#REF!</v>
      </c>
      <c r="U107" s="29" t="e">
        <f>L107/#REF!</f>
        <v>#REF!</v>
      </c>
      <c r="W107" t="str">
        <f>VLOOKUP(R107,'De Para'!$O$9:$P$25,2,FALSE)</f>
        <v>Lojas com todas as metas</v>
      </c>
      <c r="X107">
        <f>VLOOKUP(W107,content!$B:$C,2,FALSE)</f>
        <v>741869</v>
      </c>
      <c r="Y107">
        <f>VLOOKUP(F107&amp;W107,content!$E:$H,4,FALSE)</f>
        <v>741882</v>
      </c>
    </row>
    <row r="108" spans="1:25" x14ac:dyDescent="0.25">
      <c r="A108">
        <v>406</v>
      </c>
      <c r="B108" t="str">
        <f>VLOOKUP($A108,'De Para'!$AI$2:$AL$1051,2,0)</f>
        <v>CAPÃO DA CANOA - RS</v>
      </c>
      <c r="C108">
        <f>VLOOKUP($A108,'De Para'!$AI$2:$AL$1051,3,0)</f>
        <v>510</v>
      </c>
      <c r="D108" t="str">
        <f>VLOOKUP($A108,'De Para'!$AI$2:$AL$1051,4,0)</f>
        <v>SUL</v>
      </c>
      <c r="E108">
        <v>0</v>
      </c>
      <c r="F108" s="7" t="str">
        <f>VLOOKUP($A108,'[1]PORTE 18-19'!$A$4:$M$1053,13,0)</f>
        <v>PORTE 2</v>
      </c>
      <c r="G108">
        <f>VLOOKUP($F108,'De Para'!$M$2:$O$7,3,0)</f>
        <v>70</v>
      </c>
      <c r="H108" s="7" t="str">
        <f>VLOOKUP($R108,'De Para'!$M$10:$N$25,2,0)</f>
        <v>PERFIL A</v>
      </c>
      <c r="I108" s="7" t="str">
        <f t="shared" si="7"/>
        <v>PORTE 2 / PERFIL A</v>
      </c>
      <c r="J108" s="1">
        <f>VLOOKUP($A108,'De Para'!$D$2:$E$1051,2,0)</f>
        <v>36543.19</v>
      </c>
      <c r="K108" s="1">
        <f>VLOOKUP($A108,'De Para'!$A$2:$B$1051,2,0)</f>
        <v>65470.634814811419</v>
      </c>
      <c r="L108" s="1">
        <f>VLOOKUP(A108,'De Para'!$G$2:$H$1050,2,0)</f>
        <v>28735.944300801541</v>
      </c>
      <c r="M108">
        <f>VLOOKUP($A108,'De Para'!$J$2:$K$1051,2,0)</f>
        <v>30</v>
      </c>
      <c r="N108">
        <f t="shared" si="18"/>
        <v>1</v>
      </c>
      <c r="O108">
        <f t="shared" si="19"/>
        <v>1</v>
      </c>
      <c r="P108">
        <f t="shared" si="20"/>
        <v>1</v>
      </c>
      <c r="Q108">
        <f t="shared" si="21"/>
        <v>1</v>
      </c>
      <c r="R108" t="str">
        <f t="shared" si="9"/>
        <v>1111</v>
      </c>
      <c r="S108" s="29" t="e">
        <f>J108/#REF!</f>
        <v>#REF!</v>
      </c>
      <c r="T108" s="29" t="e">
        <f>K108/#REF!</f>
        <v>#REF!</v>
      </c>
      <c r="U108" s="29" t="e">
        <f>L108/#REF!</f>
        <v>#REF!</v>
      </c>
      <c r="W108" t="str">
        <f>VLOOKUP(R108,'De Para'!$O$9:$P$25,2,FALSE)</f>
        <v>Lojas com todas as metas</v>
      </c>
      <c r="X108">
        <f>VLOOKUP(W108,content!$B:$C,2,FALSE)</f>
        <v>741869</v>
      </c>
      <c r="Y108">
        <f>VLOOKUP(F108&amp;W108,content!$E:$H,4,FALSE)</f>
        <v>741882</v>
      </c>
    </row>
    <row r="109" spans="1:25" x14ac:dyDescent="0.25">
      <c r="A109">
        <v>422</v>
      </c>
      <c r="B109" t="str">
        <f>VLOOKUP($A109,'De Para'!$AI$2:$AL$1051,2,0)</f>
        <v>SHOP UBERLANDIA - MG</v>
      </c>
      <c r="C109">
        <f>VLOOKUP($A109,'De Para'!$AI$2:$AL$1051,3,0)</f>
        <v>611</v>
      </c>
      <c r="D109" t="str">
        <f>VLOOKUP($A109,'De Para'!$AI$2:$AL$1051,4,0)</f>
        <v>PREMIUM</v>
      </c>
      <c r="E109">
        <v>0</v>
      </c>
      <c r="F109" s="7" t="str">
        <f>VLOOKUP($A109,'[1]PORTE 18-19'!$A$4:$M$1053,13,0)</f>
        <v>PORTE 4</v>
      </c>
      <c r="G109">
        <f>VLOOKUP($F109,'De Para'!$M$2:$O$7,3,0)</f>
        <v>115</v>
      </c>
      <c r="H109" s="7" t="str">
        <f>VLOOKUP($R109,'De Para'!$M$10:$N$25,2,0)</f>
        <v>PERFIL B</v>
      </c>
      <c r="I109" s="7" t="str">
        <f t="shared" si="7"/>
        <v>PORTE 4 / PERFIL B</v>
      </c>
      <c r="J109" s="1">
        <f>VLOOKUP($A109,'De Para'!$D$2:$E$1051,2,0)</f>
        <v>0</v>
      </c>
      <c r="K109" s="1">
        <f>VLOOKUP($A109,'De Para'!$A$2:$B$1051,2,0)</f>
        <v>79964.261963906611</v>
      </c>
      <c r="L109" s="1">
        <f>VLOOKUP(A109,'De Para'!$G$2:$H$1050,2,0)</f>
        <v>40552.881984237851</v>
      </c>
      <c r="M109">
        <f>VLOOKUP($A109,'De Para'!$J$2:$K$1051,2,0)</f>
        <v>66</v>
      </c>
      <c r="N109">
        <f t="shared" si="18"/>
        <v>0</v>
      </c>
      <c r="O109">
        <f t="shared" si="19"/>
        <v>1</v>
      </c>
      <c r="P109">
        <f t="shared" si="20"/>
        <v>1</v>
      </c>
      <c r="Q109">
        <f t="shared" si="21"/>
        <v>1</v>
      </c>
      <c r="R109" t="str">
        <f t="shared" si="9"/>
        <v>0111</v>
      </c>
      <c r="S109" s="29" t="e">
        <f>J109/#REF!</f>
        <v>#REF!</v>
      </c>
      <c r="T109" s="29" t="e">
        <f>K109/#REF!</f>
        <v>#REF!</v>
      </c>
      <c r="U109" s="29" t="e">
        <f>L109/#REF!</f>
        <v>#REF!</v>
      </c>
      <c r="W109" t="str">
        <f>VLOOKUP(R109,'De Para'!$O$9:$P$25,2,FALSE)</f>
        <v>Lojas sem meta de CDC</v>
      </c>
      <c r="X109">
        <f>VLOOKUP(W109,content!$B:$C,2,FALSE)</f>
        <v>741883</v>
      </c>
      <c r="Y109">
        <f>VLOOKUP(F109&amp;W109,content!$E:$H,4,FALSE)</f>
        <v>741919</v>
      </c>
    </row>
    <row r="110" spans="1:25" x14ac:dyDescent="0.25">
      <c r="A110">
        <v>423</v>
      </c>
      <c r="B110" t="str">
        <f>VLOOKUP($A110,'De Para'!$AI$2:$AL$1051,2,0)</f>
        <v>SHOP METRÔ TATUAPÉ - SP</v>
      </c>
      <c r="C110">
        <f>VLOOKUP($A110,'De Para'!$AI$2:$AL$1051,3,0)</f>
        <v>319</v>
      </c>
      <c r="D110" t="str">
        <f>VLOOKUP($A110,'De Para'!$AI$2:$AL$1051,4,0)</f>
        <v>GDE SP</v>
      </c>
      <c r="E110">
        <v>0</v>
      </c>
      <c r="F110" s="7" t="str">
        <f>VLOOKUP($A110,'[1]PORTE 18-19'!$A$4:$M$1053,13,0)</f>
        <v>PORTE 3</v>
      </c>
      <c r="G110">
        <f>VLOOKUP($F110,'De Para'!$M$2:$O$7,3,0)</f>
        <v>90</v>
      </c>
      <c r="H110" s="7" t="str">
        <f>VLOOKUP($R110,'De Para'!$M$10:$N$25,2,0)</f>
        <v>PERFIL A</v>
      </c>
      <c r="I110" s="7" t="str">
        <f t="shared" si="7"/>
        <v>PORTE 3 / PERFIL A</v>
      </c>
      <c r="J110" s="1">
        <f>VLOOKUP($A110,'De Para'!$D$2:$E$1051,2,0)</f>
        <v>83695.870000000024</v>
      </c>
      <c r="K110" s="1">
        <f>VLOOKUP($A110,'De Para'!$A$2:$B$1051,2,0)</f>
        <v>90366.253751443204</v>
      </c>
      <c r="L110" s="1">
        <f>VLOOKUP(A110,'De Para'!$G$2:$H$1050,2,0)</f>
        <v>67866.769541863323</v>
      </c>
      <c r="M110">
        <f>VLOOKUP($A110,'De Para'!$J$2:$K$1051,2,0)</f>
        <v>90</v>
      </c>
      <c r="N110">
        <f t="shared" si="18"/>
        <v>1</v>
      </c>
      <c r="O110">
        <f t="shared" si="19"/>
        <v>1</v>
      </c>
      <c r="P110">
        <f t="shared" si="20"/>
        <v>1</v>
      </c>
      <c r="Q110">
        <f t="shared" si="21"/>
        <v>1</v>
      </c>
      <c r="R110" t="str">
        <f t="shared" si="9"/>
        <v>1111</v>
      </c>
      <c r="S110" s="29" t="e">
        <f>J110/#REF!</f>
        <v>#REF!</v>
      </c>
      <c r="T110" s="29" t="e">
        <f>K110/#REF!</f>
        <v>#REF!</v>
      </c>
      <c r="U110" s="29" t="e">
        <f>L110/#REF!</f>
        <v>#REF!</v>
      </c>
      <c r="W110" t="str">
        <f>VLOOKUP(R110,'De Para'!$O$9:$P$25,2,FALSE)</f>
        <v>Lojas com todas as metas</v>
      </c>
      <c r="X110">
        <f>VLOOKUP(W110,content!$B:$C,2,FALSE)</f>
        <v>741869</v>
      </c>
      <c r="Y110">
        <f>VLOOKUP(F110&amp;W110,content!$E:$H,4,FALSE)</f>
        <v>741893</v>
      </c>
    </row>
    <row r="111" spans="1:25" x14ac:dyDescent="0.25">
      <c r="A111">
        <v>425</v>
      </c>
      <c r="B111" t="str">
        <f>VLOOKUP($A111,'De Para'!$AI$2:$AL$1051,2,0)</f>
        <v>ANÁPOLIS 2 - GO</v>
      </c>
      <c r="C111">
        <f>VLOOKUP($A111,'De Para'!$AI$2:$AL$1051,3,0)</f>
        <v>118</v>
      </c>
      <c r="D111" t="str">
        <f>VLOOKUP($A111,'De Para'!$AI$2:$AL$1051,4,0)</f>
        <v>SPI/CO</v>
      </c>
      <c r="E111">
        <v>0</v>
      </c>
      <c r="F111" s="7" t="str">
        <f>VLOOKUP($A111,'[1]PORTE 18-19'!$A$4:$M$1053,13,0)</f>
        <v>PORTE 3</v>
      </c>
      <c r="G111">
        <f>VLOOKUP($F111,'De Para'!$M$2:$O$7,3,0)</f>
        <v>90</v>
      </c>
      <c r="H111" s="7" t="str">
        <f>VLOOKUP($R111,'De Para'!$M$10:$N$25,2,0)</f>
        <v>PERFIL A</v>
      </c>
      <c r="I111" s="7" t="str">
        <f t="shared" si="7"/>
        <v>PORTE 3 / PERFIL A</v>
      </c>
      <c r="J111" s="1">
        <f>VLOOKUP($A111,'De Para'!$D$2:$E$1051,2,0)</f>
        <v>148481.95000000001</v>
      </c>
      <c r="K111" s="1">
        <f>VLOOKUP($A111,'De Para'!$A$2:$B$1051,2,0)</f>
        <v>128547.65647878767</v>
      </c>
      <c r="L111" s="1">
        <f>VLOOKUP(A111,'De Para'!$G$2:$H$1050,2,0)</f>
        <v>59204.875121159821</v>
      </c>
      <c r="M111">
        <f>VLOOKUP($A111,'De Para'!$J$2:$K$1051,2,0)</f>
        <v>107</v>
      </c>
      <c r="N111">
        <f t="shared" si="18"/>
        <v>1</v>
      </c>
      <c r="O111">
        <f t="shared" si="19"/>
        <v>1</v>
      </c>
      <c r="P111">
        <f t="shared" si="20"/>
        <v>1</v>
      </c>
      <c r="Q111">
        <f t="shared" si="21"/>
        <v>1</v>
      </c>
      <c r="R111" t="str">
        <f t="shared" si="9"/>
        <v>1111</v>
      </c>
      <c r="S111" s="29" t="e">
        <f>J111/#REF!</f>
        <v>#REF!</v>
      </c>
      <c r="T111" s="29" t="e">
        <f>K111/#REF!</f>
        <v>#REF!</v>
      </c>
      <c r="U111" s="29" t="e">
        <f>L111/#REF!</f>
        <v>#REF!</v>
      </c>
      <c r="W111" t="str">
        <f>VLOOKUP(R111,'De Para'!$O$9:$P$25,2,FALSE)</f>
        <v>Lojas com todas as metas</v>
      </c>
      <c r="X111">
        <f>VLOOKUP(W111,content!$B:$C,2,FALSE)</f>
        <v>741869</v>
      </c>
      <c r="Y111">
        <f>VLOOKUP(F111&amp;W111,content!$E:$H,4,FALSE)</f>
        <v>741893</v>
      </c>
    </row>
    <row r="112" spans="1:25" x14ac:dyDescent="0.25">
      <c r="A112">
        <v>428</v>
      </c>
      <c r="B112" t="str">
        <f>VLOOKUP($A112,'De Para'!$AI$2:$AL$1051,2,0)</f>
        <v>SHOP ITAÚPOWER 2  - MG</v>
      </c>
      <c r="C112">
        <f>VLOOKUP($A112,'De Para'!$AI$2:$AL$1051,3,0)</f>
        <v>413</v>
      </c>
      <c r="D112" t="str">
        <f>VLOOKUP($A112,'De Para'!$AI$2:$AL$1051,4,0)</f>
        <v>MG/NE</v>
      </c>
      <c r="E112">
        <v>0</v>
      </c>
      <c r="F112" s="7" t="str">
        <f>VLOOKUP($A112,'[1]PORTE 18-19'!$A$4:$M$1053,13,0)</f>
        <v>PORTE 3</v>
      </c>
      <c r="G112">
        <f>VLOOKUP($F112,'De Para'!$M$2:$O$7,3,0)</f>
        <v>90</v>
      </c>
      <c r="H112" s="7" t="str">
        <f>VLOOKUP($R112,'De Para'!$M$10:$N$25,2,0)</f>
        <v>PERFIL A</v>
      </c>
      <c r="I112" s="7" t="str">
        <f t="shared" si="7"/>
        <v>PORTE 3 / PERFIL A</v>
      </c>
      <c r="J112" s="1">
        <f>VLOOKUP($A112,'De Para'!$D$2:$E$1051,2,0)</f>
        <v>143751.10999999999</v>
      </c>
      <c r="K112" s="1">
        <f>VLOOKUP($A112,'De Para'!$A$2:$B$1051,2,0)</f>
        <v>103841.90000680611</v>
      </c>
      <c r="L112" s="1">
        <f>VLOOKUP(A112,'De Para'!$G$2:$H$1050,2,0)</f>
        <v>103362.73835163265</v>
      </c>
      <c r="M112">
        <f>VLOOKUP($A112,'De Para'!$J$2:$K$1051,2,0)</f>
        <v>68</v>
      </c>
      <c r="N112">
        <f t="shared" si="18"/>
        <v>1</v>
      </c>
      <c r="O112">
        <f t="shared" si="19"/>
        <v>1</v>
      </c>
      <c r="P112">
        <f t="shared" si="20"/>
        <v>1</v>
      </c>
      <c r="Q112">
        <f t="shared" si="21"/>
        <v>1</v>
      </c>
      <c r="R112" t="str">
        <f t="shared" si="9"/>
        <v>1111</v>
      </c>
      <c r="S112" s="29" t="e">
        <f>J112/#REF!</f>
        <v>#REF!</v>
      </c>
      <c r="T112" s="29" t="e">
        <f>K112/#REF!</f>
        <v>#REF!</v>
      </c>
      <c r="U112" s="29" t="e">
        <f>L112/#REF!</f>
        <v>#REF!</v>
      </c>
      <c r="W112" t="str">
        <f>VLOOKUP(R112,'De Para'!$O$9:$P$25,2,FALSE)</f>
        <v>Lojas com todas as metas</v>
      </c>
      <c r="X112">
        <f>VLOOKUP(W112,content!$B:$C,2,FALSE)</f>
        <v>741869</v>
      </c>
      <c r="Y112">
        <f>VLOOKUP(F112&amp;W112,content!$E:$H,4,FALSE)</f>
        <v>741893</v>
      </c>
    </row>
    <row r="113" spans="1:25" x14ac:dyDescent="0.25">
      <c r="A113">
        <v>429</v>
      </c>
      <c r="B113" t="str">
        <f>VLOOKUP($A113,'De Para'!$AI$2:$AL$1051,2,0)</f>
        <v>CATETE 2 - RJ</v>
      </c>
      <c r="C113">
        <f>VLOOKUP($A113,'De Para'!$AI$2:$AL$1051,3,0)</f>
        <v>212</v>
      </c>
      <c r="D113" t="str">
        <f>VLOOKUP($A113,'De Para'!$AI$2:$AL$1051,4,0)</f>
        <v>RIO/ES</v>
      </c>
      <c r="E113">
        <v>0</v>
      </c>
      <c r="F113" s="7" t="str">
        <f>VLOOKUP($A113,'[1]PORTE 18-19'!$A$4:$M$1053,13,0)</f>
        <v>PORTE 3</v>
      </c>
      <c r="G113">
        <f>VLOOKUP($F113,'De Para'!$M$2:$O$7,3,0)</f>
        <v>90</v>
      </c>
      <c r="H113" s="7" t="str">
        <f>VLOOKUP($R113,'De Para'!$M$10:$N$25,2,0)</f>
        <v>PERFIL A</v>
      </c>
      <c r="I113" s="7" t="str">
        <f t="shared" si="7"/>
        <v>PORTE 3 / PERFIL A</v>
      </c>
      <c r="J113" s="1">
        <f>VLOOKUP($A113,'De Para'!$D$2:$E$1051,2,0)</f>
        <v>143481.60000000001</v>
      </c>
      <c r="K113" s="1">
        <f>VLOOKUP($A113,'De Para'!$A$2:$B$1051,2,0)</f>
        <v>314316.76287000807</v>
      </c>
      <c r="L113" s="1">
        <f>VLOOKUP(A113,'De Para'!$G$2:$H$1050,2,0)</f>
        <v>43925.001204756976</v>
      </c>
      <c r="M113">
        <f>VLOOKUP($A113,'De Para'!$J$2:$K$1051,2,0)</f>
        <v>71</v>
      </c>
      <c r="N113">
        <f t="shared" si="18"/>
        <v>1</v>
      </c>
      <c r="O113">
        <f t="shared" si="19"/>
        <v>1</v>
      </c>
      <c r="P113">
        <f t="shared" si="20"/>
        <v>1</v>
      </c>
      <c r="Q113">
        <f t="shared" si="21"/>
        <v>1</v>
      </c>
      <c r="R113" t="str">
        <f t="shared" si="9"/>
        <v>1111</v>
      </c>
      <c r="S113" s="29" t="e">
        <f>J113/#REF!</f>
        <v>#REF!</v>
      </c>
      <c r="T113" s="29" t="e">
        <f>K113/#REF!</f>
        <v>#REF!</v>
      </c>
      <c r="U113" s="29" t="e">
        <f>L113/#REF!</f>
        <v>#REF!</v>
      </c>
      <c r="W113" t="str">
        <f>VLOOKUP(R113,'De Para'!$O$9:$P$25,2,FALSE)</f>
        <v>Lojas com todas as metas</v>
      </c>
      <c r="X113">
        <f>VLOOKUP(W113,content!$B:$C,2,FALSE)</f>
        <v>741869</v>
      </c>
      <c r="Y113">
        <f>VLOOKUP(F113&amp;W113,content!$E:$H,4,FALSE)</f>
        <v>741893</v>
      </c>
    </row>
    <row r="114" spans="1:25" x14ac:dyDescent="0.25">
      <c r="A114">
        <v>442</v>
      </c>
      <c r="B114" t="str">
        <f>VLOOKUP($A114,'De Para'!$AI$2:$AL$1051,2,0)</f>
        <v>SHOP BARIGUI  - PR</v>
      </c>
      <c r="C114">
        <f>VLOOKUP($A114,'De Para'!$AI$2:$AL$1051,3,0)</f>
        <v>611</v>
      </c>
      <c r="D114" t="str">
        <f>VLOOKUP($A114,'De Para'!$AI$2:$AL$1051,4,0)</f>
        <v>PREMIUM</v>
      </c>
      <c r="E114">
        <v>0</v>
      </c>
      <c r="F114" s="7" t="str">
        <f>VLOOKUP($A114,'[1]PORTE 18-19'!$A$4:$M$1053,13,0)</f>
        <v>PORTE 5</v>
      </c>
      <c r="G114">
        <f>VLOOKUP($F114,'De Para'!$M$2:$O$7,3,0)</f>
        <v>140</v>
      </c>
      <c r="H114" s="7" t="str">
        <f>VLOOKUP($R114,'De Para'!$M$10:$N$25,2,0)</f>
        <v>PERFIL B</v>
      </c>
      <c r="I114" s="7" t="str">
        <f t="shared" si="7"/>
        <v>PORTE 5 / PERFIL B</v>
      </c>
      <c r="J114" s="1">
        <f>VLOOKUP($A114,'De Para'!$D$2:$E$1051,2,0)</f>
        <v>0</v>
      </c>
      <c r="K114" s="1">
        <f>VLOOKUP($A114,'De Para'!$A$2:$B$1051,2,0)</f>
        <v>86520.09079467642</v>
      </c>
      <c r="L114" s="1">
        <f>VLOOKUP(A114,'De Para'!$G$2:$H$1050,2,0)</f>
        <v>110584.97231345091</v>
      </c>
      <c r="M114">
        <f>VLOOKUP($A114,'De Para'!$J$2:$K$1051,2,0)</f>
        <v>40</v>
      </c>
      <c r="N114">
        <f t="shared" si="18"/>
        <v>0</v>
      </c>
      <c r="O114">
        <f t="shared" si="19"/>
        <v>1</v>
      </c>
      <c r="P114">
        <f t="shared" si="20"/>
        <v>1</v>
      </c>
      <c r="Q114">
        <f t="shared" si="21"/>
        <v>1</v>
      </c>
      <c r="R114" t="str">
        <f t="shared" si="9"/>
        <v>0111</v>
      </c>
      <c r="S114" s="29" t="e">
        <f>J114/#REF!</f>
        <v>#REF!</v>
      </c>
      <c r="T114" s="29" t="e">
        <f>K114/#REF!</f>
        <v>#REF!</v>
      </c>
      <c r="U114" s="29" t="e">
        <f>L114/#REF!</f>
        <v>#REF!</v>
      </c>
      <c r="W114" t="str">
        <f>VLOOKUP(R114,'De Para'!$O$9:$P$25,2,FALSE)</f>
        <v>Lojas sem meta de CDC</v>
      </c>
      <c r="X114">
        <f>VLOOKUP(W114,content!$B:$C,2,FALSE)</f>
        <v>741883</v>
      </c>
      <c r="Y114">
        <f>VLOOKUP(F114&amp;W114,content!$E:$H,4,FALSE)</f>
        <v>741923</v>
      </c>
    </row>
    <row r="115" spans="1:25" x14ac:dyDescent="0.25">
      <c r="A115">
        <v>445</v>
      </c>
      <c r="B115" t="str">
        <f>VLOOKUP($A115,'De Para'!$AI$2:$AL$1051,2,0)</f>
        <v>UBA 2 - MG</v>
      </c>
      <c r="C115">
        <f>VLOOKUP($A115,'De Para'!$AI$2:$AL$1051,3,0)</f>
        <v>410</v>
      </c>
      <c r="D115" t="str">
        <f>VLOOKUP($A115,'De Para'!$AI$2:$AL$1051,4,0)</f>
        <v>MG/NE</v>
      </c>
      <c r="E115">
        <v>0</v>
      </c>
      <c r="F115" s="7" t="str">
        <f>VLOOKUP($A115,'[1]PORTE 18-19'!$A$4:$M$1053,13,0)</f>
        <v>PORTE 3</v>
      </c>
      <c r="G115">
        <f>VLOOKUP($F115,'De Para'!$M$2:$O$7,3,0)</f>
        <v>90</v>
      </c>
      <c r="H115" s="7" t="str">
        <f>VLOOKUP($R115,'De Para'!$M$10:$N$25,2,0)</f>
        <v>PERFIL A</v>
      </c>
      <c r="I115" s="7" t="str">
        <f t="shared" si="7"/>
        <v>PORTE 3 / PERFIL A</v>
      </c>
      <c r="J115" s="1">
        <f>VLOOKUP($A115,'De Para'!$D$2:$E$1051,2,0)</f>
        <v>121679.51000000001</v>
      </c>
      <c r="K115" s="1">
        <f>VLOOKUP($A115,'De Para'!$A$2:$B$1051,2,0)</f>
        <v>34220.343811170904</v>
      </c>
      <c r="L115" s="1">
        <f>VLOOKUP(A115,'De Para'!$G$2:$H$1050,2,0)</f>
        <v>56847.603523662801</v>
      </c>
      <c r="M115">
        <f>VLOOKUP($A115,'De Para'!$J$2:$K$1051,2,0)</f>
        <v>86</v>
      </c>
      <c r="N115">
        <f t="shared" si="18"/>
        <v>1</v>
      </c>
      <c r="O115">
        <f t="shared" si="19"/>
        <v>1</v>
      </c>
      <c r="P115">
        <f t="shared" si="20"/>
        <v>1</v>
      </c>
      <c r="Q115">
        <f t="shared" si="21"/>
        <v>1</v>
      </c>
      <c r="R115" t="str">
        <f t="shared" si="9"/>
        <v>1111</v>
      </c>
      <c r="S115" s="29" t="e">
        <f>J115/#REF!</f>
        <v>#REF!</v>
      </c>
      <c r="T115" s="29" t="e">
        <f>K115/#REF!</f>
        <v>#REF!</v>
      </c>
      <c r="U115" s="29" t="e">
        <f>L115/#REF!</f>
        <v>#REF!</v>
      </c>
      <c r="W115" t="str">
        <f>VLOOKUP(R115,'De Para'!$O$9:$P$25,2,FALSE)</f>
        <v>Lojas com todas as metas</v>
      </c>
      <c r="X115">
        <f>VLOOKUP(W115,content!$B:$C,2,FALSE)</f>
        <v>741869</v>
      </c>
      <c r="Y115">
        <f>VLOOKUP(F115&amp;W115,content!$E:$H,4,FALSE)</f>
        <v>741893</v>
      </c>
    </row>
    <row r="116" spans="1:25" x14ac:dyDescent="0.25">
      <c r="A116">
        <v>448</v>
      </c>
      <c r="B116" t="str">
        <f>VLOOKUP($A116,'De Para'!$AI$2:$AL$1051,2,0)</f>
        <v>NITERÓI 2 - RJ</v>
      </c>
      <c r="C116">
        <f>VLOOKUP($A116,'De Para'!$AI$2:$AL$1051,3,0)</f>
        <v>215</v>
      </c>
      <c r="D116" t="str">
        <f>VLOOKUP($A116,'De Para'!$AI$2:$AL$1051,4,0)</f>
        <v>RIO/ES</v>
      </c>
      <c r="E116">
        <v>0</v>
      </c>
      <c r="F116" s="7" t="str">
        <f>VLOOKUP($A116,'[1]PORTE 18-19'!$A$4:$M$1053,13,0)</f>
        <v>PORTE 3</v>
      </c>
      <c r="G116">
        <f>VLOOKUP($F116,'De Para'!$M$2:$O$7,3,0)</f>
        <v>90</v>
      </c>
      <c r="H116" s="7" t="str">
        <f>VLOOKUP($R116,'De Para'!$M$10:$N$25,2,0)</f>
        <v>PERFIL A</v>
      </c>
      <c r="I116" s="7" t="str">
        <f t="shared" si="7"/>
        <v>PORTE 3 / PERFIL A</v>
      </c>
      <c r="J116" s="1">
        <f>VLOOKUP($A116,'De Para'!$D$2:$E$1051,2,0)</f>
        <v>111090.21</v>
      </c>
      <c r="K116" s="1">
        <f>VLOOKUP($A116,'De Para'!$A$2:$B$1051,2,0)</f>
        <v>352421.34802295931</v>
      </c>
      <c r="L116" s="1">
        <f>VLOOKUP(A116,'De Para'!$G$2:$H$1050,2,0)</f>
        <v>33152.330227170074</v>
      </c>
      <c r="M116">
        <f>VLOOKUP($A116,'De Para'!$J$2:$K$1051,2,0)</f>
        <v>147</v>
      </c>
      <c r="N116">
        <f t="shared" si="18"/>
        <v>1</v>
      </c>
      <c r="O116">
        <f t="shared" si="19"/>
        <v>1</v>
      </c>
      <c r="P116">
        <f t="shared" si="20"/>
        <v>1</v>
      </c>
      <c r="Q116">
        <f t="shared" si="21"/>
        <v>1</v>
      </c>
      <c r="R116" t="str">
        <f t="shared" si="9"/>
        <v>1111</v>
      </c>
      <c r="S116" s="29" t="e">
        <f>J116/#REF!</f>
        <v>#REF!</v>
      </c>
      <c r="T116" s="29" t="e">
        <f>K116/#REF!</f>
        <v>#REF!</v>
      </c>
      <c r="U116" s="29" t="e">
        <f>L116/#REF!</f>
        <v>#REF!</v>
      </c>
      <c r="W116" t="str">
        <f>VLOOKUP(R116,'De Para'!$O$9:$P$25,2,FALSE)</f>
        <v>Lojas com todas as metas</v>
      </c>
      <c r="X116">
        <f>VLOOKUP(W116,content!$B:$C,2,FALSE)</f>
        <v>741869</v>
      </c>
      <c r="Y116">
        <f>VLOOKUP(F116&amp;W116,content!$E:$H,4,FALSE)</f>
        <v>741893</v>
      </c>
    </row>
    <row r="117" spans="1:25" x14ac:dyDescent="0.25">
      <c r="A117">
        <v>451</v>
      </c>
      <c r="B117" t="str">
        <f>VLOOKUP($A117,'De Para'!$AI$2:$AL$1051,2,0)</f>
        <v>SHOP PRAIA DE BELAS - RS</v>
      </c>
      <c r="C117">
        <f>VLOOKUP($A117,'De Para'!$AI$2:$AL$1051,3,0)</f>
        <v>510</v>
      </c>
      <c r="D117" t="str">
        <f>VLOOKUP($A117,'De Para'!$AI$2:$AL$1051,4,0)</f>
        <v>SUL</v>
      </c>
      <c r="E117">
        <v>0</v>
      </c>
      <c r="F117" s="7" t="str">
        <f>VLOOKUP($A117,'[1]PORTE 18-19'!$A$4:$M$1053,13,0)</f>
        <v>PORTE 3</v>
      </c>
      <c r="G117">
        <f>VLOOKUP($F117,'De Para'!$M$2:$O$7,3,0)</f>
        <v>90</v>
      </c>
      <c r="H117" s="7" t="str">
        <f>VLOOKUP($R117,'De Para'!$M$10:$N$25,2,0)</f>
        <v>PERFIL B</v>
      </c>
      <c r="I117" s="7" t="str">
        <f t="shared" si="7"/>
        <v>PORTE 3 / PERFIL B</v>
      </c>
      <c r="J117" s="1">
        <f>VLOOKUP($A117,'De Para'!$D$2:$E$1051,2,0)</f>
        <v>0</v>
      </c>
      <c r="K117" s="1">
        <f>VLOOKUP($A117,'De Para'!$A$2:$B$1051,2,0)</f>
        <v>107462.74593362623</v>
      </c>
      <c r="L117" s="1">
        <f>VLOOKUP(A117,'De Para'!$G$2:$H$1050,2,0)</f>
        <v>38297.181712036952</v>
      </c>
      <c r="M117">
        <f>VLOOKUP($A117,'De Para'!$J$2:$K$1051,2,0)</f>
        <v>15</v>
      </c>
      <c r="N117">
        <f t="shared" si="18"/>
        <v>0</v>
      </c>
      <c r="O117">
        <f t="shared" si="19"/>
        <v>1</v>
      </c>
      <c r="P117">
        <f t="shared" si="20"/>
        <v>1</v>
      </c>
      <c r="Q117">
        <f t="shared" si="21"/>
        <v>1</v>
      </c>
      <c r="R117" t="str">
        <f t="shared" si="9"/>
        <v>0111</v>
      </c>
      <c r="S117" s="29" t="e">
        <f>J117/#REF!</f>
        <v>#REF!</v>
      </c>
      <c r="T117" s="29" t="e">
        <f>K117/#REF!</f>
        <v>#REF!</v>
      </c>
      <c r="U117" s="29" t="e">
        <f>L117/#REF!</f>
        <v>#REF!</v>
      </c>
      <c r="W117" t="str">
        <f>VLOOKUP(R117,'De Para'!$O$9:$P$25,2,FALSE)</f>
        <v>Lojas sem meta de CDC</v>
      </c>
      <c r="X117">
        <f>VLOOKUP(W117,content!$B:$C,2,FALSE)</f>
        <v>741883</v>
      </c>
      <c r="Y117">
        <f>VLOOKUP(F117&amp;W117,content!$E:$H,4,FALSE)</f>
        <v>741896</v>
      </c>
    </row>
    <row r="118" spans="1:25" x14ac:dyDescent="0.25">
      <c r="A118">
        <v>456</v>
      </c>
      <c r="B118" t="str">
        <f>VLOOKUP($A118,'De Para'!$AI$2:$AL$1051,2,0)</f>
        <v>SHOP CENTER TABOÃO 2 - SP</v>
      </c>
      <c r="C118">
        <f>VLOOKUP($A118,'De Para'!$AI$2:$AL$1051,3,0)</f>
        <v>313</v>
      </c>
      <c r="D118" t="str">
        <f>VLOOKUP($A118,'De Para'!$AI$2:$AL$1051,4,0)</f>
        <v>GDE SP</v>
      </c>
      <c r="E118">
        <v>0</v>
      </c>
      <c r="F118" s="7" t="str">
        <f>VLOOKUP($A118,'[1]PORTE 18-19'!$A$4:$M$1053,13,0)</f>
        <v>PORTE 3</v>
      </c>
      <c r="G118">
        <f>VLOOKUP($F118,'De Para'!$M$2:$O$7,3,0)</f>
        <v>90</v>
      </c>
      <c r="H118" s="7" t="str">
        <f>VLOOKUP($R118,'De Para'!$M$10:$N$25,2,0)</f>
        <v>PERFIL A</v>
      </c>
      <c r="I118" s="7" t="str">
        <f t="shared" si="7"/>
        <v>PORTE 3 / PERFIL A</v>
      </c>
      <c r="J118" s="1">
        <f>VLOOKUP($A118,'De Para'!$D$2:$E$1051,2,0)</f>
        <v>119442.62000000002</v>
      </c>
      <c r="K118" s="1">
        <f>VLOOKUP($A118,'De Para'!$A$2:$B$1051,2,0)</f>
        <v>257470.452451544</v>
      </c>
      <c r="L118" s="1">
        <f>VLOOKUP(A118,'De Para'!$G$2:$H$1050,2,0)</f>
        <v>66229.90390774564</v>
      </c>
      <c r="M118">
        <f>VLOOKUP($A118,'De Para'!$J$2:$K$1051,2,0)</f>
        <v>117</v>
      </c>
      <c r="N118">
        <f t="shared" si="18"/>
        <v>1</v>
      </c>
      <c r="O118">
        <f t="shared" si="19"/>
        <v>1</v>
      </c>
      <c r="P118">
        <f t="shared" si="20"/>
        <v>1</v>
      </c>
      <c r="Q118">
        <f t="shared" si="21"/>
        <v>1</v>
      </c>
      <c r="R118" t="str">
        <f t="shared" si="9"/>
        <v>1111</v>
      </c>
      <c r="S118" s="29" t="e">
        <f>J118/#REF!</f>
        <v>#REF!</v>
      </c>
      <c r="T118" s="29" t="e">
        <f>K118/#REF!</f>
        <v>#REF!</v>
      </c>
      <c r="U118" s="29" t="e">
        <f>L118/#REF!</f>
        <v>#REF!</v>
      </c>
      <c r="W118" t="str">
        <f>VLOOKUP(R118,'De Para'!$O$9:$P$25,2,FALSE)</f>
        <v>Lojas com todas as metas</v>
      </c>
      <c r="X118">
        <f>VLOOKUP(W118,content!$B:$C,2,FALSE)</f>
        <v>741869</v>
      </c>
      <c r="Y118">
        <f>VLOOKUP(F118&amp;W118,content!$E:$H,4,FALSE)</f>
        <v>741893</v>
      </c>
    </row>
    <row r="119" spans="1:25" x14ac:dyDescent="0.25">
      <c r="A119">
        <v>458</v>
      </c>
      <c r="B119" t="str">
        <f>VLOOKUP($A119,'De Para'!$AI$2:$AL$1051,2,0)</f>
        <v>AMPARO 2 - SP</v>
      </c>
      <c r="C119">
        <f>VLOOKUP($A119,'De Para'!$AI$2:$AL$1051,3,0)</f>
        <v>114</v>
      </c>
      <c r="D119" t="str">
        <f>VLOOKUP($A119,'De Para'!$AI$2:$AL$1051,4,0)</f>
        <v>SPI/CO</v>
      </c>
      <c r="E119">
        <v>0</v>
      </c>
      <c r="F119" s="7" t="str">
        <f>VLOOKUP($A119,'[1]PORTE 18-19'!$A$4:$M$1053,13,0)</f>
        <v>PORTE 1</v>
      </c>
      <c r="G119">
        <f>VLOOKUP($F119,'De Para'!$M$2:$O$7,3,0)</f>
        <v>65</v>
      </c>
      <c r="H119" s="7" t="str">
        <f>VLOOKUP($R119,'De Para'!$M$10:$N$25,2,0)</f>
        <v>PERFIL A</v>
      </c>
      <c r="I119" s="7" t="str">
        <f t="shared" si="7"/>
        <v>PORTE 1 / PERFIL A</v>
      </c>
      <c r="J119" s="1">
        <f>VLOOKUP($A119,'De Para'!$D$2:$E$1051,2,0)</f>
        <v>53573.289999999994</v>
      </c>
      <c r="K119" s="1">
        <f>VLOOKUP($A119,'De Para'!$A$2:$B$1051,2,0)</f>
        <v>50748.313987862108</v>
      </c>
      <c r="L119" s="1">
        <f>VLOOKUP(A119,'De Para'!$G$2:$H$1050,2,0)</f>
        <v>24940.716398762645</v>
      </c>
      <c r="M119">
        <f>VLOOKUP($A119,'De Para'!$J$2:$K$1051,2,0)</f>
        <v>56</v>
      </c>
      <c r="N119">
        <f t="shared" si="18"/>
        <v>1</v>
      </c>
      <c r="O119">
        <f t="shared" si="19"/>
        <v>1</v>
      </c>
      <c r="P119">
        <f t="shared" si="20"/>
        <v>1</v>
      </c>
      <c r="Q119">
        <f t="shared" si="21"/>
        <v>1</v>
      </c>
      <c r="R119" t="str">
        <f t="shared" si="9"/>
        <v>1111</v>
      </c>
      <c r="S119" s="29" t="e">
        <f>J119/#REF!</f>
        <v>#REF!</v>
      </c>
      <c r="T119" s="29" t="e">
        <f>K119/#REF!</f>
        <v>#REF!</v>
      </c>
      <c r="U119" s="29" t="e">
        <f>L119/#REF!</f>
        <v>#REF!</v>
      </c>
      <c r="W119" t="str">
        <f>VLOOKUP(R119,'De Para'!$O$9:$P$25,2,FALSE)</f>
        <v>Lojas com todas as metas</v>
      </c>
      <c r="X119">
        <f>VLOOKUP(W119,content!$B:$C,2,FALSE)</f>
        <v>741869</v>
      </c>
      <c r="Y119">
        <f>VLOOKUP(F119&amp;W119,content!$E:$H,4,FALSE)</f>
        <v>741858</v>
      </c>
    </row>
    <row r="120" spans="1:25" x14ac:dyDescent="0.25">
      <c r="A120">
        <v>461</v>
      </c>
      <c r="B120" t="str">
        <f>VLOOKUP($A120,'De Para'!$AI$2:$AL$1051,2,0)</f>
        <v>SHOP BARRA SHOPPING 2 - RJ</v>
      </c>
      <c r="C120">
        <f>VLOOKUP($A120,'De Para'!$AI$2:$AL$1051,3,0)</f>
        <v>612</v>
      </c>
      <c r="D120" t="str">
        <f>VLOOKUP($A120,'De Para'!$AI$2:$AL$1051,4,0)</f>
        <v>PREMIUM</v>
      </c>
      <c r="E120">
        <v>0</v>
      </c>
      <c r="F120" s="7" t="str">
        <f>VLOOKUP($A120,'[1]PORTE 18-19'!$A$4:$M$1053,13,0)</f>
        <v>PORTE 6</v>
      </c>
      <c r="G120">
        <f>VLOOKUP($F120,'De Para'!$M$2:$O$7,3,0)</f>
        <v>170</v>
      </c>
      <c r="H120" s="7" t="str">
        <f>VLOOKUP($R120,'De Para'!$M$10:$N$25,2,0)</f>
        <v>PERFIL B</v>
      </c>
      <c r="I120" s="7" t="str">
        <f t="shared" si="7"/>
        <v>PORTE 6 / PERFIL B</v>
      </c>
      <c r="J120" s="1">
        <f>VLOOKUP($A120,'De Para'!$D$2:$E$1051,2,0)</f>
        <v>0</v>
      </c>
      <c r="K120" s="1">
        <f>VLOOKUP($A120,'De Para'!$A$2:$B$1051,2,0)</f>
        <v>11430.521616594069</v>
      </c>
      <c r="L120" s="1">
        <f>VLOOKUP(A120,'De Para'!$G$2:$H$1050,2,0)</f>
        <v>113005.19451452371</v>
      </c>
      <c r="M120">
        <f>VLOOKUP($A120,'De Para'!$J$2:$K$1051,2,0)</f>
        <v>85</v>
      </c>
      <c r="N120">
        <f t="shared" si="18"/>
        <v>0</v>
      </c>
      <c r="O120">
        <f t="shared" si="19"/>
        <v>1</v>
      </c>
      <c r="P120">
        <f t="shared" si="20"/>
        <v>1</v>
      </c>
      <c r="Q120">
        <f t="shared" si="21"/>
        <v>1</v>
      </c>
      <c r="R120" t="str">
        <f t="shared" si="9"/>
        <v>0111</v>
      </c>
      <c r="S120" s="29" t="e">
        <f>J120/#REF!</f>
        <v>#REF!</v>
      </c>
      <c r="T120" s="29" t="e">
        <f>K120/#REF!</f>
        <v>#REF!</v>
      </c>
      <c r="U120" s="29" t="e">
        <f>L120/#REF!</f>
        <v>#REF!</v>
      </c>
      <c r="W120" t="str">
        <f>VLOOKUP(R120,'De Para'!$O$9:$P$25,2,FALSE)</f>
        <v>Lojas sem meta de CDC</v>
      </c>
      <c r="X120">
        <f>VLOOKUP(W120,content!$B:$C,2,FALSE)</f>
        <v>741883</v>
      </c>
      <c r="Y120">
        <f>VLOOKUP(F120&amp;W120,content!$E:$H,4,FALSE)</f>
        <v>741926</v>
      </c>
    </row>
    <row r="121" spans="1:25" x14ac:dyDescent="0.25">
      <c r="A121">
        <v>468</v>
      </c>
      <c r="B121" t="str">
        <f>VLOOKUP($A121,'De Para'!$AI$2:$AL$1051,2,0)</f>
        <v>SHOP MAXI JUNDIAÍ 2 - SP</v>
      </c>
      <c r="C121">
        <f>VLOOKUP($A121,'De Para'!$AI$2:$AL$1051,3,0)</f>
        <v>114</v>
      </c>
      <c r="D121" t="str">
        <f>VLOOKUP($A121,'De Para'!$AI$2:$AL$1051,4,0)</f>
        <v>SPI/CO</v>
      </c>
      <c r="E121">
        <v>0</v>
      </c>
      <c r="F121" s="7" t="str">
        <f>VLOOKUP($A121,'[1]PORTE 18-19'!$A$4:$M$1053,13,0)</f>
        <v>PORTE 4</v>
      </c>
      <c r="G121">
        <f>VLOOKUP($F121,'De Para'!$M$2:$O$7,3,0)</f>
        <v>115</v>
      </c>
      <c r="H121" s="7" t="str">
        <f>VLOOKUP($R121,'De Para'!$M$10:$N$25,2,0)</f>
        <v>PERFIL A</v>
      </c>
      <c r="I121" s="7" t="str">
        <f t="shared" si="7"/>
        <v>PORTE 4 / PERFIL A</v>
      </c>
      <c r="J121" s="1">
        <f>VLOOKUP($A121,'De Para'!$D$2:$E$1051,2,0)</f>
        <v>125093.70999999998</v>
      </c>
      <c r="K121" s="1">
        <f>VLOOKUP($A121,'De Para'!$A$2:$B$1051,2,0)</f>
        <v>236315.55944012455</v>
      </c>
      <c r="L121" s="1">
        <f>VLOOKUP(A121,'De Para'!$G$2:$H$1050,2,0)</f>
        <v>96186.826430853194</v>
      </c>
      <c r="M121">
        <f>VLOOKUP($A121,'De Para'!$J$2:$K$1051,2,0)</f>
        <v>152</v>
      </c>
      <c r="N121">
        <f t="shared" si="18"/>
        <v>1</v>
      </c>
      <c r="O121">
        <f t="shared" si="19"/>
        <v>1</v>
      </c>
      <c r="P121">
        <f t="shared" si="20"/>
        <v>1</v>
      </c>
      <c r="Q121">
        <f t="shared" si="21"/>
        <v>1</v>
      </c>
      <c r="R121" t="str">
        <f t="shared" si="9"/>
        <v>1111</v>
      </c>
      <c r="S121" s="29" t="e">
        <f>J121/#REF!</f>
        <v>#REF!</v>
      </c>
      <c r="T121" s="29" t="e">
        <f>K121/#REF!</f>
        <v>#REF!</v>
      </c>
      <c r="U121" s="29" t="e">
        <f>L121/#REF!</f>
        <v>#REF!</v>
      </c>
      <c r="W121" t="str">
        <f>VLOOKUP(R121,'De Para'!$O$9:$P$25,2,FALSE)</f>
        <v>Lojas com todas as metas</v>
      </c>
      <c r="X121">
        <f>VLOOKUP(W121,content!$B:$C,2,FALSE)</f>
        <v>741869</v>
      </c>
      <c r="Y121">
        <f>VLOOKUP(F121&amp;W121,content!$E:$H,4,FALSE)</f>
        <v>741916</v>
      </c>
    </row>
    <row r="122" spans="1:25" x14ac:dyDescent="0.25">
      <c r="A122">
        <v>469</v>
      </c>
      <c r="B122" t="str">
        <f>VLOOKUP($A122,'De Para'!$AI$2:$AL$1051,2,0)</f>
        <v>SHOP CENTERVALE - S. J. CAMPOS 2 - SP</v>
      </c>
      <c r="C122">
        <f>VLOOKUP($A122,'De Para'!$AI$2:$AL$1051,3,0)</f>
        <v>613</v>
      </c>
      <c r="D122" t="str">
        <f>VLOOKUP($A122,'De Para'!$AI$2:$AL$1051,4,0)</f>
        <v>PREMIUM</v>
      </c>
      <c r="E122">
        <v>0</v>
      </c>
      <c r="F122" s="7" t="str">
        <f>VLOOKUP($A122,'[1]PORTE 18-19'!$A$4:$M$1053,13,0)</f>
        <v>PORTE 3</v>
      </c>
      <c r="G122">
        <f>VLOOKUP($F122,'De Para'!$M$2:$O$7,3,0)</f>
        <v>90</v>
      </c>
      <c r="H122" s="7" t="str">
        <f>VLOOKUP($R122,'De Para'!$M$10:$N$25,2,0)</f>
        <v>PERFIL B</v>
      </c>
      <c r="I122" s="7" t="str">
        <f t="shared" si="7"/>
        <v>PORTE 3 / PERFIL B</v>
      </c>
      <c r="J122" s="1">
        <f>VLOOKUP($A122,'De Para'!$D$2:$E$1051,2,0)</f>
        <v>0</v>
      </c>
      <c r="K122" s="1">
        <f>VLOOKUP($A122,'De Para'!$A$2:$B$1051,2,0)</f>
        <v>5956.562654162748</v>
      </c>
      <c r="L122" s="1">
        <f>VLOOKUP(A122,'De Para'!$G$2:$H$1050,2,0)</f>
        <v>32461.434385001725</v>
      </c>
      <c r="M122">
        <f>VLOOKUP($A122,'De Para'!$J$2:$K$1051,2,0)</f>
        <v>73</v>
      </c>
      <c r="N122">
        <f t="shared" si="18"/>
        <v>0</v>
      </c>
      <c r="O122">
        <f t="shared" si="19"/>
        <v>1</v>
      </c>
      <c r="P122">
        <f t="shared" si="20"/>
        <v>1</v>
      </c>
      <c r="Q122">
        <f t="shared" si="21"/>
        <v>1</v>
      </c>
      <c r="R122" t="str">
        <f t="shared" si="9"/>
        <v>0111</v>
      </c>
      <c r="S122" s="29" t="e">
        <f>J122/#REF!</f>
        <v>#REF!</v>
      </c>
      <c r="T122" s="29" t="e">
        <f>K122/#REF!</f>
        <v>#REF!</v>
      </c>
      <c r="U122" s="29" t="e">
        <f>L122/#REF!</f>
        <v>#REF!</v>
      </c>
      <c r="V122">
        <v>1</v>
      </c>
      <c r="W122" t="str">
        <f>VLOOKUP(R122,'De Para'!$O$9:$P$25,2,FALSE)</f>
        <v>Lojas sem meta de CDC</v>
      </c>
      <c r="X122">
        <f>VLOOKUP(W122,content!$B:$C,2,FALSE)</f>
        <v>741883</v>
      </c>
      <c r="Y122">
        <f>VLOOKUP(F122&amp;W122,content!$E:$H,4,FALSE)</f>
        <v>741896</v>
      </c>
    </row>
    <row r="123" spans="1:25" x14ac:dyDescent="0.25">
      <c r="A123">
        <v>474</v>
      </c>
      <c r="B123" t="str">
        <f>VLOOKUP($A123,'De Para'!$AI$2:$AL$1051,2,0)</f>
        <v>SHOP CATUAÍ - PR</v>
      </c>
      <c r="C123">
        <f>VLOOKUP($A123,'De Para'!$AI$2:$AL$1051,3,0)</f>
        <v>611</v>
      </c>
      <c r="D123" t="str">
        <f>VLOOKUP($A123,'De Para'!$AI$2:$AL$1051,4,0)</f>
        <v>PREMIUM</v>
      </c>
      <c r="E123">
        <v>0</v>
      </c>
      <c r="F123" s="7" t="str">
        <f>VLOOKUP($A123,'[1]PORTE 18-19'!$A$4:$M$1053,13,0)</f>
        <v>PORTE 4</v>
      </c>
      <c r="G123">
        <f>VLOOKUP($F123,'De Para'!$M$2:$O$7,3,0)</f>
        <v>115</v>
      </c>
      <c r="H123" s="7" t="str">
        <f>VLOOKUP($R123,'De Para'!$M$10:$N$25,2,0)</f>
        <v>PERFIL E</v>
      </c>
      <c r="I123" s="7" t="str">
        <f t="shared" si="7"/>
        <v>PORTE 4 / PERFIL E</v>
      </c>
      <c r="J123" s="1">
        <f>VLOOKUP($A123,'De Para'!$D$2:$E$1051,2,0)</f>
        <v>0</v>
      </c>
      <c r="K123" s="1">
        <f>VLOOKUP($A123,'De Para'!$A$2:$B$1051,2,0)</f>
        <v>0</v>
      </c>
      <c r="L123" s="1">
        <f>VLOOKUP(A123,'De Para'!$G$2:$H$1050,2,0)</f>
        <v>30486.369167696175</v>
      </c>
      <c r="M123">
        <f>VLOOKUP($A123,'De Para'!$J$2:$K$1051,2,0)</f>
        <v>35</v>
      </c>
      <c r="N123">
        <f t="shared" si="18"/>
        <v>0</v>
      </c>
      <c r="O123">
        <f t="shared" si="19"/>
        <v>0</v>
      </c>
      <c r="P123">
        <f t="shared" si="20"/>
        <v>1</v>
      </c>
      <c r="Q123">
        <f t="shared" si="21"/>
        <v>1</v>
      </c>
      <c r="R123" t="str">
        <f t="shared" si="9"/>
        <v>0011</v>
      </c>
      <c r="S123" s="29" t="e">
        <f>J123/#REF!</f>
        <v>#REF!</v>
      </c>
      <c r="T123" s="29" t="e">
        <f>K123/#REF!</f>
        <v>#REF!</v>
      </c>
      <c r="U123" s="29" t="e">
        <f>L123/#REF!</f>
        <v>#REF!</v>
      </c>
      <c r="V123">
        <v>1</v>
      </c>
      <c r="W123" t="str">
        <f>VLOOKUP(R123,'De Para'!$O$9:$P$25,2,FALSE)</f>
        <v>Lojas sem meta de CDC e Móveis</v>
      </c>
      <c r="X123">
        <f>VLOOKUP(W123,content!$B:$C,2,FALSE)</f>
        <v>741877</v>
      </c>
      <c r="Y123">
        <f>VLOOKUP(F123&amp;W123,content!$E:$H,4,FALSE)</f>
        <v>741918</v>
      </c>
    </row>
    <row r="124" spans="1:25" x14ac:dyDescent="0.25">
      <c r="A124">
        <v>476</v>
      </c>
      <c r="B124" t="str">
        <f>VLOOKUP($A124,'De Para'!$AI$2:$AL$1051,2,0)</f>
        <v>PLANALTINA 2 - DF</v>
      </c>
      <c r="C124">
        <f>VLOOKUP($A124,'De Para'!$AI$2:$AL$1051,3,0)</f>
        <v>117</v>
      </c>
      <c r="D124" t="str">
        <f>VLOOKUP($A124,'De Para'!$AI$2:$AL$1051,4,0)</f>
        <v>SPI/CO</v>
      </c>
      <c r="E124">
        <v>0</v>
      </c>
      <c r="F124" s="7" t="str">
        <f>VLOOKUP($A124,'[1]PORTE 18-19'!$A$4:$M$1053,13,0)</f>
        <v>PORTE 2</v>
      </c>
      <c r="G124">
        <f>VLOOKUP($F124,'De Para'!$M$2:$O$7,3,0)</f>
        <v>70</v>
      </c>
      <c r="H124" s="7" t="str">
        <f>VLOOKUP($R124,'De Para'!$M$10:$N$25,2,0)</f>
        <v>PERFIL A</v>
      </c>
      <c r="I124" s="7" t="str">
        <f t="shared" si="7"/>
        <v>PORTE 2 / PERFIL A</v>
      </c>
      <c r="J124" s="1">
        <f>VLOOKUP($A124,'De Para'!$D$2:$E$1051,2,0)</f>
        <v>168180.40999999997</v>
      </c>
      <c r="K124" s="1">
        <f>VLOOKUP($A124,'De Para'!$A$2:$B$1051,2,0)</f>
        <v>166150.90859303853</v>
      </c>
      <c r="L124" s="1">
        <f>VLOOKUP(A124,'De Para'!$G$2:$H$1050,2,0)</f>
        <v>60039.1822252493</v>
      </c>
      <c r="M124">
        <f>VLOOKUP($A124,'De Para'!$J$2:$K$1051,2,0)</f>
        <v>98</v>
      </c>
      <c r="N124">
        <f t="shared" si="18"/>
        <v>1</v>
      </c>
      <c r="O124">
        <f t="shared" si="19"/>
        <v>1</v>
      </c>
      <c r="P124">
        <f t="shared" si="20"/>
        <v>1</v>
      </c>
      <c r="Q124">
        <f t="shared" si="21"/>
        <v>1</v>
      </c>
      <c r="R124" t="str">
        <f t="shared" si="9"/>
        <v>1111</v>
      </c>
      <c r="S124" s="29" t="e">
        <f>J124/#REF!</f>
        <v>#REF!</v>
      </c>
      <c r="T124" s="29" t="e">
        <f>K124/#REF!</f>
        <v>#REF!</v>
      </c>
      <c r="U124" s="29" t="e">
        <f>L124/#REF!</f>
        <v>#REF!</v>
      </c>
      <c r="W124" t="str">
        <f>VLOOKUP(R124,'De Para'!$O$9:$P$25,2,FALSE)</f>
        <v>Lojas com todas as metas</v>
      </c>
      <c r="X124">
        <f>VLOOKUP(W124,content!$B:$C,2,FALSE)</f>
        <v>741869</v>
      </c>
      <c r="Y124">
        <f>VLOOKUP(F124&amp;W124,content!$E:$H,4,FALSE)</f>
        <v>741882</v>
      </c>
    </row>
    <row r="125" spans="1:25" x14ac:dyDescent="0.25">
      <c r="A125">
        <v>479</v>
      </c>
      <c r="B125" t="str">
        <f>VLOOKUP($A125,'De Para'!$AI$2:$AL$1051,2,0)</f>
        <v>CAMPOS 2 - RJ</v>
      </c>
      <c r="C125">
        <f>VLOOKUP($A125,'De Para'!$AI$2:$AL$1051,3,0)</f>
        <v>210</v>
      </c>
      <c r="D125" t="str">
        <f>VLOOKUP($A125,'De Para'!$AI$2:$AL$1051,4,0)</f>
        <v>RIO/ES</v>
      </c>
      <c r="E125">
        <v>0</v>
      </c>
      <c r="F125" s="7" t="str">
        <f>VLOOKUP($A125,'[1]PORTE 18-19'!$A$4:$M$1053,13,0)</f>
        <v>PORTE 4</v>
      </c>
      <c r="G125">
        <f>VLOOKUP($F125,'De Para'!$M$2:$O$7,3,0)</f>
        <v>115</v>
      </c>
      <c r="H125" s="7" t="str">
        <f>VLOOKUP($R125,'De Para'!$M$10:$N$25,2,0)</f>
        <v>PERFIL A</v>
      </c>
      <c r="I125" s="7" t="str">
        <f t="shared" si="7"/>
        <v>PORTE 4 / PERFIL A</v>
      </c>
      <c r="J125" s="1">
        <f>VLOOKUP($A125,'De Para'!$D$2:$E$1051,2,0)</f>
        <v>184254.99</v>
      </c>
      <c r="K125" s="1">
        <f>VLOOKUP($A125,'De Para'!$A$2:$B$1051,2,0)</f>
        <v>227981.74144524589</v>
      </c>
      <c r="L125" s="1">
        <f>VLOOKUP(A125,'De Para'!$G$2:$H$1050,2,0)</f>
        <v>64880.236635999856</v>
      </c>
      <c r="M125">
        <f>VLOOKUP($A125,'De Para'!$J$2:$K$1051,2,0)</f>
        <v>169</v>
      </c>
      <c r="N125">
        <f t="shared" si="18"/>
        <v>1</v>
      </c>
      <c r="O125">
        <f t="shared" si="19"/>
        <v>1</v>
      </c>
      <c r="P125">
        <f t="shared" si="20"/>
        <v>1</v>
      </c>
      <c r="Q125">
        <f t="shared" si="21"/>
        <v>1</v>
      </c>
      <c r="R125" t="str">
        <f t="shared" si="9"/>
        <v>1111</v>
      </c>
      <c r="S125" s="29" t="e">
        <f>J125/#REF!</f>
        <v>#REF!</v>
      </c>
      <c r="T125" s="29" t="e">
        <f>K125/#REF!</f>
        <v>#REF!</v>
      </c>
      <c r="U125" s="29" t="e">
        <f>L125/#REF!</f>
        <v>#REF!</v>
      </c>
      <c r="W125" t="str">
        <f>VLOOKUP(R125,'De Para'!$O$9:$P$25,2,FALSE)</f>
        <v>Lojas com todas as metas</v>
      </c>
      <c r="X125">
        <f>VLOOKUP(W125,content!$B:$C,2,FALSE)</f>
        <v>741869</v>
      </c>
      <c r="Y125">
        <f>VLOOKUP(F125&amp;W125,content!$E:$H,4,FALSE)</f>
        <v>741916</v>
      </c>
    </row>
    <row r="126" spans="1:25" x14ac:dyDescent="0.25">
      <c r="A126">
        <v>480</v>
      </c>
      <c r="B126" t="str">
        <f>VLOOKUP($A126,'De Para'!$AI$2:$AL$1051,2,0)</f>
        <v xml:space="preserve"> VOLTA REDONDA 2 - RJ </v>
      </c>
      <c r="C126">
        <f>VLOOKUP($A126,'De Para'!$AI$2:$AL$1051,3,0)</f>
        <v>213</v>
      </c>
      <c r="D126" t="str">
        <f>VLOOKUP($A126,'De Para'!$AI$2:$AL$1051,4,0)</f>
        <v>RIO/ES</v>
      </c>
      <c r="E126">
        <v>0</v>
      </c>
      <c r="F126" s="7" t="str">
        <f>VLOOKUP($A126,'[1]PORTE 18-19'!$A$4:$M$1053,13,0)</f>
        <v>PORTE 4</v>
      </c>
      <c r="G126">
        <f>VLOOKUP($F126,'De Para'!$M$2:$O$7,3,0)</f>
        <v>115</v>
      </c>
      <c r="H126" s="7" t="str">
        <f>VLOOKUP($R126,'De Para'!$M$10:$N$25,2,0)</f>
        <v>PERFIL A</v>
      </c>
      <c r="I126" s="7" t="str">
        <f t="shared" si="7"/>
        <v>PORTE 4 / PERFIL A</v>
      </c>
      <c r="J126" s="1">
        <f>VLOOKUP($A126,'De Para'!$D$2:$E$1051,2,0)</f>
        <v>152802.87</v>
      </c>
      <c r="K126" s="1">
        <f>VLOOKUP($A126,'De Para'!$A$2:$B$1051,2,0)</f>
        <v>462792.53474335076</v>
      </c>
      <c r="L126" s="1">
        <f>VLOOKUP(A126,'De Para'!$G$2:$H$1050,2,0)</f>
        <v>86547.899370891842</v>
      </c>
      <c r="M126">
        <f>VLOOKUP($A126,'De Para'!$J$2:$K$1051,2,0)</f>
        <v>160</v>
      </c>
      <c r="N126">
        <f t="shared" si="18"/>
        <v>1</v>
      </c>
      <c r="O126">
        <f t="shared" si="19"/>
        <v>1</v>
      </c>
      <c r="P126">
        <f t="shared" si="20"/>
        <v>1</v>
      </c>
      <c r="Q126">
        <f t="shared" si="21"/>
        <v>1</v>
      </c>
      <c r="R126" t="str">
        <f t="shared" si="9"/>
        <v>1111</v>
      </c>
      <c r="S126" s="29" t="e">
        <f>J126/#REF!</f>
        <v>#REF!</v>
      </c>
      <c r="T126" s="29" t="e">
        <f>K126/#REF!</f>
        <v>#REF!</v>
      </c>
      <c r="U126" s="29" t="e">
        <f>L126/#REF!</f>
        <v>#REF!</v>
      </c>
      <c r="W126" t="str">
        <f>VLOOKUP(R126,'De Para'!$O$9:$P$25,2,FALSE)</f>
        <v>Lojas com todas as metas</v>
      </c>
      <c r="X126">
        <f>VLOOKUP(W126,content!$B:$C,2,FALSE)</f>
        <v>741869</v>
      </c>
      <c r="Y126">
        <f>VLOOKUP(F126&amp;W126,content!$E:$H,4,FALSE)</f>
        <v>741916</v>
      </c>
    </row>
    <row r="127" spans="1:25" x14ac:dyDescent="0.25">
      <c r="A127">
        <v>481</v>
      </c>
      <c r="B127" t="str">
        <f>VLOOKUP($A127,'De Para'!$AI$2:$AL$1051,2,0)</f>
        <v>SHOP PANTANAL 1 - MT</v>
      </c>
      <c r="C127">
        <f>VLOOKUP($A127,'De Para'!$AI$2:$AL$1051,3,0)</f>
        <v>110</v>
      </c>
      <c r="D127" t="str">
        <f>VLOOKUP($A127,'De Para'!$AI$2:$AL$1051,4,0)</f>
        <v>SPI/CO</v>
      </c>
      <c r="E127">
        <v>0</v>
      </c>
      <c r="F127" s="7" t="str">
        <f>VLOOKUP($A127,'[1]PORTE 18-19'!$A$4:$M$1053,13,0)</f>
        <v>PORTE 4</v>
      </c>
      <c r="G127">
        <f>VLOOKUP($F127,'De Para'!$M$2:$O$7,3,0)</f>
        <v>115</v>
      </c>
      <c r="H127" s="7" t="str">
        <f>VLOOKUP($R127,'De Para'!$M$10:$N$25,2,0)</f>
        <v>PERFIL A</v>
      </c>
      <c r="I127" s="7" t="str">
        <f t="shared" si="7"/>
        <v>PORTE 4 / PERFIL A</v>
      </c>
      <c r="J127" s="1">
        <f>VLOOKUP($A127,'De Para'!$D$2:$E$1051,2,0)</f>
        <v>133452.03</v>
      </c>
      <c r="K127" s="1">
        <f>VLOOKUP($A127,'De Para'!$A$2:$B$1051,2,0)</f>
        <v>247907.8960308345</v>
      </c>
      <c r="L127" s="1">
        <f>VLOOKUP(A127,'De Para'!$G$2:$H$1050,2,0)</f>
        <v>40619.815436570992</v>
      </c>
      <c r="M127">
        <f>VLOOKUP($A127,'De Para'!$J$2:$K$1051,2,0)</f>
        <v>75</v>
      </c>
      <c r="N127">
        <f t="shared" si="18"/>
        <v>1</v>
      </c>
      <c r="O127">
        <f t="shared" si="19"/>
        <v>1</v>
      </c>
      <c r="P127">
        <f t="shared" si="20"/>
        <v>1</v>
      </c>
      <c r="Q127">
        <f t="shared" si="21"/>
        <v>1</v>
      </c>
      <c r="R127" t="str">
        <f t="shared" si="9"/>
        <v>1111</v>
      </c>
      <c r="S127" s="29" t="e">
        <f>J127/#REF!</f>
        <v>#REF!</v>
      </c>
      <c r="T127" s="29" t="e">
        <f>K127/#REF!</f>
        <v>#REF!</v>
      </c>
      <c r="U127" s="29" t="e">
        <f>L127/#REF!</f>
        <v>#REF!</v>
      </c>
      <c r="W127" t="str">
        <f>VLOOKUP(R127,'De Para'!$O$9:$P$25,2,FALSE)</f>
        <v>Lojas com todas as metas</v>
      </c>
      <c r="X127">
        <f>VLOOKUP(W127,content!$B:$C,2,FALSE)</f>
        <v>741869</v>
      </c>
      <c r="Y127">
        <f>VLOOKUP(F127&amp;W127,content!$E:$H,4,FALSE)</f>
        <v>741916</v>
      </c>
    </row>
    <row r="128" spans="1:25" x14ac:dyDescent="0.25">
      <c r="A128">
        <v>483</v>
      </c>
      <c r="B128" t="str">
        <f>VLOOKUP($A128,'De Para'!$AI$2:$AL$1051,2,0)</f>
        <v>SHOP RIBEIRÃO - SP</v>
      </c>
      <c r="C128">
        <f>VLOOKUP($A128,'De Para'!$AI$2:$AL$1051,3,0)</f>
        <v>613</v>
      </c>
      <c r="D128" t="str">
        <f>VLOOKUP($A128,'De Para'!$AI$2:$AL$1051,4,0)</f>
        <v>PREMIUM</v>
      </c>
      <c r="E128">
        <v>0</v>
      </c>
      <c r="F128" s="7" t="str">
        <f>VLOOKUP($A128,'[1]PORTE 18-19'!$A$4:$M$1053,13,0)</f>
        <v>PORTE 4</v>
      </c>
      <c r="G128">
        <f>VLOOKUP($F128,'De Para'!$M$2:$O$7,3,0)</f>
        <v>115</v>
      </c>
      <c r="H128" s="7" t="str">
        <f>VLOOKUP($R128,'De Para'!$M$10:$N$25,2,0)</f>
        <v>PERFIL B</v>
      </c>
      <c r="I128" s="7" t="str">
        <f t="shared" ref="I128:I187" si="22">F128&amp;" / "&amp;H128</f>
        <v>PORTE 4 / PERFIL B</v>
      </c>
      <c r="J128" s="1">
        <f>VLOOKUP($A128,'De Para'!$D$2:$E$1051,2,0)</f>
        <v>0</v>
      </c>
      <c r="K128" s="1">
        <f>VLOOKUP($A128,'De Para'!$A$2:$B$1051,2,0)</f>
        <v>5799.8613700362484</v>
      </c>
      <c r="L128" s="1">
        <f>VLOOKUP(A128,'De Para'!$G$2:$H$1050,2,0)</f>
        <v>46082.892102486636</v>
      </c>
      <c r="M128">
        <f>VLOOKUP($A128,'De Para'!$J$2:$K$1051,2,0)</f>
        <v>15</v>
      </c>
      <c r="N128">
        <f t="shared" si="18"/>
        <v>0</v>
      </c>
      <c r="O128">
        <f t="shared" si="19"/>
        <v>1</v>
      </c>
      <c r="P128">
        <f t="shared" si="20"/>
        <v>1</v>
      </c>
      <c r="Q128">
        <f t="shared" si="21"/>
        <v>1</v>
      </c>
      <c r="R128" t="str">
        <f t="shared" si="9"/>
        <v>0111</v>
      </c>
      <c r="S128" s="29" t="e">
        <f>J128/#REF!</f>
        <v>#REF!</v>
      </c>
      <c r="T128" s="29" t="e">
        <f>K128/#REF!</f>
        <v>#REF!</v>
      </c>
      <c r="U128" s="29" t="e">
        <f>L128/#REF!</f>
        <v>#REF!</v>
      </c>
      <c r="V128">
        <v>1</v>
      </c>
      <c r="W128" t="str">
        <f>VLOOKUP(R128,'De Para'!$O$9:$P$25,2,FALSE)</f>
        <v>Lojas sem meta de CDC</v>
      </c>
      <c r="X128">
        <f>VLOOKUP(W128,content!$B:$C,2,FALSE)</f>
        <v>741883</v>
      </c>
      <c r="Y128">
        <f>VLOOKUP(F128&amp;W128,content!$E:$H,4,FALSE)</f>
        <v>741919</v>
      </c>
    </row>
    <row r="129" spans="1:25" x14ac:dyDescent="0.25">
      <c r="A129">
        <v>484</v>
      </c>
      <c r="B129" t="str">
        <f>VLOOKUP($A129,'De Para'!$AI$2:$AL$1051,2,0)</f>
        <v>ALIPIO DE MELO  2 - MG</v>
      </c>
      <c r="C129">
        <f>VLOOKUP($A129,'De Para'!$AI$2:$AL$1051,3,0)</f>
        <v>410</v>
      </c>
      <c r="D129" t="str">
        <f>VLOOKUP($A129,'De Para'!$AI$2:$AL$1051,4,0)</f>
        <v>MG/NE</v>
      </c>
      <c r="E129">
        <v>0</v>
      </c>
      <c r="F129" s="7" t="str">
        <f>VLOOKUP($A129,'[1]PORTE 18-19'!$A$4:$M$1053,13,0)</f>
        <v>PORTE 2</v>
      </c>
      <c r="G129">
        <f>VLOOKUP($F129,'De Para'!$M$2:$O$7,3,0)</f>
        <v>70</v>
      </c>
      <c r="H129" s="7" t="str">
        <f>VLOOKUP($R129,'De Para'!$M$10:$N$25,2,0)</f>
        <v>PERFIL A</v>
      </c>
      <c r="I129" s="7" t="str">
        <f t="shared" si="22"/>
        <v>PORTE 2 / PERFIL A</v>
      </c>
      <c r="J129" s="1">
        <f>VLOOKUP($A129,'De Para'!$D$2:$E$1051,2,0)</f>
        <v>84707.159999999989</v>
      </c>
      <c r="K129" s="1">
        <f>VLOOKUP($A129,'De Para'!$A$2:$B$1051,2,0)</f>
        <v>90579.800590806</v>
      </c>
      <c r="L129" s="1">
        <f>VLOOKUP(A129,'De Para'!$G$2:$H$1050,2,0)</f>
        <v>47407.450958411559</v>
      </c>
      <c r="M129">
        <f>VLOOKUP($A129,'De Para'!$J$2:$K$1051,2,0)</f>
        <v>65</v>
      </c>
      <c r="N129">
        <f t="shared" si="18"/>
        <v>1</v>
      </c>
      <c r="O129">
        <f t="shared" si="19"/>
        <v>1</v>
      </c>
      <c r="P129">
        <f t="shared" si="20"/>
        <v>1</v>
      </c>
      <c r="Q129">
        <f t="shared" si="21"/>
        <v>1</v>
      </c>
      <c r="R129" t="str">
        <f t="shared" ref="R129:R188" si="23">IF($E129=0,N129&amp;O129&amp;P129&amp;Q129,N129&amp;0&amp;0&amp;Q129&amp;"M")</f>
        <v>1111</v>
      </c>
      <c r="S129" s="29" t="e">
        <f>J129/#REF!</f>
        <v>#REF!</v>
      </c>
      <c r="T129" s="29" t="e">
        <f>K129/#REF!</f>
        <v>#REF!</v>
      </c>
      <c r="U129" s="29" t="e">
        <f>L129/#REF!</f>
        <v>#REF!</v>
      </c>
      <c r="W129" t="str">
        <f>VLOOKUP(R129,'De Para'!$O$9:$P$25,2,FALSE)</f>
        <v>Lojas com todas as metas</v>
      </c>
      <c r="X129">
        <f>VLOOKUP(W129,content!$B:$C,2,FALSE)</f>
        <v>741869</v>
      </c>
      <c r="Y129">
        <f>VLOOKUP(F129&amp;W129,content!$E:$H,4,FALSE)</f>
        <v>741882</v>
      </c>
    </row>
    <row r="130" spans="1:25" x14ac:dyDescent="0.25">
      <c r="A130">
        <v>486</v>
      </c>
      <c r="B130" t="str">
        <f>VLOOKUP($A130,'De Para'!$AI$2:$AL$1051,2,0)</f>
        <v>VENDA NOVA 4 - MG</v>
      </c>
      <c r="C130">
        <f>VLOOKUP($A130,'De Para'!$AI$2:$AL$1051,3,0)</f>
        <v>412</v>
      </c>
      <c r="D130" t="str">
        <f>VLOOKUP($A130,'De Para'!$AI$2:$AL$1051,4,0)</f>
        <v>MG/NE</v>
      </c>
      <c r="E130">
        <v>0</v>
      </c>
      <c r="F130" s="7" t="str">
        <f>VLOOKUP($A130,'[1]PORTE 18-19'!$A$4:$M$1053,13,0)</f>
        <v>PORTE 2</v>
      </c>
      <c r="G130">
        <f>VLOOKUP($F130,'De Para'!$M$2:$O$7,3,0)</f>
        <v>70</v>
      </c>
      <c r="H130" s="7" t="str">
        <f>VLOOKUP($R130,'De Para'!$M$10:$N$25,2,0)</f>
        <v>PERFIL A</v>
      </c>
      <c r="I130" s="7" t="str">
        <f t="shared" si="22"/>
        <v>PORTE 2 / PERFIL A</v>
      </c>
      <c r="J130" s="1">
        <f>VLOOKUP($A130,'De Para'!$D$2:$E$1051,2,0)</f>
        <v>112486.28999999996</v>
      </c>
      <c r="K130" s="1">
        <f>VLOOKUP($A130,'De Para'!$A$2:$B$1051,2,0)</f>
        <v>194901.90657052319</v>
      </c>
      <c r="L130" s="1">
        <f>VLOOKUP(A130,'De Para'!$G$2:$H$1050,2,0)</f>
        <v>53312.605434567835</v>
      </c>
      <c r="M130">
        <f>VLOOKUP($A130,'De Para'!$J$2:$K$1051,2,0)</f>
        <v>67</v>
      </c>
      <c r="N130">
        <f t="shared" si="18"/>
        <v>1</v>
      </c>
      <c r="O130">
        <f t="shared" si="19"/>
        <v>1</v>
      </c>
      <c r="P130">
        <f t="shared" si="20"/>
        <v>1</v>
      </c>
      <c r="Q130">
        <f t="shared" si="21"/>
        <v>1</v>
      </c>
      <c r="R130" t="str">
        <f t="shared" si="23"/>
        <v>1111</v>
      </c>
      <c r="S130" s="29" t="e">
        <f>J130/#REF!</f>
        <v>#REF!</v>
      </c>
      <c r="T130" s="29" t="e">
        <f>K130/#REF!</f>
        <v>#REF!</v>
      </c>
      <c r="U130" s="29" t="e">
        <f>L130/#REF!</f>
        <v>#REF!</v>
      </c>
      <c r="W130" t="str">
        <f>VLOOKUP(R130,'De Para'!$O$9:$P$25,2,FALSE)</f>
        <v>Lojas com todas as metas</v>
      </c>
      <c r="X130">
        <f>VLOOKUP(W130,content!$B:$C,2,FALSE)</f>
        <v>741869</v>
      </c>
      <c r="Y130">
        <f>VLOOKUP(F130&amp;W130,content!$E:$H,4,FALSE)</f>
        <v>741882</v>
      </c>
    </row>
    <row r="131" spans="1:25" x14ac:dyDescent="0.25">
      <c r="A131">
        <v>488</v>
      </c>
      <c r="B131" t="str">
        <f>VLOOKUP($A131,'De Para'!$AI$2:$AL$1051,2,0)</f>
        <v>SHOP IGUATEMI CAXIAS DO SUL - RS</v>
      </c>
      <c r="C131">
        <f>VLOOKUP($A131,'De Para'!$AI$2:$AL$1051,3,0)</f>
        <v>611</v>
      </c>
      <c r="D131" t="str">
        <f>VLOOKUP($A131,'De Para'!$AI$2:$AL$1051,4,0)</f>
        <v>PREMIUM</v>
      </c>
      <c r="E131">
        <v>0</v>
      </c>
      <c r="F131" s="7" t="str">
        <f>VLOOKUP($A131,'[1]PORTE 18-19'!$A$4:$M$1053,13,0)</f>
        <v>PORTE 2</v>
      </c>
      <c r="G131">
        <f>VLOOKUP($F131,'De Para'!$M$2:$O$7,3,0)</f>
        <v>70</v>
      </c>
      <c r="H131" s="7" t="str">
        <f>VLOOKUP($R131,'De Para'!$M$10:$N$25,2,0)</f>
        <v>PERFIL E</v>
      </c>
      <c r="I131" s="7" t="str">
        <f t="shared" si="22"/>
        <v>PORTE 2 / PERFIL E</v>
      </c>
      <c r="J131" s="1">
        <f>VLOOKUP($A131,'De Para'!$D$2:$E$1051,2,0)</f>
        <v>0</v>
      </c>
      <c r="K131" s="1">
        <f>VLOOKUP($A131,'De Para'!$A$2:$B$1051,2,0)</f>
        <v>0</v>
      </c>
      <c r="L131" s="1">
        <f>VLOOKUP(A131,'De Para'!$G$2:$H$1050,2,0)</f>
        <v>18631.564380448886</v>
      </c>
      <c r="M131">
        <f>VLOOKUP($A131,'De Para'!$J$2:$K$1051,2,0)</f>
        <v>5</v>
      </c>
      <c r="N131">
        <f t="shared" si="18"/>
        <v>0</v>
      </c>
      <c r="O131">
        <f t="shared" si="19"/>
        <v>0</v>
      </c>
      <c r="P131">
        <f t="shared" si="20"/>
        <v>1</v>
      </c>
      <c r="Q131">
        <f t="shared" si="21"/>
        <v>1</v>
      </c>
      <c r="R131" t="str">
        <f t="shared" si="23"/>
        <v>0011</v>
      </c>
      <c r="S131" s="29" t="e">
        <f>J131/#REF!</f>
        <v>#REF!</v>
      </c>
      <c r="T131" s="29" t="e">
        <f>K131/#REF!</f>
        <v>#REF!</v>
      </c>
      <c r="U131" s="29" t="e">
        <f>L131/#REF!</f>
        <v>#REF!</v>
      </c>
      <c r="V131">
        <v>1</v>
      </c>
      <c r="W131" t="str">
        <f>VLOOKUP(R131,'De Para'!$O$9:$P$25,2,FALSE)</f>
        <v>Lojas sem meta de CDC e Móveis</v>
      </c>
      <c r="X131">
        <f>VLOOKUP(W131,content!$B:$C,2,FALSE)</f>
        <v>741877</v>
      </c>
      <c r="Y131">
        <f>VLOOKUP(F131&amp;W131,content!$E:$H,4,FALSE)</f>
        <v>742464</v>
      </c>
    </row>
    <row r="132" spans="1:25" x14ac:dyDescent="0.25">
      <c r="A132">
        <v>503</v>
      </c>
      <c r="B132" t="str">
        <f>VLOOKUP($A132,'De Para'!$AI$2:$AL$1051,2,0)</f>
        <v>SHOP CARIOCA 2 - RJ</v>
      </c>
      <c r="C132">
        <f>VLOOKUP($A132,'De Para'!$AI$2:$AL$1051,3,0)</f>
        <v>211</v>
      </c>
      <c r="D132" t="str">
        <f>VLOOKUP($A132,'De Para'!$AI$2:$AL$1051,4,0)</f>
        <v>RIO/ES</v>
      </c>
      <c r="E132">
        <v>0</v>
      </c>
      <c r="F132" s="7" t="str">
        <f>VLOOKUP($A132,'[1]PORTE 18-19'!$A$4:$M$1053,13,0)</f>
        <v>PORTE 4</v>
      </c>
      <c r="G132">
        <f>VLOOKUP($F132,'De Para'!$M$2:$O$7,3,0)</f>
        <v>115</v>
      </c>
      <c r="H132" s="7" t="str">
        <f>VLOOKUP($R132,'De Para'!$M$10:$N$25,2,0)</f>
        <v>PERFIL A</v>
      </c>
      <c r="I132" s="7" t="str">
        <f t="shared" si="22"/>
        <v>PORTE 4 / PERFIL A</v>
      </c>
      <c r="J132" s="1">
        <f>VLOOKUP($A132,'De Para'!$D$2:$E$1051,2,0)</f>
        <v>176574.12</v>
      </c>
      <c r="K132" s="1">
        <f>VLOOKUP($A132,'De Para'!$A$2:$B$1051,2,0)</f>
        <v>401633.72643287847</v>
      </c>
      <c r="L132" s="1">
        <f>VLOOKUP(A132,'De Para'!$G$2:$H$1050,2,0)</f>
        <v>56278.640047913024</v>
      </c>
      <c r="M132">
        <f>VLOOKUP($A132,'De Para'!$J$2:$K$1051,2,0)</f>
        <v>129</v>
      </c>
      <c r="N132">
        <f t="shared" si="18"/>
        <v>1</v>
      </c>
      <c r="O132">
        <f t="shared" si="19"/>
        <v>1</v>
      </c>
      <c r="P132">
        <f t="shared" si="20"/>
        <v>1</v>
      </c>
      <c r="Q132">
        <f t="shared" si="21"/>
        <v>1</v>
      </c>
      <c r="R132" t="str">
        <f t="shared" si="23"/>
        <v>1111</v>
      </c>
      <c r="S132" s="29" t="e">
        <f>J132/#REF!</f>
        <v>#REF!</v>
      </c>
      <c r="T132" s="29" t="e">
        <f>K132/#REF!</f>
        <v>#REF!</v>
      </c>
      <c r="U132" s="29" t="e">
        <f>L132/#REF!</f>
        <v>#REF!</v>
      </c>
      <c r="W132" t="str">
        <f>VLOOKUP(R132,'De Para'!$O$9:$P$25,2,FALSE)</f>
        <v>Lojas com todas as metas</v>
      </c>
      <c r="X132">
        <f>VLOOKUP(W132,content!$B:$C,2,FALSE)</f>
        <v>741869</v>
      </c>
      <c r="Y132">
        <f>VLOOKUP(F132&amp;W132,content!$E:$H,4,FALSE)</f>
        <v>741916</v>
      </c>
    </row>
    <row r="133" spans="1:25" x14ac:dyDescent="0.25">
      <c r="A133">
        <v>509</v>
      </c>
      <c r="B133" t="str">
        <f>VLOOKUP($A133,'De Para'!$AI$2:$AL$1051,2,0)</f>
        <v>SHOP GRAND PLAZA - STO. ANDRÉ 2  - SP</v>
      </c>
      <c r="C133">
        <f>VLOOKUP($A133,'De Para'!$AI$2:$AL$1051,3,0)</f>
        <v>311</v>
      </c>
      <c r="D133" t="str">
        <f>VLOOKUP($A133,'De Para'!$AI$2:$AL$1051,4,0)</f>
        <v>GDE SP</v>
      </c>
      <c r="E133">
        <v>0</v>
      </c>
      <c r="F133" s="7" t="str">
        <f>VLOOKUP($A133,'[1]PORTE 18-19'!$A$4:$M$1053,13,0)</f>
        <v>PORTE 3</v>
      </c>
      <c r="G133">
        <f>VLOOKUP($F133,'De Para'!$M$2:$O$7,3,0)</f>
        <v>90</v>
      </c>
      <c r="H133" s="7" t="str">
        <f>VLOOKUP($R133,'De Para'!$M$10:$N$25,2,0)</f>
        <v>PERFIL A</v>
      </c>
      <c r="I133" s="7" t="str">
        <f t="shared" si="22"/>
        <v>PORTE 3 / PERFIL A</v>
      </c>
      <c r="J133" s="1">
        <f>VLOOKUP($A133,'De Para'!$D$2:$E$1051,2,0)</f>
        <v>48465.74</v>
      </c>
      <c r="K133" s="1">
        <f>VLOOKUP($A133,'De Para'!$A$2:$B$1051,2,0)</f>
        <v>70604.485427745778</v>
      </c>
      <c r="L133" s="1">
        <f>VLOOKUP(A133,'De Para'!$G$2:$H$1050,2,0)</f>
        <v>54369.256427886576</v>
      </c>
      <c r="M133">
        <f>VLOOKUP($A133,'De Para'!$J$2:$K$1051,2,0)</f>
        <v>67</v>
      </c>
      <c r="N133">
        <f t="shared" ref="N133:N192" si="24">IF(J133&gt;0,1,0)</f>
        <v>1</v>
      </c>
      <c r="O133">
        <f t="shared" ref="O133:O192" si="25">IF(K133&gt;0,1,0)</f>
        <v>1</v>
      </c>
      <c r="P133">
        <f t="shared" ref="P133:P192" si="26">IF(L133&gt;0,1,0)</f>
        <v>1</v>
      </c>
      <c r="Q133">
        <f t="shared" ref="Q133:Q192" si="27">IF(M133&gt;0,1,0)</f>
        <v>1</v>
      </c>
      <c r="R133" t="str">
        <f t="shared" si="23"/>
        <v>1111</v>
      </c>
      <c r="S133" s="29" t="e">
        <f>J133/#REF!</f>
        <v>#REF!</v>
      </c>
      <c r="T133" s="29" t="e">
        <f>K133/#REF!</f>
        <v>#REF!</v>
      </c>
      <c r="U133" s="29" t="e">
        <f>L133/#REF!</f>
        <v>#REF!</v>
      </c>
      <c r="W133" t="str">
        <f>VLOOKUP(R133,'De Para'!$O$9:$P$25,2,FALSE)</f>
        <v>Lojas com todas as metas</v>
      </c>
      <c r="X133">
        <f>VLOOKUP(W133,content!$B:$C,2,FALSE)</f>
        <v>741869</v>
      </c>
      <c r="Y133">
        <f>VLOOKUP(F133&amp;W133,content!$E:$H,4,FALSE)</f>
        <v>741893</v>
      </c>
    </row>
    <row r="134" spans="1:25" x14ac:dyDescent="0.25">
      <c r="A134">
        <v>513</v>
      </c>
      <c r="B134" t="str">
        <f>VLOOKUP($A134,'De Para'!$AI$2:$AL$1051,2,0)</f>
        <v>SHOP CASA PARK - DF</v>
      </c>
      <c r="C134">
        <f>VLOOKUP($A134,'De Para'!$AI$2:$AL$1051,3,0)</f>
        <v>611</v>
      </c>
      <c r="D134" t="str">
        <f>VLOOKUP($A134,'De Para'!$AI$2:$AL$1051,4,0)</f>
        <v>PREMIUM</v>
      </c>
      <c r="E134">
        <v>0</v>
      </c>
      <c r="F134" s="7" t="str">
        <f>VLOOKUP($A134,'[1]PORTE 18-19'!$A$4:$M$1053,13,0)</f>
        <v>PORTE 2</v>
      </c>
      <c r="G134">
        <f>VLOOKUP($F134,'De Para'!$M$2:$O$7,3,0)</f>
        <v>70</v>
      </c>
      <c r="H134" s="7" t="str">
        <f>VLOOKUP($R134,'De Para'!$M$10:$N$25,2,0)</f>
        <v>PERFIL F</v>
      </c>
      <c r="I134" s="7" t="str">
        <f t="shared" si="22"/>
        <v>PORTE 2 / PERFIL F</v>
      </c>
      <c r="J134" s="1">
        <f>VLOOKUP($A134,'De Para'!$D$2:$E$1051,2,0)</f>
        <v>0</v>
      </c>
      <c r="K134" s="1">
        <f>VLOOKUP($A134,'De Para'!$A$2:$B$1051,2,0)</f>
        <v>16164.099632469104</v>
      </c>
      <c r="L134" s="1">
        <f>VLOOKUP(A134,'De Para'!$G$2:$H$1050,2,0)</f>
        <v>18172.747690769967</v>
      </c>
      <c r="M134">
        <f>VLOOKUP($A134,'De Para'!$J$2:$K$1051,2,0)</f>
        <v>0</v>
      </c>
      <c r="N134">
        <f t="shared" si="24"/>
        <v>0</v>
      </c>
      <c r="O134">
        <f t="shared" si="25"/>
        <v>1</v>
      </c>
      <c r="P134">
        <f t="shared" si="26"/>
        <v>1</v>
      </c>
      <c r="Q134">
        <f t="shared" si="27"/>
        <v>0</v>
      </c>
      <c r="R134" t="str">
        <f t="shared" si="23"/>
        <v>0110</v>
      </c>
      <c r="S134" s="29" t="e">
        <f>J134/#REF!</f>
        <v>#REF!</v>
      </c>
      <c r="T134" s="29" t="e">
        <f>K134/#REF!</f>
        <v>#REF!</v>
      </c>
      <c r="U134" s="29" t="e">
        <f>L134/#REF!</f>
        <v>#REF!</v>
      </c>
      <c r="V134">
        <v>1</v>
      </c>
      <c r="W134" t="str">
        <f>VLOOKUP(R134,'De Para'!$O$9:$P$25,2,FALSE)</f>
        <v>Lojas sem meta de CDC e Emissão de Cartões</v>
      </c>
      <c r="X134">
        <f>VLOOKUP(W134,content!$B:$C,2,FALSE)</f>
        <v>741876</v>
      </c>
      <c r="Y134">
        <f>VLOOKUP(F134&amp;W134,content!$E:$H,4,FALSE)</f>
        <v>741890</v>
      </c>
    </row>
    <row r="135" spans="1:25" x14ac:dyDescent="0.25">
      <c r="A135">
        <v>514</v>
      </c>
      <c r="B135" t="str">
        <f>VLOOKUP($A135,'De Para'!$AI$2:$AL$1051,2,0)</f>
        <v>BETANIA - MG</v>
      </c>
      <c r="C135">
        <f>VLOOKUP($A135,'De Para'!$AI$2:$AL$1051,3,0)</f>
        <v>411</v>
      </c>
      <c r="D135" t="str">
        <f>VLOOKUP($A135,'De Para'!$AI$2:$AL$1051,4,0)</f>
        <v>MG/NE</v>
      </c>
      <c r="E135">
        <v>0</v>
      </c>
      <c r="F135" s="7" t="str">
        <f>VLOOKUP($A135,'[1]PORTE 18-19'!$A$4:$M$1053,13,0)</f>
        <v>PORTE 2</v>
      </c>
      <c r="G135">
        <f>VLOOKUP($F135,'De Para'!$M$2:$O$7,3,0)</f>
        <v>70</v>
      </c>
      <c r="H135" s="7" t="str">
        <f>VLOOKUP($R135,'De Para'!$M$10:$N$25,2,0)</f>
        <v>PERFIL A</v>
      </c>
      <c r="I135" s="7" t="str">
        <f t="shared" si="22"/>
        <v>PORTE 2 / PERFIL A</v>
      </c>
      <c r="J135" s="1">
        <f>VLOOKUP($A135,'De Para'!$D$2:$E$1051,2,0)</f>
        <v>103692.53999999998</v>
      </c>
      <c r="K135" s="1">
        <f>VLOOKUP($A135,'De Para'!$A$2:$B$1051,2,0)</f>
        <v>160899.36579602875</v>
      </c>
      <c r="L135" s="1">
        <f>VLOOKUP(A135,'De Para'!$G$2:$H$1050,2,0)</f>
        <v>66620.894464683399</v>
      </c>
      <c r="M135">
        <f>VLOOKUP($A135,'De Para'!$J$2:$K$1051,2,0)</f>
        <v>52</v>
      </c>
      <c r="N135">
        <f t="shared" si="24"/>
        <v>1</v>
      </c>
      <c r="O135">
        <f t="shared" si="25"/>
        <v>1</v>
      </c>
      <c r="P135">
        <f t="shared" si="26"/>
        <v>1</v>
      </c>
      <c r="Q135">
        <f t="shared" si="27"/>
        <v>1</v>
      </c>
      <c r="R135" t="str">
        <f t="shared" si="23"/>
        <v>1111</v>
      </c>
      <c r="S135" s="29" t="e">
        <f>J135/#REF!</f>
        <v>#REF!</v>
      </c>
      <c r="T135" s="29" t="e">
        <f>K135/#REF!</f>
        <v>#REF!</v>
      </c>
      <c r="U135" s="29" t="e">
        <f>L135/#REF!</f>
        <v>#REF!</v>
      </c>
      <c r="W135" t="str">
        <f>VLOOKUP(R135,'De Para'!$O$9:$P$25,2,FALSE)</f>
        <v>Lojas com todas as metas</v>
      </c>
      <c r="X135">
        <f>VLOOKUP(W135,content!$B:$C,2,FALSE)</f>
        <v>741869</v>
      </c>
      <c r="Y135">
        <f>VLOOKUP(F135&amp;W135,content!$E:$H,4,FALSE)</f>
        <v>741882</v>
      </c>
    </row>
    <row r="136" spans="1:25" x14ac:dyDescent="0.25">
      <c r="A136">
        <v>516</v>
      </c>
      <c r="B136" t="str">
        <f>VLOOKUP($A136,'De Para'!$AI$2:$AL$1051,2,0)</f>
        <v>SHOP IGUATEMI CAMPINAS - SP</v>
      </c>
      <c r="C136">
        <f>VLOOKUP($A136,'De Para'!$AI$2:$AL$1051,3,0)</f>
        <v>613</v>
      </c>
      <c r="D136" t="str">
        <f>VLOOKUP($A136,'De Para'!$AI$2:$AL$1051,4,0)</f>
        <v>PREMIUM</v>
      </c>
      <c r="E136">
        <v>0</v>
      </c>
      <c r="F136" s="7" t="str">
        <f>VLOOKUP($A136,'[1]PORTE 18-19'!$A$4:$M$1053,13,0)</f>
        <v>PORTE 3</v>
      </c>
      <c r="G136">
        <f>VLOOKUP($F136,'De Para'!$M$2:$O$7,3,0)</f>
        <v>90</v>
      </c>
      <c r="H136" s="7" t="str">
        <f>VLOOKUP($R136,'De Para'!$M$10:$N$25,2,0)</f>
        <v>PERFIL B</v>
      </c>
      <c r="I136" s="7" t="str">
        <f t="shared" si="22"/>
        <v>PORTE 3 / PERFIL B</v>
      </c>
      <c r="J136" s="1">
        <f>VLOOKUP($A136,'De Para'!$D$2:$E$1051,2,0)</f>
        <v>0</v>
      </c>
      <c r="K136" s="1">
        <f>VLOOKUP($A136,'De Para'!$A$2:$B$1051,2,0)</f>
        <v>2596.813017019198</v>
      </c>
      <c r="L136" s="1">
        <f>VLOOKUP(A136,'De Para'!$G$2:$H$1050,2,0)</f>
        <v>44288.82968886305</v>
      </c>
      <c r="M136">
        <f>VLOOKUP($A136,'De Para'!$J$2:$K$1051,2,0)</f>
        <v>5</v>
      </c>
      <c r="N136">
        <f t="shared" si="24"/>
        <v>0</v>
      </c>
      <c r="O136">
        <f t="shared" si="25"/>
        <v>1</v>
      </c>
      <c r="P136">
        <f t="shared" si="26"/>
        <v>1</v>
      </c>
      <c r="Q136">
        <f t="shared" si="27"/>
        <v>1</v>
      </c>
      <c r="R136" t="str">
        <f t="shared" si="23"/>
        <v>0111</v>
      </c>
      <c r="S136" s="29" t="e">
        <f>J136/#REF!</f>
        <v>#REF!</v>
      </c>
      <c r="T136" s="29" t="e">
        <f>K136/#REF!</f>
        <v>#REF!</v>
      </c>
      <c r="U136" s="29" t="e">
        <f>L136/#REF!</f>
        <v>#REF!</v>
      </c>
      <c r="V136">
        <v>1</v>
      </c>
      <c r="W136" t="str">
        <f>VLOOKUP(R136,'De Para'!$O$9:$P$25,2,FALSE)</f>
        <v>Lojas sem meta de CDC</v>
      </c>
      <c r="X136">
        <f>VLOOKUP(W136,content!$B:$C,2,FALSE)</f>
        <v>741883</v>
      </c>
      <c r="Y136">
        <f>VLOOKUP(F136&amp;W136,content!$E:$H,4,FALSE)</f>
        <v>741896</v>
      </c>
    </row>
    <row r="137" spans="1:25" x14ac:dyDescent="0.25">
      <c r="A137">
        <v>520</v>
      </c>
      <c r="B137" t="str">
        <f>VLOOKUP($A137,'De Para'!$AI$2:$AL$1051,2,0)</f>
        <v>SHOP BANGU 1 - RJ</v>
      </c>
      <c r="C137">
        <f>VLOOKUP($A137,'De Para'!$AI$2:$AL$1051,3,0)</f>
        <v>214</v>
      </c>
      <c r="D137" t="str">
        <f>VLOOKUP($A137,'De Para'!$AI$2:$AL$1051,4,0)</f>
        <v>RIO/ES</v>
      </c>
      <c r="E137">
        <v>0</v>
      </c>
      <c r="F137" s="7" t="str">
        <f>VLOOKUP($A137,'[1]PORTE 18-19'!$A$4:$M$1053,13,0)</f>
        <v>PORTE 5</v>
      </c>
      <c r="G137">
        <f>VLOOKUP($F137,'De Para'!$M$2:$O$7,3,0)</f>
        <v>140</v>
      </c>
      <c r="H137" s="7" t="str">
        <f>VLOOKUP($R137,'De Para'!$M$10:$N$25,2,0)</f>
        <v>PERFIL A</v>
      </c>
      <c r="I137" s="7" t="str">
        <f t="shared" si="22"/>
        <v>PORTE 5 / PERFIL A</v>
      </c>
      <c r="J137" s="1">
        <f>VLOOKUP($A137,'De Para'!$D$2:$E$1051,2,0)</f>
        <v>129488.31999999999</v>
      </c>
      <c r="K137" s="1">
        <f>VLOOKUP($A137,'De Para'!$A$2:$B$1051,2,0)</f>
        <v>246491.7973574776</v>
      </c>
      <c r="L137" s="1">
        <f>VLOOKUP(A137,'De Para'!$G$2:$H$1050,2,0)</f>
        <v>69602.154480894038</v>
      </c>
      <c r="M137">
        <f>VLOOKUP($A137,'De Para'!$J$2:$K$1051,2,0)</f>
        <v>122</v>
      </c>
      <c r="N137">
        <f t="shared" si="24"/>
        <v>1</v>
      </c>
      <c r="O137">
        <f t="shared" si="25"/>
        <v>1</v>
      </c>
      <c r="P137">
        <f t="shared" si="26"/>
        <v>1</v>
      </c>
      <c r="Q137">
        <f t="shared" si="27"/>
        <v>1</v>
      </c>
      <c r="R137" t="str">
        <f t="shared" si="23"/>
        <v>1111</v>
      </c>
      <c r="S137" s="29" t="e">
        <f>J137/#REF!</f>
        <v>#REF!</v>
      </c>
      <c r="T137" s="29" t="e">
        <f>K137/#REF!</f>
        <v>#REF!</v>
      </c>
      <c r="U137" s="29" t="e">
        <f>L137/#REF!</f>
        <v>#REF!</v>
      </c>
      <c r="W137" t="str">
        <f>VLOOKUP(R137,'De Para'!$O$9:$P$25,2,FALSE)</f>
        <v>Lojas com todas as metas</v>
      </c>
      <c r="X137">
        <f>VLOOKUP(W137,content!$B:$C,2,FALSE)</f>
        <v>741869</v>
      </c>
      <c r="Y137">
        <f>VLOOKUP(F137&amp;W137,content!$E:$H,4,FALSE)</f>
        <v>741921</v>
      </c>
    </row>
    <row r="138" spans="1:25" x14ac:dyDescent="0.25">
      <c r="A138">
        <v>521</v>
      </c>
      <c r="B138" t="str">
        <f>VLOOKUP($A138,'De Para'!$AI$2:$AL$1051,2,0)</f>
        <v>SHOP TIJUCA - RJ</v>
      </c>
      <c r="C138">
        <f>VLOOKUP($A138,'De Para'!$AI$2:$AL$1051,3,0)</f>
        <v>612</v>
      </c>
      <c r="D138" t="str">
        <f>VLOOKUP($A138,'De Para'!$AI$2:$AL$1051,4,0)</f>
        <v>PREMIUM</v>
      </c>
      <c r="E138">
        <v>0</v>
      </c>
      <c r="F138" s="7" t="str">
        <f>VLOOKUP($A138,'[1]PORTE 18-19'!$A$4:$M$1053,13,0)</f>
        <v>PORTE 4</v>
      </c>
      <c r="G138">
        <f>VLOOKUP($F138,'De Para'!$M$2:$O$7,3,0)</f>
        <v>115</v>
      </c>
      <c r="H138" s="7" t="str">
        <f>VLOOKUP($R138,'De Para'!$M$10:$N$25,2,0)</f>
        <v>PERFIL F</v>
      </c>
      <c r="I138" s="7" t="str">
        <f t="shared" si="22"/>
        <v>PORTE 4 / PERFIL F</v>
      </c>
      <c r="J138" s="1">
        <f>VLOOKUP($A138,'De Para'!$D$2:$E$1051,2,0)</f>
        <v>0</v>
      </c>
      <c r="K138" s="1">
        <f>VLOOKUP($A138,'De Para'!$A$2:$B$1051,2,0)</f>
        <v>24133.41570443739</v>
      </c>
      <c r="L138" s="1">
        <f>VLOOKUP(A138,'De Para'!$G$2:$H$1050,2,0)</f>
        <v>61434.994088583451</v>
      </c>
      <c r="M138">
        <f>VLOOKUP($A138,'De Para'!$J$2:$K$1051,2,0)</f>
        <v>0</v>
      </c>
      <c r="N138">
        <f t="shared" si="24"/>
        <v>0</v>
      </c>
      <c r="O138">
        <f t="shared" si="25"/>
        <v>1</v>
      </c>
      <c r="P138">
        <f t="shared" si="26"/>
        <v>1</v>
      </c>
      <c r="Q138">
        <f t="shared" si="27"/>
        <v>0</v>
      </c>
      <c r="R138" t="str">
        <f t="shared" si="23"/>
        <v>0110</v>
      </c>
      <c r="S138" s="29" t="e">
        <f>J138/#REF!</f>
        <v>#REF!</v>
      </c>
      <c r="T138" s="29" t="e">
        <f>K138/#REF!</f>
        <v>#REF!</v>
      </c>
      <c r="U138" s="29" t="e">
        <f>L138/#REF!</f>
        <v>#REF!</v>
      </c>
      <c r="W138" t="str">
        <f>VLOOKUP(R138,'De Para'!$O$9:$P$25,2,FALSE)</f>
        <v>Lojas sem meta de CDC e Emissão de Cartões</v>
      </c>
      <c r="X138">
        <f>VLOOKUP(W138,content!$B:$C,2,FALSE)</f>
        <v>741876</v>
      </c>
      <c r="Y138">
        <f>VLOOKUP(F138&amp;W138,content!$E:$H,4,FALSE)</f>
        <v>741917</v>
      </c>
    </row>
    <row r="139" spans="1:25" x14ac:dyDescent="0.25">
      <c r="A139">
        <v>522</v>
      </c>
      <c r="B139" t="str">
        <f>VLOOKUP($A139,'De Para'!$AI$2:$AL$1051,2,0)</f>
        <v>SHOP IGUATEMI FLORIAN - SC</v>
      </c>
      <c r="C139">
        <f>VLOOKUP($A139,'De Para'!$AI$2:$AL$1051,3,0)</f>
        <v>611</v>
      </c>
      <c r="D139" t="str">
        <f>VLOOKUP($A139,'De Para'!$AI$2:$AL$1051,4,0)</f>
        <v>PREMIUM</v>
      </c>
      <c r="E139">
        <v>0</v>
      </c>
      <c r="F139" s="7" t="str">
        <f>VLOOKUP($A139,'[1]PORTE 18-19'!$A$4:$M$1053,13,0)</f>
        <v>PORTE 2</v>
      </c>
      <c r="G139">
        <f>VLOOKUP($F139,'De Para'!$M$2:$O$7,3,0)</f>
        <v>70</v>
      </c>
      <c r="H139" s="7" t="str">
        <f>VLOOKUP($R139,'De Para'!$M$10:$N$25,2,0)</f>
        <v>PERFIL B</v>
      </c>
      <c r="I139" s="7" t="str">
        <f t="shared" si="22"/>
        <v>PORTE 2 / PERFIL B</v>
      </c>
      <c r="J139" s="1">
        <f>VLOOKUP($A139,'De Para'!$D$2:$E$1051,2,0)</f>
        <v>0</v>
      </c>
      <c r="K139" s="1">
        <f>VLOOKUP($A139,'De Para'!$A$2:$B$1051,2,0)</f>
        <v>17120.397152081398</v>
      </c>
      <c r="L139" s="1">
        <f>VLOOKUP(A139,'De Para'!$G$2:$H$1050,2,0)</f>
        <v>31679.795291364651</v>
      </c>
      <c r="M139">
        <f>VLOOKUP($A139,'De Para'!$J$2:$K$1051,2,0)</f>
        <v>10</v>
      </c>
      <c r="N139">
        <f t="shared" si="24"/>
        <v>0</v>
      </c>
      <c r="O139">
        <f t="shared" si="25"/>
        <v>1</v>
      </c>
      <c r="P139">
        <f t="shared" si="26"/>
        <v>1</v>
      </c>
      <c r="Q139">
        <f t="shared" si="27"/>
        <v>1</v>
      </c>
      <c r="R139" t="str">
        <f t="shared" si="23"/>
        <v>0111</v>
      </c>
      <c r="S139" s="29" t="e">
        <f>J139/#REF!</f>
        <v>#REF!</v>
      </c>
      <c r="T139" s="29" t="e">
        <f>K139/#REF!</f>
        <v>#REF!</v>
      </c>
      <c r="U139" s="29" t="e">
        <f>L139/#REF!</f>
        <v>#REF!</v>
      </c>
      <c r="W139" t="str">
        <f>VLOOKUP(R139,'De Para'!$O$9:$P$25,2,FALSE)</f>
        <v>Lojas sem meta de CDC</v>
      </c>
      <c r="X139">
        <f>VLOOKUP(W139,content!$B:$C,2,FALSE)</f>
        <v>741883</v>
      </c>
      <c r="Y139">
        <f>VLOOKUP(F139&amp;W139,content!$E:$H,4,FALSE)</f>
        <v>741887</v>
      </c>
    </row>
    <row r="140" spans="1:25" x14ac:dyDescent="0.25">
      <c r="A140">
        <v>523</v>
      </c>
      <c r="B140" t="str">
        <f>VLOOKUP($A140,'De Para'!$AI$2:$AL$1051,2,0)</f>
        <v>JUIZ DE FORA HALFELD 2 - MG</v>
      </c>
      <c r="C140">
        <f>VLOOKUP($A140,'De Para'!$AI$2:$AL$1051,3,0)</f>
        <v>216</v>
      </c>
      <c r="D140" t="str">
        <f>VLOOKUP($A140,'De Para'!$AI$2:$AL$1051,4,0)</f>
        <v>RIO/ES</v>
      </c>
      <c r="E140">
        <v>0</v>
      </c>
      <c r="F140" s="7" t="str">
        <f>VLOOKUP($A140,'[1]PORTE 18-19'!$A$4:$M$1053,13,0)</f>
        <v>PORTE 3</v>
      </c>
      <c r="G140">
        <f>VLOOKUP($F140,'De Para'!$M$2:$O$7,3,0)</f>
        <v>90</v>
      </c>
      <c r="H140" s="7" t="str">
        <f>VLOOKUP($R140,'De Para'!$M$10:$N$25,2,0)</f>
        <v>PERFIL A</v>
      </c>
      <c r="I140" s="7" t="str">
        <f t="shared" si="22"/>
        <v>PORTE 3 / PERFIL A</v>
      </c>
      <c r="J140" s="1">
        <f>VLOOKUP($A140,'De Para'!$D$2:$E$1051,2,0)</f>
        <v>182467.18</v>
      </c>
      <c r="K140" s="1">
        <f>VLOOKUP($A140,'De Para'!$A$2:$B$1051,2,0)</f>
        <v>189777.750294186</v>
      </c>
      <c r="L140" s="1">
        <f>VLOOKUP(A140,'De Para'!$G$2:$H$1050,2,0)</f>
        <v>76911.937754728744</v>
      </c>
      <c r="M140">
        <f>VLOOKUP($A140,'De Para'!$J$2:$K$1051,2,0)</f>
        <v>168</v>
      </c>
      <c r="N140">
        <f t="shared" si="24"/>
        <v>1</v>
      </c>
      <c r="O140">
        <f t="shared" si="25"/>
        <v>1</v>
      </c>
      <c r="P140">
        <f t="shared" si="26"/>
        <v>1</v>
      </c>
      <c r="Q140">
        <f t="shared" si="27"/>
        <v>1</v>
      </c>
      <c r="R140" t="str">
        <f t="shared" si="23"/>
        <v>1111</v>
      </c>
      <c r="S140" s="29" t="e">
        <f>J140/#REF!</f>
        <v>#REF!</v>
      </c>
      <c r="T140" s="29" t="e">
        <f>K140/#REF!</f>
        <v>#REF!</v>
      </c>
      <c r="U140" s="29" t="e">
        <f>L140/#REF!</f>
        <v>#REF!</v>
      </c>
      <c r="W140" t="str">
        <f>VLOOKUP(R140,'De Para'!$O$9:$P$25,2,FALSE)</f>
        <v>Lojas com todas as metas</v>
      </c>
      <c r="X140">
        <f>VLOOKUP(W140,content!$B:$C,2,FALSE)</f>
        <v>741869</v>
      </c>
      <c r="Y140">
        <f>VLOOKUP(F140&amp;W140,content!$E:$H,4,FALSE)</f>
        <v>741893</v>
      </c>
    </row>
    <row r="141" spans="1:25" x14ac:dyDescent="0.25">
      <c r="A141">
        <v>525</v>
      </c>
      <c r="B141" t="str">
        <f>VLOOKUP($A141,'De Para'!$AI$2:$AL$1051,2,0)</f>
        <v>VENDA NOVA 3 - MG</v>
      </c>
      <c r="C141">
        <f>VLOOKUP($A141,'De Para'!$AI$2:$AL$1051,3,0)</f>
        <v>412</v>
      </c>
      <c r="D141" t="str">
        <f>VLOOKUP($A141,'De Para'!$AI$2:$AL$1051,4,0)</f>
        <v>MG/NE</v>
      </c>
      <c r="E141">
        <v>0</v>
      </c>
      <c r="F141" s="7" t="str">
        <f>VLOOKUP($A141,'[1]PORTE 18-19'!$A$4:$M$1053,13,0)</f>
        <v>PORTE 3</v>
      </c>
      <c r="G141">
        <f>VLOOKUP($F141,'De Para'!$M$2:$O$7,3,0)</f>
        <v>90</v>
      </c>
      <c r="H141" s="7" t="str">
        <f>VLOOKUP($R141,'De Para'!$M$10:$N$25,2,0)</f>
        <v>PERFIL A</v>
      </c>
      <c r="I141" s="7" t="str">
        <f t="shared" si="22"/>
        <v>PORTE 3 / PERFIL A</v>
      </c>
      <c r="J141" s="1">
        <f>VLOOKUP($A141,'De Para'!$D$2:$E$1051,2,0)</f>
        <v>154336.04</v>
      </c>
      <c r="K141" s="1">
        <f>VLOOKUP($A141,'De Para'!$A$2:$B$1051,2,0)</f>
        <v>226057.20784702161</v>
      </c>
      <c r="L141" s="1">
        <f>VLOOKUP(A141,'De Para'!$G$2:$H$1050,2,0)</f>
        <v>68965.781961255401</v>
      </c>
      <c r="M141">
        <f>VLOOKUP($A141,'De Para'!$J$2:$K$1051,2,0)</f>
        <v>133</v>
      </c>
      <c r="N141">
        <f t="shared" si="24"/>
        <v>1</v>
      </c>
      <c r="O141">
        <f t="shared" si="25"/>
        <v>1</v>
      </c>
      <c r="P141">
        <f t="shared" si="26"/>
        <v>1</v>
      </c>
      <c r="Q141">
        <f t="shared" si="27"/>
        <v>1</v>
      </c>
      <c r="R141" t="str">
        <f t="shared" si="23"/>
        <v>1111</v>
      </c>
      <c r="S141" s="29" t="e">
        <f>J141/#REF!</f>
        <v>#REF!</v>
      </c>
      <c r="T141" s="29" t="e">
        <f>K141/#REF!</f>
        <v>#REF!</v>
      </c>
      <c r="U141" s="29" t="e">
        <f>L141/#REF!</f>
        <v>#REF!</v>
      </c>
      <c r="W141" t="str">
        <f>VLOOKUP(R141,'De Para'!$O$9:$P$25,2,FALSE)</f>
        <v>Lojas com todas as metas</v>
      </c>
      <c r="X141">
        <f>VLOOKUP(W141,content!$B:$C,2,FALSE)</f>
        <v>741869</v>
      </c>
      <c r="Y141">
        <f>VLOOKUP(F141&amp;W141,content!$E:$H,4,FALSE)</f>
        <v>741893</v>
      </c>
    </row>
    <row r="142" spans="1:25" x14ac:dyDescent="0.25">
      <c r="A142">
        <v>527</v>
      </c>
      <c r="B142" t="str">
        <f>VLOOKUP($A142,'De Para'!$AI$2:$AL$1051,2,0)</f>
        <v>SHOP BURITI 2 - GO</v>
      </c>
      <c r="C142">
        <f>VLOOKUP($A142,'De Para'!$AI$2:$AL$1051,3,0)</f>
        <v>118</v>
      </c>
      <c r="D142" t="str">
        <f>VLOOKUP($A142,'De Para'!$AI$2:$AL$1051,4,0)</f>
        <v>SPI/CO</v>
      </c>
      <c r="E142">
        <v>0</v>
      </c>
      <c r="F142" s="7" t="str">
        <f>VLOOKUP($A142,'[1]PORTE 18-19'!$A$4:$M$1053,13,0)</f>
        <v>PORTE 4</v>
      </c>
      <c r="G142">
        <f>VLOOKUP($F142,'De Para'!$M$2:$O$7,3,0)</f>
        <v>115</v>
      </c>
      <c r="H142" s="7" t="str">
        <f>VLOOKUP($R142,'De Para'!$M$10:$N$25,2,0)</f>
        <v>PERFIL A</v>
      </c>
      <c r="I142" s="7" t="str">
        <f t="shared" si="22"/>
        <v>PORTE 4 / PERFIL A</v>
      </c>
      <c r="J142" s="1">
        <f>VLOOKUP($A142,'De Para'!$D$2:$E$1051,2,0)</f>
        <v>148468.54999999999</v>
      </c>
      <c r="K142" s="1">
        <f>VLOOKUP($A142,'De Para'!$A$2:$B$1051,2,0)</f>
        <v>231736.56776081008</v>
      </c>
      <c r="L142" s="1">
        <f>VLOOKUP(A142,'De Para'!$G$2:$H$1050,2,0)</f>
        <v>78908.651511091331</v>
      </c>
      <c r="M142">
        <f>VLOOKUP($A142,'De Para'!$J$2:$K$1051,2,0)</f>
        <v>110</v>
      </c>
      <c r="N142">
        <f t="shared" si="24"/>
        <v>1</v>
      </c>
      <c r="O142">
        <f t="shared" si="25"/>
        <v>1</v>
      </c>
      <c r="P142">
        <f t="shared" si="26"/>
        <v>1</v>
      </c>
      <c r="Q142">
        <f t="shared" si="27"/>
        <v>1</v>
      </c>
      <c r="R142" t="str">
        <f t="shared" si="23"/>
        <v>1111</v>
      </c>
      <c r="S142" s="29" t="e">
        <f>J142/#REF!</f>
        <v>#REF!</v>
      </c>
      <c r="T142" s="29" t="e">
        <f>K142/#REF!</f>
        <v>#REF!</v>
      </c>
      <c r="U142" s="29" t="e">
        <f>L142/#REF!</f>
        <v>#REF!</v>
      </c>
      <c r="W142" t="str">
        <f>VLOOKUP(R142,'De Para'!$O$9:$P$25,2,FALSE)</f>
        <v>Lojas com todas as metas</v>
      </c>
      <c r="X142">
        <f>VLOOKUP(W142,content!$B:$C,2,FALSE)</f>
        <v>741869</v>
      </c>
      <c r="Y142">
        <f>VLOOKUP(F142&amp;W142,content!$E:$H,4,FALSE)</f>
        <v>741916</v>
      </c>
    </row>
    <row r="143" spans="1:25" x14ac:dyDescent="0.25">
      <c r="A143">
        <v>529</v>
      </c>
      <c r="B143" t="str">
        <f>VLOOKUP($A143,'De Para'!$AI$2:$AL$1051,2,0)</f>
        <v>CARAGUATATUBA 2 - SP</v>
      </c>
      <c r="C143">
        <f>VLOOKUP($A143,'De Para'!$AI$2:$AL$1051,3,0)</f>
        <v>113</v>
      </c>
      <c r="D143" t="str">
        <f>VLOOKUP($A143,'De Para'!$AI$2:$AL$1051,4,0)</f>
        <v>SPI/CO</v>
      </c>
      <c r="E143">
        <v>0</v>
      </c>
      <c r="F143" s="7" t="str">
        <f>VLOOKUP($A143,'[1]PORTE 18-19'!$A$4:$M$1053,13,0)</f>
        <v>PORTE 1</v>
      </c>
      <c r="G143">
        <f>VLOOKUP($F143,'De Para'!$M$2:$O$7,3,0)</f>
        <v>65</v>
      </c>
      <c r="H143" s="7" t="str">
        <f>VLOOKUP($R143,'De Para'!$M$10:$N$25,2,0)</f>
        <v>PERFIL A</v>
      </c>
      <c r="I143" s="7" t="str">
        <f t="shared" si="22"/>
        <v>PORTE 1 / PERFIL A</v>
      </c>
      <c r="J143" s="1">
        <f>VLOOKUP($A143,'De Para'!$D$2:$E$1051,2,0)</f>
        <v>55684.78</v>
      </c>
      <c r="K143" s="1">
        <f>VLOOKUP($A143,'De Para'!$A$2:$B$1051,2,0)</f>
        <v>40925.329332968067</v>
      </c>
      <c r="L143" s="1">
        <f>VLOOKUP(A143,'De Para'!$G$2:$H$1050,2,0)</f>
        <v>21966.453767832245</v>
      </c>
      <c r="M143">
        <f>VLOOKUP($A143,'De Para'!$J$2:$K$1051,2,0)</f>
        <v>46</v>
      </c>
      <c r="N143">
        <f t="shared" si="24"/>
        <v>1</v>
      </c>
      <c r="O143">
        <f t="shared" si="25"/>
        <v>1</v>
      </c>
      <c r="P143">
        <f t="shared" si="26"/>
        <v>1</v>
      </c>
      <c r="Q143">
        <f t="shared" si="27"/>
        <v>1</v>
      </c>
      <c r="R143" t="str">
        <f t="shared" si="23"/>
        <v>1111</v>
      </c>
      <c r="S143" s="29" t="e">
        <f>J143/#REF!</f>
        <v>#REF!</v>
      </c>
      <c r="T143" s="29" t="e">
        <f>K143/#REF!</f>
        <v>#REF!</v>
      </c>
      <c r="U143" s="29" t="e">
        <f>L143/#REF!</f>
        <v>#REF!</v>
      </c>
      <c r="W143" t="str">
        <f>VLOOKUP(R143,'De Para'!$O$9:$P$25,2,FALSE)</f>
        <v>Lojas com todas as metas</v>
      </c>
      <c r="X143">
        <f>VLOOKUP(W143,content!$B:$C,2,FALSE)</f>
        <v>741869</v>
      </c>
      <c r="Y143">
        <f>VLOOKUP(F143&amp;W143,content!$E:$H,4,FALSE)</f>
        <v>741858</v>
      </c>
    </row>
    <row r="144" spans="1:25" x14ac:dyDescent="0.25">
      <c r="A144">
        <v>530</v>
      </c>
      <c r="B144" t="str">
        <f>VLOOKUP($A144,'De Para'!$AI$2:$AL$1051,2,0)</f>
        <v>SHOP TRÊS AMÉRICAS 2 - MT</v>
      </c>
      <c r="C144">
        <f>VLOOKUP($A144,'De Para'!$AI$2:$AL$1051,3,0)</f>
        <v>110</v>
      </c>
      <c r="D144" t="str">
        <f>VLOOKUP($A144,'De Para'!$AI$2:$AL$1051,4,0)</f>
        <v>SPI/CO</v>
      </c>
      <c r="E144">
        <v>0</v>
      </c>
      <c r="F144" s="7" t="str">
        <f>VLOOKUP($A144,'[1]PORTE 18-19'!$A$4:$M$1053,13,0)</f>
        <v>PORTE 3</v>
      </c>
      <c r="G144">
        <f>VLOOKUP($F144,'De Para'!$M$2:$O$7,3,0)</f>
        <v>90</v>
      </c>
      <c r="H144" s="7" t="str">
        <f>VLOOKUP($R144,'De Para'!$M$10:$N$25,2,0)</f>
        <v>PERFIL A</v>
      </c>
      <c r="I144" s="7" t="str">
        <f t="shared" si="22"/>
        <v>PORTE 3 / PERFIL A</v>
      </c>
      <c r="J144" s="1">
        <f>VLOOKUP($A144,'De Para'!$D$2:$E$1051,2,0)</f>
        <v>73005.070000000007</v>
      </c>
      <c r="K144" s="1">
        <f>VLOOKUP($A144,'De Para'!$A$2:$B$1051,2,0)</f>
        <v>148256.74542439243</v>
      </c>
      <c r="L144" s="1">
        <f>VLOOKUP(A144,'De Para'!$G$2:$H$1050,2,0)</f>
        <v>24769.978731634161</v>
      </c>
      <c r="M144">
        <f>VLOOKUP($A144,'De Para'!$J$2:$K$1051,2,0)</f>
        <v>43</v>
      </c>
      <c r="N144">
        <f t="shared" si="24"/>
        <v>1</v>
      </c>
      <c r="O144">
        <f t="shared" si="25"/>
        <v>1</v>
      </c>
      <c r="P144">
        <f t="shared" si="26"/>
        <v>1</v>
      </c>
      <c r="Q144">
        <f t="shared" si="27"/>
        <v>1</v>
      </c>
      <c r="R144" t="str">
        <f t="shared" si="23"/>
        <v>1111</v>
      </c>
      <c r="S144" s="29" t="e">
        <f>J144/#REF!</f>
        <v>#REF!</v>
      </c>
      <c r="T144" s="29" t="e">
        <f>K144/#REF!</f>
        <v>#REF!</v>
      </c>
      <c r="U144" s="29" t="e">
        <f>L144/#REF!</f>
        <v>#REF!</v>
      </c>
      <c r="W144" t="str">
        <f>VLOOKUP(R144,'De Para'!$O$9:$P$25,2,FALSE)</f>
        <v>Lojas com todas as metas</v>
      </c>
      <c r="X144">
        <f>VLOOKUP(W144,content!$B:$C,2,FALSE)</f>
        <v>741869</v>
      </c>
      <c r="Y144">
        <f>VLOOKUP(F144&amp;W144,content!$E:$H,4,FALSE)</f>
        <v>741893</v>
      </c>
    </row>
    <row r="145" spans="1:25" x14ac:dyDescent="0.25">
      <c r="A145">
        <v>531</v>
      </c>
      <c r="B145" t="str">
        <f>VLOOKUP($A145,'De Para'!$AI$2:$AL$1051,2,0)</f>
        <v>TRÊS RIOS 2 - RJ</v>
      </c>
      <c r="C145">
        <f>VLOOKUP($A145,'De Para'!$AI$2:$AL$1051,3,0)</f>
        <v>216</v>
      </c>
      <c r="D145" t="str">
        <f>VLOOKUP($A145,'De Para'!$AI$2:$AL$1051,4,0)</f>
        <v>RIO/ES</v>
      </c>
      <c r="E145">
        <v>0</v>
      </c>
      <c r="F145" s="7" t="str">
        <f>VLOOKUP($A145,'[1]PORTE 18-19'!$A$4:$M$1053,13,0)</f>
        <v>PORTE 4</v>
      </c>
      <c r="G145">
        <f>VLOOKUP($F145,'De Para'!$M$2:$O$7,3,0)</f>
        <v>115</v>
      </c>
      <c r="H145" s="7" t="str">
        <f>VLOOKUP($R145,'De Para'!$M$10:$N$25,2,0)</f>
        <v>PERFIL A</v>
      </c>
      <c r="I145" s="7" t="str">
        <f t="shared" si="22"/>
        <v>PORTE 4 / PERFIL A</v>
      </c>
      <c r="J145" s="1">
        <f>VLOOKUP($A145,'De Para'!$D$2:$E$1051,2,0)</f>
        <v>168844.12999999995</v>
      </c>
      <c r="K145" s="1">
        <f>VLOOKUP($A145,'De Para'!$A$2:$B$1051,2,0)</f>
        <v>240106.91762856816</v>
      </c>
      <c r="L145" s="1">
        <f>VLOOKUP(A145,'De Para'!$G$2:$H$1050,2,0)</f>
        <v>82931.149371978885</v>
      </c>
      <c r="M145">
        <f>VLOOKUP($A145,'De Para'!$J$2:$K$1051,2,0)</f>
        <v>186</v>
      </c>
      <c r="N145">
        <f t="shared" si="24"/>
        <v>1</v>
      </c>
      <c r="O145">
        <f t="shared" si="25"/>
        <v>1</v>
      </c>
      <c r="P145">
        <f t="shared" si="26"/>
        <v>1</v>
      </c>
      <c r="Q145">
        <f t="shared" si="27"/>
        <v>1</v>
      </c>
      <c r="R145" t="str">
        <f t="shared" si="23"/>
        <v>1111</v>
      </c>
      <c r="S145" s="29" t="e">
        <f>J145/#REF!</f>
        <v>#REF!</v>
      </c>
      <c r="T145" s="29" t="e">
        <f>K145/#REF!</f>
        <v>#REF!</v>
      </c>
      <c r="U145" s="29" t="e">
        <f>L145/#REF!</f>
        <v>#REF!</v>
      </c>
      <c r="W145" t="str">
        <f>VLOOKUP(R145,'De Para'!$O$9:$P$25,2,FALSE)</f>
        <v>Lojas com todas as metas</v>
      </c>
      <c r="X145">
        <f>VLOOKUP(W145,content!$B:$C,2,FALSE)</f>
        <v>741869</v>
      </c>
      <c r="Y145">
        <f>VLOOKUP(F145&amp;W145,content!$E:$H,4,FALSE)</f>
        <v>741916</v>
      </c>
    </row>
    <row r="146" spans="1:25" x14ac:dyDescent="0.25">
      <c r="A146">
        <v>532</v>
      </c>
      <c r="B146" t="str">
        <f>VLOOKUP($A146,'De Para'!$AI$2:$AL$1051,2,0)</f>
        <v>SHOP CAMPINAS 2 - SP</v>
      </c>
      <c r="C146">
        <f>VLOOKUP($A146,'De Para'!$AI$2:$AL$1051,3,0)</f>
        <v>114</v>
      </c>
      <c r="D146" t="str">
        <f>VLOOKUP($A146,'De Para'!$AI$2:$AL$1051,4,0)</f>
        <v>SPI/CO</v>
      </c>
      <c r="E146">
        <v>0</v>
      </c>
      <c r="F146" s="7" t="str">
        <f>VLOOKUP($A146,'[1]PORTE 18-19'!$A$4:$M$1053,13,0)</f>
        <v>PORTE 2</v>
      </c>
      <c r="G146">
        <f>VLOOKUP($F146,'De Para'!$M$2:$O$7,3,0)</f>
        <v>70</v>
      </c>
      <c r="H146" s="7" t="str">
        <f>VLOOKUP($R146,'De Para'!$M$10:$N$25,2,0)</f>
        <v>PERFIL C</v>
      </c>
      <c r="I146" s="7" t="str">
        <f t="shared" si="22"/>
        <v>PORTE 2 / PERFIL C</v>
      </c>
      <c r="J146" s="1">
        <f>VLOOKUP($A146,'De Para'!$D$2:$E$1051,2,0)</f>
        <v>42188.200000000004</v>
      </c>
      <c r="K146" s="1">
        <f>VLOOKUP($A146,'De Para'!$A$2:$B$1051,2,0)</f>
        <v>0</v>
      </c>
      <c r="L146" s="1">
        <f>VLOOKUP(A146,'De Para'!$G$2:$H$1050,2,0)</f>
        <v>40244.738916744536</v>
      </c>
      <c r="M146">
        <f>VLOOKUP($A146,'De Para'!$J$2:$K$1051,2,0)</f>
        <v>69</v>
      </c>
      <c r="N146">
        <f t="shared" si="24"/>
        <v>1</v>
      </c>
      <c r="O146">
        <f t="shared" si="25"/>
        <v>0</v>
      </c>
      <c r="P146">
        <f t="shared" si="26"/>
        <v>1</v>
      </c>
      <c r="Q146">
        <f t="shared" si="27"/>
        <v>1</v>
      </c>
      <c r="R146" t="str">
        <f t="shared" si="23"/>
        <v>1011</v>
      </c>
      <c r="S146" s="29" t="e">
        <f>J146/#REF!</f>
        <v>#REF!</v>
      </c>
      <c r="T146" s="29" t="e">
        <f>K146/#REF!</f>
        <v>#REF!</v>
      </c>
      <c r="U146" s="29" t="e">
        <f>L146/#REF!</f>
        <v>#REF!</v>
      </c>
      <c r="W146" t="str">
        <f>VLOOKUP(R146,'De Para'!$O$9:$P$25,2,FALSE)</f>
        <v>Lojas sem meta de Móveis</v>
      </c>
      <c r="X146">
        <f>VLOOKUP(W146,content!$B:$C,2,FALSE)</f>
        <v>741888</v>
      </c>
      <c r="Y146">
        <f>VLOOKUP(F146&amp;W146,content!$E:$H,4,FALSE)</f>
        <v>741889</v>
      </c>
    </row>
    <row r="147" spans="1:25" x14ac:dyDescent="0.25">
      <c r="A147">
        <v>538</v>
      </c>
      <c r="B147" t="str">
        <f>VLOOKUP($A147,'De Para'!$AI$2:$AL$1051,2,0)</f>
        <v>PEDRO LEOPOLDO - MG</v>
      </c>
      <c r="C147">
        <f>VLOOKUP($A147,'De Para'!$AI$2:$AL$1051,3,0)</f>
        <v>410</v>
      </c>
      <c r="D147" t="str">
        <f>VLOOKUP($A147,'De Para'!$AI$2:$AL$1051,4,0)</f>
        <v>MG/NE</v>
      </c>
      <c r="E147">
        <v>0</v>
      </c>
      <c r="F147" s="7" t="str">
        <f>VLOOKUP($A147,'[1]PORTE 18-19'!$A$4:$M$1053,13,0)</f>
        <v>PORTE 2</v>
      </c>
      <c r="G147">
        <f>VLOOKUP($F147,'De Para'!$M$2:$O$7,3,0)</f>
        <v>70</v>
      </c>
      <c r="H147" s="7" t="str">
        <f>VLOOKUP($R147,'De Para'!$M$10:$N$25,2,0)</f>
        <v>PERFIL A</v>
      </c>
      <c r="I147" s="7" t="str">
        <f t="shared" si="22"/>
        <v>PORTE 2 / PERFIL A</v>
      </c>
      <c r="J147" s="1">
        <f>VLOOKUP($A147,'De Para'!$D$2:$E$1051,2,0)</f>
        <v>109865.45999999999</v>
      </c>
      <c r="K147" s="1">
        <f>VLOOKUP($A147,'De Para'!$A$2:$B$1051,2,0)</f>
        <v>126759.82341614469</v>
      </c>
      <c r="L147" s="1">
        <f>VLOOKUP(A147,'De Para'!$G$2:$H$1050,2,0)</f>
        <v>70282.842379429188</v>
      </c>
      <c r="M147">
        <f>VLOOKUP($A147,'De Para'!$J$2:$K$1051,2,0)</f>
        <v>74</v>
      </c>
      <c r="N147">
        <f t="shared" si="24"/>
        <v>1</v>
      </c>
      <c r="O147">
        <f t="shared" si="25"/>
        <v>1</v>
      </c>
      <c r="P147">
        <f t="shared" si="26"/>
        <v>1</v>
      </c>
      <c r="Q147">
        <f t="shared" si="27"/>
        <v>1</v>
      </c>
      <c r="R147" t="str">
        <f t="shared" si="23"/>
        <v>1111</v>
      </c>
      <c r="S147" s="29" t="e">
        <f>J147/#REF!</f>
        <v>#REF!</v>
      </c>
      <c r="T147" s="29" t="e">
        <f>K147/#REF!</f>
        <v>#REF!</v>
      </c>
      <c r="U147" s="29" t="e">
        <f>L147/#REF!</f>
        <v>#REF!</v>
      </c>
      <c r="W147" t="str">
        <f>VLOOKUP(R147,'De Para'!$O$9:$P$25,2,FALSE)</f>
        <v>Lojas com todas as metas</v>
      </c>
      <c r="X147">
        <f>VLOOKUP(W147,content!$B:$C,2,FALSE)</f>
        <v>741869</v>
      </c>
      <c r="Y147">
        <f>VLOOKUP(F147&amp;W147,content!$E:$H,4,FALSE)</f>
        <v>741882</v>
      </c>
    </row>
    <row r="148" spans="1:25" x14ac:dyDescent="0.25">
      <c r="A148">
        <v>539</v>
      </c>
      <c r="B148" t="str">
        <f>VLOOKUP($A148,'De Para'!$AI$2:$AL$1051,2,0)</f>
        <v>SHOP HIPERCENTRO CIDADE - MG</v>
      </c>
      <c r="C148">
        <f>VLOOKUP($A148,'De Para'!$AI$2:$AL$1051,3,0)</f>
        <v>414</v>
      </c>
      <c r="D148" t="str">
        <f>VLOOKUP($A148,'De Para'!$AI$2:$AL$1051,4,0)</f>
        <v>MG/NE</v>
      </c>
      <c r="E148">
        <v>0</v>
      </c>
      <c r="F148" s="7" t="str">
        <f>VLOOKUP($A148,'[1]PORTE 18-19'!$A$4:$M$1053,13,0)</f>
        <v>PORTE 3</v>
      </c>
      <c r="G148">
        <f>VLOOKUP($F148,'De Para'!$M$2:$O$7,3,0)</f>
        <v>90</v>
      </c>
      <c r="H148" s="7" t="str">
        <f>VLOOKUP($R148,'De Para'!$M$10:$N$25,2,0)</f>
        <v>PERFIL A</v>
      </c>
      <c r="I148" s="7" t="str">
        <f t="shared" si="22"/>
        <v>PORTE 3 / PERFIL A</v>
      </c>
      <c r="J148" s="1">
        <f>VLOOKUP($A148,'De Para'!$D$2:$E$1051,2,0)</f>
        <v>116428.17000000001</v>
      </c>
      <c r="K148" s="1">
        <f>VLOOKUP($A148,'De Para'!$A$2:$B$1051,2,0)</f>
        <v>242245.65267262171</v>
      </c>
      <c r="L148" s="1">
        <f>VLOOKUP(A148,'De Para'!$G$2:$H$1050,2,0)</f>
        <v>148205.59011857267</v>
      </c>
      <c r="M148">
        <f>VLOOKUP($A148,'De Para'!$J$2:$K$1051,2,0)</f>
        <v>75</v>
      </c>
      <c r="N148">
        <f t="shared" si="24"/>
        <v>1</v>
      </c>
      <c r="O148">
        <f t="shared" si="25"/>
        <v>1</v>
      </c>
      <c r="P148">
        <f t="shared" si="26"/>
        <v>1</v>
      </c>
      <c r="Q148">
        <f t="shared" si="27"/>
        <v>1</v>
      </c>
      <c r="R148" t="str">
        <f t="shared" si="23"/>
        <v>1111</v>
      </c>
      <c r="S148" s="29" t="e">
        <f>J148/#REF!</f>
        <v>#REF!</v>
      </c>
      <c r="T148" s="29" t="e">
        <f>K148/#REF!</f>
        <v>#REF!</v>
      </c>
      <c r="U148" s="29" t="e">
        <f>L148/#REF!</f>
        <v>#REF!</v>
      </c>
      <c r="W148" t="str">
        <f>VLOOKUP(R148,'De Para'!$O$9:$P$25,2,FALSE)</f>
        <v>Lojas com todas as metas</v>
      </c>
      <c r="X148">
        <f>VLOOKUP(W148,content!$B:$C,2,FALSE)</f>
        <v>741869</v>
      </c>
      <c r="Y148">
        <f>VLOOKUP(F148&amp;W148,content!$E:$H,4,FALSE)</f>
        <v>741893</v>
      </c>
    </row>
    <row r="149" spans="1:25" x14ac:dyDescent="0.25">
      <c r="A149">
        <v>545</v>
      </c>
      <c r="B149" t="str">
        <f>VLOOKUP($A149,'De Para'!$AI$2:$AL$1051,2,0)</f>
        <v>SHOP DA GÁVEA - RJ</v>
      </c>
      <c r="C149">
        <f>VLOOKUP($A149,'De Para'!$AI$2:$AL$1051,3,0)</f>
        <v>612</v>
      </c>
      <c r="D149" t="str">
        <f>VLOOKUP($A149,'De Para'!$AI$2:$AL$1051,4,0)</f>
        <v>PREMIUM</v>
      </c>
      <c r="E149">
        <v>0</v>
      </c>
      <c r="F149" s="7" t="str">
        <f>VLOOKUP($A149,'[1]PORTE 18-19'!$A$4:$M$1053,13,0)</f>
        <v>PORTE 2</v>
      </c>
      <c r="G149">
        <f>VLOOKUP($F149,'De Para'!$M$2:$O$7,3,0)</f>
        <v>70</v>
      </c>
      <c r="H149" s="7" t="str">
        <f>VLOOKUP($R149,'De Para'!$M$10:$N$25,2,0)</f>
        <v>PERFIL E</v>
      </c>
      <c r="I149" s="7" t="str">
        <f t="shared" si="22"/>
        <v>PORTE 2 / PERFIL E</v>
      </c>
      <c r="J149" s="1">
        <f>VLOOKUP($A149,'De Para'!$D$2:$E$1051,2,0)</f>
        <v>0</v>
      </c>
      <c r="K149" s="1">
        <f>VLOOKUP($A149,'De Para'!$A$2:$B$1051,2,0)</f>
        <v>0</v>
      </c>
      <c r="L149" s="1">
        <f>VLOOKUP(A149,'De Para'!$G$2:$H$1050,2,0)</f>
        <v>56082.546348118194</v>
      </c>
      <c r="M149">
        <f>VLOOKUP($A149,'De Para'!$J$2:$K$1051,2,0)</f>
        <v>30</v>
      </c>
      <c r="N149">
        <f t="shared" si="24"/>
        <v>0</v>
      </c>
      <c r="O149">
        <f t="shared" si="25"/>
        <v>0</v>
      </c>
      <c r="P149">
        <f t="shared" si="26"/>
        <v>1</v>
      </c>
      <c r="Q149">
        <f t="shared" si="27"/>
        <v>1</v>
      </c>
      <c r="R149" t="str">
        <f t="shared" si="23"/>
        <v>0011</v>
      </c>
      <c r="S149" s="29" t="e">
        <f>J149/#REF!</f>
        <v>#REF!</v>
      </c>
      <c r="T149" s="29" t="e">
        <f>K149/#REF!</f>
        <v>#REF!</v>
      </c>
      <c r="U149" s="29" t="e">
        <f>L149/#REF!</f>
        <v>#REF!</v>
      </c>
      <c r="V149">
        <v>1</v>
      </c>
      <c r="W149" t="str">
        <f>VLOOKUP(R149,'De Para'!$O$9:$P$25,2,FALSE)</f>
        <v>Lojas sem meta de CDC e Móveis</v>
      </c>
      <c r="X149">
        <f>VLOOKUP(W149,content!$B:$C,2,FALSE)</f>
        <v>741877</v>
      </c>
      <c r="Y149">
        <f>VLOOKUP(F149&amp;W149,content!$E:$H,4,FALSE)</f>
        <v>742464</v>
      </c>
    </row>
    <row r="150" spans="1:25" x14ac:dyDescent="0.25">
      <c r="A150">
        <v>546</v>
      </c>
      <c r="B150" t="str">
        <f>VLOOKUP($A150,'De Para'!$AI$2:$AL$1051,2,0)</f>
        <v>SHOP PALLADIUM - PR</v>
      </c>
      <c r="C150">
        <f>VLOOKUP($A150,'De Para'!$AI$2:$AL$1051,3,0)</f>
        <v>611</v>
      </c>
      <c r="D150" t="str">
        <f>VLOOKUP($A150,'De Para'!$AI$2:$AL$1051,4,0)</f>
        <v>PREMIUM</v>
      </c>
      <c r="E150">
        <v>0</v>
      </c>
      <c r="F150" s="7" t="str">
        <f>VLOOKUP($A150,'[1]PORTE 18-19'!$A$4:$M$1053,13,0)</f>
        <v>PORTE 4</v>
      </c>
      <c r="G150">
        <f>VLOOKUP($F150,'De Para'!$M$2:$O$7,3,0)</f>
        <v>115</v>
      </c>
      <c r="H150" s="7" t="str">
        <f>VLOOKUP($R150,'De Para'!$M$10:$N$25,2,0)</f>
        <v>PERFIL B</v>
      </c>
      <c r="I150" s="7" t="str">
        <f t="shared" si="22"/>
        <v>PORTE 4 / PERFIL B</v>
      </c>
      <c r="J150" s="1">
        <f>VLOOKUP($A150,'De Para'!$D$2:$E$1051,2,0)</f>
        <v>0</v>
      </c>
      <c r="K150" s="1">
        <f>VLOOKUP($A150,'De Para'!$A$2:$B$1051,2,0)</f>
        <v>7198.6307557754608</v>
      </c>
      <c r="L150" s="1">
        <f>VLOOKUP(A150,'De Para'!$G$2:$H$1050,2,0)</f>
        <v>25559.189907079621</v>
      </c>
      <c r="M150">
        <f>VLOOKUP($A150,'De Para'!$J$2:$K$1051,2,0)</f>
        <v>85</v>
      </c>
      <c r="N150">
        <f t="shared" si="24"/>
        <v>0</v>
      </c>
      <c r="O150">
        <f t="shared" si="25"/>
        <v>1</v>
      </c>
      <c r="P150">
        <f t="shared" si="26"/>
        <v>1</v>
      </c>
      <c r="Q150">
        <f t="shared" si="27"/>
        <v>1</v>
      </c>
      <c r="R150" t="str">
        <f t="shared" si="23"/>
        <v>0111</v>
      </c>
      <c r="S150" s="29" t="e">
        <f>J150/#REF!</f>
        <v>#REF!</v>
      </c>
      <c r="T150" s="29" t="e">
        <f>K150/#REF!</f>
        <v>#REF!</v>
      </c>
      <c r="U150" s="29" t="e">
        <f>L150/#REF!</f>
        <v>#REF!</v>
      </c>
      <c r="V150">
        <v>1</v>
      </c>
      <c r="W150" t="str">
        <f>VLOOKUP(R150,'De Para'!$O$9:$P$25,2,FALSE)</f>
        <v>Lojas sem meta de CDC</v>
      </c>
      <c r="X150">
        <f>VLOOKUP(W150,content!$B:$C,2,FALSE)</f>
        <v>741883</v>
      </c>
      <c r="Y150">
        <f>VLOOKUP(F150&amp;W150,content!$E:$H,4,FALSE)</f>
        <v>741919</v>
      </c>
    </row>
    <row r="151" spans="1:25" x14ac:dyDescent="0.25">
      <c r="A151">
        <v>547</v>
      </c>
      <c r="B151" t="str">
        <f>VLOOKUP($A151,'De Para'!$AI$2:$AL$1051,2,0)</f>
        <v>SHOP IPATINGA - MG</v>
      </c>
      <c r="C151">
        <f>VLOOKUP($A151,'De Para'!$AI$2:$AL$1051,3,0)</f>
        <v>413</v>
      </c>
      <c r="D151" t="str">
        <f>VLOOKUP($A151,'De Para'!$AI$2:$AL$1051,4,0)</f>
        <v>MG/NE</v>
      </c>
      <c r="E151">
        <v>0</v>
      </c>
      <c r="F151" s="7" t="str">
        <f>VLOOKUP($A151,'[1]PORTE 18-19'!$A$4:$M$1053,13,0)</f>
        <v>PORTE 2</v>
      </c>
      <c r="G151">
        <f>VLOOKUP($F151,'De Para'!$M$2:$O$7,3,0)</f>
        <v>70</v>
      </c>
      <c r="H151" s="7" t="str">
        <f>VLOOKUP($R151,'De Para'!$M$10:$N$25,2,0)</f>
        <v>PERFIL A</v>
      </c>
      <c r="I151" s="7" t="str">
        <f t="shared" si="22"/>
        <v>PORTE 2 / PERFIL A</v>
      </c>
      <c r="J151" s="1">
        <f>VLOOKUP($A151,'De Para'!$D$2:$E$1051,2,0)</f>
        <v>39783.409999999996</v>
      </c>
      <c r="K151" s="1">
        <f>VLOOKUP($A151,'De Para'!$A$2:$B$1051,2,0)</f>
        <v>25347.713745013923</v>
      </c>
      <c r="L151" s="1">
        <f>VLOOKUP(A151,'De Para'!$G$2:$H$1050,2,0)</f>
        <v>74398.677995586098</v>
      </c>
      <c r="M151">
        <f>VLOOKUP($A151,'De Para'!$J$2:$K$1051,2,0)</f>
        <v>37</v>
      </c>
      <c r="N151">
        <f t="shared" si="24"/>
        <v>1</v>
      </c>
      <c r="O151">
        <f t="shared" si="25"/>
        <v>1</v>
      </c>
      <c r="P151">
        <f t="shared" si="26"/>
        <v>1</v>
      </c>
      <c r="Q151">
        <f t="shared" si="27"/>
        <v>1</v>
      </c>
      <c r="R151" t="str">
        <f t="shared" si="23"/>
        <v>1111</v>
      </c>
      <c r="S151" s="29" t="e">
        <f>J151/#REF!</f>
        <v>#REF!</v>
      </c>
      <c r="T151" s="29" t="e">
        <f>K151/#REF!</f>
        <v>#REF!</v>
      </c>
      <c r="U151" s="29" t="e">
        <f>L151/#REF!</f>
        <v>#REF!</v>
      </c>
      <c r="W151" t="str">
        <f>VLOOKUP(R151,'De Para'!$O$9:$P$25,2,FALSE)</f>
        <v>Lojas com todas as metas</v>
      </c>
      <c r="X151">
        <f>VLOOKUP(W151,content!$B:$C,2,FALSE)</f>
        <v>741869</v>
      </c>
      <c r="Y151">
        <f>VLOOKUP(F151&amp;W151,content!$E:$H,4,FALSE)</f>
        <v>741882</v>
      </c>
    </row>
    <row r="152" spans="1:25" x14ac:dyDescent="0.25">
      <c r="A152">
        <v>590</v>
      </c>
      <c r="B152" t="str">
        <f>VLOOKUP($A152,'De Para'!$AI$2:$AL$1051,2,0)</f>
        <v>CONTAGEM 2  - MG</v>
      </c>
      <c r="C152">
        <f>VLOOKUP($A152,'De Para'!$AI$2:$AL$1051,3,0)</f>
        <v>413</v>
      </c>
      <c r="D152" t="str">
        <f>VLOOKUP($A152,'De Para'!$AI$2:$AL$1051,4,0)</f>
        <v>MG/NE</v>
      </c>
      <c r="E152">
        <v>0</v>
      </c>
      <c r="F152" s="7" t="str">
        <f>VLOOKUP($A152,'[1]PORTE 18-19'!$A$4:$M$1053,13,0)</f>
        <v>PORTE 3</v>
      </c>
      <c r="G152">
        <f>VLOOKUP($F152,'De Para'!$M$2:$O$7,3,0)</f>
        <v>90</v>
      </c>
      <c r="H152" s="7" t="str">
        <f>VLOOKUP($R152,'De Para'!$M$10:$N$25,2,0)</f>
        <v>PERFIL A</v>
      </c>
      <c r="I152" s="7" t="str">
        <f t="shared" si="22"/>
        <v>PORTE 3 / PERFIL A</v>
      </c>
      <c r="J152" s="1">
        <f>VLOOKUP($A152,'De Para'!$D$2:$E$1051,2,0)</f>
        <v>140873.65</v>
      </c>
      <c r="K152" s="1">
        <f>VLOOKUP($A152,'De Para'!$A$2:$B$1051,2,0)</f>
        <v>212386.67027326766</v>
      </c>
      <c r="L152" s="1">
        <f>VLOOKUP(A152,'De Para'!$G$2:$H$1050,2,0)</f>
        <v>61168.855943082366</v>
      </c>
      <c r="M152">
        <f>VLOOKUP($A152,'De Para'!$J$2:$K$1051,2,0)</f>
        <v>101</v>
      </c>
      <c r="N152">
        <f t="shared" si="24"/>
        <v>1</v>
      </c>
      <c r="O152">
        <f t="shared" si="25"/>
        <v>1</v>
      </c>
      <c r="P152">
        <f t="shared" si="26"/>
        <v>1</v>
      </c>
      <c r="Q152">
        <f t="shared" si="27"/>
        <v>1</v>
      </c>
      <c r="R152" t="str">
        <f t="shared" si="23"/>
        <v>1111</v>
      </c>
      <c r="S152" s="29" t="e">
        <f>J152/#REF!</f>
        <v>#REF!</v>
      </c>
      <c r="T152" s="29" t="e">
        <f>K152/#REF!</f>
        <v>#REF!</v>
      </c>
      <c r="U152" s="29" t="e">
        <f>L152/#REF!</f>
        <v>#REF!</v>
      </c>
      <c r="W152" t="str">
        <f>VLOOKUP(R152,'De Para'!$O$9:$P$25,2,FALSE)</f>
        <v>Lojas com todas as metas</v>
      </c>
      <c r="X152">
        <f>VLOOKUP(W152,content!$B:$C,2,FALSE)</f>
        <v>741869</v>
      </c>
      <c r="Y152">
        <f>VLOOKUP(F152&amp;W152,content!$E:$H,4,FALSE)</f>
        <v>741893</v>
      </c>
    </row>
    <row r="153" spans="1:25" x14ac:dyDescent="0.25">
      <c r="A153">
        <v>603</v>
      </c>
      <c r="B153" t="str">
        <f>VLOOKUP($A153,'De Para'!$AI$2:$AL$1051,2,0)</f>
        <v>SHOP FREI CANECA - SP</v>
      </c>
      <c r="C153">
        <f>VLOOKUP($A153,'De Para'!$AI$2:$AL$1051,3,0)</f>
        <v>319</v>
      </c>
      <c r="D153" t="str">
        <f>VLOOKUP($A153,'De Para'!$AI$2:$AL$1051,4,0)</f>
        <v>GDE SP</v>
      </c>
      <c r="E153">
        <v>0</v>
      </c>
      <c r="F153" s="7" t="str">
        <f>VLOOKUP($A153,'[1]PORTE 18-19'!$A$4:$M$1053,13,0)</f>
        <v>PORTE 2</v>
      </c>
      <c r="G153">
        <f>VLOOKUP($F153,'De Para'!$M$2:$O$7,3,0)</f>
        <v>70</v>
      </c>
      <c r="H153" s="7" t="str">
        <f>VLOOKUP($R153,'De Para'!$M$10:$N$25,2,0)</f>
        <v>PERFIL B</v>
      </c>
      <c r="I153" s="7" t="str">
        <f t="shared" si="22"/>
        <v>PORTE 2 / PERFIL B</v>
      </c>
      <c r="J153" s="1">
        <f>VLOOKUP($A153,'De Para'!$D$2:$E$1051,2,0)</f>
        <v>0</v>
      </c>
      <c r="K153" s="1">
        <f>VLOOKUP($A153,'De Para'!$A$2:$B$1051,2,0)</f>
        <v>1869.2680222713379</v>
      </c>
      <c r="L153" s="1">
        <f>VLOOKUP(A153,'De Para'!$G$2:$H$1050,2,0)</f>
        <v>53650.007052484179</v>
      </c>
      <c r="M153">
        <f>VLOOKUP($A153,'De Para'!$J$2:$K$1051,2,0)</f>
        <v>10</v>
      </c>
      <c r="N153">
        <f t="shared" si="24"/>
        <v>0</v>
      </c>
      <c r="O153">
        <f t="shared" si="25"/>
        <v>1</v>
      </c>
      <c r="P153">
        <f t="shared" si="26"/>
        <v>1</v>
      </c>
      <c r="Q153">
        <f t="shared" si="27"/>
        <v>1</v>
      </c>
      <c r="R153" t="str">
        <f t="shared" si="23"/>
        <v>0111</v>
      </c>
      <c r="S153" s="29" t="e">
        <f>J153/#REF!</f>
        <v>#REF!</v>
      </c>
      <c r="T153" s="29" t="e">
        <f>K153/#REF!</f>
        <v>#REF!</v>
      </c>
      <c r="U153" s="29" t="e">
        <f>L153/#REF!</f>
        <v>#REF!</v>
      </c>
      <c r="V153">
        <v>1</v>
      </c>
      <c r="W153" t="str">
        <f>VLOOKUP(R153,'De Para'!$O$9:$P$25,2,FALSE)</f>
        <v>Lojas sem meta de CDC</v>
      </c>
      <c r="X153">
        <f>VLOOKUP(W153,content!$B:$C,2,FALSE)</f>
        <v>741883</v>
      </c>
      <c r="Y153">
        <f>VLOOKUP(F153&amp;W153,content!$E:$H,4,FALSE)</f>
        <v>741887</v>
      </c>
    </row>
    <row r="154" spans="1:25" x14ac:dyDescent="0.25">
      <c r="A154">
        <v>608</v>
      </c>
      <c r="B154" t="str">
        <f>VLOOKUP($A154,'De Para'!$AI$2:$AL$1051,2,0)</f>
        <v>SHOP CAXIAS 2 - RJ</v>
      </c>
      <c r="C154">
        <f>VLOOKUP($A154,'De Para'!$AI$2:$AL$1051,3,0)</f>
        <v>211</v>
      </c>
      <c r="D154" t="str">
        <f>VLOOKUP($A154,'De Para'!$AI$2:$AL$1051,4,0)</f>
        <v>RIO/ES</v>
      </c>
      <c r="E154">
        <v>0</v>
      </c>
      <c r="F154" s="7" t="str">
        <f>VLOOKUP($A154,'[1]PORTE 18-19'!$A$4:$M$1053,13,0)</f>
        <v>PORTE 4</v>
      </c>
      <c r="G154">
        <f>VLOOKUP($F154,'De Para'!$M$2:$O$7,3,0)</f>
        <v>115</v>
      </c>
      <c r="H154" s="7" t="str">
        <f>VLOOKUP($R154,'De Para'!$M$10:$N$25,2,0)</f>
        <v>PERFIL A</v>
      </c>
      <c r="I154" s="7" t="str">
        <f t="shared" si="22"/>
        <v>PORTE 4 / PERFIL A</v>
      </c>
      <c r="J154" s="1">
        <f>VLOOKUP($A154,'De Para'!$D$2:$E$1051,2,0)</f>
        <v>130650.67000000001</v>
      </c>
      <c r="K154" s="1">
        <f>VLOOKUP($A154,'De Para'!$A$2:$B$1051,2,0)</f>
        <v>144830.38181585734</v>
      </c>
      <c r="L154" s="1">
        <f>VLOOKUP(A154,'De Para'!$G$2:$H$1050,2,0)</f>
        <v>47786.003341600859</v>
      </c>
      <c r="M154">
        <f>VLOOKUP($A154,'De Para'!$J$2:$K$1051,2,0)</f>
        <v>154</v>
      </c>
      <c r="N154">
        <f t="shared" si="24"/>
        <v>1</v>
      </c>
      <c r="O154">
        <f t="shared" si="25"/>
        <v>1</v>
      </c>
      <c r="P154">
        <f t="shared" si="26"/>
        <v>1</v>
      </c>
      <c r="Q154">
        <f t="shared" si="27"/>
        <v>1</v>
      </c>
      <c r="R154" t="str">
        <f t="shared" si="23"/>
        <v>1111</v>
      </c>
      <c r="S154" s="29" t="e">
        <f>J154/#REF!</f>
        <v>#REF!</v>
      </c>
      <c r="T154" s="29" t="e">
        <f>K154/#REF!</f>
        <v>#REF!</v>
      </c>
      <c r="U154" s="29" t="e">
        <f>L154/#REF!</f>
        <v>#REF!</v>
      </c>
      <c r="W154" t="str">
        <f>VLOOKUP(R154,'De Para'!$O$9:$P$25,2,FALSE)</f>
        <v>Lojas com todas as metas</v>
      </c>
      <c r="X154">
        <f>VLOOKUP(W154,content!$B:$C,2,FALSE)</f>
        <v>741869</v>
      </c>
      <c r="Y154">
        <f>VLOOKUP(F154&amp;W154,content!$E:$H,4,FALSE)</f>
        <v>741916</v>
      </c>
    </row>
    <row r="155" spans="1:25" x14ac:dyDescent="0.25">
      <c r="A155">
        <v>622</v>
      </c>
      <c r="B155" t="str">
        <f>VLOOKUP($A155,'De Para'!$AI$2:$AL$1051,2,0)</f>
        <v>SHOP INDEPENDENCIA 2 - MG</v>
      </c>
      <c r="C155">
        <f>VLOOKUP($A155,'De Para'!$AI$2:$AL$1051,3,0)</f>
        <v>216</v>
      </c>
      <c r="D155" t="str">
        <f>VLOOKUP($A155,'De Para'!$AI$2:$AL$1051,4,0)</f>
        <v>RIO/ES</v>
      </c>
      <c r="E155">
        <v>0</v>
      </c>
      <c r="F155" s="7" t="str">
        <f>VLOOKUP($A155,'[1]PORTE 18-19'!$A$4:$M$1053,13,0)</f>
        <v>PORTE 2</v>
      </c>
      <c r="G155">
        <f>VLOOKUP($F155,'De Para'!$M$2:$O$7,3,0)</f>
        <v>70</v>
      </c>
      <c r="H155" s="7" t="str">
        <f>VLOOKUP($R155,'De Para'!$M$10:$N$25,2,0)</f>
        <v>PERFIL A</v>
      </c>
      <c r="I155" s="7" t="str">
        <f t="shared" si="22"/>
        <v>PORTE 2 / PERFIL A</v>
      </c>
      <c r="J155" s="1">
        <f>VLOOKUP($A155,'De Para'!$D$2:$E$1051,2,0)</f>
        <v>25563.559999999994</v>
      </c>
      <c r="K155" s="1">
        <f>VLOOKUP($A155,'De Para'!$A$2:$B$1051,2,0)</f>
        <v>29577.836986950206</v>
      </c>
      <c r="L155" s="1">
        <f>VLOOKUP(A155,'De Para'!$G$2:$H$1050,2,0)</f>
        <v>59871.000942439612</v>
      </c>
      <c r="M155">
        <f>VLOOKUP($A155,'De Para'!$J$2:$K$1051,2,0)</f>
        <v>30</v>
      </c>
      <c r="N155">
        <f t="shared" si="24"/>
        <v>1</v>
      </c>
      <c r="O155">
        <f t="shared" si="25"/>
        <v>1</v>
      </c>
      <c r="P155">
        <f t="shared" si="26"/>
        <v>1</v>
      </c>
      <c r="Q155">
        <f t="shared" si="27"/>
        <v>1</v>
      </c>
      <c r="R155" t="str">
        <f t="shared" si="23"/>
        <v>1111</v>
      </c>
      <c r="S155" s="29" t="e">
        <f>J155/#REF!</f>
        <v>#REF!</v>
      </c>
      <c r="T155" s="29" t="e">
        <f>K155/#REF!</f>
        <v>#REF!</v>
      </c>
      <c r="U155" s="29" t="e">
        <f>L155/#REF!</f>
        <v>#REF!</v>
      </c>
      <c r="W155" t="str">
        <f>VLOOKUP(R155,'De Para'!$O$9:$P$25,2,FALSE)</f>
        <v>Lojas com todas as metas</v>
      </c>
      <c r="X155">
        <f>VLOOKUP(W155,content!$B:$C,2,FALSE)</f>
        <v>741869</v>
      </c>
      <c r="Y155">
        <f>VLOOKUP(F155&amp;W155,content!$E:$H,4,FALSE)</f>
        <v>741882</v>
      </c>
    </row>
    <row r="156" spans="1:25" x14ac:dyDescent="0.25">
      <c r="A156">
        <v>623</v>
      </c>
      <c r="B156" t="str">
        <f>VLOOKUP($A156,'De Para'!$AI$2:$AL$1051,2,0)</f>
        <v>POUSO ALEGRE 2 - MG</v>
      </c>
      <c r="C156">
        <f>VLOOKUP($A156,'De Para'!$AI$2:$AL$1051,3,0)</f>
        <v>411</v>
      </c>
      <c r="D156" t="str">
        <f>VLOOKUP($A156,'De Para'!$AI$2:$AL$1051,4,0)</f>
        <v>MG/NE</v>
      </c>
      <c r="E156">
        <v>0</v>
      </c>
      <c r="F156" s="7" t="str">
        <f>VLOOKUP($A156,'[1]PORTE 18-19'!$A$4:$M$1053,13,0)</f>
        <v>PORTE 2</v>
      </c>
      <c r="G156">
        <f>VLOOKUP($F156,'De Para'!$M$2:$O$7,3,0)</f>
        <v>70</v>
      </c>
      <c r="H156" s="7" t="str">
        <f>VLOOKUP($R156,'De Para'!$M$10:$N$25,2,0)</f>
        <v>PERFIL A</v>
      </c>
      <c r="I156" s="7" t="str">
        <f t="shared" si="22"/>
        <v>PORTE 2 / PERFIL A</v>
      </c>
      <c r="J156" s="1">
        <f>VLOOKUP($A156,'De Para'!$D$2:$E$1051,2,0)</f>
        <v>91762.140000000014</v>
      </c>
      <c r="K156" s="1">
        <f>VLOOKUP($A156,'De Para'!$A$2:$B$1051,2,0)</f>
        <v>121670.03832167745</v>
      </c>
      <c r="L156" s="1">
        <f>VLOOKUP(A156,'De Para'!$G$2:$H$1050,2,0)</f>
        <v>48932.289685458367</v>
      </c>
      <c r="M156">
        <f>VLOOKUP($A156,'De Para'!$J$2:$K$1051,2,0)</f>
        <v>87</v>
      </c>
      <c r="N156">
        <f t="shared" si="24"/>
        <v>1</v>
      </c>
      <c r="O156">
        <f t="shared" si="25"/>
        <v>1</v>
      </c>
      <c r="P156">
        <f t="shared" si="26"/>
        <v>1</v>
      </c>
      <c r="Q156">
        <f t="shared" si="27"/>
        <v>1</v>
      </c>
      <c r="R156" t="str">
        <f t="shared" si="23"/>
        <v>1111</v>
      </c>
      <c r="S156" s="29" t="e">
        <f>J156/#REF!</f>
        <v>#REF!</v>
      </c>
      <c r="T156" s="29" t="e">
        <f>K156/#REF!</f>
        <v>#REF!</v>
      </c>
      <c r="U156" s="29" t="e">
        <f>L156/#REF!</f>
        <v>#REF!</v>
      </c>
      <c r="W156" t="str">
        <f>VLOOKUP(R156,'De Para'!$O$9:$P$25,2,FALSE)</f>
        <v>Lojas com todas as metas</v>
      </c>
      <c r="X156">
        <f>VLOOKUP(W156,content!$B:$C,2,FALSE)</f>
        <v>741869</v>
      </c>
      <c r="Y156">
        <f>VLOOKUP(F156&amp;W156,content!$E:$H,4,FALSE)</f>
        <v>741882</v>
      </c>
    </row>
    <row r="157" spans="1:25" x14ac:dyDescent="0.25">
      <c r="A157">
        <v>627</v>
      </c>
      <c r="B157" t="str">
        <f>VLOOKUP($A157,'De Para'!$AI$2:$AL$1051,2,0)</f>
        <v>SHOP UNIÃO OSASCO 2  - SP</v>
      </c>
      <c r="C157">
        <f>VLOOKUP($A157,'De Para'!$AI$2:$AL$1051,3,0)</f>
        <v>314</v>
      </c>
      <c r="D157" t="str">
        <f>VLOOKUP($A157,'De Para'!$AI$2:$AL$1051,4,0)</f>
        <v>GDE SP</v>
      </c>
      <c r="E157">
        <v>0</v>
      </c>
      <c r="F157" s="7" t="str">
        <f>VLOOKUP($A157,'[1]PORTE 18-19'!$A$4:$M$1053,13,0)</f>
        <v>PORTE 2</v>
      </c>
      <c r="G157">
        <f>VLOOKUP($F157,'De Para'!$M$2:$O$7,3,0)</f>
        <v>70</v>
      </c>
      <c r="H157" s="7" t="str">
        <f>VLOOKUP($R157,'De Para'!$M$10:$N$25,2,0)</f>
        <v>PERFIL A</v>
      </c>
      <c r="I157" s="7" t="str">
        <f t="shared" si="22"/>
        <v>PORTE 2 / PERFIL A</v>
      </c>
      <c r="J157" s="1">
        <f>VLOOKUP($A157,'De Para'!$D$2:$E$1051,2,0)</f>
        <v>49558.31</v>
      </c>
      <c r="K157" s="1">
        <f>VLOOKUP($A157,'De Para'!$A$2:$B$1051,2,0)</f>
        <v>35589.559289611032</v>
      </c>
      <c r="L157" s="1">
        <f>VLOOKUP(A157,'De Para'!$G$2:$H$1050,2,0)</f>
        <v>79505.772740874119</v>
      </c>
      <c r="M157">
        <f>VLOOKUP($A157,'De Para'!$J$2:$K$1051,2,0)</f>
        <v>54</v>
      </c>
      <c r="N157">
        <f t="shared" si="24"/>
        <v>1</v>
      </c>
      <c r="O157">
        <f t="shared" si="25"/>
        <v>1</v>
      </c>
      <c r="P157">
        <f t="shared" si="26"/>
        <v>1</v>
      </c>
      <c r="Q157">
        <f t="shared" si="27"/>
        <v>1</v>
      </c>
      <c r="R157" t="str">
        <f t="shared" si="23"/>
        <v>1111</v>
      </c>
      <c r="S157" s="29" t="e">
        <f>J157/#REF!</f>
        <v>#REF!</v>
      </c>
      <c r="T157" s="29" t="e">
        <f>K157/#REF!</f>
        <v>#REF!</v>
      </c>
      <c r="U157" s="29" t="e">
        <f>L157/#REF!</f>
        <v>#REF!</v>
      </c>
      <c r="W157" t="str">
        <f>VLOOKUP(R157,'De Para'!$O$9:$P$25,2,FALSE)</f>
        <v>Lojas com todas as metas</v>
      </c>
      <c r="X157">
        <f>VLOOKUP(W157,content!$B:$C,2,FALSE)</f>
        <v>741869</v>
      </c>
      <c r="Y157">
        <f>VLOOKUP(F157&amp;W157,content!$E:$H,4,FALSE)</f>
        <v>741882</v>
      </c>
    </row>
    <row r="158" spans="1:25" x14ac:dyDescent="0.25">
      <c r="A158">
        <v>637</v>
      </c>
      <c r="B158" t="str">
        <f>VLOOKUP($A158,'De Para'!$AI$2:$AL$1051,2,0)</f>
        <v>SHOP PLAZA MACAÉ - RJ</v>
      </c>
      <c r="C158">
        <f>VLOOKUP($A158,'De Para'!$AI$2:$AL$1051,3,0)</f>
        <v>210</v>
      </c>
      <c r="D158" t="str">
        <f>VLOOKUP($A158,'De Para'!$AI$2:$AL$1051,4,0)</f>
        <v>RIO/ES</v>
      </c>
      <c r="E158">
        <v>0</v>
      </c>
      <c r="F158" s="7" t="str">
        <f>VLOOKUP($A158,'[1]PORTE 18-19'!$A$4:$M$1053,13,0)</f>
        <v>PORTE 2</v>
      </c>
      <c r="G158">
        <f>VLOOKUP($F158,'De Para'!$M$2:$O$7,3,0)</f>
        <v>70</v>
      </c>
      <c r="H158" s="7" t="str">
        <f>VLOOKUP($R158,'De Para'!$M$10:$N$25,2,0)</f>
        <v>PERFIL A</v>
      </c>
      <c r="I158" s="7" t="str">
        <f t="shared" si="22"/>
        <v>PORTE 2 / PERFIL A</v>
      </c>
      <c r="J158" s="1">
        <f>VLOOKUP($A158,'De Para'!$D$2:$E$1051,2,0)</f>
        <v>56194.239999999983</v>
      </c>
      <c r="K158" s="1">
        <f>VLOOKUP($A158,'De Para'!$A$2:$B$1051,2,0)</f>
        <v>87615.123141652497</v>
      </c>
      <c r="L158" s="1">
        <f>VLOOKUP(A158,'De Para'!$G$2:$H$1050,2,0)</f>
        <v>50968.550541760676</v>
      </c>
      <c r="M158">
        <f>VLOOKUP($A158,'De Para'!$J$2:$K$1051,2,0)</f>
        <v>34</v>
      </c>
      <c r="N158">
        <f t="shared" si="24"/>
        <v>1</v>
      </c>
      <c r="O158">
        <f t="shared" si="25"/>
        <v>1</v>
      </c>
      <c r="P158">
        <f t="shared" si="26"/>
        <v>1</v>
      </c>
      <c r="Q158">
        <f t="shared" si="27"/>
        <v>1</v>
      </c>
      <c r="R158" t="str">
        <f t="shared" si="23"/>
        <v>1111</v>
      </c>
      <c r="S158" s="29" t="e">
        <f>J158/#REF!</f>
        <v>#REF!</v>
      </c>
      <c r="T158" s="29" t="e">
        <f>K158/#REF!</f>
        <v>#REF!</v>
      </c>
      <c r="U158" s="29" t="e">
        <f>L158/#REF!</f>
        <v>#REF!</v>
      </c>
      <c r="W158" t="str">
        <f>VLOOKUP(R158,'De Para'!$O$9:$P$25,2,FALSE)</f>
        <v>Lojas com todas as metas</v>
      </c>
      <c r="X158">
        <f>VLOOKUP(W158,content!$B:$C,2,FALSE)</f>
        <v>741869</v>
      </c>
      <c r="Y158">
        <f>VLOOKUP(F158&amp;W158,content!$E:$H,4,FALSE)</f>
        <v>741882</v>
      </c>
    </row>
    <row r="159" spans="1:25" x14ac:dyDescent="0.25">
      <c r="A159">
        <v>639</v>
      </c>
      <c r="B159" t="str">
        <f>VLOOKUP($A159,'De Para'!$AI$2:$AL$1051,2,0)</f>
        <v>MANHUAÇU 2 - MG</v>
      </c>
      <c r="C159">
        <f>VLOOKUP($A159,'De Para'!$AI$2:$AL$1051,3,0)</f>
        <v>410</v>
      </c>
      <c r="D159" t="str">
        <f>VLOOKUP($A159,'De Para'!$AI$2:$AL$1051,4,0)</f>
        <v>MG/NE</v>
      </c>
      <c r="E159">
        <v>0</v>
      </c>
      <c r="F159" s="7" t="str">
        <f>VLOOKUP($A159,'[1]PORTE 18-19'!$A$4:$M$1053,13,0)</f>
        <v>PORTE 2</v>
      </c>
      <c r="G159">
        <f>VLOOKUP($F159,'De Para'!$M$2:$O$7,3,0)</f>
        <v>70</v>
      </c>
      <c r="H159" s="7" t="str">
        <f>VLOOKUP($R159,'De Para'!$M$10:$N$25,2,0)</f>
        <v>PERFIL A</v>
      </c>
      <c r="I159" s="7" t="str">
        <f t="shared" si="22"/>
        <v>PORTE 2 / PERFIL A</v>
      </c>
      <c r="J159" s="1">
        <f>VLOOKUP($A159,'De Para'!$D$2:$E$1051,2,0)</f>
        <v>145801.58999999997</v>
      </c>
      <c r="K159" s="1">
        <f>VLOOKUP($A159,'De Para'!$A$2:$B$1051,2,0)</f>
        <v>69587.743671011718</v>
      </c>
      <c r="L159" s="1">
        <f>VLOOKUP(A159,'De Para'!$G$2:$H$1050,2,0)</f>
        <v>68368.147458717183</v>
      </c>
      <c r="M159">
        <f>VLOOKUP($A159,'De Para'!$J$2:$K$1051,2,0)</f>
        <v>79</v>
      </c>
      <c r="N159">
        <f t="shared" si="24"/>
        <v>1</v>
      </c>
      <c r="O159">
        <f t="shared" si="25"/>
        <v>1</v>
      </c>
      <c r="P159">
        <f t="shared" si="26"/>
        <v>1</v>
      </c>
      <c r="Q159">
        <f t="shared" si="27"/>
        <v>1</v>
      </c>
      <c r="R159" t="str">
        <f t="shared" si="23"/>
        <v>1111</v>
      </c>
      <c r="S159" s="29" t="e">
        <f>J159/#REF!</f>
        <v>#REF!</v>
      </c>
      <c r="T159" s="29" t="e">
        <f>K159/#REF!</f>
        <v>#REF!</v>
      </c>
      <c r="U159" s="29" t="e">
        <f>L159/#REF!</f>
        <v>#REF!</v>
      </c>
      <c r="W159" t="str">
        <f>VLOOKUP(R159,'De Para'!$O$9:$P$25,2,FALSE)</f>
        <v>Lojas com todas as metas</v>
      </c>
      <c r="X159">
        <f>VLOOKUP(W159,content!$B:$C,2,FALSE)</f>
        <v>741869</v>
      </c>
      <c r="Y159">
        <f>VLOOKUP(F159&amp;W159,content!$E:$H,4,FALSE)</f>
        <v>741882</v>
      </c>
    </row>
    <row r="160" spans="1:25" x14ac:dyDescent="0.25">
      <c r="A160">
        <v>642</v>
      </c>
      <c r="B160" t="str">
        <f>VLOOKUP($A160,'De Para'!$AI$2:$AL$1051,2,0)</f>
        <v>SHOP ITAIPU MULTICENTER - RJ</v>
      </c>
      <c r="C160">
        <f>VLOOKUP($A160,'De Para'!$AI$2:$AL$1051,3,0)</f>
        <v>215</v>
      </c>
      <c r="D160" t="str">
        <f>VLOOKUP($A160,'De Para'!$AI$2:$AL$1051,4,0)</f>
        <v>RIO/ES</v>
      </c>
      <c r="E160">
        <v>0</v>
      </c>
      <c r="F160" s="7" t="str">
        <f>VLOOKUP($A160,'[1]PORTE 18-19'!$A$4:$M$1053,13,0)</f>
        <v>PORTE 2</v>
      </c>
      <c r="G160">
        <f>VLOOKUP($F160,'De Para'!$M$2:$O$7,3,0)</f>
        <v>70</v>
      </c>
      <c r="H160" s="7" t="str">
        <f>VLOOKUP($R160,'De Para'!$M$10:$N$25,2,0)</f>
        <v>PERFIL A</v>
      </c>
      <c r="I160" s="7" t="str">
        <f t="shared" si="22"/>
        <v>PORTE 2 / PERFIL A</v>
      </c>
      <c r="J160" s="1">
        <f>VLOOKUP($A160,'De Para'!$D$2:$E$1051,2,0)</f>
        <v>45903.55</v>
      </c>
      <c r="K160" s="1">
        <f>VLOOKUP($A160,'De Para'!$A$2:$B$1051,2,0)</f>
        <v>115888.18340433604</v>
      </c>
      <c r="L160" s="1">
        <f>VLOOKUP(A160,'De Para'!$G$2:$H$1050,2,0)</f>
        <v>34368.68187162486</v>
      </c>
      <c r="M160">
        <f>VLOOKUP($A160,'De Para'!$J$2:$K$1051,2,0)</f>
        <v>35</v>
      </c>
      <c r="N160">
        <f t="shared" si="24"/>
        <v>1</v>
      </c>
      <c r="O160">
        <f t="shared" si="25"/>
        <v>1</v>
      </c>
      <c r="P160">
        <f t="shared" si="26"/>
        <v>1</v>
      </c>
      <c r="Q160">
        <f t="shared" si="27"/>
        <v>1</v>
      </c>
      <c r="R160" t="str">
        <f t="shared" si="23"/>
        <v>1111</v>
      </c>
      <c r="S160" s="29" t="e">
        <f>J160/#REF!</f>
        <v>#REF!</v>
      </c>
      <c r="T160" s="29" t="e">
        <f>K160/#REF!</f>
        <v>#REF!</v>
      </c>
      <c r="U160" s="29" t="e">
        <f>L160/#REF!</f>
        <v>#REF!</v>
      </c>
      <c r="W160" t="str">
        <f>VLOOKUP(R160,'De Para'!$O$9:$P$25,2,FALSE)</f>
        <v>Lojas com todas as metas</v>
      </c>
      <c r="X160">
        <f>VLOOKUP(W160,content!$B:$C,2,FALSE)</f>
        <v>741869</v>
      </c>
      <c r="Y160">
        <f>VLOOKUP(F160&amp;W160,content!$E:$H,4,FALSE)</f>
        <v>741882</v>
      </c>
    </row>
    <row r="161" spans="1:25" x14ac:dyDescent="0.25">
      <c r="A161">
        <v>648</v>
      </c>
      <c r="B161" t="str">
        <f>VLOOKUP($A161,'De Para'!$AI$2:$AL$1051,2,0)</f>
        <v>SHOP ANÁLIA FRANCO - SP</v>
      </c>
      <c r="C161">
        <f>VLOOKUP($A161,'De Para'!$AI$2:$AL$1051,3,0)</f>
        <v>613</v>
      </c>
      <c r="D161" t="str">
        <f>VLOOKUP($A161,'De Para'!$AI$2:$AL$1051,4,0)</f>
        <v>PREMIUM</v>
      </c>
      <c r="E161">
        <v>0</v>
      </c>
      <c r="F161" s="7" t="str">
        <f>VLOOKUP($A161,'[1]PORTE 18-19'!$A$4:$M$1053,13,0)</f>
        <v>PORTE 3</v>
      </c>
      <c r="G161">
        <f>VLOOKUP($F161,'De Para'!$M$2:$O$7,3,0)</f>
        <v>90</v>
      </c>
      <c r="H161" s="7" t="str">
        <f>VLOOKUP($R161,'De Para'!$M$10:$N$25,2,0)</f>
        <v>PERFIL F</v>
      </c>
      <c r="I161" s="7" t="str">
        <f t="shared" ref="I161" si="28">F161&amp;" / "&amp;H161</f>
        <v>PORTE 3 / PERFIL F</v>
      </c>
      <c r="J161" s="1">
        <f>VLOOKUP($A161,'De Para'!$D$2:$E$1051,2,0)</f>
        <v>0</v>
      </c>
      <c r="K161" s="1">
        <f>VLOOKUP($A161,'De Para'!$A$2:$B$1051,2,0)</f>
        <v>1430.1402656980954</v>
      </c>
      <c r="L161" s="1">
        <f>VLOOKUP(A161,'De Para'!$G$2:$H$1050,2,0)</f>
        <v>31583.387143344506</v>
      </c>
      <c r="M161">
        <f>VLOOKUP($A161,'De Para'!$J$2:$K$1051,2,0)</f>
        <v>0</v>
      </c>
      <c r="N161">
        <f t="shared" ref="N161" si="29">IF(J161&gt;0,1,0)</f>
        <v>0</v>
      </c>
      <c r="O161">
        <f t="shared" ref="O161" si="30">IF(K161&gt;0,1,0)</f>
        <v>1</v>
      </c>
      <c r="P161">
        <f t="shared" ref="P161" si="31">IF(L161&gt;0,1,0)</f>
        <v>1</v>
      </c>
      <c r="Q161">
        <f t="shared" ref="Q161" si="32">IF(M161&gt;0,1,0)</f>
        <v>0</v>
      </c>
      <c r="R161" t="str">
        <f t="shared" ref="R161" si="33">IF($E161=0,N161&amp;O161&amp;P161&amp;Q161,N161&amp;0&amp;0&amp;Q161&amp;"M")</f>
        <v>0110</v>
      </c>
      <c r="S161" s="29" t="e">
        <f>J161/#REF!</f>
        <v>#REF!</v>
      </c>
      <c r="T161" s="29" t="e">
        <f>K161/#REF!</f>
        <v>#REF!</v>
      </c>
      <c r="U161" s="29" t="e">
        <f>L161/#REF!</f>
        <v>#REF!</v>
      </c>
      <c r="W161" t="str">
        <f>VLOOKUP(R161,'De Para'!$O$9:$P$25,2,FALSE)</f>
        <v>Lojas sem meta de CDC e Emissão de Cartões</v>
      </c>
      <c r="X161">
        <f>VLOOKUP(W161,content!$B:$C,2,FALSE)</f>
        <v>741876</v>
      </c>
      <c r="Y161">
        <f>VLOOKUP(F161&amp;W161,content!$E:$H,4,FALSE)</f>
        <v>741902</v>
      </c>
    </row>
    <row r="162" spans="1:25" x14ac:dyDescent="0.25">
      <c r="A162">
        <v>652</v>
      </c>
      <c r="B162" t="str">
        <f>VLOOKUP($A162,'De Para'!$AI$2:$AL$1051,2,0)</f>
        <v>RIO DAS OSTRAS - RJ</v>
      </c>
      <c r="C162">
        <f>VLOOKUP($A162,'De Para'!$AI$2:$AL$1051,3,0)</f>
        <v>215</v>
      </c>
      <c r="D162" t="str">
        <f>VLOOKUP($A162,'De Para'!$AI$2:$AL$1051,4,0)</f>
        <v>RIO/ES</v>
      </c>
      <c r="E162">
        <v>0</v>
      </c>
      <c r="F162" s="7" t="str">
        <f>VLOOKUP($A162,'[1]PORTE 18-19'!$A$4:$M$1053,13,0)</f>
        <v>PORTE 3</v>
      </c>
      <c r="G162">
        <f>VLOOKUP($F162,'De Para'!$M$2:$O$7,3,0)</f>
        <v>90</v>
      </c>
      <c r="H162" s="7" t="str">
        <f>VLOOKUP($R162,'De Para'!$M$10:$N$25,2,0)</f>
        <v>PERFIL A</v>
      </c>
      <c r="I162" s="7" t="str">
        <f t="shared" si="22"/>
        <v>PORTE 3 / PERFIL A</v>
      </c>
      <c r="J162" s="1">
        <f>VLOOKUP($A162,'De Para'!$D$2:$E$1051,2,0)</f>
        <v>154324.85999999996</v>
      </c>
      <c r="K162" s="1">
        <f>VLOOKUP($A162,'De Para'!$A$2:$B$1051,2,0)</f>
        <v>224278.76273271843</v>
      </c>
      <c r="L162" s="1">
        <f>VLOOKUP(A162,'De Para'!$G$2:$H$1050,2,0)</f>
        <v>69666.633492784225</v>
      </c>
      <c r="M162">
        <f>VLOOKUP($A162,'De Para'!$J$2:$K$1051,2,0)</f>
        <v>140</v>
      </c>
      <c r="N162">
        <f t="shared" si="24"/>
        <v>1</v>
      </c>
      <c r="O162">
        <f t="shared" si="25"/>
        <v>1</v>
      </c>
      <c r="P162">
        <f t="shared" si="26"/>
        <v>1</v>
      </c>
      <c r="Q162">
        <f t="shared" si="27"/>
        <v>1</v>
      </c>
      <c r="R162" t="str">
        <f t="shared" si="23"/>
        <v>1111</v>
      </c>
      <c r="S162" s="29" t="e">
        <f>J162/#REF!</f>
        <v>#REF!</v>
      </c>
      <c r="T162" s="29" t="e">
        <f>K162/#REF!</f>
        <v>#REF!</v>
      </c>
      <c r="U162" s="29" t="e">
        <f>L162/#REF!</f>
        <v>#REF!</v>
      </c>
      <c r="W162" t="str">
        <f>VLOOKUP(R162,'De Para'!$O$9:$P$25,2,FALSE)</f>
        <v>Lojas com todas as metas</v>
      </c>
      <c r="X162">
        <f>VLOOKUP(W162,content!$B:$C,2,FALSE)</f>
        <v>741869</v>
      </c>
      <c r="Y162">
        <f>VLOOKUP(F162&amp;W162,content!$E:$H,4,FALSE)</f>
        <v>741893</v>
      </c>
    </row>
    <row r="163" spans="1:25" x14ac:dyDescent="0.25">
      <c r="A163">
        <v>655</v>
      </c>
      <c r="B163" t="str">
        <f>VLOOKUP($A163,'De Para'!$AI$2:$AL$1051,2,0)</f>
        <v>SHOP ESPLANADA - SOROCABA - SP</v>
      </c>
      <c r="C163">
        <f>VLOOKUP($A163,'De Para'!$AI$2:$AL$1051,3,0)</f>
        <v>115</v>
      </c>
      <c r="D163" t="str">
        <f>VLOOKUP($A163,'De Para'!$AI$2:$AL$1051,4,0)</f>
        <v>SPI/CO</v>
      </c>
      <c r="E163">
        <v>0</v>
      </c>
      <c r="F163" s="7" t="str">
        <f>VLOOKUP($A163,'[1]PORTE 18-19'!$A$4:$M$1053,13,0)</f>
        <v>PORTE 3</v>
      </c>
      <c r="G163">
        <f>VLOOKUP($F163,'De Para'!$M$2:$O$7,3,0)</f>
        <v>90</v>
      </c>
      <c r="H163" s="7" t="str">
        <f>VLOOKUP($R163,'De Para'!$M$10:$N$25,2,0)</f>
        <v>PERFIL E</v>
      </c>
      <c r="I163" s="7" t="str">
        <f t="shared" si="22"/>
        <v>PORTE 3 / PERFIL E</v>
      </c>
      <c r="J163" s="1">
        <f>VLOOKUP($A163,'De Para'!$D$2:$E$1051,2,0)</f>
        <v>0</v>
      </c>
      <c r="K163" s="1">
        <f>VLOOKUP($A163,'De Para'!$A$2:$B$1051,2,0)</f>
        <v>0</v>
      </c>
      <c r="L163" s="1">
        <f>VLOOKUP(A163,'De Para'!$G$2:$H$1050,2,0)</f>
        <v>43390.917097668404</v>
      </c>
      <c r="M163">
        <f>VLOOKUP($A163,'De Para'!$J$2:$K$1051,2,0)</f>
        <v>72</v>
      </c>
      <c r="N163">
        <f t="shared" si="24"/>
        <v>0</v>
      </c>
      <c r="O163">
        <f t="shared" si="25"/>
        <v>0</v>
      </c>
      <c r="P163">
        <f t="shared" si="26"/>
        <v>1</v>
      </c>
      <c r="Q163">
        <f t="shared" si="27"/>
        <v>1</v>
      </c>
      <c r="R163" t="str">
        <f t="shared" si="23"/>
        <v>0011</v>
      </c>
      <c r="S163" s="29" t="e">
        <f>J163/#REF!</f>
        <v>#REF!</v>
      </c>
      <c r="T163" s="29" t="e">
        <f>K163/#REF!</f>
        <v>#REF!</v>
      </c>
      <c r="U163" s="29" t="e">
        <f>L163/#REF!</f>
        <v>#REF!</v>
      </c>
      <c r="W163" t="str">
        <f>VLOOKUP(R163,'De Para'!$O$9:$P$25,2,FALSE)</f>
        <v>Lojas sem meta de CDC e Móveis</v>
      </c>
      <c r="X163">
        <f>VLOOKUP(W163,content!$B:$C,2,FALSE)</f>
        <v>741877</v>
      </c>
      <c r="Y163">
        <f>VLOOKUP(F163&amp;W163,content!$E:$H,4,FALSE)</f>
        <v>741901</v>
      </c>
    </row>
    <row r="164" spans="1:25" x14ac:dyDescent="0.25">
      <c r="A164">
        <v>673</v>
      </c>
      <c r="B164" t="str">
        <f>VLOOKUP($A164,'De Para'!$AI$2:$AL$1051,2,0)</f>
        <v>SHOP RIO SUL 1 - RJ</v>
      </c>
      <c r="C164">
        <f>VLOOKUP($A164,'De Para'!$AI$2:$AL$1051,3,0)</f>
        <v>612</v>
      </c>
      <c r="D164" t="str">
        <f>VLOOKUP($A164,'De Para'!$AI$2:$AL$1051,4,0)</f>
        <v>PREMIUM</v>
      </c>
      <c r="E164">
        <v>0</v>
      </c>
      <c r="F164" s="7" t="str">
        <f>VLOOKUP($A164,'[1]PORTE 18-19'!$A$4:$M$1053,13,0)</f>
        <v>PORTE 5</v>
      </c>
      <c r="G164">
        <f>VLOOKUP($F164,'De Para'!$M$2:$O$7,3,0)</f>
        <v>140</v>
      </c>
      <c r="H164" s="7" t="str">
        <f>VLOOKUP($R164,'De Para'!$M$10:$N$25,2,0)</f>
        <v>PERFIL B</v>
      </c>
      <c r="I164" s="7" t="str">
        <f t="shared" si="22"/>
        <v>PORTE 5 / PERFIL B</v>
      </c>
      <c r="J164" s="1">
        <f>VLOOKUP($A164,'De Para'!$D$2:$E$1051,2,0)</f>
        <v>0</v>
      </c>
      <c r="K164" s="1">
        <f>VLOOKUP($A164,'De Para'!$A$2:$B$1051,2,0)</f>
        <v>27564.629263870738</v>
      </c>
      <c r="L164" s="1">
        <f>VLOOKUP(A164,'De Para'!$G$2:$H$1050,2,0)</f>
        <v>39840.53115129561</v>
      </c>
      <c r="M164">
        <f>VLOOKUP($A164,'De Para'!$J$2:$K$1051,2,0)</f>
        <v>68</v>
      </c>
      <c r="N164">
        <f t="shared" si="24"/>
        <v>0</v>
      </c>
      <c r="O164">
        <f t="shared" si="25"/>
        <v>1</v>
      </c>
      <c r="P164">
        <f t="shared" si="26"/>
        <v>1</v>
      </c>
      <c r="Q164">
        <f t="shared" si="27"/>
        <v>1</v>
      </c>
      <c r="R164" t="str">
        <f t="shared" si="23"/>
        <v>0111</v>
      </c>
      <c r="S164" s="29" t="e">
        <f>J164/#REF!</f>
        <v>#REF!</v>
      </c>
      <c r="T164" s="29" t="e">
        <f>K164/#REF!</f>
        <v>#REF!</v>
      </c>
      <c r="U164" s="29" t="e">
        <f>L164/#REF!</f>
        <v>#REF!</v>
      </c>
      <c r="W164" t="str">
        <f>VLOOKUP(R164,'De Para'!$O$9:$P$25,2,FALSE)</f>
        <v>Lojas sem meta de CDC</v>
      </c>
      <c r="X164">
        <f>VLOOKUP(W164,content!$B:$C,2,FALSE)</f>
        <v>741883</v>
      </c>
      <c r="Y164">
        <f>VLOOKUP(F164&amp;W164,content!$E:$H,4,FALSE)</f>
        <v>741923</v>
      </c>
    </row>
    <row r="165" spans="1:25" x14ac:dyDescent="0.25">
      <c r="A165">
        <v>676</v>
      </c>
      <c r="B165" t="str">
        <f>VLOOKUP($A165,'De Para'!$AI$2:$AL$1051,2,0)</f>
        <v>SHOP BOULEVARD 2 - MG</v>
      </c>
      <c r="C165">
        <f>VLOOKUP($A165,'De Para'!$AI$2:$AL$1051,3,0)</f>
        <v>414</v>
      </c>
      <c r="D165" t="str">
        <f>VLOOKUP($A165,'De Para'!$AI$2:$AL$1051,4,0)</f>
        <v>MG/NE</v>
      </c>
      <c r="E165">
        <v>0</v>
      </c>
      <c r="F165" s="7" t="str">
        <f>VLOOKUP($A165,'[1]PORTE 18-19'!$A$4:$M$1053,13,0)</f>
        <v>PORTE 3</v>
      </c>
      <c r="G165">
        <f>VLOOKUP($F165,'De Para'!$M$2:$O$7,3,0)</f>
        <v>90</v>
      </c>
      <c r="H165" s="7" t="str">
        <f>VLOOKUP($R165,'De Para'!$M$10:$N$25,2,0)</f>
        <v>PERFIL A</v>
      </c>
      <c r="I165" s="7" t="str">
        <f t="shared" si="22"/>
        <v>PORTE 3 / PERFIL A</v>
      </c>
      <c r="J165" s="1">
        <f>VLOOKUP($A165,'De Para'!$D$2:$E$1051,2,0)</f>
        <v>82179.230000000025</v>
      </c>
      <c r="K165" s="1">
        <f>VLOOKUP($A165,'De Para'!$A$2:$B$1051,2,0)</f>
        <v>108197.48936454277</v>
      </c>
      <c r="L165" s="1">
        <f>VLOOKUP(A165,'De Para'!$G$2:$H$1050,2,0)</f>
        <v>66953.833808967232</v>
      </c>
      <c r="M165">
        <f>VLOOKUP($A165,'De Para'!$J$2:$K$1051,2,0)</f>
        <v>47</v>
      </c>
      <c r="N165">
        <f t="shared" si="24"/>
        <v>1</v>
      </c>
      <c r="O165">
        <f t="shared" si="25"/>
        <v>1</v>
      </c>
      <c r="P165">
        <f t="shared" si="26"/>
        <v>1</v>
      </c>
      <c r="Q165">
        <f t="shared" si="27"/>
        <v>1</v>
      </c>
      <c r="R165" t="str">
        <f t="shared" si="23"/>
        <v>1111</v>
      </c>
      <c r="S165" s="29" t="e">
        <f>J165/#REF!</f>
        <v>#REF!</v>
      </c>
      <c r="T165" s="29" t="e">
        <f>K165/#REF!</f>
        <v>#REF!</v>
      </c>
      <c r="U165" s="29" t="e">
        <f>L165/#REF!</f>
        <v>#REF!</v>
      </c>
      <c r="W165" t="str">
        <f>VLOOKUP(R165,'De Para'!$O$9:$P$25,2,FALSE)</f>
        <v>Lojas com todas as metas</v>
      </c>
      <c r="X165">
        <f>VLOOKUP(W165,content!$B:$C,2,FALSE)</f>
        <v>741869</v>
      </c>
      <c r="Y165">
        <f>VLOOKUP(F165&amp;W165,content!$E:$H,4,FALSE)</f>
        <v>741893</v>
      </c>
    </row>
    <row r="166" spans="1:25" x14ac:dyDescent="0.25">
      <c r="A166">
        <v>680</v>
      </c>
      <c r="B166" t="str">
        <f>VLOOKUP($A166,'De Para'!$AI$2:$AL$1051,2,0)</f>
        <v>SHOP GRANJA VIANNA - COTIA - SP</v>
      </c>
      <c r="C166">
        <f>VLOOKUP($A166,'De Para'!$AI$2:$AL$1051,3,0)</f>
        <v>313</v>
      </c>
      <c r="D166" t="str">
        <f>VLOOKUP($A166,'De Para'!$AI$2:$AL$1051,4,0)</f>
        <v>GDE SP</v>
      </c>
      <c r="E166">
        <v>0</v>
      </c>
      <c r="F166" s="7" t="str">
        <f>VLOOKUP($A166,'[1]PORTE 18-19'!$A$4:$M$1053,13,0)</f>
        <v>PORTE 3</v>
      </c>
      <c r="G166">
        <f>VLOOKUP($F166,'De Para'!$M$2:$O$7,3,0)</f>
        <v>90</v>
      </c>
      <c r="H166" s="7" t="str">
        <f>VLOOKUP($R166,'De Para'!$M$10:$N$25,2,0)</f>
        <v>PERFIL B</v>
      </c>
      <c r="I166" s="7" t="str">
        <f t="shared" si="22"/>
        <v>PORTE 3 / PERFIL B</v>
      </c>
      <c r="J166" s="1">
        <f>VLOOKUP($A166,'De Para'!$D$2:$E$1051,2,0)</f>
        <v>0</v>
      </c>
      <c r="K166" s="1">
        <f>VLOOKUP($A166,'De Para'!$A$2:$B$1051,2,0)</f>
        <v>1531.2005182782423</v>
      </c>
      <c r="L166" s="1">
        <f>VLOOKUP(A166,'De Para'!$G$2:$H$1050,2,0)</f>
        <v>31656.136055061492</v>
      </c>
      <c r="M166">
        <f>VLOOKUP($A166,'De Para'!$J$2:$K$1051,2,0)</f>
        <v>32</v>
      </c>
      <c r="N166">
        <f t="shared" si="24"/>
        <v>0</v>
      </c>
      <c r="O166">
        <f t="shared" si="25"/>
        <v>1</v>
      </c>
      <c r="P166">
        <f t="shared" si="26"/>
        <v>1</v>
      </c>
      <c r="Q166">
        <f t="shared" si="27"/>
        <v>1</v>
      </c>
      <c r="R166" t="str">
        <f t="shared" si="23"/>
        <v>0111</v>
      </c>
      <c r="S166" s="29" t="e">
        <f>J166/#REF!</f>
        <v>#REF!</v>
      </c>
      <c r="T166" s="29" t="e">
        <f>K166/#REF!</f>
        <v>#REF!</v>
      </c>
      <c r="U166" s="29" t="e">
        <f>L166/#REF!</f>
        <v>#REF!</v>
      </c>
      <c r="V166">
        <v>1</v>
      </c>
      <c r="W166" t="str">
        <f>VLOOKUP(R166,'De Para'!$O$9:$P$25,2,FALSE)</f>
        <v>Lojas sem meta de CDC</v>
      </c>
      <c r="X166">
        <f>VLOOKUP(W166,content!$B:$C,2,FALSE)</f>
        <v>741883</v>
      </c>
      <c r="Y166">
        <f>VLOOKUP(F166&amp;W166,content!$E:$H,4,FALSE)</f>
        <v>741896</v>
      </c>
    </row>
    <row r="167" spans="1:25" x14ac:dyDescent="0.25">
      <c r="A167">
        <v>685</v>
      </c>
      <c r="B167" t="str">
        <f>VLOOKUP($A167,'De Para'!$AI$2:$AL$1051,2,0)</f>
        <v>SHOP PARK SHOP S. CAETANO - SP</v>
      </c>
      <c r="C167">
        <f>VLOOKUP($A167,'De Para'!$AI$2:$AL$1051,3,0)</f>
        <v>613</v>
      </c>
      <c r="D167" t="str">
        <f>VLOOKUP($A167,'De Para'!$AI$2:$AL$1051,4,0)</f>
        <v>PREMIUM</v>
      </c>
      <c r="E167">
        <v>0</v>
      </c>
      <c r="F167" s="7" t="str">
        <f>VLOOKUP($A167,'[1]PORTE 18-19'!$A$4:$M$1053,13,0)</f>
        <v>PORTE 3</v>
      </c>
      <c r="G167">
        <f>VLOOKUP($F167,'De Para'!$M$2:$O$7,3,0)</f>
        <v>90</v>
      </c>
      <c r="H167" s="7" t="str">
        <f>VLOOKUP($R167,'De Para'!$M$10:$N$25,2,0)</f>
        <v>PERFIL E</v>
      </c>
      <c r="I167" s="7" t="str">
        <f t="shared" si="22"/>
        <v>PORTE 3 / PERFIL E</v>
      </c>
      <c r="J167" s="1">
        <f>VLOOKUP($A167,'De Para'!$D$2:$E$1051,2,0)</f>
        <v>0</v>
      </c>
      <c r="K167" s="1">
        <f>VLOOKUP($A167,'De Para'!$A$2:$B$1051,2,0)</f>
        <v>0</v>
      </c>
      <c r="L167" s="1">
        <f>VLOOKUP(A167,'De Para'!$G$2:$H$1050,2,0)</f>
        <v>33621.245220560093</v>
      </c>
      <c r="M167">
        <f>VLOOKUP($A167,'De Para'!$J$2:$K$1051,2,0)</f>
        <v>15</v>
      </c>
      <c r="N167">
        <f t="shared" si="24"/>
        <v>0</v>
      </c>
      <c r="O167">
        <f t="shared" si="25"/>
        <v>0</v>
      </c>
      <c r="P167">
        <f t="shared" si="26"/>
        <v>1</v>
      </c>
      <c r="Q167">
        <f t="shared" si="27"/>
        <v>1</v>
      </c>
      <c r="R167" t="str">
        <f t="shared" si="23"/>
        <v>0011</v>
      </c>
      <c r="S167" s="29" t="e">
        <f>J167/#REF!</f>
        <v>#REF!</v>
      </c>
      <c r="T167" s="29" t="e">
        <f>K167/#REF!</f>
        <v>#REF!</v>
      </c>
      <c r="U167" s="29" t="e">
        <f>L167/#REF!</f>
        <v>#REF!</v>
      </c>
      <c r="V167">
        <v>1</v>
      </c>
      <c r="W167" t="str">
        <f>VLOOKUP(R167,'De Para'!$O$9:$P$25,2,FALSE)</f>
        <v>Lojas sem meta de CDC e Móveis</v>
      </c>
      <c r="X167">
        <f>VLOOKUP(W167,content!$B:$C,2,FALSE)</f>
        <v>741877</v>
      </c>
      <c r="Y167">
        <f>VLOOKUP(F167&amp;W167,content!$E:$H,4,FALSE)</f>
        <v>741901</v>
      </c>
    </row>
    <row r="168" spans="1:25" x14ac:dyDescent="0.25">
      <c r="A168">
        <v>718</v>
      </c>
      <c r="B168" t="str">
        <f>VLOOKUP($A168,'De Para'!$AI$2:$AL$1051,2,0)</f>
        <v>S.MIGUEL PAULISTA 4  - SP</v>
      </c>
      <c r="C168">
        <f>VLOOKUP($A168,'De Para'!$AI$2:$AL$1051,3,0)</f>
        <v>316</v>
      </c>
      <c r="D168" t="str">
        <f>VLOOKUP($A168,'De Para'!$AI$2:$AL$1051,4,0)</f>
        <v>GDE SP</v>
      </c>
      <c r="E168">
        <v>0</v>
      </c>
      <c r="F168" s="7" t="str">
        <f>VLOOKUP($A168,'[1]PORTE 18-19'!$A$4:$M$1053,13,0)</f>
        <v>PORTE 3</v>
      </c>
      <c r="G168">
        <f>VLOOKUP($F168,'De Para'!$M$2:$O$7,3,0)</f>
        <v>90</v>
      </c>
      <c r="H168" s="7" t="str">
        <f>VLOOKUP($R168,'De Para'!$M$10:$N$25,2,0)</f>
        <v>PERFIL A</v>
      </c>
      <c r="I168" s="7" t="str">
        <f t="shared" si="22"/>
        <v>PORTE 3 / PERFIL A</v>
      </c>
      <c r="J168" s="1">
        <f>VLOOKUP($A168,'De Para'!$D$2:$E$1051,2,0)</f>
        <v>143485.73000000001</v>
      </c>
      <c r="K168" s="1">
        <f>VLOOKUP($A168,'De Para'!$A$2:$B$1051,2,0)</f>
        <v>3482.7867944698</v>
      </c>
      <c r="L168" s="1">
        <f>VLOOKUP(A168,'De Para'!$G$2:$H$1050,2,0)</f>
        <v>64863.823916936148</v>
      </c>
      <c r="M168">
        <f>VLOOKUP($A168,'De Para'!$J$2:$K$1051,2,0)</f>
        <v>120</v>
      </c>
      <c r="N168">
        <f t="shared" si="24"/>
        <v>1</v>
      </c>
      <c r="O168">
        <f t="shared" si="25"/>
        <v>1</v>
      </c>
      <c r="P168">
        <f t="shared" si="26"/>
        <v>1</v>
      </c>
      <c r="Q168">
        <f t="shared" si="27"/>
        <v>1</v>
      </c>
      <c r="R168" t="str">
        <f t="shared" si="23"/>
        <v>1111</v>
      </c>
      <c r="S168" s="29" t="e">
        <f>J168/#REF!</f>
        <v>#REF!</v>
      </c>
      <c r="T168" s="29" t="e">
        <f>K168/#REF!</f>
        <v>#REF!</v>
      </c>
      <c r="U168" s="29" t="e">
        <f>L168/#REF!</f>
        <v>#REF!</v>
      </c>
      <c r="W168" t="str">
        <f>VLOOKUP(R168,'De Para'!$O$9:$P$25,2,FALSE)</f>
        <v>Lojas com todas as metas</v>
      </c>
      <c r="X168">
        <f>VLOOKUP(W168,content!$B:$C,2,FALSE)</f>
        <v>741869</v>
      </c>
      <c r="Y168">
        <f>VLOOKUP(F168&amp;W168,content!$E:$H,4,FALSE)</f>
        <v>741893</v>
      </c>
    </row>
    <row r="169" spans="1:25" x14ac:dyDescent="0.25">
      <c r="A169">
        <v>723</v>
      </c>
      <c r="B169" t="str">
        <f>VLOOKUP($A169,'De Para'!$AI$2:$AL$1051,2,0)</f>
        <v>LAPA 6 - SP</v>
      </c>
      <c r="C169">
        <f>VLOOKUP($A169,'De Para'!$AI$2:$AL$1051,3,0)</f>
        <v>312</v>
      </c>
      <c r="D169" t="str">
        <f>VLOOKUP($A169,'De Para'!$AI$2:$AL$1051,4,0)</f>
        <v>GDE SP</v>
      </c>
      <c r="E169">
        <v>0</v>
      </c>
      <c r="F169" s="7" t="str">
        <f>VLOOKUP($A169,'[1]PORTE 18-19'!$A$4:$M$1053,13,0)</f>
        <v>PORTE 3</v>
      </c>
      <c r="G169">
        <f>VLOOKUP($F169,'De Para'!$M$2:$O$7,3,0)</f>
        <v>90</v>
      </c>
      <c r="H169" s="7" t="str">
        <f>VLOOKUP($R169,'De Para'!$M$10:$N$25,2,0)</f>
        <v>PERFIL A</v>
      </c>
      <c r="I169" s="7" t="str">
        <f t="shared" si="22"/>
        <v>PORTE 3 / PERFIL A</v>
      </c>
      <c r="J169" s="1">
        <f>VLOOKUP($A169,'De Para'!$D$2:$E$1051,2,0)</f>
        <v>132597.51000000004</v>
      </c>
      <c r="K169" s="1">
        <f>VLOOKUP($A169,'De Para'!$A$2:$B$1051,2,0)</f>
        <v>314658.69770075887</v>
      </c>
      <c r="L169" s="1">
        <f>VLOOKUP(A169,'De Para'!$G$2:$H$1050,2,0)</f>
        <v>81058.585836016486</v>
      </c>
      <c r="M169">
        <f>VLOOKUP($A169,'De Para'!$J$2:$K$1051,2,0)</f>
        <v>113</v>
      </c>
      <c r="N169">
        <f t="shared" si="24"/>
        <v>1</v>
      </c>
      <c r="O169">
        <f t="shared" si="25"/>
        <v>1</v>
      </c>
      <c r="P169">
        <f t="shared" si="26"/>
        <v>1</v>
      </c>
      <c r="Q169">
        <f t="shared" si="27"/>
        <v>1</v>
      </c>
      <c r="R169" t="str">
        <f t="shared" si="23"/>
        <v>1111</v>
      </c>
      <c r="S169" s="29" t="e">
        <f>J169/#REF!</f>
        <v>#REF!</v>
      </c>
      <c r="T169" s="29" t="e">
        <f>K169/#REF!</f>
        <v>#REF!</v>
      </c>
      <c r="U169" s="29" t="e">
        <f>L169/#REF!</f>
        <v>#REF!</v>
      </c>
      <c r="W169" t="str">
        <f>VLOOKUP(R169,'De Para'!$O$9:$P$25,2,FALSE)</f>
        <v>Lojas com todas as metas</v>
      </c>
      <c r="X169">
        <f>VLOOKUP(W169,content!$B:$C,2,FALSE)</f>
        <v>741869</v>
      </c>
      <c r="Y169">
        <f>VLOOKUP(F169&amp;W169,content!$E:$H,4,FALSE)</f>
        <v>741893</v>
      </c>
    </row>
    <row r="170" spans="1:25" x14ac:dyDescent="0.25">
      <c r="A170">
        <v>725</v>
      </c>
      <c r="B170" t="str">
        <f>VLOOKUP($A170,'De Para'!$AI$2:$AL$1051,2,0)</f>
        <v>SANTO AMARO 6 - SP</v>
      </c>
      <c r="C170">
        <f>VLOOKUP($A170,'De Para'!$AI$2:$AL$1051,3,0)</f>
        <v>310</v>
      </c>
      <c r="D170" t="str">
        <f>VLOOKUP($A170,'De Para'!$AI$2:$AL$1051,4,0)</f>
        <v>GDE SP</v>
      </c>
      <c r="E170">
        <v>0</v>
      </c>
      <c r="F170" s="7" t="str">
        <f>VLOOKUP($A170,'[1]PORTE 18-19'!$A$4:$M$1053,13,0)</f>
        <v>PORTE 1</v>
      </c>
      <c r="G170">
        <f>VLOOKUP($F170,'De Para'!$M$2:$O$7,3,0)</f>
        <v>65</v>
      </c>
      <c r="H170" s="7" t="str">
        <f>VLOOKUP($R170,'De Para'!$M$10:$N$25,2,0)</f>
        <v>PERFIL A</v>
      </c>
      <c r="I170" s="7" t="str">
        <f t="shared" si="22"/>
        <v>PORTE 1 / PERFIL A</v>
      </c>
      <c r="J170" s="1">
        <f>VLOOKUP($A170,'De Para'!$D$2:$E$1051,2,0)</f>
        <v>33742.280000000006</v>
      </c>
      <c r="K170" s="1">
        <f>VLOOKUP($A170,'De Para'!$A$2:$B$1051,2,0)</f>
        <v>29108.199209149989</v>
      </c>
      <c r="L170" s="1">
        <f>VLOOKUP(A170,'De Para'!$G$2:$H$1050,2,0)</f>
        <v>27824.979920175596</v>
      </c>
      <c r="M170">
        <f>VLOOKUP($A170,'De Para'!$J$2:$K$1051,2,0)</f>
        <v>66</v>
      </c>
      <c r="N170">
        <f t="shared" si="24"/>
        <v>1</v>
      </c>
      <c r="O170">
        <f t="shared" si="25"/>
        <v>1</v>
      </c>
      <c r="P170">
        <f t="shared" si="26"/>
        <v>1</v>
      </c>
      <c r="Q170">
        <f t="shared" si="27"/>
        <v>1</v>
      </c>
      <c r="R170" t="str">
        <f t="shared" si="23"/>
        <v>1111</v>
      </c>
      <c r="S170" s="29" t="e">
        <f>J170/#REF!</f>
        <v>#REF!</v>
      </c>
      <c r="T170" s="29" t="e">
        <f>K170/#REF!</f>
        <v>#REF!</v>
      </c>
      <c r="U170" s="29" t="e">
        <f>L170/#REF!</f>
        <v>#REF!</v>
      </c>
      <c r="W170" t="str">
        <f>VLOOKUP(R170,'De Para'!$O$9:$P$25,2,FALSE)</f>
        <v>Lojas com todas as metas</v>
      </c>
      <c r="X170">
        <f>VLOOKUP(W170,content!$B:$C,2,FALSE)</f>
        <v>741869</v>
      </c>
      <c r="Y170">
        <f>VLOOKUP(F170&amp;W170,content!$E:$H,4,FALSE)</f>
        <v>741858</v>
      </c>
    </row>
    <row r="171" spans="1:25" x14ac:dyDescent="0.25">
      <c r="A171">
        <v>734</v>
      </c>
      <c r="B171" t="str">
        <f>VLOOKUP($A171,'De Para'!$AI$2:$AL$1051,2,0)</f>
        <v>SHOP PIRACICABA - SP</v>
      </c>
      <c r="C171">
        <f>VLOOKUP($A171,'De Para'!$AI$2:$AL$1051,3,0)</f>
        <v>613</v>
      </c>
      <c r="D171" t="str">
        <f>VLOOKUP($A171,'De Para'!$AI$2:$AL$1051,4,0)</f>
        <v>PREMIUM</v>
      </c>
      <c r="E171">
        <v>0</v>
      </c>
      <c r="F171" s="7" t="str">
        <f>VLOOKUP($A171,'[1]PORTE 18-19'!$A$4:$M$1053,13,0)</f>
        <v>PORTE 2</v>
      </c>
      <c r="G171">
        <f>VLOOKUP($F171,'De Para'!$M$2:$O$7,3,0)</f>
        <v>70</v>
      </c>
      <c r="H171" s="7" t="str">
        <f>VLOOKUP($R171,'De Para'!$M$10:$N$25,2,0)</f>
        <v>PERFIL B</v>
      </c>
      <c r="I171" s="7" t="str">
        <f t="shared" si="22"/>
        <v>PORTE 2 / PERFIL B</v>
      </c>
      <c r="J171" s="1">
        <f>VLOOKUP($A171,'De Para'!$D$2:$E$1051,2,0)</f>
        <v>0</v>
      </c>
      <c r="K171" s="1">
        <f>VLOOKUP($A171,'De Para'!$A$2:$B$1051,2,0)</f>
        <v>25204.853510032957</v>
      </c>
      <c r="L171" s="1">
        <f>VLOOKUP(A171,'De Para'!$G$2:$H$1050,2,0)</f>
        <v>27515.115131285667</v>
      </c>
      <c r="M171">
        <f>VLOOKUP($A171,'De Para'!$J$2:$K$1051,2,0)</f>
        <v>51</v>
      </c>
      <c r="N171">
        <f t="shared" si="24"/>
        <v>0</v>
      </c>
      <c r="O171">
        <f t="shared" si="25"/>
        <v>1</v>
      </c>
      <c r="P171">
        <f t="shared" si="26"/>
        <v>1</v>
      </c>
      <c r="Q171">
        <f t="shared" si="27"/>
        <v>1</v>
      </c>
      <c r="R171" t="str">
        <f t="shared" si="23"/>
        <v>0111</v>
      </c>
      <c r="S171" s="29" t="e">
        <f>J171/#REF!</f>
        <v>#REF!</v>
      </c>
      <c r="T171" s="29" t="e">
        <f>K171/#REF!</f>
        <v>#REF!</v>
      </c>
      <c r="U171" s="29" t="e">
        <f>L171/#REF!</f>
        <v>#REF!</v>
      </c>
      <c r="W171" t="str">
        <f>VLOOKUP(R171,'De Para'!$O$9:$P$25,2,FALSE)</f>
        <v>Lojas sem meta de CDC</v>
      </c>
      <c r="X171">
        <f>VLOOKUP(W171,content!$B:$C,2,FALSE)</f>
        <v>741883</v>
      </c>
      <c r="Y171">
        <f>VLOOKUP(F171&amp;W171,content!$E:$H,4,FALSE)</f>
        <v>741887</v>
      </c>
    </row>
    <row r="172" spans="1:25" x14ac:dyDescent="0.25">
      <c r="A172">
        <v>735</v>
      </c>
      <c r="B172" t="str">
        <f>VLOOKUP($A172,'De Para'!$AI$2:$AL$1051,2,0)</f>
        <v>GUAIANAZES 4  - SP</v>
      </c>
      <c r="C172">
        <f>VLOOKUP($A172,'De Para'!$AI$2:$AL$1051,3,0)</f>
        <v>316</v>
      </c>
      <c r="D172" t="str">
        <f>VLOOKUP($A172,'De Para'!$AI$2:$AL$1051,4,0)</f>
        <v>GDE SP</v>
      </c>
      <c r="E172">
        <v>0</v>
      </c>
      <c r="F172" s="7" t="str">
        <f>VLOOKUP($A172,'[1]PORTE 18-19'!$A$4:$M$1053,13,0)</f>
        <v>PORTE 2</v>
      </c>
      <c r="G172">
        <f>VLOOKUP($F172,'De Para'!$M$2:$O$7,3,0)</f>
        <v>70</v>
      </c>
      <c r="H172" s="7" t="str">
        <f>VLOOKUP($R172,'De Para'!$M$10:$N$25,2,0)</f>
        <v>PERFIL A</v>
      </c>
      <c r="I172" s="7" t="str">
        <f t="shared" si="22"/>
        <v>PORTE 2 / PERFIL A</v>
      </c>
      <c r="J172" s="1">
        <f>VLOOKUP($A172,'De Para'!$D$2:$E$1051,2,0)</f>
        <v>90091.85</v>
      </c>
      <c r="K172" s="1">
        <f>VLOOKUP($A172,'De Para'!$A$2:$B$1051,2,0)</f>
        <v>70437.606570754375</v>
      </c>
      <c r="L172" s="1">
        <f>VLOOKUP(A172,'De Para'!$G$2:$H$1050,2,0)</f>
        <v>43156.71466856909</v>
      </c>
      <c r="M172">
        <f>VLOOKUP($A172,'De Para'!$J$2:$K$1051,2,0)</f>
        <v>93</v>
      </c>
      <c r="N172">
        <f t="shared" si="24"/>
        <v>1</v>
      </c>
      <c r="O172">
        <f t="shared" si="25"/>
        <v>1</v>
      </c>
      <c r="P172">
        <f t="shared" si="26"/>
        <v>1</v>
      </c>
      <c r="Q172">
        <f t="shared" si="27"/>
        <v>1</v>
      </c>
      <c r="R172" t="str">
        <f t="shared" si="23"/>
        <v>1111</v>
      </c>
      <c r="S172" s="29" t="e">
        <f>J172/#REF!</f>
        <v>#REF!</v>
      </c>
      <c r="T172" s="29" t="e">
        <f>K172/#REF!</f>
        <v>#REF!</v>
      </c>
      <c r="U172" s="29" t="e">
        <f>L172/#REF!</f>
        <v>#REF!</v>
      </c>
      <c r="W172" t="str">
        <f>VLOOKUP(R172,'De Para'!$O$9:$P$25,2,FALSE)</f>
        <v>Lojas com todas as metas</v>
      </c>
      <c r="X172">
        <f>VLOOKUP(W172,content!$B:$C,2,FALSE)</f>
        <v>741869</v>
      </c>
      <c r="Y172">
        <f>VLOOKUP(F172&amp;W172,content!$E:$H,4,FALSE)</f>
        <v>741882</v>
      </c>
    </row>
    <row r="173" spans="1:25" x14ac:dyDescent="0.25">
      <c r="A173">
        <v>739</v>
      </c>
      <c r="B173" t="str">
        <f>VLOOKUP($A173,'De Para'!$AI$2:$AL$1051,2,0)</f>
        <v>SANTANA PARQUE SHOPPING - SP</v>
      </c>
      <c r="C173">
        <f>VLOOKUP($A173,'De Para'!$AI$2:$AL$1051,3,0)</f>
        <v>312</v>
      </c>
      <c r="D173" t="str">
        <f>VLOOKUP($A173,'De Para'!$AI$2:$AL$1051,4,0)</f>
        <v>GDE SP</v>
      </c>
      <c r="E173">
        <v>0</v>
      </c>
      <c r="F173" s="7" t="str">
        <f>VLOOKUP($A173,'[1]PORTE 18-19'!$A$4:$M$1053,13,0)</f>
        <v>PORTE 2</v>
      </c>
      <c r="G173">
        <f>VLOOKUP($F173,'De Para'!$M$2:$O$7,3,0)</f>
        <v>70</v>
      </c>
      <c r="H173" s="7" t="str">
        <f>VLOOKUP($R173,'De Para'!$M$10:$N$25,2,0)</f>
        <v>PERFIL B</v>
      </c>
      <c r="I173" s="7" t="str">
        <f t="shared" si="22"/>
        <v>PORTE 2 / PERFIL B</v>
      </c>
      <c r="J173" s="1">
        <f>VLOOKUP($A173,'De Para'!$D$2:$E$1051,2,0)</f>
        <v>0</v>
      </c>
      <c r="K173" s="1">
        <f>VLOOKUP($A173,'De Para'!$A$2:$B$1051,2,0)</f>
        <v>5885.3907201294796</v>
      </c>
      <c r="L173" s="1">
        <f>VLOOKUP(A173,'De Para'!$G$2:$H$1050,2,0)</f>
        <v>65786.441122679418</v>
      </c>
      <c r="M173">
        <f>VLOOKUP($A173,'De Para'!$J$2:$K$1051,2,0)</f>
        <v>37</v>
      </c>
      <c r="N173">
        <f t="shared" si="24"/>
        <v>0</v>
      </c>
      <c r="O173">
        <f t="shared" si="25"/>
        <v>1</v>
      </c>
      <c r="P173">
        <f t="shared" si="26"/>
        <v>1</v>
      </c>
      <c r="Q173">
        <f t="shared" si="27"/>
        <v>1</v>
      </c>
      <c r="R173" t="str">
        <f t="shared" si="23"/>
        <v>0111</v>
      </c>
      <c r="S173" s="29" t="e">
        <f>J173/#REF!</f>
        <v>#REF!</v>
      </c>
      <c r="T173" s="29" t="e">
        <f>K173/#REF!</f>
        <v>#REF!</v>
      </c>
      <c r="U173" s="29" t="e">
        <f>L173/#REF!</f>
        <v>#REF!</v>
      </c>
      <c r="V173">
        <v>1</v>
      </c>
      <c r="W173" t="str">
        <f>VLOOKUP(R173,'De Para'!$O$9:$P$25,2,FALSE)</f>
        <v>Lojas sem meta de CDC</v>
      </c>
      <c r="X173">
        <f>VLOOKUP(W173,content!$B:$C,2,FALSE)</f>
        <v>741883</v>
      </c>
      <c r="Y173">
        <f>VLOOKUP(F173&amp;W173,content!$E:$H,4,FALSE)</f>
        <v>741887</v>
      </c>
    </row>
    <row r="174" spans="1:25" x14ac:dyDescent="0.25">
      <c r="A174">
        <v>740</v>
      </c>
      <c r="B174" t="str">
        <f>VLOOKUP($A174,'De Para'!$AI$2:$AL$1051,2,0)</f>
        <v>SHOP LAR CENTER 2 - SP</v>
      </c>
      <c r="C174">
        <f>VLOOKUP($A174,'De Para'!$AI$2:$AL$1051,3,0)</f>
        <v>613</v>
      </c>
      <c r="D174" t="str">
        <f>VLOOKUP($A174,'De Para'!$AI$2:$AL$1051,4,0)</f>
        <v>PREMIUM</v>
      </c>
      <c r="E174">
        <v>0</v>
      </c>
      <c r="F174" s="7" t="str">
        <f>VLOOKUP($A174,'[1]PORTE 18-19'!$A$4:$M$1053,13,0)</f>
        <v>PORTE 3</v>
      </c>
      <c r="G174">
        <f>VLOOKUP($F174,'De Para'!$M$2:$O$7,3,0)</f>
        <v>90</v>
      </c>
      <c r="H174" s="7" t="str">
        <f>VLOOKUP($R174,'De Para'!$M$10:$N$25,2,0)</f>
        <v>PERFIL J</v>
      </c>
      <c r="I174" s="7" t="str">
        <f t="shared" si="22"/>
        <v>PORTE 3 / PERFIL J</v>
      </c>
      <c r="J174" s="1">
        <f>VLOOKUP($A174,'De Para'!$D$2:$E$1051,2,0)</f>
        <v>0</v>
      </c>
      <c r="K174" s="1">
        <f>VLOOKUP($A174,'De Para'!$A$2:$B$1051,2,0)</f>
        <v>0</v>
      </c>
      <c r="L174" s="1">
        <f>VLOOKUP(A174,'De Para'!$G$2:$H$1050,2,0)</f>
        <v>29707.09328484306</v>
      </c>
      <c r="M174">
        <f>VLOOKUP($A174,'De Para'!$J$2:$K$1051,2,0)</f>
        <v>0</v>
      </c>
      <c r="N174">
        <f t="shared" si="24"/>
        <v>0</v>
      </c>
      <c r="O174">
        <f t="shared" si="25"/>
        <v>0</v>
      </c>
      <c r="P174">
        <f t="shared" si="26"/>
        <v>1</v>
      </c>
      <c r="Q174">
        <f t="shared" si="27"/>
        <v>0</v>
      </c>
      <c r="R174" t="str">
        <f t="shared" si="23"/>
        <v>0010</v>
      </c>
      <c r="S174" s="29" t="e">
        <f>J174/#REF!</f>
        <v>#REF!</v>
      </c>
      <c r="T174" s="29" t="e">
        <f>K174/#REF!</f>
        <v>#REF!</v>
      </c>
      <c r="U174" s="29" t="e">
        <f>L174/#REF!</f>
        <v>#REF!</v>
      </c>
      <c r="V174">
        <v>1</v>
      </c>
      <c r="W174" t="str">
        <f>VLOOKUP(R174,'De Para'!$O$9:$P$25,2,FALSE)</f>
        <v>Lojas sem meta de CDC, Móveis e Emissão de Cartões</v>
      </c>
      <c r="X174">
        <f>VLOOKUP(W174,content!$B:$C,2,FALSE)</f>
        <v>741880</v>
      </c>
      <c r="Y174">
        <f>VLOOKUP(F174&amp;W174,content!$E:$H,4,FALSE)</f>
        <v>742466</v>
      </c>
    </row>
    <row r="175" spans="1:25" x14ac:dyDescent="0.25">
      <c r="A175">
        <v>741</v>
      </c>
      <c r="B175" t="str">
        <f>VLOOKUP($A175,'De Para'!$AI$2:$AL$1051,2,0)</f>
        <v>SHOP CENTER NORTE 2  - SP</v>
      </c>
      <c r="C175">
        <f>VLOOKUP($A175,'De Para'!$AI$2:$AL$1051,3,0)</f>
        <v>613</v>
      </c>
      <c r="D175" t="str">
        <f>VLOOKUP($A175,'De Para'!$AI$2:$AL$1051,4,0)</f>
        <v>PREMIUM</v>
      </c>
      <c r="E175">
        <v>0</v>
      </c>
      <c r="F175" s="7" t="str">
        <f>VLOOKUP($A175,'[1]PORTE 18-19'!$A$4:$M$1053,13,0)</f>
        <v>PORTE 3</v>
      </c>
      <c r="G175">
        <f>VLOOKUP($F175,'De Para'!$M$2:$O$7,3,0)</f>
        <v>90</v>
      </c>
      <c r="H175" s="7" t="str">
        <f>VLOOKUP($R175,'De Para'!$M$10:$N$25,2,0)</f>
        <v>PERFIL E</v>
      </c>
      <c r="I175" s="7" t="str">
        <f t="shared" si="22"/>
        <v>PORTE 3 / PERFIL E</v>
      </c>
      <c r="J175" s="1">
        <f>VLOOKUP($A175,'De Para'!$D$2:$E$1051,2,0)</f>
        <v>0</v>
      </c>
      <c r="K175" s="1">
        <f>VLOOKUP($A175,'De Para'!$A$2:$B$1051,2,0)</f>
        <v>0</v>
      </c>
      <c r="L175" s="1">
        <f>VLOOKUP(A175,'De Para'!$G$2:$H$1050,2,0)</f>
        <v>22337.667941299627</v>
      </c>
      <c r="M175">
        <f>VLOOKUP($A175,'De Para'!$J$2:$K$1051,2,0)</f>
        <v>15</v>
      </c>
      <c r="N175">
        <f t="shared" si="24"/>
        <v>0</v>
      </c>
      <c r="O175">
        <f t="shared" si="25"/>
        <v>0</v>
      </c>
      <c r="P175">
        <f t="shared" si="26"/>
        <v>1</v>
      </c>
      <c r="Q175">
        <f t="shared" si="27"/>
        <v>1</v>
      </c>
      <c r="R175" t="str">
        <f t="shared" si="23"/>
        <v>0011</v>
      </c>
      <c r="S175" s="29" t="e">
        <f>J175/#REF!</f>
        <v>#REF!</v>
      </c>
      <c r="T175" s="29" t="e">
        <f>K175/#REF!</f>
        <v>#REF!</v>
      </c>
      <c r="U175" s="29" t="e">
        <f>L175/#REF!</f>
        <v>#REF!</v>
      </c>
      <c r="V175">
        <v>1</v>
      </c>
      <c r="W175" t="str">
        <f>VLOOKUP(R175,'De Para'!$O$9:$P$25,2,FALSE)</f>
        <v>Lojas sem meta de CDC e Móveis</v>
      </c>
      <c r="X175">
        <f>VLOOKUP(W175,content!$B:$C,2,FALSE)</f>
        <v>741877</v>
      </c>
      <c r="Y175">
        <f>VLOOKUP(F175&amp;W175,content!$E:$H,4,FALSE)</f>
        <v>741901</v>
      </c>
    </row>
    <row r="176" spans="1:25" x14ac:dyDescent="0.25">
      <c r="A176">
        <v>747</v>
      </c>
      <c r="B176" t="str">
        <f>VLOOKUP($A176,'De Para'!$AI$2:$AL$1051,2,0)</f>
        <v>SHOP INTERLAGOS 2 - SP</v>
      </c>
      <c r="C176">
        <f>VLOOKUP($A176,'De Para'!$AI$2:$AL$1051,3,0)</f>
        <v>310</v>
      </c>
      <c r="D176" t="str">
        <f>VLOOKUP($A176,'De Para'!$AI$2:$AL$1051,4,0)</f>
        <v>GDE SP</v>
      </c>
      <c r="E176">
        <v>0</v>
      </c>
      <c r="F176" s="7" t="str">
        <f>VLOOKUP($A176,'[1]PORTE 18-19'!$A$4:$M$1053,13,0)</f>
        <v>PORTE 5</v>
      </c>
      <c r="G176">
        <f>VLOOKUP($F176,'De Para'!$M$2:$O$7,3,0)</f>
        <v>140</v>
      </c>
      <c r="H176" s="7" t="str">
        <f>VLOOKUP($R176,'De Para'!$M$10:$N$25,2,0)</f>
        <v>PERFIL A</v>
      </c>
      <c r="I176" s="7" t="str">
        <f t="shared" si="22"/>
        <v>PORTE 5 / PERFIL A</v>
      </c>
      <c r="J176" s="1">
        <f>VLOOKUP($A176,'De Para'!$D$2:$E$1051,2,0)</f>
        <v>198554.04</v>
      </c>
      <c r="K176" s="1">
        <f>VLOOKUP($A176,'De Para'!$A$2:$B$1051,2,0)</f>
        <v>201542.72166549574</v>
      </c>
      <c r="L176" s="1">
        <f>VLOOKUP(A176,'De Para'!$G$2:$H$1050,2,0)</f>
        <v>113766.3790986918</v>
      </c>
      <c r="M176">
        <f>VLOOKUP($A176,'De Para'!$J$2:$K$1051,2,0)</f>
        <v>220</v>
      </c>
      <c r="N176">
        <f t="shared" si="24"/>
        <v>1</v>
      </c>
      <c r="O176">
        <f t="shared" si="25"/>
        <v>1</v>
      </c>
      <c r="P176">
        <f t="shared" si="26"/>
        <v>1</v>
      </c>
      <c r="Q176">
        <f t="shared" si="27"/>
        <v>1</v>
      </c>
      <c r="R176" t="str">
        <f t="shared" si="23"/>
        <v>1111</v>
      </c>
      <c r="S176" s="29" t="e">
        <f>J176/#REF!</f>
        <v>#REF!</v>
      </c>
      <c r="T176" s="29" t="e">
        <f>K176/#REF!</f>
        <v>#REF!</v>
      </c>
      <c r="U176" s="29" t="e">
        <f>L176/#REF!</f>
        <v>#REF!</v>
      </c>
      <c r="W176" t="str">
        <f>VLOOKUP(R176,'De Para'!$O$9:$P$25,2,FALSE)</f>
        <v>Lojas com todas as metas</v>
      </c>
      <c r="X176">
        <f>VLOOKUP(W176,content!$B:$C,2,FALSE)</f>
        <v>741869</v>
      </c>
      <c r="Y176">
        <f>VLOOKUP(F176&amp;W176,content!$E:$H,4,FALSE)</f>
        <v>741921</v>
      </c>
    </row>
    <row r="177" spans="1:25" x14ac:dyDescent="0.25">
      <c r="A177">
        <v>858</v>
      </c>
      <c r="B177" t="str">
        <f>VLOOKUP($A177,'De Para'!$AI$2:$AL$1051,2,0)</f>
        <v>SHOP PENHA  - SP</v>
      </c>
      <c r="C177">
        <f>VLOOKUP($A177,'De Para'!$AI$2:$AL$1051,3,0)</f>
        <v>317</v>
      </c>
      <c r="D177" t="str">
        <f>VLOOKUP($A177,'De Para'!$AI$2:$AL$1051,4,0)</f>
        <v>GDE SP</v>
      </c>
      <c r="E177">
        <v>0</v>
      </c>
      <c r="F177" s="7" t="str">
        <f>VLOOKUP($A177,'[1]PORTE 18-19'!$A$4:$M$1053,13,0)</f>
        <v>PORTE 3</v>
      </c>
      <c r="G177">
        <f>VLOOKUP($F177,'De Para'!$M$2:$O$7,3,0)</f>
        <v>90</v>
      </c>
      <c r="H177" s="7" t="str">
        <f>VLOOKUP($R177,'De Para'!$M$10:$N$25,2,0)</f>
        <v>PERFIL A</v>
      </c>
      <c r="I177" s="7" t="str">
        <f t="shared" si="22"/>
        <v>PORTE 3 / PERFIL A</v>
      </c>
      <c r="J177" s="1">
        <f>VLOOKUP($A177,'De Para'!$D$2:$E$1051,2,0)</f>
        <v>77612.55</v>
      </c>
      <c r="K177" s="1">
        <f>VLOOKUP($A177,'De Para'!$A$2:$B$1051,2,0)</f>
        <v>6218.8542953354499</v>
      </c>
      <c r="L177" s="1">
        <f>VLOOKUP(A177,'De Para'!$G$2:$H$1050,2,0)</f>
        <v>88843.840993109829</v>
      </c>
      <c r="M177">
        <f>VLOOKUP($A177,'De Para'!$J$2:$K$1051,2,0)</f>
        <v>88</v>
      </c>
      <c r="N177">
        <f t="shared" si="24"/>
        <v>1</v>
      </c>
      <c r="O177">
        <f t="shared" si="25"/>
        <v>1</v>
      </c>
      <c r="P177">
        <f t="shared" si="26"/>
        <v>1</v>
      </c>
      <c r="Q177">
        <f t="shared" si="27"/>
        <v>1</v>
      </c>
      <c r="R177" t="str">
        <f t="shared" si="23"/>
        <v>1111</v>
      </c>
      <c r="S177" s="29" t="e">
        <f>J177/#REF!</f>
        <v>#REF!</v>
      </c>
      <c r="T177" s="29" t="e">
        <f>K177/#REF!</f>
        <v>#REF!</v>
      </c>
      <c r="U177" s="29" t="e">
        <f>L177/#REF!</f>
        <v>#REF!</v>
      </c>
      <c r="V177">
        <v>1</v>
      </c>
      <c r="W177" t="str">
        <f>VLOOKUP(R177,'De Para'!$O$9:$P$25,2,FALSE)</f>
        <v>Lojas com todas as metas</v>
      </c>
      <c r="X177">
        <f>VLOOKUP(W177,content!$B:$C,2,FALSE)</f>
        <v>741869</v>
      </c>
      <c r="Y177">
        <f>VLOOKUP(F177&amp;W177,content!$E:$H,4,FALSE)</f>
        <v>741893</v>
      </c>
    </row>
    <row r="178" spans="1:25" x14ac:dyDescent="0.25">
      <c r="A178">
        <v>880</v>
      </c>
      <c r="B178" t="str">
        <f>VLOOKUP($A178,'De Para'!$AI$2:$AL$1051,2,0)</f>
        <v>SHOP LE ARICANDUVA 2 - SP</v>
      </c>
      <c r="C178">
        <f>VLOOKUP($A178,'De Para'!$AI$2:$AL$1051,3,0)</f>
        <v>318</v>
      </c>
      <c r="D178" t="str">
        <f>VLOOKUP($A178,'De Para'!$AI$2:$AL$1051,4,0)</f>
        <v>GDE SP</v>
      </c>
      <c r="E178">
        <v>0</v>
      </c>
      <c r="F178" s="7" t="str">
        <f>VLOOKUP($A178,'[1]PORTE 18-19'!$A$4:$M$1053,13,0)</f>
        <v>PORTE 4</v>
      </c>
      <c r="G178">
        <f>VLOOKUP($F178,'De Para'!$M$2:$O$7,3,0)</f>
        <v>115</v>
      </c>
      <c r="H178" s="7" t="str">
        <f>VLOOKUP($R178,'De Para'!$M$10:$N$25,2,0)</f>
        <v>PERFIL A</v>
      </c>
      <c r="I178" s="7" t="str">
        <f t="shared" si="22"/>
        <v>PORTE 4 / PERFIL A</v>
      </c>
      <c r="J178" s="1">
        <f>VLOOKUP($A178,'De Para'!$D$2:$E$1051,2,0)</f>
        <v>129247.18000000002</v>
      </c>
      <c r="K178" s="1">
        <f>VLOOKUP($A178,'De Para'!$A$2:$B$1051,2,0)</f>
        <v>348843.23319319298</v>
      </c>
      <c r="L178" s="1">
        <f>VLOOKUP(A178,'De Para'!$G$2:$H$1050,2,0)</f>
        <v>93010.160889872815</v>
      </c>
      <c r="M178">
        <f>VLOOKUP($A178,'De Para'!$J$2:$K$1051,2,0)</f>
        <v>132</v>
      </c>
      <c r="N178">
        <f t="shared" si="24"/>
        <v>1</v>
      </c>
      <c r="O178">
        <f t="shared" si="25"/>
        <v>1</v>
      </c>
      <c r="P178">
        <f t="shared" si="26"/>
        <v>1</v>
      </c>
      <c r="Q178">
        <f t="shared" si="27"/>
        <v>1</v>
      </c>
      <c r="R178" t="str">
        <f t="shared" si="23"/>
        <v>1111</v>
      </c>
      <c r="S178" s="29" t="e">
        <f>J178/#REF!</f>
        <v>#REF!</v>
      </c>
      <c r="T178" s="29" t="e">
        <f>K178/#REF!</f>
        <v>#REF!</v>
      </c>
      <c r="U178" s="29" t="e">
        <f>L178/#REF!</f>
        <v>#REF!</v>
      </c>
      <c r="W178" t="str">
        <f>VLOOKUP(R178,'De Para'!$O$9:$P$25,2,FALSE)</f>
        <v>Lojas com todas as metas</v>
      </c>
      <c r="X178">
        <f>VLOOKUP(W178,content!$B:$C,2,FALSE)</f>
        <v>741869</v>
      </c>
      <c r="Y178">
        <f>VLOOKUP(F178&amp;W178,content!$E:$H,4,FALSE)</f>
        <v>741916</v>
      </c>
    </row>
    <row r="179" spans="1:25" x14ac:dyDescent="0.25">
      <c r="A179">
        <v>898</v>
      </c>
      <c r="B179" t="str">
        <f>VLOOKUP($A179,'De Para'!$AI$2:$AL$1051,2,0)</f>
        <v xml:space="preserve">BRÁS 2  - SP   </v>
      </c>
      <c r="C179">
        <f>VLOOKUP($A179,'De Para'!$AI$2:$AL$1051,3,0)</f>
        <v>319</v>
      </c>
      <c r="D179" t="str">
        <f>VLOOKUP($A179,'De Para'!$AI$2:$AL$1051,4,0)</f>
        <v>GDE SP</v>
      </c>
      <c r="E179">
        <v>0</v>
      </c>
      <c r="F179" s="7" t="str">
        <f>VLOOKUP($A179,'[1]PORTE 18-19'!$A$4:$M$1053,13,0)</f>
        <v>PORTE 2</v>
      </c>
      <c r="G179">
        <f>VLOOKUP($F179,'De Para'!$M$2:$O$7,3,0)</f>
        <v>70</v>
      </c>
      <c r="H179" s="7" t="str">
        <f>VLOOKUP($R179,'De Para'!$M$10:$N$25,2,0)</f>
        <v>PERFIL A</v>
      </c>
      <c r="I179" s="7" t="str">
        <f t="shared" si="22"/>
        <v>PORTE 2 / PERFIL A</v>
      </c>
      <c r="J179" s="1">
        <f>VLOOKUP($A179,'De Para'!$D$2:$E$1051,2,0)</f>
        <v>71303.09</v>
      </c>
      <c r="K179" s="1">
        <f>VLOOKUP($A179,'De Para'!$A$2:$B$1051,2,0)</f>
        <v>88771.328988918089</v>
      </c>
      <c r="L179" s="1">
        <f>VLOOKUP(A179,'De Para'!$G$2:$H$1050,2,0)</f>
        <v>42852.37959646243</v>
      </c>
      <c r="M179">
        <f>VLOOKUP($A179,'De Para'!$J$2:$K$1051,2,0)</f>
        <v>63</v>
      </c>
      <c r="N179">
        <f t="shared" si="24"/>
        <v>1</v>
      </c>
      <c r="O179">
        <f t="shared" si="25"/>
        <v>1</v>
      </c>
      <c r="P179">
        <f t="shared" si="26"/>
        <v>1</v>
      </c>
      <c r="Q179">
        <f t="shared" si="27"/>
        <v>1</v>
      </c>
      <c r="R179" t="str">
        <f t="shared" si="23"/>
        <v>1111</v>
      </c>
      <c r="S179" s="29" t="e">
        <f>J179/#REF!</f>
        <v>#REF!</v>
      </c>
      <c r="T179" s="29" t="e">
        <f>K179/#REF!</f>
        <v>#REF!</v>
      </c>
      <c r="U179" s="29" t="e">
        <f>L179/#REF!</f>
        <v>#REF!</v>
      </c>
      <c r="W179" t="str">
        <f>VLOOKUP(R179,'De Para'!$O$9:$P$25,2,FALSE)</f>
        <v>Lojas com todas as metas</v>
      </c>
      <c r="X179">
        <f>VLOOKUP(W179,content!$B:$C,2,FALSE)</f>
        <v>741869</v>
      </c>
      <c r="Y179">
        <f>VLOOKUP(F179&amp;W179,content!$E:$H,4,FALSE)</f>
        <v>741882</v>
      </c>
    </row>
    <row r="180" spans="1:25" x14ac:dyDescent="0.25">
      <c r="A180">
        <v>907</v>
      </c>
      <c r="B180" t="str">
        <f>VLOOKUP($A180,'De Para'!$AI$2:$AL$1051,2,0)</f>
        <v>BARUERI 2 - SP</v>
      </c>
      <c r="C180">
        <f>VLOOKUP($A180,'De Para'!$AI$2:$AL$1051,3,0)</f>
        <v>314</v>
      </c>
      <c r="D180" t="str">
        <f>VLOOKUP($A180,'De Para'!$AI$2:$AL$1051,4,0)</f>
        <v>GDE SP</v>
      </c>
      <c r="E180">
        <v>0</v>
      </c>
      <c r="F180" s="7" t="str">
        <f>VLOOKUP($A180,'[1]PORTE 18-19'!$A$4:$M$1053,13,0)</f>
        <v>PORTE 1</v>
      </c>
      <c r="G180">
        <f>VLOOKUP($F180,'De Para'!$M$2:$O$7,3,0)</f>
        <v>65</v>
      </c>
      <c r="H180" s="7" t="str">
        <f>VLOOKUP($R180,'De Para'!$M$10:$N$25,2,0)</f>
        <v>PERFIL A</v>
      </c>
      <c r="I180" s="7" t="str">
        <f t="shared" si="22"/>
        <v>PORTE 1 / PERFIL A</v>
      </c>
      <c r="J180" s="1">
        <f>VLOOKUP($A180,'De Para'!$D$2:$E$1051,2,0)</f>
        <v>60560.430000000008</v>
      </c>
      <c r="K180" s="1">
        <f>VLOOKUP($A180,'De Para'!$A$2:$B$1051,2,0)</f>
        <v>54769.661718418203</v>
      </c>
      <c r="L180" s="1">
        <f>VLOOKUP(A180,'De Para'!$G$2:$H$1050,2,0)</f>
        <v>33827.418706410288</v>
      </c>
      <c r="M180">
        <f>VLOOKUP($A180,'De Para'!$J$2:$K$1051,2,0)</f>
        <v>56</v>
      </c>
      <c r="N180">
        <f t="shared" si="24"/>
        <v>1</v>
      </c>
      <c r="O180">
        <f t="shared" si="25"/>
        <v>1</v>
      </c>
      <c r="P180">
        <f t="shared" si="26"/>
        <v>1</v>
      </c>
      <c r="Q180">
        <f t="shared" si="27"/>
        <v>1</v>
      </c>
      <c r="R180" t="str">
        <f t="shared" si="23"/>
        <v>1111</v>
      </c>
      <c r="S180" s="29" t="e">
        <f>J180/#REF!</f>
        <v>#REF!</v>
      </c>
      <c r="T180" s="29" t="e">
        <f>K180/#REF!</f>
        <v>#REF!</v>
      </c>
      <c r="U180" s="29" t="e">
        <f>L180/#REF!</f>
        <v>#REF!</v>
      </c>
      <c r="W180" t="str">
        <f>VLOOKUP(R180,'De Para'!$O$9:$P$25,2,FALSE)</f>
        <v>Lojas com todas as metas</v>
      </c>
      <c r="X180">
        <f>VLOOKUP(W180,content!$B:$C,2,FALSE)</f>
        <v>741869</v>
      </c>
      <c r="Y180">
        <f>VLOOKUP(F180&amp;W180,content!$E:$H,4,FALSE)</f>
        <v>741858</v>
      </c>
    </row>
    <row r="181" spans="1:25" x14ac:dyDescent="0.25">
      <c r="A181">
        <v>910</v>
      </c>
      <c r="B181" t="str">
        <f>VLOOKUP($A181,'De Para'!$AI$2:$AL$1051,2,0)</f>
        <v>SHOP BOULEVARD CAMPOS 2 - RJ</v>
      </c>
      <c r="C181">
        <f>VLOOKUP($A181,'De Para'!$AI$2:$AL$1051,3,0)</f>
        <v>210</v>
      </c>
      <c r="D181" t="str">
        <f>VLOOKUP($A181,'De Para'!$AI$2:$AL$1051,4,0)</f>
        <v>RIO/ES</v>
      </c>
      <c r="E181">
        <v>0</v>
      </c>
      <c r="F181" s="7" t="str">
        <f>VLOOKUP($A181,'[1]PORTE 18-19'!$A$4:$M$1053,13,0)</f>
        <v>PORTE 3</v>
      </c>
      <c r="G181">
        <f>VLOOKUP($F181,'De Para'!$M$2:$O$7,3,0)</f>
        <v>90</v>
      </c>
      <c r="H181" s="7" t="str">
        <f>VLOOKUP($R181,'De Para'!$M$10:$N$25,2,0)</f>
        <v>PERFIL A</v>
      </c>
      <c r="I181" s="7" t="str">
        <f t="shared" si="22"/>
        <v>PORTE 3 / PERFIL A</v>
      </c>
      <c r="J181" s="1">
        <f>VLOOKUP($A181,'De Para'!$D$2:$E$1051,2,0)</f>
        <v>106141.66000000002</v>
      </c>
      <c r="K181" s="1">
        <f>VLOOKUP($A181,'De Para'!$A$2:$B$1051,2,0)</f>
        <v>155880.95314020236</v>
      </c>
      <c r="L181" s="1">
        <f>VLOOKUP(A181,'De Para'!$G$2:$H$1050,2,0)</f>
        <v>64973.390242646521</v>
      </c>
      <c r="M181">
        <f>VLOOKUP($A181,'De Para'!$J$2:$K$1051,2,0)</f>
        <v>79</v>
      </c>
      <c r="N181">
        <f t="shared" si="24"/>
        <v>1</v>
      </c>
      <c r="O181">
        <f t="shared" si="25"/>
        <v>1</v>
      </c>
      <c r="P181">
        <f t="shared" si="26"/>
        <v>1</v>
      </c>
      <c r="Q181">
        <f t="shared" si="27"/>
        <v>1</v>
      </c>
      <c r="R181" t="str">
        <f t="shared" si="23"/>
        <v>1111</v>
      </c>
      <c r="S181" s="29" t="e">
        <f>J181/#REF!</f>
        <v>#REF!</v>
      </c>
      <c r="T181" s="29" t="e">
        <f>K181/#REF!</f>
        <v>#REF!</v>
      </c>
      <c r="U181" s="29" t="e">
        <f>L181/#REF!</f>
        <v>#REF!</v>
      </c>
      <c r="W181" t="str">
        <f>VLOOKUP(R181,'De Para'!$O$9:$P$25,2,FALSE)</f>
        <v>Lojas com todas as metas</v>
      </c>
      <c r="X181">
        <f>VLOOKUP(W181,content!$B:$C,2,FALSE)</f>
        <v>741869</v>
      </c>
      <c r="Y181">
        <f>VLOOKUP(F181&amp;W181,content!$E:$H,4,FALSE)</f>
        <v>741893</v>
      </c>
    </row>
    <row r="182" spans="1:25" x14ac:dyDescent="0.25">
      <c r="A182">
        <v>912</v>
      </c>
      <c r="B182" t="str">
        <f>VLOOKUP($A182,'De Para'!$AI$2:$AL$1051,2,0)</f>
        <v>SHOP MOOCA PLAZA - SP</v>
      </c>
      <c r="C182">
        <f>VLOOKUP($A182,'De Para'!$AI$2:$AL$1051,3,0)</f>
        <v>613</v>
      </c>
      <c r="D182" t="str">
        <f>VLOOKUP($A182,'De Para'!$AI$2:$AL$1051,4,0)</f>
        <v>PREMIUM</v>
      </c>
      <c r="E182">
        <v>0</v>
      </c>
      <c r="F182" s="7" t="str">
        <f>VLOOKUP($A182,'[1]PORTE 18-19'!$A$4:$M$1053,13,0)</f>
        <v>PORTE 3</v>
      </c>
      <c r="G182">
        <f>VLOOKUP($F182,'De Para'!$M$2:$O$7,3,0)</f>
        <v>90</v>
      </c>
      <c r="H182" s="7" t="str">
        <f>VLOOKUP($R182,'De Para'!$M$10:$N$25,2,0)</f>
        <v>PERFIL B</v>
      </c>
      <c r="I182" s="7" t="str">
        <f t="shared" si="22"/>
        <v>PORTE 3 / PERFIL B</v>
      </c>
      <c r="J182" s="1">
        <f>VLOOKUP($A182,'De Para'!$D$2:$E$1051,2,0)</f>
        <v>0</v>
      </c>
      <c r="K182" s="1">
        <f>VLOOKUP($A182,'De Para'!$A$2:$B$1051,2,0)</f>
        <v>209.66301981238553</v>
      </c>
      <c r="L182" s="1">
        <f>VLOOKUP(A182,'De Para'!$G$2:$H$1050,2,0)</f>
        <v>39265.27147448303</v>
      </c>
      <c r="M182">
        <f>VLOOKUP($A182,'De Para'!$J$2:$K$1051,2,0)</f>
        <v>10</v>
      </c>
      <c r="N182">
        <f t="shared" si="24"/>
        <v>0</v>
      </c>
      <c r="O182">
        <f t="shared" si="25"/>
        <v>1</v>
      </c>
      <c r="P182">
        <f t="shared" si="26"/>
        <v>1</v>
      </c>
      <c r="Q182">
        <f t="shared" si="27"/>
        <v>1</v>
      </c>
      <c r="R182" t="str">
        <f t="shared" si="23"/>
        <v>0111</v>
      </c>
      <c r="S182" s="29" t="e">
        <f>J182/#REF!</f>
        <v>#REF!</v>
      </c>
      <c r="T182" s="29" t="e">
        <f>K182/#REF!</f>
        <v>#REF!</v>
      </c>
      <c r="U182" s="29" t="e">
        <f>L182/#REF!</f>
        <v>#REF!</v>
      </c>
      <c r="V182">
        <v>1</v>
      </c>
      <c r="W182" t="str">
        <f>VLOOKUP(R182,'De Para'!$O$9:$P$25,2,FALSE)</f>
        <v>Lojas sem meta de CDC</v>
      </c>
      <c r="X182">
        <f>VLOOKUP(W182,content!$B:$C,2,FALSE)</f>
        <v>741883</v>
      </c>
      <c r="Y182">
        <f>VLOOKUP(F182&amp;W182,content!$E:$H,4,FALSE)</f>
        <v>741896</v>
      </c>
    </row>
    <row r="183" spans="1:25" x14ac:dyDescent="0.25">
      <c r="A183">
        <v>913</v>
      </c>
      <c r="B183" t="str">
        <f>VLOOKUP($A183,'De Para'!$AI$2:$AL$1051,2,0)</f>
        <v>SÃO JOÃO DEL REI - MG</v>
      </c>
      <c r="C183">
        <f>VLOOKUP($A183,'De Para'!$AI$2:$AL$1051,3,0)</f>
        <v>411</v>
      </c>
      <c r="D183" t="str">
        <f>VLOOKUP($A183,'De Para'!$AI$2:$AL$1051,4,0)</f>
        <v>MG/NE</v>
      </c>
      <c r="E183">
        <v>0</v>
      </c>
      <c r="F183" s="7" t="str">
        <f>VLOOKUP($A183,'[1]PORTE 18-19'!$A$4:$M$1053,13,0)</f>
        <v>PORTE 4</v>
      </c>
      <c r="G183">
        <f>VLOOKUP($F183,'De Para'!$M$2:$O$7,3,0)</f>
        <v>115</v>
      </c>
      <c r="H183" s="7" t="str">
        <f>VLOOKUP($R183,'De Para'!$M$10:$N$25,2,0)</f>
        <v>PERFIL A</v>
      </c>
      <c r="I183" s="7" t="str">
        <f t="shared" si="22"/>
        <v>PORTE 4 / PERFIL A</v>
      </c>
      <c r="J183" s="1">
        <f>VLOOKUP($A183,'De Para'!$D$2:$E$1051,2,0)</f>
        <v>188492.19000000003</v>
      </c>
      <c r="K183" s="1">
        <f>VLOOKUP($A183,'De Para'!$A$2:$B$1051,2,0)</f>
        <v>169847.37129665885</v>
      </c>
      <c r="L183" s="1">
        <f>VLOOKUP(A183,'De Para'!$G$2:$H$1050,2,0)</f>
        <v>119271.39152452863</v>
      </c>
      <c r="M183">
        <f>VLOOKUP($A183,'De Para'!$J$2:$K$1051,2,0)</f>
        <v>129</v>
      </c>
      <c r="N183">
        <f t="shared" si="24"/>
        <v>1</v>
      </c>
      <c r="O183">
        <f t="shared" si="25"/>
        <v>1</v>
      </c>
      <c r="P183">
        <f t="shared" si="26"/>
        <v>1</v>
      </c>
      <c r="Q183">
        <f t="shared" si="27"/>
        <v>1</v>
      </c>
      <c r="R183" t="str">
        <f t="shared" si="23"/>
        <v>1111</v>
      </c>
      <c r="S183" s="29" t="e">
        <f>J183/#REF!</f>
        <v>#REF!</v>
      </c>
      <c r="T183" s="29" t="e">
        <f>K183/#REF!</f>
        <v>#REF!</v>
      </c>
      <c r="U183" s="29" t="e">
        <f>L183/#REF!</f>
        <v>#REF!</v>
      </c>
      <c r="W183" t="str">
        <f>VLOOKUP(R183,'De Para'!$O$9:$P$25,2,FALSE)</f>
        <v>Lojas com todas as metas</v>
      </c>
      <c r="X183">
        <f>VLOOKUP(W183,content!$B:$C,2,FALSE)</f>
        <v>741869</v>
      </c>
      <c r="Y183">
        <f>VLOOKUP(F183&amp;W183,content!$E:$H,4,FALSE)</f>
        <v>741916</v>
      </c>
    </row>
    <row r="184" spans="1:25" x14ac:dyDescent="0.25">
      <c r="A184">
        <v>914</v>
      </c>
      <c r="B184" t="str">
        <f>VLOOKUP($A184,'De Para'!$AI$2:$AL$1051,2,0)</f>
        <v>SHOP JARDIM GUADALUPE 2 - RJ</v>
      </c>
      <c r="C184">
        <f>VLOOKUP($A184,'De Para'!$AI$2:$AL$1051,3,0)</f>
        <v>217</v>
      </c>
      <c r="D184" t="str">
        <f>VLOOKUP($A184,'De Para'!$AI$2:$AL$1051,4,0)</f>
        <v>RIO/ES</v>
      </c>
      <c r="E184">
        <v>0</v>
      </c>
      <c r="F184" s="7" t="str">
        <f>VLOOKUP($A184,'[1]PORTE 18-19'!$A$4:$M$1053,13,0)</f>
        <v>PORTE 2</v>
      </c>
      <c r="G184">
        <f>VLOOKUP($F184,'De Para'!$M$2:$O$7,3,0)</f>
        <v>70</v>
      </c>
      <c r="H184" s="7" t="str">
        <f>VLOOKUP($R184,'De Para'!$M$10:$N$25,2,0)</f>
        <v>PERFIL A</v>
      </c>
      <c r="I184" s="7" t="str">
        <f t="shared" si="22"/>
        <v>PORTE 2 / PERFIL A</v>
      </c>
      <c r="J184" s="1">
        <f>VLOOKUP($A184,'De Para'!$D$2:$E$1051,2,0)</f>
        <v>70641.319999999992</v>
      </c>
      <c r="K184" s="1">
        <f>VLOOKUP($A184,'De Para'!$A$2:$B$1051,2,0)</f>
        <v>14032.34605837934</v>
      </c>
      <c r="L184" s="1">
        <f>VLOOKUP(A184,'De Para'!$G$2:$H$1050,2,0)</f>
        <v>43424.822681546728</v>
      </c>
      <c r="M184">
        <f>VLOOKUP($A184,'De Para'!$J$2:$K$1051,2,0)</f>
        <v>54</v>
      </c>
      <c r="N184">
        <f t="shared" si="24"/>
        <v>1</v>
      </c>
      <c r="O184">
        <f t="shared" si="25"/>
        <v>1</v>
      </c>
      <c r="P184">
        <f t="shared" si="26"/>
        <v>1</v>
      </c>
      <c r="Q184">
        <f t="shared" si="27"/>
        <v>1</v>
      </c>
      <c r="R184" t="str">
        <f t="shared" si="23"/>
        <v>1111</v>
      </c>
      <c r="S184" s="29" t="e">
        <f>J184/#REF!</f>
        <v>#REF!</v>
      </c>
      <c r="T184" s="29" t="e">
        <f>K184/#REF!</f>
        <v>#REF!</v>
      </c>
      <c r="U184" s="29" t="e">
        <f>L184/#REF!</f>
        <v>#REF!</v>
      </c>
      <c r="W184" t="str">
        <f>VLOOKUP(R184,'De Para'!$O$9:$P$25,2,FALSE)</f>
        <v>Lojas com todas as metas</v>
      </c>
      <c r="X184">
        <f>VLOOKUP(W184,content!$B:$C,2,FALSE)</f>
        <v>741869</v>
      </c>
      <c r="Y184">
        <f>VLOOKUP(F184&amp;W184,content!$E:$H,4,FALSE)</f>
        <v>741882</v>
      </c>
    </row>
    <row r="185" spans="1:25" x14ac:dyDescent="0.25">
      <c r="A185">
        <v>929</v>
      </c>
      <c r="B185" t="str">
        <f>VLOOKUP($A185,'De Para'!$AI$2:$AL$1051,2,0)</f>
        <v>SHOP METROPOLITAN GARDEN - MG</v>
      </c>
      <c r="C185">
        <f>VLOOKUP($A185,'De Para'!$AI$2:$AL$1051,3,0)</f>
        <v>411</v>
      </c>
      <c r="D185" t="str">
        <f>VLOOKUP($A185,'De Para'!$AI$2:$AL$1051,4,0)</f>
        <v>MG/NE</v>
      </c>
      <c r="E185">
        <v>0</v>
      </c>
      <c r="F185" s="7" t="str">
        <f>VLOOKUP($A185,'[1]PORTE 18-19'!$A$4:$M$1053,13,0)</f>
        <v>PORTE 2</v>
      </c>
      <c r="G185">
        <f>VLOOKUP($F185,'De Para'!$M$2:$O$7,3,0)</f>
        <v>70</v>
      </c>
      <c r="H185" s="7" t="str">
        <f>VLOOKUP($R185,'De Para'!$M$10:$N$25,2,0)</f>
        <v>PERFIL A</v>
      </c>
      <c r="I185" s="7" t="str">
        <f t="shared" si="22"/>
        <v>PORTE 2 / PERFIL A</v>
      </c>
      <c r="J185" s="1">
        <f>VLOOKUP($A185,'De Para'!$D$2:$E$1051,2,0)</f>
        <v>87998.810000000012</v>
      </c>
      <c r="K185" s="1">
        <f>VLOOKUP($A185,'De Para'!$A$2:$B$1051,2,0)</f>
        <v>90239.555966081156</v>
      </c>
      <c r="L185" s="1">
        <f>VLOOKUP(A185,'De Para'!$G$2:$H$1050,2,0)</f>
        <v>64032.782419868861</v>
      </c>
      <c r="M185">
        <f>VLOOKUP($A185,'De Para'!$J$2:$K$1051,2,0)</f>
        <v>42</v>
      </c>
      <c r="N185">
        <f t="shared" si="24"/>
        <v>1</v>
      </c>
      <c r="O185">
        <f t="shared" si="25"/>
        <v>1</v>
      </c>
      <c r="P185">
        <f t="shared" si="26"/>
        <v>1</v>
      </c>
      <c r="Q185">
        <f t="shared" si="27"/>
        <v>1</v>
      </c>
      <c r="R185" t="str">
        <f t="shared" si="23"/>
        <v>1111</v>
      </c>
      <c r="S185" s="29" t="e">
        <f>J185/#REF!</f>
        <v>#REF!</v>
      </c>
      <c r="T185" s="29" t="e">
        <f>K185/#REF!</f>
        <v>#REF!</v>
      </c>
      <c r="U185" s="29" t="e">
        <f>L185/#REF!</f>
        <v>#REF!</v>
      </c>
      <c r="W185" t="str">
        <f>VLOOKUP(R185,'De Para'!$O$9:$P$25,2,FALSE)</f>
        <v>Lojas com todas as metas</v>
      </c>
      <c r="X185">
        <f>VLOOKUP(W185,content!$B:$C,2,FALSE)</f>
        <v>741869</v>
      </c>
      <c r="Y185">
        <f>VLOOKUP(F185&amp;W185,content!$E:$H,4,FALSE)</f>
        <v>741882</v>
      </c>
    </row>
    <row r="186" spans="1:25" x14ac:dyDescent="0.25">
      <c r="A186">
        <v>931</v>
      </c>
      <c r="B186" t="str">
        <f>VLOOKUP($A186,'De Para'!$AI$2:$AL$1051,2,0)</f>
        <v xml:space="preserve"> SHOP RESENDE - RJ </v>
      </c>
      <c r="C186">
        <f>VLOOKUP($A186,'De Para'!$AI$2:$AL$1051,3,0)</f>
        <v>213</v>
      </c>
      <c r="D186" t="str">
        <f>VLOOKUP($A186,'De Para'!$AI$2:$AL$1051,4,0)</f>
        <v>RIO/ES</v>
      </c>
      <c r="E186">
        <v>0</v>
      </c>
      <c r="F186" s="7" t="str">
        <f>VLOOKUP($A186,'[1]PORTE 18-19'!$A$4:$M$1053,13,0)</f>
        <v>PORTE 2</v>
      </c>
      <c r="G186">
        <f>VLOOKUP($F186,'De Para'!$M$2:$O$7,3,0)</f>
        <v>70</v>
      </c>
      <c r="H186" s="7" t="str">
        <f>VLOOKUP($R186,'De Para'!$M$10:$N$25,2,0)</f>
        <v>PERFIL A</v>
      </c>
      <c r="I186" s="7" t="str">
        <f t="shared" si="22"/>
        <v>PORTE 2 / PERFIL A</v>
      </c>
      <c r="J186" s="1">
        <f>VLOOKUP($A186,'De Para'!$D$2:$E$1051,2,0)</f>
        <v>91091.36000000003</v>
      </c>
      <c r="K186" s="1">
        <f>VLOOKUP($A186,'De Para'!$A$2:$B$1051,2,0)</f>
        <v>105626.71579138226</v>
      </c>
      <c r="L186" s="1">
        <f>VLOOKUP(A186,'De Para'!$G$2:$H$1050,2,0)</f>
        <v>46989.450614727342</v>
      </c>
      <c r="M186">
        <f>VLOOKUP($A186,'De Para'!$J$2:$K$1051,2,0)</f>
        <v>78</v>
      </c>
      <c r="N186">
        <f t="shared" si="24"/>
        <v>1</v>
      </c>
      <c r="O186">
        <f t="shared" si="25"/>
        <v>1</v>
      </c>
      <c r="P186">
        <f t="shared" si="26"/>
        <v>1</v>
      </c>
      <c r="Q186">
        <f t="shared" si="27"/>
        <v>1</v>
      </c>
      <c r="R186" t="str">
        <f t="shared" si="23"/>
        <v>1111</v>
      </c>
      <c r="S186" s="29" t="e">
        <f>J186/#REF!</f>
        <v>#REF!</v>
      </c>
      <c r="T186" s="29" t="e">
        <f>K186/#REF!</f>
        <v>#REF!</v>
      </c>
      <c r="U186" s="29" t="e">
        <f>L186/#REF!</f>
        <v>#REF!</v>
      </c>
      <c r="W186" t="str">
        <f>VLOOKUP(R186,'De Para'!$O$9:$P$25,2,FALSE)</f>
        <v>Lojas com todas as metas</v>
      </c>
      <c r="X186">
        <f>VLOOKUP(W186,content!$B:$C,2,FALSE)</f>
        <v>741869</v>
      </c>
      <c r="Y186">
        <f>VLOOKUP(F186&amp;W186,content!$E:$H,4,FALSE)</f>
        <v>741882</v>
      </c>
    </row>
    <row r="187" spans="1:25" x14ac:dyDescent="0.25">
      <c r="A187">
        <v>933</v>
      </c>
      <c r="B187" t="str">
        <f>VLOOKUP($A187,'De Para'!$AI$2:$AL$1051,2,0)</f>
        <v>SHOP ESTAÇÃO BH - MG</v>
      </c>
      <c r="C187">
        <f>VLOOKUP($A187,'De Para'!$AI$2:$AL$1051,3,0)</f>
        <v>412</v>
      </c>
      <c r="D187" t="str">
        <f>VLOOKUP($A187,'De Para'!$AI$2:$AL$1051,4,0)</f>
        <v>MG/NE</v>
      </c>
      <c r="E187">
        <v>0</v>
      </c>
      <c r="F187" s="7" t="str">
        <f>VLOOKUP($A187,'[1]PORTE 18-19'!$A$4:$M$1053,13,0)</f>
        <v>PORTE 3</v>
      </c>
      <c r="G187">
        <f>VLOOKUP($F187,'De Para'!$M$2:$O$7,3,0)</f>
        <v>90</v>
      </c>
      <c r="H187" s="7" t="str">
        <f>VLOOKUP($R187,'De Para'!$M$10:$N$25,2,0)</f>
        <v>PERFIL A</v>
      </c>
      <c r="I187" s="7" t="str">
        <f t="shared" si="22"/>
        <v>PORTE 3 / PERFIL A</v>
      </c>
      <c r="J187" s="1">
        <f>VLOOKUP($A187,'De Para'!$D$2:$E$1051,2,0)</f>
        <v>83231.34</v>
      </c>
      <c r="K187" s="1">
        <f>VLOOKUP($A187,'De Para'!$A$2:$B$1051,2,0)</f>
        <v>102022.35611701745</v>
      </c>
      <c r="L187" s="1">
        <f>VLOOKUP(A187,'De Para'!$G$2:$H$1050,2,0)</f>
        <v>85208.180864451162</v>
      </c>
      <c r="M187">
        <f>VLOOKUP($A187,'De Para'!$J$2:$K$1051,2,0)</f>
        <v>79</v>
      </c>
      <c r="N187">
        <f t="shared" si="24"/>
        <v>1</v>
      </c>
      <c r="O187">
        <f t="shared" si="25"/>
        <v>1</v>
      </c>
      <c r="P187">
        <f t="shared" si="26"/>
        <v>1</v>
      </c>
      <c r="Q187">
        <f t="shared" si="27"/>
        <v>1</v>
      </c>
      <c r="R187" t="str">
        <f t="shared" si="23"/>
        <v>1111</v>
      </c>
      <c r="S187" s="29" t="e">
        <f>J187/#REF!</f>
        <v>#REF!</v>
      </c>
      <c r="T187" s="29" t="e">
        <f>K187/#REF!</f>
        <v>#REF!</v>
      </c>
      <c r="U187" s="29" t="e">
        <f>L187/#REF!</f>
        <v>#REF!</v>
      </c>
      <c r="W187" t="str">
        <f>VLOOKUP(R187,'De Para'!$O$9:$P$25,2,FALSE)</f>
        <v>Lojas com todas as metas</v>
      </c>
      <c r="X187">
        <f>VLOOKUP(W187,content!$B:$C,2,FALSE)</f>
        <v>741869</v>
      </c>
      <c r="Y187">
        <f>VLOOKUP(F187&amp;W187,content!$E:$H,4,FALSE)</f>
        <v>741893</v>
      </c>
    </row>
    <row r="188" spans="1:25" x14ac:dyDescent="0.25">
      <c r="A188">
        <v>935</v>
      </c>
      <c r="B188" t="str">
        <f>VLOOKUP($A188,'De Para'!$AI$2:$AL$1051,2,0)</f>
        <v>SHOP CONTINENT PARK - SC</v>
      </c>
      <c r="C188">
        <f>VLOOKUP($A188,'De Para'!$AI$2:$AL$1051,3,0)</f>
        <v>611</v>
      </c>
      <c r="D188" t="str">
        <f>VLOOKUP($A188,'De Para'!$AI$2:$AL$1051,4,0)</f>
        <v>PREMIUM</v>
      </c>
      <c r="E188">
        <v>0</v>
      </c>
      <c r="F188" s="7" t="str">
        <f>VLOOKUP($A188,'[1]PORTE 18-19'!$A$4:$M$1053,13,0)</f>
        <v>PORTE 2</v>
      </c>
      <c r="G188">
        <f>VLOOKUP($F188,'De Para'!$M$2:$O$7,3,0)</f>
        <v>70</v>
      </c>
      <c r="H188" s="7" t="str">
        <f>VLOOKUP($R188,'De Para'!$M$10:$N$25,2,0)</f>
        <v>PERFIL E</v>
      </c>
      <c r="I188" s="7" t="str">
        <f t="shared" ref="I188:I249" si="34">F188&amp;" / "&amp;H188</f>
        <v>PORTE 2 / PERFIL E</v>
      </c>
      <c r="J188" s="1">
        <f>VLOOKUP($A188,'De Para'!$D$2:$E$1051,2,0)</f>
        <v>0</v>
      </c>
      <c r="K188" s="1">
        <f>VLOOKUP($A188,'De Para'!$A$2:$B$1051,2,0)</f>
        <v>0</v>
      </c>
      <c r="L188" s="1">
        <f>VLOOKUP(A188,'De Para'!$G$2:$H$1050,2,0)</f>
        <v>39811.47600533349</v>
      </c>
      <c r="M188">
        <f>VLOOKUP($A188,'De Para'!$J$2:$K$1051,2,0)</f>
        <v>15</v>
      </c>
      <c r="N188">
        <f t="shared" si="24"/>
        <v>0</v>
      </c>
      <c r="O188">
        <f t="shared" si="25"/>
        <v>0</v>
      </c>
      <c r="P188">
        <f t="shared" si="26"/>
        <v>1</v>
      </c>
      <c r="Q188">
        <f t="shared" si="27"/>
        <v>1</v>
      </c>
      <c r="R188" t="str">
        <f t="shared" si="23"/>
        <v>0011</v>
      </c>
      <c r="S188" s="29" t="e">
        <f>J188/#REF!</f>
        <v>#REF!</v>
      </c>
      <c r="T188" s="29" t="e">
        <f>K188/#REF!</f>
        <v>#REF!</v>
      </c>
      <c r="U188" s="29" t="e">
        <f>L188/#REF!</f>
        <v>#REF!</v>
      </c>
      <c r="V188">
        <v>1</v>
      </c>
      <c r="W188" t="str">
        <f>VLOOKUP(R188,'De Para'!$O$9:$P$25,2,FALSE)</f>
        <v>Lojas sem meta de CDC e Móveis</v>
      </c>
      <c r="X188">
        <f>VLOOKUP(W188,content!$B:$C,2,FALSE)</f>
        <v>741877</v>
      </c>
      <c r="Y188">
        <f>VLOOKUP(F188&amp;W188,content!$E:$H,4,FALSE)</f>
        <v>742464</v>
      </c>
    </row>
    <row r="189" spans="1:25" x14ac:dyDescent="0.25">
      <c r="A189">
        <v>941</v>
      </c>
      <c r="B189" t="str">
        <f>VLOOKUP($A189,'De Para'!$AI$2:$AL$1051,2,0)</f>
        <v>SHOP PARK SHOPPING CAMPO GDE - RJ</v>
      </c>
      <c r="C189">
        <f>VLOOKUP($A189,'De Para'!$AI$2:$AL$1051,3,0)</f>
        <v>612</v>
      </c>
      <c r="D189" t="str">
        <f>VLOOKUP($A189,'De Para'!$AI$2:$AL$1051,4,0)</f>
        <v>PREMIUM</v>
      </c>
      <c r="E189">
        <v>0</v>
      </c>
      <c r="F189" s="7" t="str">
        <f>VLOOKUP($A189,'[1]PORTE 18-19'!$A$4:$M$1053,13,0)</f>
        <v>PORTE 3</v>
      </c>
      <c r="G189">
        <f>VLOOKUP($F189,'De Para'!$M$2:$O$7,3,0)</f>
        <v>90</v>
      </c>
      <c r="H189" s="7" t="str">
        <f>VLOOKUP($R189,'De Para'!$M$10:$N$25,2,0)</f>
        <v>PERFIL A</v>
      </c>
      <c r="I189" s="7" t="str">
        <f t="shared" si="34"/>
        <v>PORTE 3 / PERFIL A</v>
      </c>
      <c r="J189" s="1">
        <f>VLOOKUP($A189,'De Para'!$D$2:$E$1051,2,0)</f>
        <v>51830.790000000008</v>
      </c>
      <c r="K189" s="1">
        <f>VLOOKUP($A189,'De Para'!$A$2:$B$1051,2,0)</f>
        <v>16385.882245187058</v>
      </c>
      <c r="L189" s="1">
        <f>VLOOKUP(A189,'De Para'!$G$2:$H$1050,2,0)</f>
        <v>42999.008277409957</v>
      </c>
      <c r="M189">
        <f>VLOOKUP($A189,'De Para'!$J$2:$K$1051,2,0)</f>
        <v>89</v>
      </c>
      <c r="N189">
        <f t="shared" si="24"/>
        <v>1</v>
      </c>
      <c r="O189">
        <f t="shared" si="25"/>
        <v>1</v>
      </c>
      <c r="P189">
        <f t="shared" si="26"/>
        <v>1</v>
      </c>
      <c r="Q189">
        <f t="shared" si="27"/>
        <v>1</v>
      </c>
      <c r="R189" t="str">
        <f t="shared" ref="R189:R250" si="35">IF($E189=0,N189&amp;O189&amp;P189&amp;Q189,N189&amp;0&amp;0&amp;Q189&amp;"M")</f>
        <v>1111</v>
      </c>
      <c r="S189" s="29" t="e">
        <f>J189/#REF!</f>
        <v>#REF!</v>
      </c>
      <c r="T189" s="29" t="e">
        <f>K189/#REF!</f>
        <v>#REF!</v>
      </c>
      <c r="U189" s="29" t="e">
        <f>L189/#REF!</f>
        <v>#REF!</v>
      </c>
      <c r="W189" t="str">
        <f>VLOOKUP(R189,'De Para'!$O$9:$P$25,2,FALSE)</f>
        <v>Lojas com todas as metas</v>
      </c>
      <c r="X189">
        <f>VLOOKUP(W189,content!$B:$C,2,FALSE)</f>
        <v>741869</v>
      </c>
      <c r="Y189">
        <f>VLOOKUP(F189&amp;W189,content!$E:$H,4,FALSE)</f>
        <v>741893</v>
      </c>
    </row>
    <row r="190" spans="1:25" x14ac:dyDescent="0.25">
      <c r="A190">
        <v>943</v>
      </c>
      <c r="B190" t="str">
        <f>VLOOKUP($A190,'De Para'!$AI$2:$AL$1051,2,0)</f>
        <v>DR. FLORES - RS</v>
      </c>
      <c r="C190">
        <f>VLOOKUP($A190,'De Para'!$AI$2:$AL$1051,3,0)</f>
        <v>510</v>
      </c>
      <c r="D190" t="str">
        <f>VLOOKUP($A190,'De Para'!$AI$2:$AL$1051,4,0)</f>
        <v>SUL</v>
      </c>
      <c r="E190">
        <v>0</v>
      </c>
      <c r="F190" s="7" t="str">
        <f>VLOOKUP($A190,'[1]PORTE 18-19'!$A$4:$M$1053,13,0)</f>
        <v>PORTE 3</v>
      </c>
      <c r="G190">
        <f>VLOOKUP($F190,'De Para'!$M$2:$O$7,3,0)</f>
        <v>90</v>
      </c>
      <c r="H190" s="7" t="str">
        <f>VLOOKUP($R190,'De Para'!$M$10:$N$25,2,0)</f>
        <v>PERFIL A</v>
      </c>
      <c r="I190" s="7" t="str">
        <f t="shared" si="34"/>
        <v>PORTE 3 / PERFIL A</v>
      </c>
      <c r="J190" s="1">
        <f>VLOOKUP($A190,'De Para'!$D$2:$E$1051,2,0)</f>
        <v>130025.74</v>
      </c>
      <c r="K190" s="1">
        <f>VLOOKUP($A190,'De Para'!$A$2:$B$1051,2,0)</f>
        <v>232728.70977401864</v>
      </c>
      <c r="L190" s="1">
        <f>VLOOKUP(A190,'De Para'!$G$2:$H$1050,2,0)</f>
        <v>43456.319080700196</v>
      </c>
      <c r="M190">
        <f>VLOOKUP($A190,'De Para'!$J$2:$K$1051,2,0)</f>
        <v>86</v>
      </c>
      <c r="N190">
        <f t="shared" si="24"/>
        <v>1</v>
      </c>
      <c r="O190">
        <f t="shared" si="25"/>
        <v>1</v>
      </c>
      <c r="P190">
        <f t="shared" si="26"/>
        <v>1</v>
      </c>
      <c r="Q190">
        <f t="shared" si="27"/>
        <v>1</v>
      </c>
      <c r="R190" t="str">
        <f t="shared" si="35"/>
        <v>1111</v>
      </c>
      <c r="S190" s="29" t="e">
        <f>J190/#REF!</f>
        <v>#REF!</v>
      </c>
      <c r="T190" s="29" t="e">
        <f>K190/#REF!</f>
        <v>#REF!</v>
      </c>
      <c r="U190" s="29" t="e">
        <f>L190/#REF!</f>
        <v>#REF!</v>
      </c>
      <c r="W190" t="str">
        <f>VLOOKUP(R190,'De Para'!$O$9:$P$25,2,FALSE)</f>
        <v>Lojas com todas as metas</v>
      </c>
      <c r="X190">
        <f>VLOOKUP(W190,content!$B:$C,2,FALSE)</f>
        <v>741869</v>
      </c>
      <c r="Y190">
        <f>VLOOKUP(F190&amp;W190,content!$E:$H,4,FALSE)</f>
        <v>741893</v>
      </c>
    </row>
    <row r="191" spans="1:25" x14ac:dyDescent="0.25">
      <c r="A191">
        <v>952</v>
      </c>
      <c r="B191" t="str">
        <f>VLOOKUP($A191,'De Para'!$AI$2:$AL$1051,2,0)</f>
        <v>SHOP PELOTAS - RS</v>
      </c>
      <c r="C191">
        <f>VLOOKUP($A191,'De Para'!$AI$2:$AL$1051,3,0)</f>
        <v>510</v>
      </c>
      <c r="D191" t="str">
        <f>VLOOKUP($A191,'De Para'!$AI$2:$AL$1051,4,0)</f>
        <v>SUL</v>
      </c>
      <c r="E191">
        <v>0</v>
      </c>
      <c r="F191" s="7" t="str">
        <f>VLOOKUP($A191,'[1]PORTE 18-19'!$A$4:$M$1053,13,0)</f>
        <v>PORTE 2</v>
      </c>
      <c r="G191">
        <f>VLOOKUP($F191,'De Para'!$M$2:$O$7,3,0)</f>
        <v>70</v>
      </c>
      <c r="H191" s="7" t="str">
        <f>VLOOKUP($R191,'De Para'!$M$10:$N$25,2,0)</f>
        <v>PERFIL B</v>
      </c>
      <c r="I191" s="7" t="str">
        <f t="shared" si="34"/>
        <v>PORTE 2 / PERFIL B</v>
      </c>
      <c r="J191" s="1">
        <f>VLOOKUP($A191,'De Para'!$D$2:$E$1051,2,0)</f>
        <v>0</v>
      </c>
      <c r="K191" s="1">
        <f>VLOOKUP($A191,'De Para'!$A$2:$B$1051,2,0)</f>
        <v>1247.8002849186541</v>
      </c>
      <c r="L191" s="1">
        <f>VLOOKUP(A191,'De Para'!$G$2:$H$1050,2,0)</f>
        <v>27284.044470720026</v>
      </c>
      <c r="M191">
        <f>VLOOKUP($A191,'De Para'!$J$2:$K$1051,2,0)</f>
        <v>10</v>
      </c>
      <c r="N191">
        <f t="shared" si="24"/>
        <v>0</v>
      </c>
      <c r="O191">
        <f t="shared" si="25"/>
        <v>1</v>
      </c>
      <c r="P191">
        <f t="shared" si="26"/>
        <v>1</v>
      </c>
      <c r="Q191">
        <f t="shared" si="27"/>
        <v>1</v>
      </c>
      <c r="R191" t="str">
        <f t="shared" si="35"/>
        <v>0111</v>
      </c>
      <c r="S191" s="29" t="e">
        <f>J191/#REF!</f>
        <v>#REF!</v>
      </c>
      <c r="T191" s="29" t="e">
        <f>K191/#REF!</f>
        <v>#REF!</v>
      </c>
      <c r="U191" s="29" t="e">
        <f>L191/#REF!</f>
        <v>#REF!</v>
      </c>
      <c r="V191">
        <v>1</v>
      </c>
      <c r="W191" t="str">
        <f>VLOOKUP(R191,'De Para'!$O$9:$P$25,2,FALSE)</f>
        <v>Lojas sem meta de CDC</v>
      </c>
      <c r="X191">
        <f>VLOOKUP(W191,content!$B:$C,2,FALSE)</f>
        <v>741883</v>
      </c>
      <c r="Y191">
        <f>VLOOKUP(F191&amp;W191,content!$E:$H,4,FALSE)</f>
        <v>741887</v>
      </c>
    </row>
    <row r="192" spans="1:25" x14ac:dyDescent="0.25">
      <c r="A192">
        <v>953</v>
      </c>
      <c r="B192" t="str">
        <f>VLOOKUP($A192,'De Para'!$AI$2:$AL$1051,2,0)</f>
        <v>SHOP PRAÇA RIO GRANDE - RS</v>
      </c>
      <c r="C192">
        <f>VLOOKUP($A192,'De Para'!$AI$2:$AL$1051,3,0)</f>
        <v>510</v>
      </c>
      <c r="D192" t="str">
        <f>VLOOKUP($A192,'De Para'!$AI$2:$AL$1051,4,0)</f>
        <v>SUL</v>
      </c>
      <c r="E192">
        <v>0</v>
      </c>
      <c r="F192" s="7" t="str">
        <f>VLOOKUP($A192,'[1]PORTE 18-19'!$A$4:$M$1053,13,0)</f>
        <v>PORTE 2</v>
      </c>
      <c r="G192">
        <f>VLOOKUP($F192,'De Para'!$M$2:$O$7,3,0)</f>
        <v>70</v>
      </c>
      <c r="H192" s="7" t="str">
        <f>VLOOKUP($R192,'De Para'!$M$10:$N$25,2,0)</f>
        <v>PERFIL B</v>
      </c>
      <c r="I192" s="7" t="str">
        <f t="shared" si="34"/>
        <v>PORTE 2 / PERFIL B</v>
      </c>
      <c r="J192" s="1">
        <f>VLOOKUP($A192,'De Para'!$D$2:$E$1051,2,0)</f>
        <v>0</v>
      </c>
      <c r="K192" s="1">
        <f>VLOOKUP($A192,'De Para'!$A$2:$B$1051,2,0)</f>
        <v>60933.472157411801</v>
      </c>
      <c r="L192" s="1">
        <f>VLOOKUP(A192,'De Para'!$G$2:$H$1050,2,0)</f>
        <v>31737.37121358906</v>
      </c>
      <c r="M192">
        <f>VLOOKUP($A192,'De Para'!$J$2:$K$1051,2,0)</f>
        <v>30</v>
      </c>
      <c r="N192">
        <f t="shared" si="24"/>
        <v>0</v>
      </c>
      <c r="O192">
        <f t="shared" si="25"/>
        <v>1</v>
      </c>
      <c r="P192">
        <f t="shared" si="26"/>
        <v>1</v>
      </c>
      <c r="Q192">
        <f t="shared" si="27"/>
        <v>1</v>
      </c>
      <c r="R192" t="str">
        <f t="shared" si="35"/>
        <v>0111</v>
      </c>
      <c r="S192" s="29" t="e">
        <f>J192/#REF!</f>
        <v>#REF!</v>
      </c>
      <c r="T192" s="29" t="e">
        <f>K192/#REF!</f>
        <v>#REF!</v>
      </c>
      <c r="U192" s="29" t="e">
        <f>L192/#REF!</f>
        <v>#REF!</v>
      </c>
      <c r="W192" t="str">
        <f>VLOOKUP(R192,'De Para'!$O$9:$P$25,2,FALSE)</f>
        <v>Lojas sem meta de CDC</v>
      </c>
      <c r="X192">
        <f>VLOOKUP(W192,content!$B:$C,2,FALSE)</f>
        <v>741883</v>
      </c>
      <c r="Y192">
        <f>VLOOKUP(F192&amp;W192,content!$E:$H,4,FALSE)</f>
        <v>741887</v>
      </c>
    </row>
    <row r="193" spans="1:25" x14ac:dyDescent="0.25">
      <c r="A193">
        <v>954</v>
      </c>
      <c r="B193" t="str">
        <f>VLOOKUP($A193,'De Para'!$AI$2:$AL$1051,2,0)</f>
        <v>AMÉRICAS SHOP - RJ</v>
      </c>
      <c r="C193">
        <f>VLOOKUP($A193,'De Para'!$AI$2:$AL$1051,3,0)</f>
        <v>214</v>
      </c>
      <c r="D193" t="str">
        <f>VLOOKUP($A193,'De Para'!$AI$2:$AL$1051,4,0)</f>
        <v>RIO/ES</v>
      </c>
      <c r="E193">
        <v>0</v>
      </c>
      <c r="F193" s="7" t="str">
        <f>VLOOKUP($A193,'[1]PORTE 18-19'!$A$4:$M$1053,13,0)</f>
        <v>PORTE 3</v>
      </c>
      <c r="G193">
        <f>VLOOKUP($F193,'De Para'!$M$2:$O$7,3,0)</f>
        <v>90</v>
      </c>
      <c r="H193" s="7" t="str">
        <f>VLOOKUP($R193,'De Para'!$M$10:$N$25,2,0)</f>
        <v>PERFIL A</v>
      </c>
      <c r="I193" s="7" t="str">
        <f t="shared" si="34"/>
        <v>PORTE 3 / PERFIL A</v>
      </c>
      <c r="J193" s="1">
        <f>VLOOKUP($A193,'De Para'!$D$2:$E$1051,2,0)</f>
        <v>64105.060000000005</v>
      </c>
      <c r="K193" s="1">
        <f>VLOOKUP($A193,'De Para'!$A$2:$B$1051,2,0)</f>
        <v>115017.67864464616</v>
      </c>
      <c r="L193" s="1">
        <f>VLOOKUP(A193,'De Para'!$G$2:$H$1050,2,0)</f>
        <v>43232.171010806742</v>
      </c>
      <c r="M193">
        <f>VLOOKUP($A193,'De Para'!$J$2:$K$1051,2,0)</f>
        <v>41</v>
      </c>
      <c r="N193">
        <f t="shared" ref="N193:N254" si="36">IF(J193&gt;0,1,0)</f>
        <v>1</v>
      </c>
      <c r="O193">
        <f t="shared" ref="O193:O254" si="37">IF(K193&gt;0,1,0)</f>
        <v>1</v>
      </c>
      <c r="P193">
        <f t="shared" ref="P193:P254" si="38">IF(L193&gt;0,1,0)</f>
        <v>1</v>
      </c>
      <c r="Q193">
        <f t="shared" ref="Q193:Q254" si="39">IF(M193&gt;0,1,0)</f>
        <v>1</v>
      </c>
      <c r="R193" t="str">
        <f t="shared" si="35"/>
        <v>1111</v>
      </c>
      <c r="S193" s="29" t="e">
        <f>J193/#REF!</f>
        <v>#REF!</v>
      </c>
      <c r="T193" s="29" t="e">
        <f>K193/#REF!</f>
        <v>#REF!</v>
      </c>
      <c r="U193" s="29" t="e">
        <f>L193/#REF!</f>
        <v>#REF!</v>
      </c>
      <c r="W193" t="str">
        <f>VLOOKUP(R193,'De Para'!$O$9:$P$25,2,FALSE)</f>
        <v>Lojas com todas as metas</v>
      </c>
      <c r="X193">
        <f>VLOOKUP(W193,content!$B:$C,2,FALSE)</f>
        <v>741869</v>
      </c>
      <c r="Y193">
        <f>VLOOKUP(F193&amp;W193,content!$E:$H,4,FALSE)</f>
        <v>741893</v>
      </c>
    </row>
    <row r="194" spans="1:25" x14ac:dyDescent="0.25">
      <c r="A194">
        <v>955</v>
      </c>
      <c r="B194" t="str">
        <f>VLOOKUP($A194,'De Para'!$AI$2:$AL$1051,2,0)</f>
        <v>SHOP PARK LAGOS - RJ</v>
      </c>
      <c r="C194">
        <f>VLOOKUP($A194,'De Para'!$AI$2:$AL$1051,3,0)</f>
        <v>215</v>
      </c>
      <c r="D194" t="str">
        <f>VLOOKUP($A194,'De Para'!$AI$2:$AL$1051,4,0)</f>
        <v>RIO/ES</v>
      </c>
      <c r="E194">
        <v>0</v>
      </c>
      <c r="F194" s="7" t="str">
        <f>VLOOKUP($A194,'[1]PORTE 18-19'!$A$4:$M$1053,13,0)</f>
        <v>PORTE 3</v>
      </c>
      <c r="G194">
        <f>VLOOKUP($F194,'De Para'!$M$2:$O$7,3,0)</f>
        <v>90</v>
      </c>
      <c r="H194" s="7" t="str">
        <f>VLOOKUP($R194,'De Para'!$M$10:$N$25,2,0)</f>
        <v>PERFIL A</v>
      </c>
      <c r="I194" s="7" t="str">
        <f t="shared" si="34"/>
        <v>PORTE 3 / PERFIL A</v>
      </c>
      <c r="J194" s="1">
        <f>VLOOKUP($A194,'De Para'!$D$2:$E$1051,2,0)</f>
        <v>83109.759999999995</v>
      </c>
      <c r="K194" s="1">
        <f>VLOOKUP($A194,'De Para'!$A$2:$B$1051,2,0)</f>
        <v>96403.077904301099</v>
      </c>
      <c r="L194" s="1">
        <f>VLOOKUP(A194,'De Para'!$G$2:$H$1050,2,0)</f>
        <v>49900.625743184319</v>
      </c>
      <c r="M194">
        <f>VLOOKUP($A194,'De Para'!$J$2:$K$1051,2,0)</f>
        <v>69</v>
      </c>
      <c r="N194">
        <f t="shared" si="36"/>
        <v>1</v>
      </c>
      <c r="O194">
        <f t="shared" si="37"/>
        <v>1</v>
      </c>
      <c r="P194">
        <f t="shared" si="38"/>
        <v>1</v>
      </c>
      <c r="Q194">
        <f t="shared" si="39"/>
        <v>1</v>
      </c>
      <c r="R194" t="str">
        <f t="shared" si="35"/>
        <v>1111</v>
      </c>
      <c r="S194" s="29" t="e">
        <f>J194/#REF!</f>
        <v>#REF!</v>
      </c>
      <c r="T194" s="29" t="e">
        <f>K194/#REF!</f>
        <v>#REF!</v>
      </c>
      <c r="U194" s="29" t="e">
        <f>L194/#REF!</f>
        <v>#REF!</v>
      </c>
      <c r="W194" t="str">
        <f>VLOOKUP(R194,'De Para'!$O$9:$P$25,2,FALSE)</f>
        <v>Lojas com todas as metas</v>
      </c>
      <c r="X194">
        <f>VLOOKUP(W194,content!$B:$C,2,FALSE)</f>
        <v>741869</v>
      </c>
      <c r="Y194">
        <f>VLOOKUP(F194&amp;W194,content!$E:$H,4,FALSE)</f>
        <v>741893</v>
      </c>
    </row>
    <row r="195" spans="1:25" x14ac:dyDescent="0.25">
      <c r="A195">
        <v>956</v>
      </c>
      <c r="B195" t="str">
        <f>VLOOKUP($A195,'De Para'!$AI$2:$AL$1051,2,0)</f>
        <v>SHOP BALNEÁRIO CAMBORIÚ - SC</v>
      </c>
      <c r="C195">
        <f>VLOOKUP($A195,'De Para'!$AI$2:$AL$1051,3,0)</f>
        <v>611</v>
      </c>
      <c r="D195" t="str">
        <f>VLOOKUP($A195,'De Para'!$AI$2:$AL$1051,4,0)</f>
        <v>PREMIUM</v>
      </c>
      <c r="E195">
        <v>0</v>
      </c>
      <c r="F195" s="7" t="str">
        <f>VLOOKUP($A195,'[1]PORTE 18-19'!$A$4:$M$1053,13,0)</f>
        <v>PORTE 3</v>
      </c>
      <c r="G195">
        <f>VLOOKUP($F195,'De Para'!$M$2:$O$7,3,0)</f>
        <v>90</v>
      </c>
      <c r="H195" s="7" t="str">
        <f>VLOOKUP($R195,'De Para'!$M$10:$N$25,2,0)</f>
        <v>PERFIL B</v>
      </c>
      <c r="I195" s="7" t="str">
        <f t="shared" si="34"/>
        <v>PORTE 3 / PERFIL B</v>
      </c>
      <c r="J195" s="1">
        <f>VLOOKUP($A195,'De Para'!$D$2:$E$1051,2,0)</f>
        <v>0</v>
      </c>
      <c r="K195" s="1">
        <f>VLOOKUP($A195,'De Para'!$A$2:$B$1051,2,0)</f>
        <v>639.58737058717213</v>
      </c>
      <c r="L195" s="1">
        <f>VLOOKUP(A195,'De Para'!$G$2:$H$1050,2,0)</f>
        <v>20120.541517764043</v>
      </c>
      <c r="M195">
        <f>VLOOKUP($A195,'De Para'!$J$2:$K$1051,2,0)</f>
        <v>39</v>
      </c>
      <c r="N195">
        <f t="shared" si="36"/>
        <v>0</v>
      </c>
      <c r="O195">
        <f t="shared" si="37"/>
        <v>1</v>
      </c>
      <c r="P195">
        <f t="shared" si="38"/>
        <v>1</v>
      </c>
      <c r="Q195">
        <f t="shared" si="39"/>
        <v>1</v>
      </c>
      <c r="R195" t="str">
        <f t="shared" si="35"/>
        <v>0111</v>
      </c>
      <c r="S195" s="29" t="e">
        <f>J195/#REF!</f>
        <v>#REF!</v>
      </c>
      <c r="T195" s="29" t="e">
        <f>K195/#REF!</f>
        <v>#REF!</v>
      </c>
      <c r="U195" s="29" t="e">
        <f>L195/#REF!</f>
        <v>#REF!</v>
      </c>
      <c r="V195">
        <v>1</v>
      </c>
      <c r="W195" t="str">
        <f>VLOOKUP(R195,'De Para'!$O$9:$P$25,2,FALSE)</f>
        <v>Lojas sem meta de CDC</v>
      </c>
      <c r="X195">
        <f>VLOOKUP(W195,content!$B:$C,2,FALSE)</f>
        <v>741883</v>
      </c>
      <c r="Y195">
        <f>VLOOKUP(F195&amp;W195,content!$E:$H,4,FALSE)</f>
        <v>741896</v>
      </c>
    </row>
    <row r="196" spans="1:25" x14ac:dyDescent="0.25">
      <c r="A196">
        <v>957</v>
      </c>
      <c r="B196" t="str">
        <f>VLOOKUP($A196,'De Para'!$AI$2:$AL$1051,2,0)</f>
        <v>SHOP IGUATEMI SÃO JOSÉ DO RIO PRETO - SP</v>
      </c>
      <c r="C196">
        <f>VLOOKUP($A196,'De Para'!$AI$2:$AL$1051,3,0)</f>
        <v>613</v>
      </c>
      <c r="D196" t="str">
        <f>VLOOKUP($A196,'De Para'!$AI$2:$AL$1051,4,0)</f>
        <v>PREMIUM</v>
      </c>
      <c r="E196">
        <v>0</v>
      </c>
      <c r="F196" s="7" t="str">
        <f>VLOOKUP($A196,'[1]PORTE 18-19'!$A$4:$M$1053,13,0)</f>
        <v>PORTE 2</v>
      </c>
      <c r="G196">
        <f>VLOOKUP($F196,'De Para'!$M$2:$O$7,3,0)</f>
        <v>70</v>
      </c>
      <c r="H196" s="7" t="str">
        <f>VLOOKUP($R196,'De Para'!$M$10:$N$25,2,0)</f>
        <v>PERFIL B</v>
      </c>
      <c r="I196" s="7" t="str">
        <f t="shared" si="34"/>
        <v>PORTE 2 / PERFIL B</v>
      </c>
      <c r="J196" s="1">
        <f>VLOOKUP($A196,'De Para'!$D$2:$E$1051,2,0)</f>
        <v>0</v>
      </c>
      <c r="K196" s="1">
        <f>VLOOKUP($A196,'De Para'!$A$2:$B$1051,2,0)</f>
        <v>1890.1163083461645</v>
      </c>
      <c r="L196" s="1">
        <f>VLOOKUP(A196,'De Para'!$G$2:$H$1050,2,0)</f>
        <v>26190.989897262272</v>
      </c>
      <c r="M196">
        <f>VLOOKUP($A196,'De Para'!$J$2:$K$1051,2,0)</f>
        <v>30</v>
      </c>
      <c r="N196">
        <f t="shared" si="36"/>
        <v>0</v>
      </c>
      <c r="O196">
        <f t="shared" si="37"/>
        <v>1</v>
      </c>
      <c r="P196">
        <f t="shared" si="38"/>
        <v>1</v>
      </c>
      <c r="Q196">
        <f t="shared" si="39"/>
        <v>1</v>
      </c>
      <c r="R196" t="str">
        <f t="shared" si="35"/>
        <v>0111</v>
      </c>
      <c r="S196" s="29" t="e">
        <f>J196/#REF!</f>
        <v>#REF!</v>
      </c>
      <c r="T196" s="29" t="e">
        <f>K196/#REF!</f>
        <v>#REF!</v>
      </c>
      <c r="U196" s="29" t="e">
        <f>L196/#REF!</f>
        <v>#REF!</v>
      </c>
      <c r="V196">
        <v>1</v>
      </c>
      <c r="W196" t="str">
        <f>VLOOKUP(R196,'De Para'!$O$9:$P$25,2,FALSE)</f>
        <v>Lojas sem meta de CDC</v>
      </c>
      <c r="X196">
        <f>VLOOKUP(W196,content!$B:$C,2,FALSE)</f>
        <v>741883</v>
      </c>
      <c r="Y196">
        <f>VLOOKUP(F196&amp;W196,content!$E:$H,4,FALSE)</f>
        <v>741887</v>
      </c>
    </row>
    <row r="197" spans="1:25" x14ac:dyDescent="0.25">
      <c r="A197">
        <v>958</v>
      </c>
      <c r="B197" t="str">
        <f>VLOOKUP($A197,'De Para'!$AI$2:$AL$1051,2,0)</f>
        <v>SUPER SHOPPING OSASCO - SP</v>
      </c>
      <c r="C197">
        <f>VLOOKUP($A197,'De Para'!$AI$2:$AL$1051,3,0)</f>
        <v>314</v>
      </c>
      <c r="D197" t="str">
        <f>VLOOKUP($A197,'De Para'!$AI$2:$AL$1051,4,0)</f>
        <v>GDE SP</v>
      </c>
      <c r="E197">
        <v>0</v>
      </c>
      <c r="F197" s="7" t="str">
        <f>VLOOKUP($A197,'[1]PORTE 18-19'!$A$4:$M$1053,13,0)</f>
        <v>PORTE 2</v>
      </c>
      <c r="G197">
        <f>VLOOKUP($F197,'De Para'!$M$2:$O$7,3,0)</f>
        <v>70</v>
      </c>
      <c r="H197" s="7" t="str">
        <f>VLOOKUP($R197,'De Para'!$M$10:$N$25,2,0)</f>
        <v>PERFIL E</v>
      </c>
      <c r="I197" s="7" t="str">
        <f t="shared" si="34"/>
        <v>PORTE 2 / PERFIL E</v>
      </c>
      <c r="J197" s="1">
        <f>VLOOKUP($A197,'De Para'!$D$2:$E$1051,2,0)</f>
        <v>0</v>
      </c>
      <c r="K197" s="1">
        <f>VLOOKUP($A197,'De Para'!$A$2:$B$1051,2,0)</f>
        <v>0</v>
      </c>
      <c r="L197" s="1">
        <f>VLOOKUP(A197,'De Para'!$G$2:$H$1050,2,0)</f>
        <v>39328.836745360728</v>
      </c>
      <c r="M197">
        <f>VLOOKUP($A197,'De Para'!$J$2:$K$1051,2,0)</f>
        <v>10</v>
      </c>
      <c r="N197">
        <f t="shared" si="36"/>
        <v>0</v>
      </c>
      <c r="O197">
        <f t="shared" si="37"/>
        <v>0</v>
      </c>
      <c r="P197">
        <f t="shared" si="38"/>
        <v>1</v>
      </c>
      <c r="Q197">
        <f t="shared" si="39"/>
        <v>1</v>
      </c>
      <c r="R197" t="str">
        <f t="shared" si="35"/>
        <v>0011</v>
      </c>
      <c r="S197" s="29" t="e">
        <f>J197/#REF!</f>
        <v>#REF!</v>
      </c>
      <c r="T197" s="29" t="e">
        <f>K197/#REF!</f>
        <v>#REF!</v>
      </c>
      <c r="U197" s="29" t="e">
        <f>L197/#REF!</f>
        <v>#REF!</v>
      </c>
      <c r="V197">
        <v>1</v>
      </c>
      <c r="W197" t="str">
        <f>VLOOKUP(R197,'De Para'!$O$9:$P$25,2,FALSE)</f>
        <v>Lojas sem meta de CDC e Móveis</v>
      </c>
      <c r="X197">
        <f>VLOOKUP(W197,content!$B:$C,2,FALSE)</f>
        <v>741877</v>
      </c>
      <c r="Y197">
        <f>VLOOKUP(F197&amp;W197,content!$E:$H,4,FALSE)</f>
        <v>742464</v>
      </c>
    </row>
    <row r="198" spans="1:25" x14ac:dyDescent="0.25">
      <c r="A198">
        <v>959</v>
      </c>
      <c r="B198" t="str">
        <f>VLOOKUP($A198,'De Para'!$AI$2:$AL$1051,2,0)</f>
        <v>SHOPPING GOIABEIRAS - MT</v>
      </c>
      <c r="C198">
        <f>VLOOKUP($A198,'De Para'!$AI$2:$AL$1051,3,0)</f>
        <v>611</v>
      </c>
      <c r="D198" t="str">
        <f>VLOOKUP($A198,'De Para'!$AI$2:$AL$1051,4,0)</f>
        <v>PREMIUM</v>
      </c>
      <c r="E198">
        <v>0</v>
      </c>
      <c r="F198" s="7" t="str">
        <f>VLOOKUP($A198,'[1]PORTE 18-19'!$A$4:$M$1053,13,0)</f>
        <v>PORTE 1</v>
      </c>
      <c r="G198">
        <f>VLOOKUP($F198,'De Para'!$M$2:$O$7,3,0)</f>
        <v>65</v>
      </c>
      <c r="H198" s="7" t="str">
        <f>VLOOKUP($R198,'De Para'!$M$10:$N$25,2,0)</f>
        <v>PERFIL F</v>
      </c>
      <c r="I198" s="7" t="str">
        <f t="shared" si="34"/>
        <v>PORTE 1 / PERFIL F</v>
      </c>
      <c r="J198" s="1">
        <f>VLOOKUP($A198,'De Para'!$D$2:$E$1051,2,0)</f>
        <v>0</v>
      </c>
      <c r="K198" s="1">
        <f>VLOOKUP($A198,'De Para'!$A$2:$B$1051,2,0)</f>
        <v>4321.022716891237</v>
      </c>
      <c r="L198" s="1">
        <f>VLOOKUP(A198,'De Para'!$G$2:$H$1050,2,0)</f>
        <v>11867.700025140841</v>
      </c>
      <c r="M198">
        <f>VLOOKUP($A198,'De Para'!$J$2:$K$1051,2,0)</f>
        <v>0</v>
      </c>
      <c r="N198">
        <f t="shared" si="36"/>
        <v>0</v>
      </c>
      <c r="O198">
        <f t="shared" si="37"/>
        <v>1</v>
      </c>
      <c r="P198">
        <f t="shared" si="38"/>
        <v>1</v>
      </c>
      <c r="Q198">
        <f t="shared" si="39"/>
        <v>0</v>
      </c>
      <c r="R198" t="str">
        <f t="shared" si="35"/>
        <v>0110</v>
      </c>
      <c r="S198" s="29" t="e">
        <f>J198/#REF!</f>
        <v>#REF!</v>
      </c>
      <c r="T198" s="29" t="e">
        <f>K198/#REF!</f>
        <v>#REF!</v>
      </c>
      <c r="U198" s="29" t="e">
        <f>L198/#REF!</f>
        <v>#REF!</v>
      </c>
      <c r="V198">
        <v>1</v>
      </c>
      <c r="W198" t="str">
        <f>VLOOKUP(R198,'De Para'!$O$9:$P$25,2,FALSE)</f>
        <v>Lojas sem meta de CDC e Emissão de Cartões</v>
      </c>
      <c r="X198">
        <f>VLOOKUP(W198,content!$B:$C,2,FALSE)</f>
        <v>741876</v>
      </c>
      <c r="Y198">
        <f>VLOOKUP(F198&amp;W198,content!$E:$H,4,FALSE)</f>
        <v>741863</v>
      </c>
    </row>
    <row r="199" spans="1:25" x14ac:dyDescent="0.25">
      <c r="A199">
        <v>960</v>
      </c>
      <c r="B199" t="str">
        <f>VLOOKUP($A199,'De Para'!$AI$2:$AL$1051,2,0)</f>
        <v>SHOP IGUATEMI SÃO CARLOS - SP</v>
      </c>
      <c r="C199">
        <f>VLOOKUP($A199,'De Para'!$AI$2:$AL$1051,3,0)</f>
        <v>613</v>
      </c>
      <c r="D199" t="str">
        <f>VLOOKUP($A199,'De Para'!$AI$2:$AL$1051,4,0)</f>
        <v>PREMIUM</v>
      </c>
      <c r="E199">
        <v>0</v>
      </c>
      <c r="F199" s="7" t="str">
        <f>VLOOKUP($A199,'[1]PORTE 18-19'!$A$4:$M$1053,13,0)</f>
        <v>PORTE 3</v>
      </c>
      <c r="G199">
        <f>VLOOKUP($F199,'De Para'!$M$2:$O$7,3,0)</f>
        <v>90</v>
      </c>
      <c r="H199" s="7" t="str">
        <f>VLOOKUP($R199,'De Para'!$M$10:$N$25,2,0)</f>
        <v>PERFIL B</v>
      </c>
      <c r="I199" s="7" t="str">
        <f t="shared" si="34"/>
        <v>PORTE 3 / PERFIL B</v>
      </c>
      <c r="J199" s="1">
        <f>VLOOKUP($A199,'De Para'!$D$2:$E$1051,2,0)</f>
        <v>0</v>
      </c>
      <c r="K199" s="1">
        <f>VLOOKUP($A199,'De Para'!$A$2:$B$1051,2,0)</f>
        <v>21758.558116813238</v>
      </c>
      <c r="L199" s="1">
        <f>VLOOKUP(A199,'De Para'!$G$2:$H$1050,2,0)</f>
        <v>30212.597520300769</v>
      </c>
      <c r="M199">
        <f>VLOOKUP($A199,'De Para'!$J$2:$K$1051,2,0)</f>
        <v>43</v>
      </c>
      <c r="N199">
        <f t="shared" si="36"/>
        <v>0</v>
      </c>
      <c r="O199">
        <f t="shared" si="37"/>
        <v>1</v>
      </c>
      <c r="P199">
        <f t="shared" si="38"/>
        <v>1</v>
      </c>
      <c r="Q199">
        <f t="shared" si="39"/>
        <v>1</v>
      </c>
      <c r="R199" t="str">
        <f t="shared" si="35"/>
        <v>0111</v>
      </c>
      <c r="S199" s="29" t="e">
        <f>J199/#REF!</f>
        <v>#REF!</v>
      </c>
      <c r="T199" s="29" t="e">
        <f>K199/#REF!</f>
        <v>#REF!</v>
      </c>
      <c r="U199" s="29" t="e">
        <f>L199/#REF!</f>
        <v>#REF!</v>
      </c>
      <c r="V199">
        <v>1</v>
      </c>
      <c r="W199" t="str">
        <f>VLOOKUP(R199,'De Para'!$O$9:$P$25,2,FALSE)</f>
        <v>Lojas sem meta de CDC</v>
      </c>
      <c r="X199">
        <f>VLOOKUP(W199,content!$B:$C,2,FALSE)</f>
        <v>741883</v>
      </c>
      <c r="Y199">
        <f>VLOOKUP(F199&amp;W199,content!$E:$H,4,FALSE)</f>
        <v>741896</v>
      </c>
    </row>
    <row r="200" spans="1:25" x14ac:dyDescent="0.25">
      <c r="A200">
        <v>964</v>
      </c>
      <c r="B200" t="str">
        <f>VLOOKUP($A200,'De Para'!$AI$2:$AL$1051,2,0)</f>
        <v>SHOPPING GOLDEN SQUARE - SP</v>
      </c>
      <c r="C200">
        <f>VLOOKUP($A200,'De Para'!$AI$2:$AL$1051,3,0)</f>
        <v>311</v>
      </c>
      <c r="D200" t="str">
        <f>VLOOKUP($A200,'De Para'!$AI$2:$AL$1051,4,0)</f>
        <v>GDE SP</v>
      </c>
      <c r="E200">
        <v>0</v>
      </c>
      <c r="F200" s="7" t="str">
        <f>VLOOKUP($A200,'[1]PORTE 18-19'!$A$4:$M$1053,13,0)</f>
        <v>PORTE 1</v>
      </c>
      <c r="G200">
        <f>VLOOKUP($F200,'De Para'!$M$2:$O$7,3,0)</f>
        <v>65</v>
      </c>
      <c r="H200" s="7" t="str">
        <f>VLOOKUP($R200,'De Para'!$M$10:$N$25,2,0)</f>
        <v>PERFIL B</v>
      </c>
      <c r="I200" s="7" t="str">
        <f t="shared" si="34"/>
        <v>PORTE 1 / PERFIL B</v>
      </c>
      <c r="J200" s="1">
        <f>VLOOKUP($A200,'De Para'!$D$2:$E$1051,2,0)</f>
        <v>0</v>
      </c>
      <c r="K200" s="1">
        <f>VLOOKUP($A200,'De Para'!$A$2:$B$1051,2,0)</f>
        <v>830.64663947592271</v>
      </c>
      <c r="L200" s="1">
        <f>VLOOKUP(A200,'De Para'!$G$2:$H$1050,2,0)</f>
        <v>32213.885098255214</v>
      </c>
      <c r="M200">
        <f>VLOOKUP($A200,'De Para'!$J$2:$K$1051,2,0)</f>
        <v>10</v>
      </c>
      <c r="N200">
        <f t="shared" si="36"/>
        <v>0</v>
      </c>
      <c r="O200">
        <f t="shared" si="37"/>
        <v>1</v>
      </c>
      <c r="P200">
        <f t="shared" si="38"/>
        <v>1</v>
      </c>
      <c r="Q200">
        <f t="shared" si="39"/>
        <v>1</v>
      </c>
      <c r="R200" t="str">
        <f t="shared" si="35"/>
        <v>0111</v>
      </c>
      <c r="S200" s="29" t="e">
        <f>J200/#REF!</f>
        <v>#REF!</v>
      </c>
      <c r="T200" s="29" t="e">
        <f>K200/#REF!</f>
        <v>#REF!</v>
      </c>
      <c r="U200" s="29" t="e">
        <f>L200/#REF!</f>
        <v>#REF!</v>
      </c>
      <c r="V200">
        <v>1</v>
      </c>
      <c r="W200" t="str">
        <f>VLOOKUP(R200,'De Para'!$O$9:$P$25,2,FALSE)</f>
        <v>Lojas sem meta de CDC</v>
      </c>
      <c r="X200">
        <f>VLOOKUP(W200,content!$B:$C,2,FALSE)</f>
        <v>741883</v>
      </c>
      <c r="Y200">
        <f>VLOOKUP(F200&amp;W200,content!$E:$H,4,FALSE)</f>
        <v>741859</v>
      </c>
    </row>
    <row r="201" spans="1:25" x14ac:dyDescent="0.25">
      <c r="A201">
        <v>965</v>
      </c>
      <c r="B201" t="str">
        <f>VLOOKUP($A201,'De Para'!$AI$2:$AL$1051,2,0)</f>
        <v>MOB SHOP INTERLAGOS - SP</v>
      </c>
      <c r="C201">
        <f>VLOOKUP($A201,'De Para'!$AI$2:$AL$1051,3,0)</f>
        <v>310</v>
      </c>
      <c r="D201" t="str">
        <f>VLOOKUP($A201,'De Para'!$AI$2:$AL$1051,4,0)</f>
        <v>GDE SP</v>
      </c>
      <c r="E201">
        <v>1</v>
      </c>
      <c r="F201" s="7" t="str">
        <f>VLOOKUP($A201,'[1]PORTE 18-19'!$A$4:$M$1053,13,0)</f>
        <v>PORTE 1</v>
      </c>
      <c r="G201">
        <f>VLOOKUP($F201,'De Para'!$M$2:$O$7,3,0)</f>
        <v>65</v>
      </c>
      <c r="H201" s="7" t="str">
        <f>VLOOKUP($R201,'De Para'!$M$10:$N$25,2,0)</f>
        <v>PERFIL M</v>
      </c>
      <c r="I201" s="7" t="str">
        <f t="shared" si="34"/>
        <v>PORTE 1 / PERFIL M</v>
      </c>
      <c r="J201" s="1">
        <f>VLOOKUP($A201,'De Para'!$D$2:$E$1051,2,0)</f>
        <v>0</v>
      </c>
      <c r="K201" s="1">
        <f>VLOOKUP($A201,'De Para'!$A$2:$B$1051,2,0)</f>
        <v>308.38253738643812</v>
      </c>
      <c r="L201" s="1">
        <f>VLOOKUP(A201,'De Para'!$G$2:$H$1050,2,0)</f>
        <v>278.79874541511589</v>
      </c>
      <c r="M201">
        <f>VLOOKUP($A201,'De Para'!$J$2:$K$1051,2,0)</f>
        <v>20</v>
      </c>
      <c r="N201">
        <f t="shared" si="36"/>
        <v>0</v>
      </c>
      <c r="O201">
        <f t="shared" si="37"/>
        <v>1</v>
      </c>
      <c r="P201">
        <f t="shared" si="38"/>
        <v>1</v>
      </c>
      <c r="Q201">
        <f t="shared" si="39"/>
        <v>1</v>
      </c>
      <c r="R201" t="str">
        <f t="shared" si="35"/>
        <v>0001M</v>
      </c>
      <c r="S201" s="29" t="e">
        <f>J201/#REF!</f>
        <v>#REF!</v>
      </c>
      <c r="T201" s="29" t="e">
        <f>K201/#REF!</f>
        <v>#REF!</v>
      </c>
      <c r="U201" s="29" t="e">
        <f>L201/#REF!</f>
        <v>#REF!</v>
      </c>
      <c r="W201" t="str">
        <f>VLOOKUP(R201,'De Para'!$O$9:$P$25,2,FALSE)</f>
        <v>Lojas Mobile sem meta de CDC</v>
      </c>
      <c r="X201">
        <f>VLOOKUP(W201,content!$B:$C,2,FALSE)</f>
        <v>741873</v>
      </c>
      <c r="Y201">
        <f>VLOOKUP(F201&amp;W201,content!$E:$H,4,FALSE)</f>
        <v>741874</v>
      </c>
    </row>
    <row r="202" spans="1:25" x14ac:dyDescent="0.25">
      <c r="A202">
        <v>966</v>
      </c>
      <c r="B202" t="str">
        <f>VLOOKUP($A202,'De Para'!$AI$2:$AL$1051,2,0)</f>
        <v>MOB SHOP ARICANDUVA - SP</v>
      </c>
      <c r="C202">
        <f>VLOOKUP($A202,'De Para'!$AI$2:$AL$1051,3,0)</f>
        <v>318</v>
      </c>
      <c r="D202" t="str">
        <f>VLOOKUP($A202,'De Para'!$AI$2:$AL$1051,4,0)</f>
        <v>GDE SP</v>
      </c>
      <c r="E202">
        <v>1</v>
      </c>
      <c r="F202" s="7" t="str">
        <f>VLOOKUP($A202,'[1]PORTE 18-19'!$A$4:$M$1053,13,0)</f>
        <v>PORTE 2</v>
      </c>
      <c r="G202">
        <f>VLOOKUP($F202,'De Para'!$M$2:$O$7,3,0)</f>
        <v>70</v>
      </c>
      <c r="H202" s="7" t="str">
        <f>VLOOKUP($R202,'De Para'!$M$10:$N$25,2,0)</f>
        <v>PERFIL M</v>
      </c>
      <c r="I202" s="7" t="str">
        <f t="shared" si="34"/>
        <v>PORTE 2 / PERFIL M</v>
      </c>
      <c r="J202" s="1">
        <f>VLOOKUP($A202,'De Para'!$D$2:$E$1051,2,0)</f>
        <v>0</v>
      </c>
      <c r="K202" s="1">
        <f>VLOOKUP($A202,'De Para'!$A$2:$B$1051,2,0)</f>
        <v>0</v>
      </c>
      <c r="L202" s="1">
        <f>VLOOKUP(A202,'De Para'!$G$2:$H$1050,2,0)</f>
        <v>96.661116886148562</v>
      </c>
      <c r="M202">
        <f>VLOOKUP($A202,'De Para'!$J$2:$K$1051,2,0)</f>
        <v>54</v>
      </c>
      <c r="N202">
        <f t="shared" si="36"/>
        <v>0</v>
      </c>
      <c r="O202">
        <f t="shared" si="37"/>
        <v>0</v>
      </c>
      <c r="P202">
        <f t="shared" si="38"/>
        <v>1</v>
      </c>
      <c r="Q202">
        <f t="shared" si="39"/>
        <v>1</v>
      </c>
      <c r="R202" t="str">
        <f t="shared" si="35"/>
        <v>0001M</v>
      </c>
      <c r="S202" s="29" t="e">
        <f>J202/#REF!</f>
        <v>#REF!</v>
      </c>
      <c r="T202" s="29" t="e">
        <f>K202/#REF!</f>
        <v>#REF!</v>
      </c>
      <c r="U202" s="29" t="e">
        <f>L202/#REF!</f>
        <v>#REF!</v>
      </c>
      <c r="W202" t="str">
        <f>VLOOKUP(R202,'De Para'!$O$9:$P$25,2,FALSE)</f>
        <v>Lojas Mobile sem meta de CDC</v>
      </c>
      <c r="X202">
        <f>VLOOKUP(W202,content!$B:$C,2,FALSE)</f>
        <v>741873</v>
      </c>
      <c r="Y202">
        <f>VLOOKUP(F202&amp;W202,content!$E:$H,4,FALSE)</f>
        <v>741892</v>
      </c>
    </row>
    <row r="203" spans="1:25" x14ac:dyDescent="0.25">
      <c r="A203">
        <v>967</v>
      </c>
      <c r="B203" t="str">
        <f>VLOOKUP($A203,'De Para'!$AI$2:$AL$1051,2,0)</f>
        <v>MOB NORTE SHOP - RJ</v>
      </c>
      <c r="C203">
        <f>VLOOKUP($A203,'De Para'!$AI$2:$AL$1051,3,0)</f>
        <v>212</v>
      </c>
      <c r="D203" t="str">
        <f>VLOOKUP($A203,'De Para'!$AI$2:$AL$1051,4,0)</f>
        <v>RIO/ES</v>
      </c>
      <c r="E203">
        <v>1</v>
      </c>
      <c r="F203" s="7" t="str">
        <f>VLOOKUP($A203,'[1]PORTE 18-19'!$A$4:$M$1053,13,0)</f>
        <v>PORTE 2</v>
      </c>
      <c r="G203">
        <f>VLOOKUP($F203,'De Para'!$M$2:$O$7,3,0)</f>
        <v>70</v>
      </c>
      <c r="H203" s="7" t="str">
        <f>VLOOKUP($R203,'De Para'!$M$10:$N$25,2,0)</f>
        <v>PERFIL L</v>
      </c>
      <c r="I203" s="7" t="str">
        <f t="shared" si="34"/>
        <v>PORTE 2 / PERFIL L</v>
      </c>
      <c r="J203" s="1">
        <f>VLOOKUP($A203,'De Para'!$D$2:$E$1051,2,0)</f>
        <v>26385.409999999996</v>
      </c>
      <c r="K203" s="1">
        <f>VLOOKUP($A203,'De Para'!$A$2:$B$1051,2,0)</f>
        <v>0</v>
      </c>
      <c r="L203" s="1">
        <f>VLOOKUP(A203,'De Para'!$G$2:$H$1050,2,0)</f>
        <v>96.478870940367727</v>
      </c>
      <c r="M203">
        <f>VLOOKUP($A203,'De Para'!$J$2:$K$1051,2,0)</f>
        <v>20</v>
      </c>
      <c r="N203">
        <f t="shared" si="36"/>
        <v>1</v>
      </c>
      <c r="O203">
        <f t="shared" si="37"/>
        <v>0</v>
      </c>
      <c r="P203">
        <f t="shared" si="38"/>
        <v>1</v>
      </c>
      <c r="Q203">
        <f t="shared" si="39"/>
        <v>1</v>
      </c>
      <c r="R203" t="str">
        <f t="shared" si="35"/>
        <v>1001M</v>
      </c>
      <c r="S203" s="29" t="e">
        <f>J203/#REF!</f>
        <v>#REF!</v>
      </c>
      <c r="T203" s="29" t="e">
        <f>K203/#REF!</f>
        <v>#REF!</v>
      </c>
      <c r="U203" s="29" t="e">
        <f>L203/#REF!</f>
        <v>#REF!</v>
      </c>
      <c r="W203" t="str">
        <f>VLOOKUP(R203,'De Para'!$O$9:$P$25,2,FALSE)</f>
        <v>Lojas Mobile com todas as metas</v>
      </c>
      <c r="X203">
        <f>VLOOKUP(W203,content!$B:$C,2,FALSE)</f>
        <v>741871</v>
      </c>
      <c r="Y203">
        <f>VLOOKUP(F203&amp;W203,content!$E:$H,4,FALSE)</f>
        <v>741891</v>
      </c>
    </row>
    <row r="204" spans="1:25" x14ac:dyDescent="0.25">
      <c r="A204">
        <v>968</v>
      </c>
      <c r="B204" t="str">
        <f>VLOOKUP($A204,'De Para'!$AI$2:$AL$1051,2,0)</f>
        <v>MOB SHOP TIJUCA - RJ</v>
      </c>
      <c r="C204">
        <f>VLOOKUP($A204,'De Para'!$AI$2:$AL$1051,3,0)</f>
        <v>612</v>
      </c>
      <c r="D204" t="str">
        <f>VLOOKUP($A204,'De Para'!$AI$2:$AL$1051,4,0)</f>
        <v>PREMIUM</v>
      </c>
      <c r="E204">
        <v>1</v>
      </c>
      <c r="F204" s="7" t="str">
        <f>VLOOKUP($A204,'[1]PORTE 18-19'!$A$4:$M$1053,13,0)</f>
        <v>PORTE 1</v>
      </c>
      <c r="G204">
        <f>VLOOKUP($F204,'De Para'!$M$2:$O$7,3,0)</f>
        <v>65</v>
      </c>
      <c r="H204" s="7" t="str">
        <f>VLOOKUP($R204,'De Para'!$M$10:$N$25,2,0)</f>
        <v>PERFIL N</v>
      </c>
      <c r="I204" s="7" t="str">
        <f t="shared" si="34"/>
        <v>PORTE 1 / PERFIL N</v>
      </c>
      <c r="J204" s="1">
        <f>VLOOKUP($A204,'De Para'!$D$2:$E$1051,2,0)</f>
        <v>0</v>
      </c>
      <c r="K204" s="1" t="e">
        <f>VLOOKUP($A204,'De Para'!$A$2:$B$1051,2,0)</f>
        <v>#N/A</v>
      </c>
      <c r="L204" s="1" t="e">
        <f>VLOOKUP(A204,'De Para'!$G$2:$H$1050,2,0)</f>
        <v>#N/A</v>
      </c>
      <c r="M204">
        <f>VLOOKUP($A204,'De Para'!$J$2:$K$1051,2,0)</f>
        <v>0</v>
      </c>
      <c r="N204">
        <f t="shared" si="36"/>
        <v>0</v>
      </c>
      <c r="O204" t="e">
        <f t="shared" si="37"/>
        <v>#N/A</v>
      </c>
      <c r="P204" t="e">
        <f t="shared" si="38"/>
        <v>#N/A</v>
      </c>
      <c r="Q204">
        <f t="shared" si="39"/>
        <v>0</v>
      </c>
      <c r="R204" t="str">
        <f t="shared" si="35"/>
        <v>0000M</v>
      </c>
      <c r="S204" s="29" t="e">
        <f>J204/#REF!</f>
        <v>#REF!</v>
      </c>
      <c r="T204" s="29" t="e">
        <f>K204/#REF!</f>
        <v>#N/A</v>
      </c>
      <c r="U204" s="29" t="e">
        <f>L204/#REF!</f>
        <v>#N/A</v>
      </c>
      <c r="W204" t="str">
        <f>VLOOKUP(R204,'De Para'!$O$9:$P$25,2,FALSE)</f>
        <v>Lojas Mobile sem meta de CDC e Emissão de Cartões</v>
      </c>
      <c r="X204">
        <f>VLOOKUP(W204,content!$B:$C,2,FALSE)</f>
        <v>741872</v>
      </c>
      <c r="Y204">
        <f>VLOOKUP(F204&amp;W204,content!$E:$H,4,FALSE)</f>
        <v>741878</v>
      </c>
    </row>
    <row r="205" spans="1:25" x14ac:dyDescent="0.25">
      <c r="A205">
        <v>970</v>
      </c>
      <c r="B205" t="str">
        <f>VLOOKUP($A205,'De Para'!$AI$2:$AL$1051,2,0)</f>
        <v>SÃO GONÇALO 2 - RJ</v>
      </c>
      <c r="C205">
        <f>VLOOKUP($A205,'De Para'!$AI$2:$AL$1051,3,0)</f>
        <v>215</v>
      </c>
      <c r="D205" t="str">
        <f>VLOOKUP($A205,'De Para'!$AI$2:$AL$1051,4,0)</f>
        <v>RIO/ES</v>
      </c>
      <c r="E205">
        <v>0</v>
      </c>
      <c r="F205" s="7" t="str">
        <f>VLOOKUP($A205,'[1]PORTE 18-19'!$A$4:$M$1053,13,0)</f>
        <v>PORTE 2</v>
      </c>
      <c r="G205">
        <f>VLOOKUP($F205,'De Para'!$M$2:$O$7,3,0)</f>
        <v>70</v>
      </c>
      <c r="H205" s="7" t="str">
        <f>VLOOKUP($R205,'De Para'!$M$10:$N$25,2,0)</f>
        <v>PERFIL A</v>
      </c>
      <c r="I205" s="7" t="str">
        <f t="shared" si="34"/>
        <v>PORTE 2 / PERFIL A</v>
      </c>
      <c r="J205" s="1">
        <f>VLOOKUP($A205,'De Para'!$D$2:$E$1051,2,0)</f>
        <v>114988.69999999998</v>
      </c>
      <c r="K205" s="1">
        <f>VLOOKUP($A205,'De Para'!$A$2:$B$1051,2,0)</f>
        <v>71297.492153511368</v>
      </c>
      <c r="L205" s="1">
        <f>VLOOKUP(A205,'De Para'!$G$2:$H$1050,2,0)</f>
        <v>25743.967086084456</v>
      </c>
      <c r="M205">
        <f>VLOOKUP($A205,'De Para'!$J$2:$K$1051,2,0)</f>
        <v>94</v>
      </c>
      <c r="N205">
        <f t="shared" si="36"/>
        <v>1</v>
      </c>
      <c r="O205">
        <f t="shared" si="37"/>
        <v>1</v>
      </c>
      <c r="P205">
        <f t="shared" si="38"/>
        <v>1</v>
      </c>
      <c r="Q205">
        <f t="shared" si="39"/>
        <v>1</v>
      </c>
      <c r="R205" t="str">
        <f t="shared" si="35"/>
        <v>1111</v>
      </c>
      <c r="S205" s="29" t="e">
        <f>J205/#REF!</f>
        <v>#REF!</v>
      </c>
      <c r="T205" s="29" t="e">
        <f>K205/#REF!</f>
        <v>#REF!</v>
      </c>
      <c r="U205" s="29" t="e">
        <f>L205/#REF!</f>
        <v>#REF!</v>
      </c>
      <c r="W205" t="str">
        <f>VLOOKUP(R205,'De Para'!$O$9:$P$25,2,FALSE)</f>
        <v>Lojas com todas as metas</v>
      </c>
      <c r="X205">
        <f>VLOOKUP(W205,content!$B:$C,2,FALSE)</f>
        <v>741869</v>
      </c>
      <c r="Y205">
        <f>VLOOKUP(F205&amp;W205,content!$E:$H,4,FALSE)</f>
        <v>741882</v>
      </c>
    </row>
    <row r="206" spans="1:25" x14ac:dyDescent="0.25">
      <c r="A206">
        <v>971</v>
      </c>
      <c r="B206" t="str">
        <f>VLOOKUP($A206,'De Para'!$AI$2:$AL$1051,2,0)</f>
        <v>TERESÓPOLIS 2 - RJ</v>
      </c>
      <c r="C206">
        <f>VLOOKUP($A206,'De Para'!$AI$2:$AL$1051,3,0)</f>
        <v>216</v>
      </c>
      <c r="D206" t="str">
        <f>VLOOKUP($A206,'De Para'!$AI$2:$AL$1051,4,0)</f>
        <v>RIO/ES</v>
      </c>
      <c r="E206">
        <v>0</v>
      </c>
      <c r="F206" s="7" t="str">
        <f>VLOOKUP($A206,'[1]PORTE 18-19'!$A$4:$M$1053,13,0)</f>
        <v>PORTE 2</v>
      </c>
      <c r="G206">
        <f>VLOOKUP($F206,'De Para'!$M$2:$O$7,3,0)</f>
        <v>70</v>
      </c>
      <c r="H206" s="7" t="str">
        <f>VLOOKUP($R206,'De Para'!$M$10:$N$25,2,0)</f>
        <v>PERFIL A</v>
      </c>
      <c r="I206" s="7" t="str">
        <f t="shared" si="34"/>
        <v>PORTE 2 / PERFIL A</v>
      </c>
      <c r="J206" s="1">
        <f>VLOOKUP($A206,'De Para'!$D$2:$E$1051,2,0)</f>
        <v>103852.38000000002</v>
      </c>
      <c r="K206" s="1">
        <f>VLOOKUP($A206,'De Para'!$A$2:$B$1051,2,0)</f>
        <v>114361.0279290858</v>
      </c>
      <c r="L206" s="1">
        <f>VLOOKUP(A206,'De Para'!$G$2:$H$1050,2,0)</f>
        <v>42442.111794331919</v>
      </c>
      <c r="M206">
        <f>VLOOKUP($A206,'De Para'!$J$2:$K$1051,2,0)</f>
        <v>94</v>
      </c>
      <c r="N206">
        <f t="shared" si="36"/>
        <v>1</v>
      </c>
      <c r="O206">
        <f t="shared" si="37"/>
        <v>1</v>
      </c>
      <c r="P206">
        <f t="shared" si="38"/>
        <v>1</v>
      </c>
      <c r="Q206">
        <f t="shared" si="39"/>
        <v>1</v>
      </c>
      <c r="R206" t="str">
        <f t="shared" si="35"/>
        <v>1111</v>
      </c>
      <c r="S206" s="29" t="e">
        <f>J206/#REF!</f>
        <v>#REF!</v>
      </c>
      <c r="T206" s="29" t="e">
        <f>K206/#REF!</f>
        <v>#REF!</v>
      </c>
      <c r="U206" s="29" t="e">
        <f>L206/#REF!</f>
        <v>#REF!</v>
      </c>
      <c r="W206" t="str">
        <f>VLOOKUP(R206,'De Para'!$O$9:$P$25,2,FALSE)</f>
        <v>Lojas com todas as metas</v>
      </c>
      <c r="X206">
        <f>VLOOKUP(W206,content!$B:$C,2,FALSE)</f>
        <v>741869</v>
      </c>
      <c r="Y206">
        <f>VLOOKUP(F206&amp;W206,content!$E:$H,4,FALSE)</f>
        <v>741882</v>
      </c>
    </row>
    <row r="207" spans="1:25" x14ac:dyDescent="0.25">
      <c r="A207">
        <v>972</v>
      </c>
      <c r="B207" t="str">
        <f>VLOOKUP($A207,'De Para'!$AI$2:$AL$1051,2,0)</f>
        <v>DUQUE DE CAXIAS 2 - RJ</v>
      </c>
      <c r="C207">
        <f>VLOOKUP($A207,'De Para'!$AI$2:$AL$1051,3,0)</f>
        <v>211</v>
      </c>
      <c r="D207" t="str">
        <f>VLOOKUP($A207,'De Para'!$AI$2:$AL$1051,4,0)</f>
        <v>RIO/ES</v>
      </c>
      <c r="E207">
        <v>0</v>
      </c>
      <c r="F207" s="7" t="str">
        <f>VLOOKUP($A207,'[1]PORTE 18-19'!$A$4:$M$1053,13,0)</f>
        <v>PORTE 3</v>
      </c>
      <c r="G207">
        <f>VLOOKUP($F207,'De Para'!$M$2:$O$7,3,0)</f>
        <v>90</v>
      </c>
      <c r="H207" s="7" t="str">
        <f>VLOOKUP($R207,'De Para'!$M$10:$N$25,2,0)</f>
        <v>PERFIL A</v>
      </c>
      <c r="I207" s="7" t="str">
        <f t="shared" si="34"/>
        <v>PORTE 3 / PERFIL A</v>
      </c>
      <c r="J207" s="1">
        <f>VLOOKUP($A207,'De Para'!$D$2:$E$1051,2,0)</f>
        <v>150894.78</v>
      </c>
      <c r="K207" s="1">
        <f>VLOOKUP($A207,'De Para'!$A$2:$B$1051,2,0)</f>
        <v>116721.48868551609</v>
      </c>
      <c r="L207" s="1">
        <f>VLOOKUP(A207,'De Para'!$G$2:$H$1050,2,0)</f>
        <v>60060.762338547807</v>
      </c>
      <c r="M207">
        <f>VLOOKUP($A207,'De Para'!$J$2:$K$1051,2,0)</f>
        <v>132</v>
      </c>
      <c r="N207">
        <f t="shared" si="36"/>
        <v>1</v>
      </c>
      <c r="O207">
        <f t="shared" si="37"/>
        <v>1</v>
      </c>
      <c r="P207">
        <f t="shared" si="38"/>
        <v>1</v>
      </c>
      <c r="Q207">
        <f t="shared" si="39"/>
        <v>1</v>
      </c>
      <c r="R207" t="str">
        <f t="shared" si="35"/>
        <v>1111</v>
      </c>
      <c r="S207" s="29" t="e">
        <f>J207/#REF!</f>
        <v>#REF!</v>
      </c>
      <c r="T207" s="29" t="e">
        <f>K207/#REF!</f>
        <v>#REF!</v>
      </c>
      <c r="U207" s="29" t="e">
        <f>L207/#REF!</f>
        <v>#REF!</v>
      </c>
      <c r="W207" t="str">
        <f>VLOOKUP(R207,'De Para'!$O$9:$P$25,2,FALSE)</f>
        <v>Lojas com todas as metas</v>
      </c>
      <c r="X207">
        <f>VLOOKUP(W207,content!$B:$C,2,FALSE)</f>
        <v>741869</v>
      </c>
      <c r="Y207">
        <f>VLOOKUP(F207&amp;W207,content!$E:$H,4,FALSE)</f>
        <v>741893</v>
      </c>
    </row>
    <row r="208" spans="1:25" x14ac:dyDescent="0.25">
      <c r="A208">
        <v>975</v>
      </c>
      <c r="B208" t="str">
        <f>VLOOKUP($A208,'De Para'!$AI$2:$AL$1051,2,0)</f>
        <v xml:space="preserve"> VOLTA REDONDA 1 - RJ </v>
      </c>
      <c r="C208">
        <f>VLOOKUP($A208,'De Para'!$AI$2:$AL$1051,3,0)</f>
        <v>213</v>
      </c>
      <c r="D208" t="str">
        <f>VLOOKUP($A208,'De Para'!$AI$2:$AL$1051,4,0)</f>
        <v>RIO/ES</v>
      </c>
      <c r="E208">
        <v>0</v>
      </c>
      <c r="F208" s="7" t="str">
        <f>VLOOKUP($A208,'[1]PORTE 18-19'!$A$4:$M$1053,13,0)</f>
        <v>PORTE 2</v>
      </c>
      <c r="G208">
        <f>VLOOKUP($F208,'De Para'!$M$2:$O$7,3,0)</f>
        <v>70</v>
      </c>
      <c r="H208" s="7" t="str">
        <f>VLOOKUP($R208,'De Para'!$M$10:$N$25,2,0)</f>
        <v>PERFIL A</v>
      </c>
      <c r="I208" s="7" t="str">
        <f t="shared" si="34"/>
        <v>PORTE 2 / PERFIL A</v>
      </c>
      <c r="J208" s="1">
        <f>VLOOKUP($A208,'De Para'!$D$2:$E$1051,2,0)</f>
        <v>129632.03000000001</v>
      </c>
      <c r="K208" s="1">
        <f>VLOOKUP($A208,'De Para'!$A$2:$B$1051,2,0)</f>
        <v>210228.33668057341</v>
      </c>
      <c r="L208" s="1">
        <f>VLOOKUP(A208,'De Para'!$G$2:$H$1050,2,0)</f>
        <v>55416.186165348176</v>
      </c>
      <c r="M208">
        <f>VLOOKUP($A208,'De Para'!$J$2:$K$1051,2,0)</f>
        <v>108</v>
      </c>
      <c r="N208">
        <f t="shared" si="36"/>
        <v>1</v>
      </c>
      <c r="O208">
        <f t="shared" si="37"/>
        <v>1</v>
      </c>
      <c r="P208">
        <f t="shared" si="38"/>
        <v>1</v>
      </c>
      <c r="Q208">
        <f t="shared" si="39"/>
        <v>1</v>
      </c>
      <c r="R208" t="str">
        <f t="shared" si="35"/>
        <v>1111</v>
      </c>
      <c r="S208" s="29" t="e">
        <f>J208/#REF!</f>
        <v>#REF!</v>
      </c>
      <c r="T208" s="29" t="e">
        <f>K208/#REF!</f>
        <v>#REF!</v>
      </c>
      <c r="U208" s="29" t="e">
        <f>L208/#REF!</f>
        <v>#REF!</v>
      </c>
      <c r="W208" t="str">
        <f>VLOOKUP(R208,'De Para'!$O$9:$P$25,2,FALSE)</f>
        <v>Lojas com todas as metas</v>
      </c>
      <c r="X208">
        <f>VLOOKUP(W208,content!$B:$C,2,FALSE)</f>
        <v>741869</v>
      </c>
      <c r="Y208">
        <f>VLOOKUP(F208&amp;W208,content!$E:$H,4,FALSE)</f>
        <v>741882</v>
      </c>
    </row>
    <row r="209" spans="1:25" x14ac:dyDescent="0.25">
      <c r="A209">
        <v>976</v>
      </c>
      <c r="B209" t="str">
        <f>VLOOKUP($A209,'De Para'!$AI$2:$AL$1051,2,0)</f>
        <v>SHOP MAUÁ - SP</v>
      </c>
      <c r="C209">
        <f>VLOOKUP($A209,'De Para'!$AI$2:$AL$1051,3,0)</f>
        <v>318</v>
      </c>
      <c r="D209" t="str">
        <f>VLOOKUP($A209,'De Para'!$AI$2:$AL$1051,4,0)</f>
        <v>GDE SP</v>
      </c>
      <c r="E209">
        <v>0</v>
      </c>
      <c r="F209" s="7" t="str">
        <f>VLOOKUP($A209,'[1]PORTE 18-19'!$A$4:$M$1053,13,0)</f>
        <v>PORTE 2</v>
      </c>
      <c r="G209">
        <f>VLOOKUP($F209,'De Para'!$M$2:$O$7,3,0)</f>
        <v>70</v>
      </c>
      <c r="H209" s="7" t="str">
        <f>VLOOKUP($R209,'De Para'!$M$10:$N$25,2,0)</f>
        <v>PERFIL A</v>
      </c>
      <c r="I209" s="7" t="str">
        <f t="shared" si="34"/>
        <v>PORTE 2 / PERFIL A</v>
      </c>
      <c r="J209" s="1">
        <f>VLOOKUP($A209,'De Para'!$D$2:$E$1051,2,0)</f>
        <v>56499.8</v>
      </c>
      <c r="K209" s="1">
        <f>VLOOKUP($A209,'De Para'!$A$2:$B$1051,2,0)</f>
        <v>50003.394760101095</v>
      </c>
      <c r="L209" s="1">
        <f>VLOOKUP(A209,'De Para'!$G$2:$H$1050,2,0)</f>
        <v>52426.865088589184</v>
      </c>
      <c r="M209">
        <f>VLOOKUP($A209,'De Para'!$J$2:$K$1051,2,0)</f>
        <v>66</v>
      </c>
      <c r="N209">
        <f t="shared" si="36"/>
        <v>1</v>
      </c>
      <c r="O209">
        <f t="shared" si="37"/>
        <v>1</v>
      </c>
      <c r="P209">
        <f t="shared" si="38"/>
        <v>1</v>
      </c>
      <c r="Q209">
        <f t="shared" si="39"/>
        <v>1</v>
      </c>
      <c r="R209" t="str">
        <f t="shared" si="35"/>
        <v>1111</v>
      </c>
      <c r="S209" s="29" t="e">
        <f>J209/#REF!</f>
        <v>#REF!</v>
      </c>
      <c r="T209" s="29" t="e">
        <f>K209/#REF!</f>
        <v>#REF!</v>
      </c>
      <c r="U209" s="29" t="e">
        <f>L209/#REF!</f>
        <v>#REF!</v>
      </c>
      <c r="W209" t="str">
        <f>VLOOKUP(R209,'De Para'!$O$9:$P$25,2,FALSE)</f>
        <v>Lojas com todas as metas</v>
      </c>
      <c r="X209">
        <f>VLOOKUP(W209,content!$B:$C,2,FALSE)</f>
        <v>741869</v>
      </c>
      <c r="Y209">
        <f>VLOOKUP(F209&amp;W209,content!$E:$H,4,FALSE)</f>
        <v>741882</v>
      </c>
    </row>
    <row r="210" spans="1:25" x14ac:dyDescent="0.25">
      <c r="A210">
        <v>977</v>
      </c>
      <c r="B210" t="str">
        <f>VLOOKUP($A210,'De Para'!$AI$2:$AL$1051,2,0)</f>
        <v>SHOP SÃO GONÇALO 2 - RJ</v>
      </c>
      <c r="C210">
        <f>VLOOKUP($A210,'De Para'!$AI$2:$AL$1051,3,0)</f>
        <v>215</v>
      </c>
      <c r="D210" t="str">
        <f>VLOOKUP($A210,'De Para'!$AI$2:$AL$1051,4,0)</f>
        <v>RIO/ES</v>
      </c>
      <c r="E210">
        <v>0</v>
      </c>
      <c r="F210" s="7" t="str">
        <f>VLOOKUP($A210,'[1]PORTE 18-19'!$A$4:$M$1053,13,0)</f>
        <v>PORTE 2</v>
      </c>
      <c r="G210">
        <f>VLOOKUP($F210,'De Para'!$M$2:$O$7,3,0)</f>
        <v>70</v>
      </c>
      <c r="H210" s="7" t="str">
        <f>VLOOKUP($R210,'De Para'!$M$10:$N$25,2,0)</f>
        <v>PERFIL A</v>
      </c>
      <c r="I210" s="7" t="str">
        <f t="shared" si="34"/>
        <v>PORTE 2 / PERFIL A</v>
      </c>
      <c r="J210" s="1">
        <f>VLOOKUP($A210,'De Para'!$D$2:$E$1051,2,0)</f>
        <v>54638.450000000004</v>
      </c>
      <c r="K210" s="1">
        <f>VLOOKUP($A210,'De Para'!$A$2:$B$1051,2,0)</f>
        <v>133738.17280293145</v>
      </c>
      <c r="L210" s="1">
        <f>VLOOKUP(A210,'De Para'!$G$2:$H$1050,2,0)</f>
        <v>28701.129063832672</v>
      </c>
      <c r="M210">
        <f>VLOOKUP($A210,'De Para'!$J$2:$K$1051,2,0)</f>
        <v>68</v>
      </c>
      <c r="N210">
        <f t="shared" si="36"/>
        <v>1</v>
      </c>
      <c r="O210">
        <f t="shared" si="37"/>
        <v>1</v>
      </c>
      <c r="P210">
        <f t="shared" si="38"/>
        <v>1</v>
      </c>
      <c r="Q210">
        <f t="shared" si="39"/>
        <v>1</v>
      </c>
      <c r="R210" t="str">
        <f t="shared" si="35"/>
        <v>1111</v>
      </c>
      <c r="S210" s="29" t="e">
        <f>J210/#REF!</f>
        <v>#REF!</v>
      </c>
      <c r="T210" s="29" t="e">
        <f>K210/#REF!</f>
        <v>#REF!</v>
      </c>
      <c r="U210" s="29" t="e">
        <f>L210/#REF!</f>
        <v>#REF!</v>
      </c>
      <c r="W210" t="str">
        <f>VLOOKUP(R210,'De Para'!$O$9:$P$25,2,FALSE)</f>
        <v>Lojas com todas as metas</v>
      </c>
      <c r="X210">
        <f>VLOOKUP(W210,content!$B:$C,2,FALSE)</f>
        <v>741869</v>
      </c>
      <c r="Y210">
        <f>VLOOKUP(F210&amp;W210,content!$E:$H,4,FALSE)</f>
        <v>741882</v>
      </c>
    </row>
    <row r="211" spans="1:25" x14ac:dyDescent="0.25">
      <c r="A211">
        <v>978</v>
      </c>
      <c r="B211" t="str">
        <f>VLOOKUP($A211,'De Para'!$AI$2:$AL$1051,2,0)</f>
        <v>QUEIMADOS 2 - RJ</v>
      </c>
      <c r="C211">
        <f>VLOOKUP($A211,'De Para'!$AI$2:$AL$1051,3,0)</f>
        <v>217</v>
      </c>
      <c r="D211" t="str">
        <f>VLOOKUP($A211,'De Para'!$AI$2:$AL$1051,4,0)</f>
        <v>RIO/ES</v>
      </c>
      <c r="E211">
        <v>0</v>
      </c>
      <c r="F211" s="7" t="str">
        <f>VLOOKUP($A211,'[1]PORTE 18-19'!$A$4:$M$1053,13,0)</f>
        <v>PORTE 2</v>
      </c>
      <c r="G211">
        <f>VLOOKUP($F211,'De Para'!$M$2:$O$7,3,0)</f>
        <v>70</v>
      </c>
      <c r="H211" s="7" t="str">
        <f>VLOOKUP($R211,'De Para'!$M$10:$N$25,2,0)</f>
        <v>PERFIL A</v>
      </c>
      <c r="I211" s="7" t="str">
        <f t="shared" si="34"/>
        <v>PORTE 2 / PERFIL A</v>
      </c>
      <c r="J211" s="1">
        <f>VLOOKUP($A211,'De Para'!$D$2:$E$1051,2,0)</f>
        <v>93375.72</v>
      </c>
      <c r="K211" s="1">
        <f>VLOOKUP($A211,'De Para'!$A$2:$B$1051,2,0)</f>
        <v>132116.57375841137</v>
      </c>
      <c r="L211" s="1">
        <f>VLOOKUP(A211,'De Para'!$G$2:$H$1050,2,0)</f>
        <v>33641.000259283566</v>
      </c>
      <c r="M211">
        <f>VLOOKUP($A211,'De Para'!$J$2:$K$1051,2,0)</f>
        <v>102</v>
      </c>
      <c r="N211">
        <f t="shared" si="36"/>
        <v>1</v>
      </c>
      <c r="O211">
        <f t="shared" si="37"/>
        <v>1</v>
      </c>
      <c r="P211">
        <f t="shared" si="38"/>
        <v>1</v>
      </c>
      <c r="Q211">
        <f t="shared" si="39"/>
        <v>1</v>
      </c>
      <c r="R211" t="str">
        <f t="shared" si="35"/>
        <v>1111</v>
      </c>
      <c r="S211" s="29" t="e">
        <f>J211/#REF!</f>
        <v>#REF!</v>
      </c>
      <c r="T211" s="29" t="e">
        <f>K211/#REF!</f>
        <v>#REF!</v>
      </c>
      <c r="U211" s="29" t="e">
        <f>L211/#REF!</f>
        <v>#REF!</v>
      </c>
      <c r="W211" t="str">
        <f>VLOOKUP(R211,'De Para'!$O$9:$P$25,2,FALSE)</f>
        <v>Lojas com todas as metas</v>
      </c>
      <c r="X211">
        <f>VLOOKUP(W211,content!$B:$C,2,FALSE)</f>
        <v>741869</v>
      </c>
      <c r="Y211">
        <f>VLOOKUP(F211&amp;W211,content!$E:$H,4,FALSE)</f>
        <v>741882</v>
      </c>
    </row>
    <row r="212" spans="1:25" x14ac:dyDescent="0.25">
      <c r="A212">
        <v>981</v>
      </c>
      <c r="B212" t="str">
        <f>VLOOKUP($A212,'De Para'!$AI$2:$AL$1051,2,0)</f>
        <v>SUZANO 2 - SP</v>
      </c>
      <c r="C212">
        <f>VLOOKUP($A212,'De Para'!$AI$2:$AL$1051,3,0)</f>
        <v>316</v>
      </c>
      <c r="D212" t="str">
        <f>VLOOKUP($A212,'De Para'!$AI$2:$AL$1051,4,0)</f>
        <v>GDE SP</v>
      </c>
      <c r="E212">
        <v>0</v>
      </c>
      <c r="F212" s="7" t="str">
        <f>VLOOKUP($A212,'[1]PORTE 18-19'!$A$4:$M$1053,13,0)</f>
        <v>PORTE 1</v>
      </c>
      <c r="G212">
        <f>VLOOKUP($F212,'De Para'!$M$2:$O$7,3,0)</f>
        <v>65</v>
      </c>
      <c r="H212" s="7" t="str">
        <f>VLOOKUP($R212,'De Para'!$M$10:$N$25,2,0)</f>
        <v>PERFIL A</v>
      </c>
      <c r="I212" s="7" t="str">
        <f t="shared" si="34"/>
        <v>PORTE 1 / PERFIL A</v>
      </c>
      <c r="J212" s="1">
        <f>VLOOKUP($A212,'De Para'!$D$2:$E$1051,2,0)</f>
        <v>63870.840000000004</v>
      </c>
      <c r="K212" s="1">
        <f>VLOOKUP($A212,'De Para'!$A$2:$B$1051,2,0)</f>
        <v>5709.1538867459785</v>
      </c>
      <c r="L212" s="1">
        <f>VLOOKUP(A212,'De Para'!$G$2:$H$1050,2,0)</f>
        <v>37276.414696500135</v>
      </c>
      <c r="M212">
        <f>VLOOKUP($A212,'De Para'!$J$2:$K$1051,2,0)</f>
        <v>72</v>
      </c>
      <c r="N212">
        <f t="shared" si="36"/>
        <v>1</v>
      </c>
      <c r="O212">
        <f t="shared" si="37"/>
        <v>1</v>
      </c>
      <c r="P212">
        <f t="shared" si="38"/>
        <v>1</v>
      </c>
      <c r="Q212">
        <f t="shared" si="39"/>
        <v>1</v>
      </c>
      <c r="R212" t="str">
        <f t="shared" si="35"/>
        <v>1111</v>
      </c>
      <c r="S212" s="29" t="e">
        <f>J212/#REF!</f>
        <v>#REF!</v>
      </c>
      <c r="T212" s="29" t="e">
        <f>K212/#REF!</f>
        <v>#REF!</v>
      </c>
      <c r="U212" s="29" t="e">
        <f>L212/#REF!</f>
        <v>#REF!</v>
      </c>
      <c r="V212">
        <v>1</v>
      </c>
      <c r="W212" t="str">
        <f>VLOOKUP(R212,'De Para'!$O$9:$P$25,2,FALSE)</f>
        <v>Lojas com todas as metas</v>
      </c>
      <c r="X212">
        <f>VLOOKUP(W212,content!$B:$C,2,FALSE)</f>
        <v>741869</v>
      </c>
      <c r="Y212">
        <f>VLOOKUP(F212&amp;W212,content!$E:$H,4,FALSE)</f>
        <v>741858</v>
      </c>
    </row>
    <row r="213" spans="1:25" x14ac:dyDescent="0.25">
      <c r="A213">
        <v>984</v>
      </c>
      <c r="B213" t="str">
        <f>VLOOKUP($A213,'De Para'!$AI$2:$AL$1051,2,0)</f>
        <v>SHOP. METRÔ ITAQUERA - SP</v>
      </c>
      <c r="C213">
        <f>VLOOKUP($A213,'De Para'!$AI$2:$AL$1051,3,0)</f>
        <v>318</v>
      </c>
      <c r="D213" t="str">
        <f>VLOOKUP($A213,'De Para'!$AI$2:$AL$1051,4,0)</f>
        <v>GDE SP</v>
      </c>
      <c r="E213">
        <v>0</v>
      </c>
      <c r="F213" s="7" t="str">
        <f>VLOOKUP($A213,'[1]PORTE 18-19'!$A$4:$M$1053,13,0)</f>
        <v>PORTE 2</v>
      </c>
      <c r="G213">
        <f>VLOOKUP($F213,'De Para'!$M$2:$O$7,3,0)</f>
        <v>70</v>
      </c>
      <c r="H213" s="7" t="str">
        <f>VLOOKUP($R213,'De Para'!$M$10:$N$25,2,0)</f>
        <v>PERFIL A</v>
      </c>
      <c r="I213" s="7" t="str">
        <f t="shared" si="34"/>
        <v>PORTE 2 / PERFIL A</v>
      </c>
      <c r="J213" s="1">
        <f>VLOOKUP($A213,'De Para'!$D$2:$E$1051,2,0)</f>
        <v>44173.109999999993</v>
      </c>
      <c r="K213" s="1">
        <f>VLOOKUP($A213,'De Para'!$A$2:$B$1051,2,0)</f>
        <v>11833.217268313898</v>
      </c>
      <c r="L213" s="1">
        <f>VLOOKUP(A213,'De Para'!$G$2:$H$1050,2,0)</f>
        <v>32679.763303720814</v>
      </c>
      <c r="M213">
        <f>VLOOKUP($A213,'De Para'!$J$2:$K$1051,2,0)</f>
        <v>45</v>
      </c>
      <c r="N213">
        <f t="shared" si="36"/>
        <v>1</v>
      </c>
      <c r="O213">
        <f t="shared" si="37"/>
        <v>1</v>
      </c>
      <c r="P213">
        <f t="shared" si="38"/>
        <v>1</v>
      </c>
      <c r="Q213">
        <f t="shared" si="39"/>
        <v>1</v>
      </c>
      <c r="R213" t="str">
        <f t="shared" si="35"/>
        <v>1111</v>
      </c>
      <c r="S213" s="29" t="e">
        <f>J213/#REF!</f>
        <v>#REF!</v>
      </c>
      <c r="T213" s="29" t="e">
        <f>K213/#REF!</f>
        <v>#REF!</v>
      </c>
      <c r="U213" s="29" t="e">
        <f>L213/#REF!</f>
        <v>#REF!</v>
      </c>
      <c r="W213" t="str">
        <f>VLOOKUP(R213,'De Para'!$O$9:$P$25,2,FALSE)</f>
        <v>Lojas com todas as metas</v>
      </c>
      <c r="X213">
        <f>VLOOKUP(W213,content!$B:$C,2,FALSE)</f>
        <v>741869</v>
      </c>
      <c r="Y213">
        <f>VLOOKUP(F213&amp;W213,content!$E:$H,4,FALSE)</f>
        <v>741882</v>
      </c>
    </row>
    <row r="214" spans="1:25" x14ac:dyDescent="0.25">
      <c r="A214">
        <v>990</v>
      </c>
      <c r="B214" t="str">
        <f>VLOOKUP($A214,'De Para'!$AI$2:$AL$1051,2,0)</f>
        <v>SHOP PARK CANOAS - RS</v>
      </c>
      <c r="C214">
        <f>VLOOKUP($A214,'De Para'!$AI$2:$AL$1051,3,0)</f>
        <v>611</v>
      </c>
      <c r="D214" t="str">
        <f>VLOOKUP($A214,'De Para'!$AI$2:$AL$1051,4,0)</f>
        <v>PREMIUM</v>
      </c>
      <c r="E214">
        <v>0</v>
      </c>
      <c r="F214" s="7" t="str">
        <f>VLOOKUP($A214,'[1]PORTE 18-19'!$A$4:$M$1053,13,0)</f>
        <v>PORTE 1</v>
      </c>
      <c r="G214">
        <f>VLOOKUP($F214,'De Para'!$M$2:$O$7,3,0)</f>
        <v>65</v>
      </c>
      <c r="H214" s="7" t="str">
        <f>VLOOKUP($R214,'De Para'!$M$10:$N$25,2,0)</f>
        <v>PERFIL F</v>
      </c>
      <c r="I214" s="7" t="str">
        <f t="shared" si="34"/>
        <v>PORTE 1 / PERFIL F</v>
      </c>
      <c r="J214" s="1">
        <f>VLOOKUP($A214,'De Para'!$D$2:$E$1051,2,0)</f>
        <v>0</v>
      </c>
      <c r="K214" s="1">
        <f>VLOOKUP($A214,'De Para'!$A$2:$B$1051,2,0)</f>
        <v>1324.472350896436</v>
      </c>
      <c r="L214" s="1">
        <f>VLOOKUP(A214,'De Para'!$G$2:$H$1050,2,0)</f>
        <v>9852.7524560342936</v>
      </c>
      <c r="M214">
        <f>VLOOKUP($A214,'De Para'!$J$2:$K$1051,2,0)</f>
        <v>0</v>
      </c>
      <c r="N214">
        <f t="shared" si="36"/>
        <v>0</v>
      </c>
      <c r="O214">
        <f t="shared" si="37"/>
        <v>1</v>
      </c>
      <c r="P214">
        <f t="shared" si="38"/>
        <v>1</v>
      </c>
      <c r="Q214">
        <f t="shared" si="39"/>
        <v>0</v>
      </c>
      <c r="R214" t="str">
        <f t="shared" si="35"/>
        <v>0110</v>
      </c>
      <c r="S214" s="29" t="e">
        <f>J214/#REF!</f>
        <v>#REF!</v>
      </c>
      <c r="T214" s="29" t="e">
        <f>K214/#REF!</f>
        <v>#REF!</v>
      </c>
      <c r="U214" s="29" t="e">
        <f>L214/#REF!</f>
        <v>#REF!</v>
      </c>
      <c r="V214">
        <v>1</v>
      </c>
      <c r="W214" t="str">
        <f>VLOOKUP(R214,'De Para'!$O$9:$P$25,2,FALSE)</f>
        <v>Lojas sem meta de CDC e Emissão de Cartões</v>
      </c>
      <c r="X214">
        <f>VLOOKUP(W214,content!$B:$C,2,FALSE)</f>
        <v>741876</v>
      </c>
      <c r="Y214">
        <f>VLOOKUP(F214&amp;W214,content!$E:$H,4,FALSE)</f>
        <v>741863</v>
      </c>
    </row>
    <row r="215" spans="1:25" x14ac:dyDescent="0.25">
      <c r="A215">
        <v>999</v>
      </c>
      <c r="B215" t="str">
        <f>VLOOKUP($A215,'De Para'!$AI$2:$AL$1051,2,0)</f>
        <v>TEÓFILO OTONI 2 - MG</v>
      </c>
      <c r="C215">
        <f>VLOOKUP($A215,'De Para'!$AI$2:$AL$1051,3,0)</f>
        <v>413</v>
      </c>
      <c r="D215" t="str">
        <f>VLOOKUP($A215,'De Para'!$AI$2:$AL$1051,4,0)</f>
        <v>MG/NE</v>
      </c>
      <c r="E215">
        <v>0</v>
      </c>
      <c r="F215" s="7" t="str">
        <f>VLOOKUP($A215,'[1]PORTE 18-19'!$A$4:$M$1053,13,0)</f>
        <v>PORTE 2</v>
      </c>
      <c r="G215">
        <f>VLOOKUP($F215,'De Para'!$M$2:$O$7,3,0)</f>
        <v>70</v>
      </c>
      <c r="H215" s="7" t="str">
        <f>VLOOKUP($R215,'De Para'!$M$10:$N$25,2,0)</f>
        <v>PERFIL A</v>
      </c>
      <c r="I215" s="7" t="str">
        <f t="shared" si="34"/>
        <v>PORTE 2 / PERFIL A</v>
      </c>
      <c r="J215" s="1">
        <f>VLOOKUP($A215,'De Para'!$D$2:$E$1051,2,0)</f>
        <v>97213.09</v>
      </c>
      <c r="K215" s="1">
        <f>VLOOKUP($A215,'De Para'!$A$2:$B$1051,2,0)</f>
        <v>85646.269455445567</v>
      </c>
      <c r="L215" s="1">
        <f>VLOOKUP(A215,'De Para'!$G$2:$H$1050,2,0)</f>
        <v>50402.242765771181</v>
      </c>
      <c r="M215">
        <f>VLOOKUP($A215,'De Para'!$J$2:$K$1051,2,0)</f>
        <v>65</v>
      </c>
      <c r="N215">
        <f t="shared" si="36"/>
        <v>1</v>
      </c>
      <c r="O215">
        <f t="shared" si="37"/>
        <v>1</v>
      </c>
      <c r="P215">
        <f t="shared" si="38"/>
        <v>1</v>
      </c>
      <c r="Q215">
        <f t="shared" si="39"/>
        <v>1</v>
      </c>
      <c r="R215" t="str">
        <f t="shared" si="35"/>
        <v>1111</v>
      </c>
      <c r="S215" s="29" t="e">
        <f>J215/#REF!</f>
        <v>#REF!</v>
      </c>
      <c r="T215" s="29" t="e">
        <f>K215/#REF!</f>
        <v>#REF!</v>
      </c>
      <c r="U215" s="29" t="e">
        <f>L215/#REF!</f>
        <v>#REF!</v>
      </c>
      <c r="W215" t="str">
        <f>VLOOKUP(R215,'De Para'!$O$9:$P$25,2,FALSE)</f>
        <v>Lojas com todas as metas</v>
      </c>
      <c r="X215">
        <f>VLOOKUP(W215,content!$B:$C,2,FALSE)</f>
        <v>741869</v>
      </c>
      <c r="Y215">
        <f>VLOOKUP(F215&amp;W215,content!$E:$H,4,FALSE)</f>
        <v>741882</v>
      </c>
    </row>
    <row r="216" spans="1:25" x14ac:dyDescent="0.25">
      <c r="A216">
        <v>1000</v>
      </c>
      <c r="B216" t="str">
        <f>VLOOKUP($A216,'De Para'!$AI$2:$AL$1051,2,0)</f>
        <v>SCS - MATRIZ - SP</v>
      </c>
      <c r="C216">
        <f>VLOOKUP($A216,'De Para'!$AI$2:$AL$1051,3,0)</f>
        <v>311</v>
      </c>
      <c r="D216" t="str">
        <f>VLOOKUP($A216,'De Para'!$AI$2:$AL$1051,4,0)</f>
        <v>GDE SP</v>
      </c>
      <c r="E216">
        <v>0</v>
      </c>
      <c r="F216" s="7" t="str">
        <f>VLOOKUP($A216,'[1]PORTE 18-19'!$A$4:$M$1053,13,0)</f>
        <v>PORTE 5</v>
      </c>
      <c r="G216">
        <f>VLOOKUP($F216,'De Para'!$M$2:$O$7,3,0)</f>
        <v>140</v>
      </c>
      <c r="H216" s="7" t="str">
        <f>VLOOKUP($R216,'De Para'!$M$10:$N$25,2,0)</f>
        <v>PERFIL A</v>
      </c>
      <c r="I216" s="7" t="str">
        <f t="shared" si="34"/>
        <v>PORTE 5 / PERFIL A</v>
      </c>
      <c r="J216" s="1">
        <f>VLOOKUP($A216,'De Para'!$D$2:$E$1051,2,0)</f>
        <v>834212.89000000013</v>
      </c>
      <c r="K216" s="1">
        <f>VLOOKUP($A216,'De Para'!$A$2:$B$1051,2,0)</f>
        <v>1121580.6685901333</v>
      </c>
      <c r="L216" s="1">
        <f>VLOOKUP(A216,'De Para'!$G$2:$H$1050,2,0)</f>
        <v>177809.33189368292</v>
      </c>
      <c r="M216">
        <f>VLOOKUP($A216,'De Para'!$J$2:$K$1051,2,0)</f>
        <v>173</v>
      </c>
      <c r="N216">
        <f t="shared" si="36"/>
        <v>1</v>
      </c>
      <c r="O216">
        <f t="shared" si="37"/>
        <v>1</v>
      </c>
      <c r="P216">
        <f t="shared" si="38"/>
        <v>1</v>
      </c>
      <c r="Q216">
        <f t="shared" si="39"/>
        <v>1</v>
      </c>
      <c r="R216" t="str">
        <f t="shared" si="35"/>
        <v>1111</v>
      </c>
      <c r="S216" s="29" t="e">
        <f>J216/#REF!</f>
        <v>#REF!</v>
      </c>
      <c r="T216" s="29" t="e">
        <f>K216/#REF!</f>
        <v>#REF!</v>
      </c>
      <c r="U216" s="29" t="e">
        <f>L216/#REF!</f>
        <v>#REF!</v>
      </c>
      <c r="W216" t="str">
        <f>VLOOKUP(R216,'De Para'!$O$9:$P$25,2,FALSE)</f>
        <v>Lojas com todas as metas</v>
      </c>
      <c r="X216">
        <f>VLOOKUP(W216,content!$B:$C,2,FALSE)</f>
        <v>741869</v>
      </c>
      <c r="Y216">
        <f>VLOOKUP(F216&amp;W216,content!$E:$H,4,FALSE)</f>
        <v>741921</v>
      </c>
    </row>
    <row r="217" spans="1:25" x14ac:dyDescent="0.25">
      <c r="A217">
        <v>1001</v>
      </c>
      <c r="B217" t="str">
        <f>VLOOKUP($A217,'De Para'!$AI$2:$AL$1051,2,0)</f>
        <v>SHOP CENTRAL PLAZA - SP</v>
      </c>
      <c r="C217">
        <f>VLOOKUP($A217,'De Para'!$AI$2:$AL$1051,3,0)</f>
        <v>319</v>
      </c>
      <c r="D217" t="str">
        <f>VLOOKUP($A217,'De Para'!$AI$2:$AL$1051,4,0)</f>
        <v>GDE SP</v>
      </c>
      <c r="E217">
        <v>0</v>
      </c>
      <c r="F217" s="7" t="str">
        <f>VLOOKUP($A217,'[1]PORTE 18-19'!$A$4:$M$1053,13,0)</f>
        <v>PORTE 3</v>
      </c>
      <c r="G217">
        <f>VLOOKUP($F217,'De Para'!$M$2:$O$7,3,0)</f>
        <v>90</v>
      </c>
      <c r="H217" s="7" t="str">
        <f>VLOOKUP($R217,'De Para'!$M$10:$N$25,2,0)</f>
        <v>PERFIL A</v>
      </c>
      <c r="I217" s="7" t="str">
        <f t="shared" si="34"/>
        <v>PORTE 3 / PERFIL A</v>
      </c>
      <c r="J217" s="1">
        <f>VLOOKUP($A217,'De Para'!$D$2:$E$1051,2,0)</f>
        <v>262733.31999999995</v>
      </c>
      <c r="K217" s="1">
        <f>VLOOKUP($A217,'De Para'!$A$2:$B$1051,2,0)</f>
        <v>380727.41003734677</v>
      </c>
      <c r="L217" s="1">
        <f>VLOOKUP(A217,'De Para'!$G$2:$H$1050,2,0)</f>
        <v>94593.530570406248</v>
      </c>
      <c r="M217">
        <f>VLOOKUP($A217,'De Para'!$J$2:$K$1051,2,0)</f>
        <v>99</v>
      </c>
      <c r="N217">
        <f t="shared" si="36"/>
        <v>1</v>
      </c>
      <c r="O217">
        <f t="shared" si="37"/>
        <v>1</v>
      </c>
      <c r="P217">
        <f t="shared" si="38"/>
        <v>1</v>
      </c>
      <c r="Q217">
        <f t="shared" si="39"/>
        <v>1</v>
      </c>
      <c r="R217" t="str">
        <f t="shared" si="35"/>
        <v>1111</v>
      </c>
      <c r="S217" s="29" t="e">
        <f>J217/#REF!</f>
        <v>#REF!</v>
      </c>
      <c r="T217" s="29" t="e">
        <f>K217/#REF!</f>
        <v>#REF!</v>
      </c>
      <c r="U217" s="29" t="e">
        <f>L217/#REF!</f>
        <v>#REF!</v>
      </c>
      <c r="W217" t="str">
        <f>VLOOKUP(R217,'De Para'!$O$9:$P$25,2,FALSE)</f>
        <v>Lojas com todas as metas</v>
      </c>
      <c r="X217">
        <f>VLOOKUP(W217,content!$B:$C,2,FALSE)</f>
        <v>741869</v>
      </c>
      <c r="Y217">
        <f>VLOOKUP(F217&amp;W217,content!$E:$H,4,FALSE)</f>
        <v>741893</v>
      </c>
    </row>
    <row r="218" spans="1:25" x14ac:dyDescent="0.25">
      <c r="A218">
        <v>1002</v>
      </c>
      <c r="B218" t="str">
        <f>VLOOKUP($A218,'De Para'!$AI$2:$AL$1051,2,0)</f>
        <v>DIADEMA - SP</v>
      </c>
      <c r="C218">
        <f>VLOOKUP($A218,'De Para'!$AI$2:$AL$1051,3,0)</f>
        <v>311</v>
      </c>
      <c r="D218" t="str">
        <f>VLOOKUP($A218,'De Para'!$AI$2:$AL$1051,4,0)</f>
        <v>GDE SP</v>
      </c>
      <c r="E218">
        <v>0</v>
      </c>
      <c r="F218" s="7" t="str">
        <f>VLOOKUP($A218,'[1]PORTE 18-19'!$A$4:$M$1053,13,0)</f>
        <v>PORTE 6</v>
      </c>
      <c r="G218">
        <f>VLOOKUP($F218,'De Para'!$M$2:$O$7,3,0)</f>
        <v>170</v>
      </c>
      <c r="H218" s="7" t="str">
        <f>VLOOKUP($R218,'De Para'!$M$10:$N$25,2,0)</f>
        <v>PERFIL A</v>
      </c>
      <c r="I218" s="7" t="str">
        <f t="shared" si="34"/>
        <v>PORTE 6 / PERFIL A</v>
      </c>
      <c r="J218" s="1">
        <f>VLOOKUP($A218,'De Para'!$D$2:$E$1051,2,0)</f>
        <v>1191044.25</v>
      </c>
      <c r="K218" s="1">
        <f>VLOOKUP($A218,'De Para'!$A$2:$B$1051,2,0)</f>
        <v>1335225.1904044331</v>
      </c>
      <c r="L218" s="1">
        <f>VLOOKUP(A218,'De Para'!$G$2:$H$1050,2,0)</f>
        <v>135641.09456188831</v>
      </c>
      <c r="M218">
        <f>VLOOKUP($A218,'De Para'!$J$2:$K$1051,2,0)</f>
        <v>249</v>
      </c>
      <c r="N218">
        <f t="shared" si="36"/>
        <v>1</v>
      </c>
      <c r="O218">
        <f t="shared" si="37"/>
        <v>1</v>
      </c>
      <c r="P218">
        <f t="shared" si="38"/>
        <v>1</v>
      </c>
      <c r="Q218">
        <f t="shared" si="39"/>
        <v>1</v>
      </c>
      <c r="R218" t="str">
        <f t="shared" si="35"/>
        <v>1111</v>
      </c>
      <c r="S218" s="29" t="e">
        <f>J218/#REF!</f>
        <v>#REF!</v>
      </c>
      <c r="T218" s="29" t="e">
        <f>K218/#REF!</f>
        <v>#REF!</v>
      </c>
      <c r="U218" s="29" t="e">
        <f>L218/#REF!</f>
        <v>#REF!</v>
      </c>
      <c r="W218" t="str">
        <f>VLOOKUP(R218,'De Para'!$O$9:$P$25,2,FALSE)</f>
        <v>Lojas com todas as metas</v>
      </c>
      <c r="X218">
        <f>VLOOKUP(W218,content!$B:$C,2,FALSE)</f>
        <v>741869</v>
      </c>
      <c r="Y218">
        <f>VLOOKUP(F218&amp;W218,content!$E:$H,4,FALSE)</f>
        <v>741925</v>
      </c>
    </row>
    <row r="219" spans="1:25" x14ac:dyDescent="0.25">
      <c r="A219">
        <v>1003</v>
      </c>
      <c r="B219" t="str">
        <f>VLOOKUP($A219,'De Para'!$AI$2:$AL$1051,2,0)</f>
        <v>SHOP INTERN. GUARULHOS - SP</v>
      </c>
      <c r="C219">
        <f>VLOOKUP($A219,'De Para'!$AI$2:$AL$1051,3,0)</f>
        <v>317</v>
      </c>
      <c r="D219" t="str">
        <f>VLOOKUP($A219,'De Para'!$AI$2:$AL$1051,4,0)</f>
        <v>GDE SP</v>
      </c>
      <c r="E219">
        <v>0</v>
      </c>
      <c r="F219" s="7" t="str">
        <f>VLOOKUP($A219,'[1]PORTE 18-19'!$A$4:$M$1053,13,0)</f>
        <v>PORTE 5</v>
      </c>
      <c r="G219">
        <f>VLOOKUP($F219,'De Para'!$M$2:$O$7,3,0)</f>
        <v>140</v>
      </c>
      <c r="H219" s="7" t="str">
        <f>VLOOKUP($R219,'De Para'!$M$10:$N$25,2,0)</f>
        <v>PERFIL A</v>
      </c>
      <c r="I219" s="7" t="str">
        <f t="shared" si="34"/>
        <v>PORTE 5 / PERFIL A</v>
      </c>
      <c r="J219" s="1">
        <f>VLOOKUP($A219,'De Para'!$D$2:$E$1051,2,0)</f>
        <v>477489.25999999995</v>
      </c>
      <c r="K219" s="1">
        <f>VLOOKUP($A219,'De Para'!$A$2:$B$1051,2,0)</f>
        <v>703032.79304107651</v>
      </c>
      <c r="L219" s="1">
        <f>VLOOKUP(A219,'De Para'!$G$2:$H$1050,2,0)</f>
        <v>152806.65023386228</v>
      </c>
      <c r="M219">
        <f>VLOOKUP($A219,'De Para'!$J$2:$K$1051,2,0)</f>
        <v>147</v>
      </c>
      <c r="N219">
        <f t="shared" si="36"/>
        <v>1</v>
      </c>
      <c r="O219">
        <f t="shared" si="37"/>
        <v>1</v>
      </c>
      <c r="P219">
        <f t="shared" si="38"/>
        <v>1</v>
      </c>
      <c r="Q219">
        <f t="shared" si="39"/>
        <v>1</v>
      </c>
      <c r="R219" t="str">
        <f t="shared" si="35"/>
        <v>1111</v>
      </c>
      <c r="S219" s="29" t="e">
        <f>J219/#REF!</f>
        <v>#REF!</v>
      </c>
      <c r="T219" s="29" t="e">
        <f>K219/#REF!</f>
        <v>#REF!</v>
      </c>
      <c r="U219" s="29" t="e">
        <f>L219/#REF!</f>
        <v>#REF!</v>
      </c>
      <c r="W219" t="str">
        <f>VLOOKUP(R219,'De Para'!$O$9:$P$25,2,FALSE)</f>
        <v>Lojas com todas as metas</v>
      </c>
      <c r="X219">
        <f>VLOOKUP(W219,content!$B:$C,2,FALSE)</f>
        <v>741869</v>
      </c>
      <c r="Y219">
        <f>VLOOKUP(F219&amp;W219,content!$E:$H,4,FALSE)</f>
        <v>741921</v>
      </c>
    </row>
    <row r="220" spans="1:25" x14ac:dyDescent="0.25">
      <c r="A220">
        <v>1005</v>
      </c>
      <c r="B220" t="str">
        <f>VLOOKUP($A220,'De Para'!$AI$2:$AL$1051,2,0)</f>
        <v>OSASCO - SP</v>
      </c>
      <c r="C220">
        <f>VLOOKUP($A220,'De Para'!$AI$2:$AL$1051,3,0)</f>
        <v>314</v>
      </c>
      <c r="D220" t="str">
        <f>VLOOKUP($A220,'De Para'!$AI$2:$AL$1051,4,0)</f>
        <v>GDE SP</v>
      </c>
      <c r="E220">
        <v>0</v>
      </c>
      <c r="F220" s="7" t="str">
        <f>VLOOKUP($A220,'[1]PORTE 18-19'!$A$4:$M$1053,13,0)</f>
        <v>PORTE 3</v>
      </c>
      <c r="G220">
        <f>VLOOKUP($F220,'De Para'!$M$2:$O$7,3,0)</f>
        <v>90</v>
      </c>
      <c r="H220" s="7" t="str">
        <f>VLOOKUP($R220,'De Para'!$M$10:$N$25,2,0)</f>
        <v>PERFIL A</v>
      </c>
      <c r="I220" s="7" t="str">
        <f t="shared" si="34"/>
        <v>PORTE 3 / PERFIL A</v>
      </c>
      <c r="J220" s="1">
        <f>VLOOKUP($A220,'De Para'!$D$2:$E$1051,2,0)</f>
        <v>273786.83</v>
      </c>
      <c r="K220" s="1">
        <f>VLOOKUP($A220,'De Para'!$A$2:$B$1051,2,0)</f>
        <v>408166.07681955869</v>
      </c>
      <c r="L220" s="1">
        <f>VLOOKUP(A220,'De Para'!$G$2:$H$1050,2,0)</f>
        <v>86114.48881349538</v>
      </c>
      <c r="M220">
        <f>VLOOKUP($A220,'De Para'!$J$2:$K$1051,2,0)</f>
        <v>74</v>
      </c>
      <c r="N220">
        <f t="shared" si="36"/>
        <v>1</v>
      </c>
      <c r="O220">
        <f t="shared" si="37"/>
        <v>1</v>
      </c>
      <c r="P220">
        <f t="shared" si="38"/>
        <v>1</v>
      </c>
      <c r="Q220">
        <f t="shared" si="39"/>
        <v>1</v>
      </c>
      <c r="R220" t="str">
        <f t="shared" si="35"/>
        <v>1111</v>
      </c>
      <c r="S220" s="29" t="e">
        <f>J220/#REF!</f>
        <v>#REF!</v>
      </c>
      <c r="T220" s="29" t="e">
        <f>K220/#REF!</f>
        <v>#REF!</v>
      </c>
      <c r="U220" s="29" t="e">
        <f>L220/#REF!</f>
        <v>#REF!</v>
      </c>
      <c r="W220" t="str">
        <f>VLOOKUP(R220,'De Para'!$O$9:$P$25,2,FALSE)</f>
        <v>Lojas com todas as metas</v>
      </c>
      <c r="X220">
        <f>VLOOKUP(W220,content!$B:$C,2,FALSE)</f>
        <v>741869</v>
      </c>
      <c r="Y220">
        <f>VLOOKUP(F220&amp;W220,content!$E:$H,4,FALSE)</f>
        <v>741893</v>
      </c>
    </row>
    <row r="221" spans="1:25" x14ac:dyDescent="0.25">
      <c r="A221">
        <v>1006</v>
      </c>
      <c r="B221" t="str">
        <f>VLOOKUP($A221,'De Para'!$AI$2:$AL$1051,2,0)</f>
        <v>S.MIGUEL PAULISTA - SP</v>
      </c>
      <c r="C221">
        <f>VLOOKUP($A221,'De Para'!$AI$2:$AL$1051,3,0)</f>
        <v>316</v>
      </c>
      <c r="D221" t="str">
        <f>VLOOKUP($A221,'De Para'!$AI$2:$AL$1051,4,0)</f>
        <v>GDE SP</v>
      </c>
      <c r="E221">
        <v>0</v>
      </c>
      <c r="F221" s="7" t="str">
        <f>VLOOKUP($A221,'[1]PORTE 18-19'!$A$4:$M$1053,13,0)</f>
        <v>PORTE 3</v>
      </c>
      <c r="G221">
        <f>VLOOKUP($F221,'De Para'!$M$2:$O$7,3,0)</f>
        <v>90</v>
      </c>
      <c r="H221" s="7" t="str">
        <f>VLOOKUP($R221,'De Para'!$M$10:$N$25,2,0)</f>
        <v>PERFIL A</v>
      </c>
      <c r="I221" s="7" t="str">
        <f t="shared" si="34"/>
        <v>PORTE 3 / PERFIL A</v>
      </c>
      <c r="J221" s="1">
        <f>VLOOKUP($A221,'De Para'!$D$2:$E$1051,2,0)</f>
        <v>211168.88999999993</v>
      </c>
      <c r="K221" s="1">
        <f>VLOOKUP($A221,'De Para'!$A$2:$B$1051,2,0)</f>
        <v>299079.81842536852</v>
      </c>
      <c r="L221" s="1">
        <f>VLOOKUP(A221,'De Para'!$G$2:$H$1050,2,0)</f>
        <v>62937.381909941105</v>
      </c>
      <c r="M221">
        <f>VLOOKUP($A221,'De Para'!$J$2:$K$1051,2,0)</f>
        <v>70</v>
      </c>
      <c r="N221">
        <f t="shared" si="36"/>
        <v>1</v>
      </c>
      <c r="O221">
        <f t="shared" si="37"/>
        <v>1</v>
      </c>
      <c r="P221">
        <f t="shared" si="38"/>
        <v>1</v>
      </c>
      <c r="Q221">
        <f t="shared" si="39"/>
        <v>1</v>
      </c>
      <c r="R221" t="str">
        <f t="shared" si="35"/>
        <v>1111</v>
      </c>
      <c r="S221" s="29" t="e">
        <f>J221/#REF!</f>
        <v>#REF!</v>
      </c>
      <c r="T221" s="29" t="e">
        <f>K221/#REF!</f>
        <v>#REF!</v>
      </c>
      <c r="U221" s="29" t="e">
        <f>L221/#REF!</f>
        <v>#REF!</v>
      </c>
      <c r="W221" t="str">
        <f>VLOOKUP(R221,'De Para'!$O$9:$P$25,2,FALSE)</f>
        <v>Lojas com todas as metas</v>
      </c>
      <c r="X221">
        <f>VLOOKUP(W221,content!$B:$C,2,FALSE)</f>
        <v>741869</v>
      </c>
      <c r="Y221">
        <f>VLOOKUP(F221&amp;W221,content!$E:$H,4,FALSE)</f>
        <v>741893</v>
      </c>
    </row>
    <row r="222" spans="1:25" x14ac:dyDescent="0.25">
      <c r="A222">
        <v>1008</v>
      </c>
      <c r="B222" t="str">
        <f>VLOOKUP($A222,'De Para'!$AI$2:$AL$1051,2,0)</f>
        <v>SUZANO - SP</v>
      </c>
      <c r="C222">
        <f>VLOOKUP($A222,'De Para'!$AI$2:$AL$1051,3,0)</f>
        <v>316</v>
      </c>
      <c r="D222" t="str">
        <f>VLOOKUP($A222,'De Para'!$AI$2:$AL$1051,4,0)</f>
        <v>GDE SP</v>
      </c>
      <c r="E222">
        <v>0</v>
      </c>
      <c r="F222" s="7" t="str">
        <f>VLOOKUP($A222,'[1]PORTE 18-19'!$A$4:$M$1053,13,0)</f>
        <v>PORTE 5</v>
      </c>
      <c r="G222">
        <f>VLOOKUP($F222,'De Para'!$M$2:$O$7,3,0)</f>
        <v>140</v>
      </c>
      <c r="H222" s="7" t="str">
        <f>VLOOKUP($R222,'De Para'!$M$10:$N$25,2,0)</f>
        <v>PERFIL A</v>
      </c>
      <c r="I222" s="7" t="str">
        <f t="shared" si="34"/>
        <v>PORTE 5 / PERFIL A</v>
      </c>
      <c r="J222" s="1">
        <f>VLOOKUP($A222,'De Para'!$D$2:$E$1051,2,0)</f>
        <v>690954.48</v>
      </c>
      <c r="K222" s="1">
        <f>VLOOKUP($A222,'De Para'!$A$2:$B$1051,2,0)</f>
        <v>750405.7322305683</v>
      </c>
      <c r="L222" s="1">
        <f>VLOOKUP(A222,'De Para'!$G$2:$H$1050,2,0)</f>
        <v>174533.556382932</v>
      </c>
      <c r="M222">
        <f>VLOOKUP($A222,'De Para'!$J$2:$K$1051,2,0)</f>
        <v>188</v>
      </c>
      <c r="N222">
        <f t="shared" si="36"/>
        <v>1</v>
      </c>
      <c r="O222">
        <f t="shared" si="37"/>
        <v>1</v>
      </c>
      <c r="P222">
        <f t="shared" si="38"/>
        <v>1</v>
      </c>
      <c r="Q222">
        <f t="shared" si="39"/>
        <v>1</v>
      </c>
      <c r="R222" t="str">
        <f t="shared" si="35"/>
        <v>1111</v>
      </c>
      <c r="S222" s="29" t="e">
        <f>J222/#REF!</f>
        <v>#REF!</v>
      </c>
      <c r="T222" s="29" t="e">
        <f>K222/#REF!</f>
        <v>#REF!</v>
      </c>
      <c r="U222" s="29" t="e">
        <f>L222/#REF!</f>
        <v>#REF!</v>
      </c>
      <c r="W222" t="str">
        <f>VLOOKUP(R222,'De Para'!$O$9:$P$25,2,FALSE)</f>
        <v>Lojas com todas as metas</v>
      </c>
      <c r="X222">
        <f>VLOOKUP(W222,content!$B:$C,2,FALSE)</f>
        <v>741869</v>
      </c>
      <c r="Y222">
        <f>VLOOKUP(F222&amp;W222,content!$E:$H,4,FALSE)</f>
        <v>741921</v>
      </c>
    </row>
    <row r="223" spans="1:25" x14ac:dyDescent="0.25">
      <c r="A223">
        <v>1009</v>
      </c>
      <c r="B223" t="str">
        <f>VLOOKUP($A223,'De Para'!$AI$2:$AL$1051,2,0)</f>
        <v>SÃO BERNARDO DO CAMPO - SP</v>
      </c>
      <c r="C223">
        <f>VLOOKUP($A223,'De Para'!$AI$2:$AL$1051,3,0)</f>
        <v>311</v>
      </c>
      <c r="D223" t="str">
        <f>VLOOKUP($A223,'De Para'!$AI$2:$AL$1051,4,0)</f>
        <v>GDE SP</v>
      </c>
      <c r="E223">
        <v>0</v>
      </c>
      <c r="F223" s="7" t="str">
        <f>VLOOKUP($A223,'[1]PORTE 18-19'!$A$4:$M$1053,13,0)</f>
        <v>PORTE 6</v>
      </c>
      <c r="G223">
        <f>VLOOKUP($F223,'De Para'!$M$2:$O$7,3,0)</f>
        <v>170</v>
      </c>
      <c r="H223" s="7" t="str">
        <f>VLOOKUP($R223,'De Para'!$M$10:$N$25,2,0)</f>
        <v>PERFIL A</v>
      </c>
      <c r="I223" s="7" t="str">
        <f t="shared" si="34"/>
        <v>PORTE 6 / PERFIL A</v>
      </c>
      <c r="J223" s="1">
        <f>VLOOKUP($A223,'De Para'!$D$2:$E$1051,2,0)</f>
        <v>1052102.7000000002</v>
      </c>
      <c r="K223" s="1">
        <f>VLOOKUP($A223,'De Para'!$A$2:$B$1051,2,0)</f>
        <v>1168415.4582665819</v>
      </c>
      <c r="L223" s="1">
        <f>VLOOKUP(A223,'De Para'!$G$2:$H$1050,2,0)</f>
        <v>174058.62921005234</v>
      </c>
      <c r="M223">
        <f>VLOOKUP($A223,'De Para'!$J$2:$K$1051,2,0)</f>
        <v>260</v>
      </c>
      <c r="N223">
        <f t="shared" si="36"/>
        <v>1</v>
      </c>
      <c r="O223">
        <f t="shared" si="37"/>
        <v>1</v>
      </c>
      <c r="P223">
        <f t="shared" si="38"/>
        <v>1</v>
      </c>
      <c r="Q223">
        <f t="shared" si="39"/>
        <v>1</v>
      </c>
      <c r="R223" t="str">
        <f t="shared" si="35"/>
        <v>1111</v>
      </c>
      <c r="S223" s="29" t="e">
        <f>J223/#REF!</f>
        <v>#REF!</v>
      </c>
      <c r="T223" s="29" t="e">
        <f>K223/#REF!</f>
        <v>#REF!</v>
      </c>
      <c r="U223" s="29" t="e">
        <f>L223/#REF!</f>
        <v>#REF!</v>
      </c>
      <c r="W223" t="str">
        <f>VLOOKUP(R223,'De Para'!$O$9:$P$25,2,FALSE)</f>
        <v>Lojas com todas as metas</v>
      </c>
      <c r="X223">
        <f>VLOOKUP(W223,content!$B:$C,2,FALSE)</f>
        <v>741869</v>
      </c>
      <c r="Y223">
        <f>VLOOKUP(F223&amp;W223,content!$E:$H,4,FALSE)</f>
        <v>741925</v>
      </c>
    </row>
    <row r="224" spans="1:25" x14ac:dyDescent="0.25">
      <c r="A224">
        <v>1010</v>
      </c>
      <c r="B224" t="str">
        <f>VLOOKUP($A224,'De Para'!$AI$2:$AL$1051,2,0)</f>
        <v>STO.ANDRÉ - VL. LINDA - SP</v>
      </c>
      <c r="C224">
        <f>VLOOKUP($A224,'De Para'!$AI$2:$AL$1051,3,0)</f>
        <v>311</v>
      </c>
      <c r="D224" t="str">
        <f>VLOOKUP($A224,'De Para'!$AI$2:$AL$1051,4,0)</f>
        <v>GDE SP</v>
      </c>
      <c r="E224">
        <v>0</v>
      </c>
      <c r="F224" s="7" t="str">
        <f>VLOOKUP($A224,'[1]PORTE 18-19'!$A$4:$M$1053,13,0)</f>
        <v>PORTE 2</v>
      </c>
      <c r="G224">
        <f>VLOOKUP($F224,'De Para'!$M$2:$O$7,3,0)</f>
        <v>70</v>
      </c>
      <c r="H224" s="7" t="str">
        <f>VLOOKUP($R224,'De Para'!$M$10:$N$25,2,0)</f>
        <v>PERFIL A</v>
      </c>
      <c r="I224" s="7" t="str">
        <f t="shared" si="34"/>
        <v>PORTE 2 / PERFIL A</v>
      </c>
      <c r="J224" s="1">
        <f>VLOOKUP($A224,'De Para'!$D$2:$E$1051,2,0)</f>
        <v>176423.83999999997</v>
      </c>
      <c r="K224" s="1">
        <f>VLOOKUP($A224,'De Para'!$A$2:$B$1051,2,0)</f>
        <v>148204.3352461023</v>
      </c>
      <c r="L224" s="1">
        <f>VLOOKUP(A224,'De Para'!$G$2:$H$1050,2,0)</f>
        <v>40010.44922590247</v>
      </c>
      <c r="M224">
        <f>VLOOKUP($A224,'De Para'!$J$2:$K$1051,2,0)</f>
        <v>47</v>
      </c>
      <c r="N224">
        <f t="shared" si="36"/>
        <v>1</v>
      </c>
      <c r="O224">
        <f t="shared" si="37"/>
        <v>1</v>
      </c>
      <c r="P224">
        <f t="shared" si="38"/>
        <v>1</v>
      </c>
      <c r="Q224">
        <f t="shared" si="39"/>
        <v>1</v>
      </c>
      <c r="R224" t="str">
        <f t="shared" si="35"/>
        <v>1111</v>
      </c>
      <c r="S224" s="29" t="e">
        <f>J224/#REF!</f>
        <v>#REF!</v>
      </c>
      <c r="T224" s="29" t="e">
        <f>K224/#REF!</f>
        <v>#REF!</v>
      </c>
      <c r="U224" s="29" t="e">
        <f>L224/#REF!</f>
        <v>#REF!</v>
      </c>
      <c r="W224" t="str">
        <f>VLOOKUP(R224,'De Para'!$O$9:$P$25,2,FALSE)</f>
        <v>Lojas com todas as metas</v>
      </c>
      <c r="X224">
        <f>VLOOKUP(W224,content!$B:$C,2,FALSE)</f>
        <v>741869</v>
      </c>
      <c r="Y224">
        <f>VLOOKUP(F224&amp;W224,content!$E:$H,4,FALSE)</f>
        <v>741882</v>
      </c>
    </row>
    <row r="225" spans="1:25" x14ac:dyDescent="0.25">
      <c r="A225">
        <v>1011</v>
      </c>
      <c r="B225" t="str">
        <f>VLOOKUP($A225,'De Para'!$AI$2:$AL$1051,2,0)</f>
        <v>PONTE RASA 2  - SP</v>
      </c>
      <c r="C225">
        <f>VLOOKUP($A225,'De Para'!$AI$2:$AL$1051,3,0)</f>
        <v>317</v>
      </c>
      <c r="D225" t="str">
        <f>VLOOKUP($A225,'De Para'!$AI$2:$AL$1051,4,0)</f>
        <v>GDE SP</v>
      </c>
      <c r="E225">
        <v>0</v>
      </c>
      <c r="F225" s="7" t="str">
        <f>VLOOKUP($A225,'[1]PORTE 18-19'!$A$4:$M$1053,13,0)</f>
        <v>PORTE 4</v>
      </c>
      <c r="G225">
        <f>VLOOKUP($F225,'De Para'!$M$2:$O$7,3,0)</f>
        <v>115</v>
      </c>
      <c r="H225" s="7" t="str">
        <f>VLOOKUP($R225,'De Para'!$M$10:$N$25,2,0)</f>
        <v>PERFIL A</v>
      </c>
      <c r="I225" s="7" t="str">
        <f t="shared" si="34"/>
        <v>PORTE 4 / PERFIL A</v>
      </c>
      <c r="J225" s="1">
        <f>VLOOKUP($A225,'De Para'!$D$2:$E$1051,2,0)</f>
        <v>478714.39999999991</v>
      </c>
      <c r="K225" s="1">
        <f>VLOOKUP($A225,'De Para'!$A$2:$B$1051,2,0)</f>
        <v>486476.06670295331</v>
      </c>
      <c r="L225" s="1">
        <f>VLOOKUP(A225,'De Para'!$G$2:$H$1050,2,0)</f>
        <v>106613.23655820113</v>
      </c>
      <c r="M225">
        <f>VLOOKUP($A225,'De Para'!$J$2:$K$1051,2,0)</f>
        <v>117</v>
      </c>
      <c r="N225">
        <f t="shared" si="36"/>
        <v>1</v>
      </c>
      <c r="O225">
        <f t="shared" si="37"/>
        <v>1</v>
      </c>
      <c r="P225">
        <f t="shared" si="38"/>
        <v>1</v>
      </c>
      <c r="Q225">
        <f t="shared" si="39"/>
        <v>1</v>
      </c>
      <c r="R225" t="str">
        <f t="shared" si="35"/>
        <v>1111</v>
      </c>
      <c r="S225" s="29" t="e">
        <f>J225/#REF!</f>
        <v>#REF!</v>
      </c>
      <c r="T225" s="29" t="e">
        <f>K225/#REF!</f>
        <v>#REF!</v>
      </c>
      <c r="U225" s="29" t="e">
        <f>L225/#REF!</f>
        <v>#REF!</v>
      </c>
      <c r="W225" t="str">
        <f>VLOOKUP(R225,'De Para'!$O$9:$P$25,2,FALSE)</f>
        <v>Lojas com todas as metas</v>
      </c>
      <c r="X225">
        <f>VLOOKUP(W225,content!$B:$C,2,FALSE)</f>
        <v>741869</v>
      </c>
      <c r="Y225">
        <f>VLOOKUP(F225&amp;W225,content!$E:$H,4,FALSE)</f>
        <v>741916</v>
      </c>
    </row>
    <row r="226" spans="1:25" x14ac:dyDescent="0.25">
      <c r="A226">
        <v>1012</v>
      </c>
      <c r="B226" t="str">
        <f>VLOOKUP($A226,'De Para'!$AI$2:$AL$1051,2,0)</f>
        <v>LAPA - SP</v>
      </c>
      <c r="C226">
        <f>VLOOKUP($A226,'De Para'!$AI$2:$AL$1051,3,0)</f>
        <v>312</v>
      </c>
      <c r="D226" t="str">
        <f>VLOOKUP($A226,'De Para'!$AI$2:$AL$1051,4,0)</f>
        <v>GDE SP</v>
      </c>
      <c r="E226">
        <v>0</v>
      </c>
      <c r="F226" s="7" t="str">
        <f>VLOOKUP($A226,'[1]PORTE 18-19'!$A$4:$M$1053,13,0)</f>
        <v>PORTE 3</v>
      </c>
      <c r="G226">
        <f>VLOOKUP($F226,'De Para'!$M$2:$O$7,3,0)</f>
        <v>90</v>
      </c>
      <c r="H226" s="7" t="str">
        <f>VLOOKUP($R226,'De Para'!$M$10:$N$25,2,0)</f>
        <v>PERFIL A</v>
      </c>
      <c r="I226" s="7" t="str">
        <f t="shared" si="34"/>
        <v>PORTE 3 / PERFIL A</v>
      </c>
      <c r="J226" s="1">
        <f>VLOOKUP($A226,'De Para'!$D$2:$E$1051,2,0)</f>
        <v>289393.8</v>
      </c>
      <c r="K226" s="1">
        <f>VLOOKUP($A226,'De Para'!$A$2:$B$1051,2,0)</f>
        <v>294689.86226474191</v>
      </c>
      <c r="L226" s="1">
        <f>VLOOKUP(A226,'De Para'!$G$2:$H$1050,2,0)</f>
        <v>84220.457116120611</v>
      </c>
      <c r="M226">
        <f>VLOOKUP($A226,'De Para'!$J$2:$K$1051,2,0)</f>
        <v>97</v>
      </c>
      <c r="N226">
        <f t="shared" si="36"/>
        <v>1</v>
      </c>
      <c r="O226">
        <f t="shared" si="37"/>
        <v>1</v>
      </c>
      <c r="P226">
        <f t="shared" si="38"/>
        <v>1</v>
      </c>
      <c r="Q226">
        <f t="shared" si="39"/>
        <v>1</v>
      </c>
      <c r="R226" t="str">
        <f t="shared" si="35"/>
        <v>1111</v>
      </c>
      <c r="S226" s="29" t="e">
        <f>J226/#REF!</f>
        <v>#REF!</v>
      </c>
      <c r="T226" s="29" t="e">
        <f>K226/#REF!</f>
        <v>#REF!</v>
      </c>
      <c r="U226" s="29" t="e">
        <f>L226/#REF!</f>
        <v>#REF!</v>
      </c>
      <c r="W226" t="str">
        <f>VLOOKUP(R226,'De Para'!$O$9:$P$25,2,FALSE)</f>
        <v>Lojas com todas as metas</v>
      </c>
      <c r="X226">
        <f>VLOOKUP(W226,content!$B:$C,2,FALSE)</f>
        <v>741869</v>
      </c>
      <c r="Y226">
        <f>VLOOKUP(F226&amp;W226,content!$E:$H,4,FALSE)</f>
        <v>741893</v>
      </c>
    </row>
    <row r="227" spans="1:25" x14ac:dyDescent="0.25">
      <c r="A227">
        <v>1013</v>
      </c>
      <c r="B227" t="str">
        <f>VLOOKUP($A227,'De Para'!$AI$2:$AL$1051,2,0)</f>
        <v>PINHEIROS - SP</v>
      </c>
      <c r="C227">
        <f>VLOOKUP($A227,'De Para'!$AI$2:$AL$1051,3,0)</f>
        <v>310</v>
      </c>
      <c r="D227" t="str">
        <f>VLOOKUP($A227,'De Para'!$AI$2:$AL$1051,4,0)</f>
        <v>GDE SP</v>
      </c>
      <c r="E227">
        <v>0</v>
      </c>
      <c r="F227" s="7" t="str">
        <f>VLOOKUP($A227,'[1]PORTE 18-19'!$A$4:$M$1053,13,0)</f>
        <v>PORTE 3</v>
      </c>
      <c r="G227">
        <f>VLOOKUP($F227,'De Para'!$M$2:$O$7,3,0)</f>
        <v>90</v>
      </c>
      <c r="H227" s="7" t="str">
        <f>VLOOKUP($R227,'De Para'!$M$10:$N$25,2,0)</f>
        <v>PERFIL A</v>
      </c>
      <c r="I227" s="7" t="str">
        <f t="shared" si="34"/>
        <v>PORTE 3 / PERFIL A</v>
      </c>
      <c r="J227" s="1">
        <f>VLOOKUP($A227,'De Para'!$D$2:$E$1051,2,0)</f>
        <v>273490</v>
      </c>
      <c r="K227" s="1">
        <f>VLOOKUP($A227,'De Para'!$A$2:$B$1051,2,0)</f>
        <v>391498.14129727735</v>
      </c>
      <c r="L227" s="1">
        <f>VLOOKUP(A227,'De Para'!$G$2:$H$1050,2,0)</f>
        <v>85291.422384082427</v>
      </c>
      <c r="M227">
        <f>VLOOKUP($A227,'De Para'!$J$2:$K$1051,2,0)</f>
        <v>61</v>
      </c>
      <c r="N227">
        <f t="shared" si="36"/>
        <v>1</v>
      </c>
      <c r="O227">
        <f t="shared" si="37"/>
        <v>1</v>
      </c>
      <c r="P227">
        <f t="shared" si="38"/>
        <v>1</v>
      </c>
      <c r="Q227">
        <f t="shared" si="39"/>
        <v>1</v>
      </c>
      <c r="R227" t="str">
        <f t="shared" si="35"/>
        <v>1111</v>
      </c>
      <c r="S227" s="29" t="e">
        <f>J227/#REF!</f>
        <v>#REF!</v>
      </c>
      <c r="T227" s="29" t="e">
        <f>K227/#REF!</f>
        <v>#REF!</v>
      </c>
      <c r="U227" s="29" t="e">
        <f>L227/#REF!</f>
        <v>#REF!</v>
      </c>
      <c r="W227" t="str">
        <f>VLOOKUP(R227,'De Para'!$O$9:$P$25,2,FALSE)</f>
        <v>Lojas com todas as metas</v>
      </c>
      <c r="X227">
        <f>VLOOKUP(W227,content!$B:$C,2,FALSE)</f>
        <v>741869</v>
      </c>
      <c r="Y227">
        <f>VLOOKUP(F227&amp;W227,content!$E:$H,4,FALSE)</f>
        <v>741893</v>
      </c>
    </row>
    <row r="228" spans="1:25" x14ac:dyDescent="0.25">
      <c r="A228">
        <v>1014</v>
      </c>
      <c r="B228" t="str">
        <f>VLOOKUP($A228,'De Para'!$AI$2:$AL$1051,2,0)</f>
        <v>SANTO ANDRÉ - SP</v>
      </c>
      <c r="C228">
        <f>VLOOKUP($A228,'De Para'!$AI$2:$AL$1051,3,0)</f>
        <v>311</v>
      </c>
      <c r="D228" t="str">
        <f>VLOOKUP($A228,'De Para'!$AI$2:$AL$1051,4,0)</f>
        <v>GDE SP</v>
      </c>
      <c r="E228">
        <v>0</v>
      </c>
      <c r="F228" s="7" t="str">
        <f>VLOOKUP($A228,'[1]PORTE 18-19'!$A$4:$M$1053,13,0)</f>
        <v>PORTE 4</v>
      </c>
      <c r="G228">
        <f>VLOOKUP($F228,'De Para'!$M$2:$O$7,3,0)</f>
        <v>115</v>
      </c>
      <c r="H228" s="7" t="str">
        <f>VLOOKUP($R228,'De Para'!$M$10:$N$25,2,0)</f>
        <v>PERFIL A</v>
      </c>
      <c r="I228" s="7" t="str">
        <f t="shared" si="34"/>
        <v>PORTE 4 / PERFIL A</v>
      </c>
      <c r="J228" s="1">
        <f>VLOOKUP($A228,'De Para'!$D$2:$E$1051,2,0)</f>
        <v>365006.33999999997</v>
      </c>
      <c r="K228" s="1">
        <f>VLOOKUP($A228,'De Para'!$A$2:$B$1051,2,0)</f>
        <v>788377.35435717588</v>
      </c>
      <c r="L228" s="1">
        <f>VLOOKUP(A228,'De Para'!$G$2:$H$1050,2,0)</f>
        <v>84278.637967447314</v>
      </c>
      <c r="M228">
        <f>VLOOKUP($A228,'De Para'!$J$2:$K$1051,2,0)</f>
        <v>86</v>
      </c>
      <c r="N228">
        <f t="shared" si="36"/>
        <v>1</v>
      </c>
      <c r="O228">
        <f t="shared" si="37"/>
        <v>1</v>
      </c>
      <c r="P228">
        <f t="shared" si="38"/>
        <v>1</v>
      </c>
      <c r="Q228">
        <f t="shared" si="39"/>
        <v>1</v>
      </c>
      <c r="R228" t="str">
        <f t="shared" si="35"/>
        <v>1111</v>
      </c>
      <c r="S228" s="29" t="e">
        <f>J228/#REF!</f>
        <v>#REF!</v>
      </c>
      <c r="T228" s="29" t="e">
        <f>K228/#REF!</f>
        <v>#REF!</v>
      </c>
      <c r="U228" s="29" t="e">
        <f>L228/#REF!</f>
        <v>#REF!</v>
      </c>
      <c r="W228" t="str">
        <f>VLOOKUP(R228,'De Para'!$O$9:$P$25,2,FALSE)</f>
        <v>Lojas com todas as metas</v>
      </c>
      <c r="X228">
        <f>VLOOKUP(W228,content!$B:$C,2,FALSE)</f>
        <v>741869</v>
      </c>
      <c r="Y228">
        <f>VLOOKUP(F228&amp;W228,content!$E:$H,4,FALSE)</f>
        <v>741916</v>
      </c>
    </row>
    <row r="229" spans="1:25" x14ac:dyDescent="0.25">
      <c r="A229">
        <v>1015</v>
      </c>
      <c r="B229" t="str">
        <f>VLOOKUP($A229,'De Para'!$AI$2:$AL$1051,2,0)</f>
        <v>SANTO AMARO - SP</v>
      </c>
      <c r="C229">
        <f>VLOOKUP($A229,'De Para'!$AI$2:$AL$1051,3,0)</f>
        <v>310</v>
      </c>
      <c r="D229" t="str">
        <f>VLOOKUP($A229,'De Para'!$AI$2:$AL$1051,4,0)</f>
        <v>GDE SP</v>
      </c>
      <c r="E229">
        <v>0</v>
      </c>
      <c r="F229" s="7" t="str">
        <f>VLOOKUP($A229,'[1]PORTE 18-19'!$A$4:$M$1053,13,0)</f>
        <v>PORTE 2</v>
      </c>
      <c r="G229">
        <f>VLOOKUP($F229,'De Para'!$M$2:$O$7,3,0)</f>
        <v>70</v>
      </c>
      <c r="H229" s="7" t="str">
        <f>VLOOKUP($R229,'De Para'!$M$10:$N$25,2,0)</f>
        <v>PERFIL A</v>
      </c>
      <c r="I229" s="7" t="str">
        <f t="shared" si="34"/>
        <v>PORTE 2 / PERFIL A</v>
      </c>
      <c r="J229" s="1">
        <f>VLOOKUP($A229,'De Para'!$D$2:$E$1051,2,0)</f>
        <v>235321.67</v>
      </c>
      <c r="K229" s="1">
        <f>VLOOKUP($A229,'De Para'!$A$2:$B$1051,2,0)</f>
        <v>285887.46299650811</v>
      </c>
      <c r="L229" s="1">
        <f>VLOOKUP(A229,'De Para'!$G$2:$H$1050,2,0)</f>
        <v>63516.398449192471</v>
      </c>
      <c r="M229">
        <f>VLOOKUP($A229,'De Para'!$J$2:$K$1051,2,0)</f>
        <v>72</v>
      </c>
      <c r="N229">
        <f t="shared" si="36"/>
        <v>1</v>
      </c>
      <c r="O229">
        <f t="shared" si="37"/>
        <v>1</v>
      </c>
      <c r="P229">
        <f t="shared" si="38"/>
        <v>1</v>
      </c>
      <c r="Q229">
        <f t="shared" si="39"/>
        <v>1</v>
      </c>
      <c r="R229" t="str">
        <f t="shared" si="35"/>
        <v>1111</v>
      </c>
      <c r="S229" s="29" t="e">
        <f>J229/#REF!</f>
        <v>#REF!</v>
      </c>
      <c r="T229" s="29" t="e">
        <f>K229/#REF!</f>
        <v>#REF!</v>
      </c>
      <c r="U229" s="29" t="e">
        <f>L229/#REF!</f>
        <v>#REF!</v>
      </c>
      <c r="W229" t="str">
        <f>VLOOKUP(R229,'De Para'!$O$9:$P$25,2,FALSE)</f>
        <v>Lojas com todas as metas</v>
      </c>
      <c r="X229">
        <f>VLOOKUP(W229,content!$B:$C,2,FALSE)</f>
        <v>741869</v>
      </c>
      <c r="Y229">
        <f>VLOOKUP(F229&amp;W229,content!$E:$H,4,FALSE)</f>
        <v>741882</v>
      </c>
    </row>
    <row r="230" spans="1:25" x14ac:dyDescent="0.25">
      <c r="A230">
        <v>1016</v>
      </c>
      <c r="B230" t="str">
        <f>VLOOKUP($A230,'De Para'!$AI$2:$AL$1051,2,0)</f>
        <v>SANTOS - SP</v>
      </c>
      <c r="C230">
        <f>VLOOKUP($A230,'De Para'!$AI$2:$AL$1051,3,0)</f>
        <v>113</v>
      </c>
      <c r="D230" t="str">
        <f>VLOOKUP($A230,'De Para'!$AI$2:$AL$1051,4,0)</f>
        <v>SPI/CO</v>
      </c>
      <c r="E230">
        <v>0</v>
      </c>
      <c r="F230" s="7" t="str">
        <f>VLOOKUP($A230,'[1]PORTE 18-19'!$A$4:$M$1053,13,0)</f>
        <v>PORTE 2</v>
      </c>
      <c r="G230">
        <f>VLOOKUP($F230,'De Para'!$M$2:$O$7,3,0)</f>
        <v>70</v>
      </c>
      <c r="H230" s="7" t="str">
        <f>VLOOKUP($R230,'De Para'!$M$10:$N$25,2,0)</f>
        <v>PERFIL A</v>
      </c>
      <c r="I230" s="7" t="str">
        <f t="shared" si="34"/>
        <v>PORTE 2 / PERFIL A</v>
      </c>
      <c r="J230" s="1">
        <f>VLOOKUP($A230,'De Para'!$D$2:$E$1051,2,0)</f>
        <v>199170.78000000003</v>
      </c>
      <c r="K230" s="1">
        <f>VLOOKUP($A230,'De Para'!$A$2:$B$1051,2,0)</f>
        <v>202278.44827469127</v>
      </c>
      <c r="L230" s="1">
        <f>VLOOKUP(A230,'De Para'!$G$2:$H$1050,2,0)</f>
        <v>37662.733095582247</v>
      </c>
      <c r="M230">
        <f>VLOOKUP($A230,'De Para'!$J$2:$K$1051,2,0)</f>
        <v>33</v>
      </c>
      <c r="N230">
        <f t="shared" si="36"/>
        <v>1</v>
      </c>
      <c r="O230">
        <f t="shared" si="37"/>
        <v>1</v>
      </c>
      <c r="P230">
        <f t="shared" si="38"/>
        <v>1</v>
      </c>
      <c r="Q230">
        <f t="shared" si="39"/>
        <v>1</v>
      </c>
      <c r="R230" t="str">
        <f t="shared" si="35"/>
        <v>1111</v>
      </c>
      <c r="S230" s="29" t="e">
        <f>J230/#REF!</f>
        <v>#REF!</v>
      </c>
      <c r="T230" s="29" t="e">
        <f>K230/#REF!</f>
        <v>#REF!</v>
      </c>
      <c r="U230" s="29" t="e">
        <f>L230/#REF!</f>
        <v>#REF!</v>
      </c>
      <c r="W230" t="str">
        <f>VLOOKUP(R230,'De Para'!$O$9:$P$25,2,FALSE)</f>
        <v>Lojas com todas as metas</v>
      </c>
      <c r="X230">
        <f>VLOOKUP(W230,content!$B:$C,2,FALSE)</f>
        <v>741869</v>
      </c>
      <c r="Y230">
        <f>VLOOKUP(F230&amp;W230,content!$E:$H,4,FALSE)</f>
        <v>741882</v>
      </c>
    </row>
    <row r="231" spans="1:25" x14ac:dyDescent="0.25">
      <c r="A231">
        <v>1018</v>
      </c>
      <c r="B231" t="str">
        <f>VLOOKUP($A231,'De Para'!$AI$2:$AL$1051,2,0)</f>
        <v>S VICENTE - SP</v>
      </c>
      <c r="C231">
        <f>VLOOKUP($A231,'De Para'!$AI$2:$AL$1051,3,0)</f>
        <v>113</v>
      </c>
      <c r="D231" t="str">
        <f>VLOOKUP($A231,'De Para'!$AI$2:$AL$1051,4,0)</f>
        <v>SPI/CO</v>
      </c>
      <c r="E231">
        <v>0</v>
      </c>
      <c r="F231" s="7" t="str">
        <f>VLOOKUP($A231,'[1]PORTE 18-19'!$A$4:$M$1053,13,0)</f>
        <v>PORTE 6</v>
      </c>
      <c r="G231">
        <f>VLOOKUP($F231,'De Para'!$M$2:$O$7,3,0)</f>
        <v>170</v>
      </c>
      <c r="H231" s="7" t="str">
        <f>VLOOKUP($R231,'De Para'!$M$10:$N$25,2,0)</f>
        <v>PERFIL A</v>
      </c>
      <c r="I231" s="7" t="str">
        <f t="shared" si="34"/>
        <v>PORTE 6 / PERFIL A</v>
      </c>
      <c r="J231" s="1">
        <f>VLOOKUP($A231,'De Para'!$D$2:$E$1051,2,0)</f>
        <v>1191573.54</v>
      </c>
      <c r="K231" s="1">
        <f>VLOOKUP($A231,'De Para'!$A$2:$B$1051,2,0)</f>
        <v>1277434.1241481623</v>
      </c>
      <c r="L231" s="1">
        <f>VLOOKUP(A231,'De Para'!$G$2:$H$1050,2,0)</f>
        <v>156744.57187992783</v>
      </c>
      <c r="M231">
        <f>VLOOKUP($A231,'De Para'!$J$2:$K$1051,2,0)</f>
        <v>242</v>
      </c>
      <c r="N231">
        <f t="shared" si="36"/>
        <v>1</v>
      </c>
      <c r="O231">
        <f t="shared" si="37"/>
        <v>1</v>
      </c>
      <c r="P231">
        <f t="shared" si="38"/>
        <v>1</v>
      </c>
      <c r="Q231">
        <f t="shared" si="39"/>
        <v>1</v>
      </c>
      <c r="R231" t="str">
        <f t="shared" si="35"/>
        <v>1111</v>
      </c>
      <c r="S231" s="29" t="e">
        <f>J231/#REF!</f>
        <v>#REF!</v>
      </c>
      <c r="T231" s="29" t="e">
        <f>K231/#REF!</f>
        <v>#REF!</v>
      </c>
      <c r="U231" s="29" t="e">
        <f>L231/#REF!</f>
        <v>#REF!</v>
      </c>
      <c r="W231" t="str">
        <f>VLOOKUP(R231,'De Para'!$O$9:$P$25,2,FALSE)</f>
        <v>Lojas com todas as metas</v>
      </c>
      <c r="X231">
        <f>VLOOKUP(W231,content!$B:$C,2,FALSE)</f>
        <v>741869</v>
      </c>
      <c r="Y231">
        <f>VLOOKUP(F231&amp;W231,content!$E:$H,4,FALSE)</f>
        <v>741925</v>
      </c>
    </row>
    <row r="232" spans="1:25" x14ac:dyDescent="0.25">
      <c r="A232">
        <v>1021</v>
      </c>
      <c r="B232" t="str">
        <f>VLOOKUP($A232,'De Para'!$AI$2:$AL$1051,2,0)</f>
        <v>MOGI MIRIM - SP</v>
      </c>
      <c r="C232">
        <f>VLOOKUP($A232,'De Para'!$AI$2:$AL$1051,3,0)</f>
        <v>116</v>
      </c>
      <c r="D232" t="str">
        <f>VLOOKUP($A232,'De Para'!$AI$2:$AL$1051,4,0)</f>
        <v>SPI/CO</v>
      </c>
      <c r="E232">
        <v>0</v>
      </c>
      <c r="F232" s="7" t="str">
        <f>VLOOKUP($A232,'[1]PORTE 18-19'!$A$4:$M$1053,13,0)</f>
        <v>PORTE 2</v>
      </c>
      <c r="G232">
        <f>VLOOKUP($F232,'De Para'!$M$2:$O$7,3,0)</f>
        <v>70</v>
      </c>
      <c r="H232" s="7" t="str">
        <f>VLOOKUP($R232,'De Para'!$M$10:$N$25,2,0)</f>
        <v>PERFIL A</v>
      </c>
      <c r="I232" s="7" t="str">
        <f t="shared" si="34"/>
        <v>PORTE 2 / PERFIL A</v>
      </c>
      <c r="J232" s="1">
        <f>VLOOKUP($A232,'De Para'!$D$2:$E$1051,2,0)</f>
        <v>212148.45000000004</v>
      </c>
      <c r="K232" s="1">
        <f>VLOOKUP($A232,'De Para'!$A$2:$B$1051,2,0)</f>
        <v>89714.071667177763</v>
      </c>
      <c r="L232" s="1">
        <f>VLOOKUP(A232,'De Para'!$G$2:$H$1050,2,0)</f>
        <v>50342.532061861966</v>
      </c>
      <c r="M232">
        <f>VLOOKUP($A232,'De Para'!$J$2:$K$1051,2,0)</f>
        <v>46</v>
      </c>
      <c r="N232">
        <f t="shared" si="36"/>
        <v>1</v>
      </c>
      <c r="O232">
        <f t="shared" si="37"/>
        <v>1</v>
      </c>
      <c r="P232">
        <f t="shared" si="38"/>
        <v>1</v>
      </c>
      <c r="Q232">
        <f t="shared" si="39"/>
        <v>1</v>
      </c>
      <c r="R232" t="str">
        <f t="shared" si="35"/>
        <v>1111</v>
      </c>
      <c r="S232" s="29" t="e">
        <f>J232/#REF!</f>
        <v>#REF!</v>
      </c>
      <c r="T232" s="29" t="e">
        <f>K232/#REF!</f>
        <v>#REF!</v>
      </c>
      <c r="U232" s="29" t="e">
        <f>L232/#REF!</f>
        <v>#REF!</v>
      </c>
      <c r="W232" t="str">
        <f>VLOOKUP(R232,'De Para'!$O$9:$P$25,2,FALSE)</f>
        <v>Lojas com todas as metas</v>
      </c>
      <c r="X232">
        <f>VLOOKUP(W232,content!$B:$C,2,FALSE)</f>
        <v>741869</v>
      </c>
      <c r="Y232">
        <f>VLOOKUP(F232&amp;W232,content!$E:$H,4,FALSE)</f>
        <v>741882</v>
      </c>
    </row>
    <row r="233" spans="1:25" x14ac:dyDescent="0.25">
      <c r="A233">
        <v>1022</v>
      </c>
      <c r="B233" t="str">
        <f>VLOOKUP($A233,'De Para'!$AI$2:$AL$1051,2,0)</f>
        <v>PENHA - SP</v>
      </c>
      <c r="C233">
        <f>VLOOKUP($A233,'De Para'!$AI$2:$AL$1051,3,0)</f>
        <v>317</v>
      </c>
      <c r="D233" t="str">
        <f>VLOOKUP($A233,'De Para'!$AI$2:$AL$1051,4,0)</f>
        <v>GDE SP</v>
      </c>
      <c r="E233">
        <v>0</v>
      </c>
      <c r="F233" s="7" t="str">
        <f>VLOOKUP($A233,'[1]PORTE 18-19'!$A$4:$M$1053,13,0)</f>
        <v>PORTE 4</v>
      </c>
      <c r="G233">
        <f>VLOOKUP($F233,'De Para'!$M$2:$O$7,3,0)</f>
        <v>115</v>
      </c>
      <c r="H233" s="7" t="str">
        <f>VLOOKUP($R233,'De Para'!$M$10:$N$25,2,0)</f>
        <v>PERFIL A</v>
      </c>
      <c r="I233" s="7" t="str">
        <f t="shared" si="34"/>
        <v>PORTE 4 / PERFIL A</v>
      </c>
      <c r="J233" s="1">
        <f>VLOOKUP($A233,'De Para'!$D$2:$E$1051,2,0)</f>
        <v>519626.56</v>
      </c>
      <c r="K233" s="1">
        <f>VLOOKUP($A233,'De Para'!$A$2:$B$1051,2,0)</f>
        <v>607688.68119827483</v>
      </c>
      <c r="L233" s="1">
        <f>VLOOKUP(A233,'De Para'!$G$2:$H$1050,2,0)</f>
        <v>149496.27490423957</v>
      </c>
      <c r="M233">
        <f>VLOOKUP($A233,'De Para'!$J$2:$K$1051,2,0)</f>
        <v>133</v>
      </c>
      <c r="N233">
        <f t="shared" si="36"/>
        <v>1</v>
      </c>
      <c r="O233">
        <f t="shared" si="37"/>
        <v>1</v>
      </c>
      <c r="P233">
        <f t="shared" si="38"/>
        <v>1</v>
      </c>
      <c r="Q233">
        <f t="shared" si="39"/>
        <v>1</v>
      </c>
      <c r="R233" t="str">
        <f t="shared" si="35"/>
        <v>1111</v>
      </c>
      <c r="S233" s="29" t="e">
        <f>J233/#REF!</f>
        <v>#REF!</v>
      </c>
      <c r="T233" s="29" t="e">
        <f>K233/#REF!</f>
        <v>#REF!</v>
      </c>
      <c r="U233" s="29" t="e">
        <f>L233/#REF!</f>
        <v>#REF!</v>
      </c>
      <c r="W233" t="str">
        <f>VLOOKUP(R233,'De Para'!$O$9:$P$25,2,FALSE)</f>
        <v>Lojas com todas as metas</v>
      </c>
      <c r="X233">
        <f>VLOOKUP(W233,content!$B:$C,2,FALSE)</f>
        <v>741869</v>
      </c>
      <c r="Y233">
        <f>VLOOKUP(F233&amp;W233,content!$E:$H,4,FALSE)</f>
        <v>741916</v>
      </c>
    </row>
    <row r="234" spans="1:25" x14ac:dyDescent="0.25">
      <c r="A234">
        <v>1023</v>
      </c>
      <c r="B234" t="str">
        <f>VLOOKUP($A234,'De Para'!$AI$2:$AL$1051,2,0)</f>
        <v>VILA JOANIZA - SP</v>
      </c>
      <c r="C234">
        <f>VLOOKUP($A234,'De Para'!$AI$2:$AL$1051,3,0)</f>
        <v>310</v>
      </c>
      <c r="D234" t="str">
        <f>VLOOKUP($A234,'De Para'!$AI$2:$AL$1051,4,0)</f>
        <v>GDE SP</v>
      </c>
      <c r="E234">
        <v>0</v>
      </c>
      <c r="F234" s="7" t="str">
        <f>VLOOKUP($A234,'[1]PORTE 18-19'!$A$4:$M$1053,13,0)</f>
        <v>PORTE 3</v>
      </c>
      <c r="G234">
        <f>VLOOKUP($F234,'De Para'!$M$2:$O$7,3,0)</f>
        <v>90</v>
      </c>
      <c r="H234" s="7" t="str">
        <f>VLOOKUP($R234,'De Para'!$M$10:$N$25,2,0)</f>
        <v>PERFIL A</v>
      </c>
      <c r="I234" s="7" t="str">
        <f t="shared" si="34"/>
        <v>PORTE 3 / PERFIL A</v>
      </c>
      <c r="J234" s="1">
        <f>VLOOKUP($A234,'De Para'!$D$2:$E$1051,2,0)</f>
        <v>345966.24999999994</v>
      </c>
      <c r="K234" s="1">
        <f>VLOOKUP($A234,'De Para'!$A$2:$B$1051,2,0)</f>
        <v>341728.96432822174</v>
      </c>
      <c r="L234" s="1">
        <f>VLOOKUP(A234,'De Para'!$G$2:$H$1050,2,0)</f>
        <v>74356.30574208645</v>
      </c>
      <c r="M234">
        <f>VLOOKUP($A234,'De Para'!$J$2:$K$1051,2,0)</f>
        <v>75</v>
      </c>
      <c r="N234">
        <f t="shared" si="36"/>
        <v>1</v>
      </c>
      <c r="O234">
        <f t="shared" si="37"/>
        <v>1</v>
      </c>
      <c r="P234">
        <f t="shared" si="38"/>
        <v>1</v>
      </c>
      <c r="Q234">
        <f t="shared" si="39"/>
        <v>1</v>
      </c>
      <c r="R234" t="str">
        <f t="shared" si="35"/>
        <v>1111</v>
      </c>
      <c r="S234" s="29" t="e">
        <f>J234/#REF!</f>
        <v>#REF!</v>
      </c>
      <c r="T234" s="29" t="e">
        <f>K234/#REF!</f>
        <v>#REF!</v>
      </c>
      <c r="U234" s="29" t="e">
        <f>L234/#REF!</f>
        <v>#REF!</v>
      </c>
      <c r="W234" t="str">
        <f>VLOOKUP(R234,'De Para'!$O$9:$P$25,2,FALSE)</f>
        <v>Lojas com todas as metas</v>
      </c>
      <c r="X234">
        <f>VLOOKUP(W234,content!$B:$C,2,FALSE)</f>
        <v>741869</v>
      </c>
      <c r="Y234">
        <f>VLOOKUP(F234&amp;W234,content!$E:$H,4,FALSE)</f>
        <v>741893</v>
      </c>
    </row>
    <row r="235" spans="1:25" x14ac:dyDescent="0.25">
      <c r="A235">
        <v>1024</v>
      </c>
      <c r="B235" t="str">
        <f>VLOOKUP($A235,'De Para'!$AI$2:$AL$1051,2,0)</f>
        <v>TUCURUVI - SP</v>
      </c>
      <c r="C235">
        <f>VLOOKUP($A235,'De Para'!$AI$2:$AL$1051,3,0)</f>
        <v>312</v>
      </c>
      <c r="D235" t="str">
        <f>VLOOKUP($A235,'De Para'!$AI$2:$AL$1051,4,0)</f>
        <v>GDE SP</v>
      </c>
      <c r="E235">
        <v>0</v>
      </c>
      <c r="F235" s="7" t="str">
        <f>VLOOKUP($A235,'[1]PORTE 18-19'!$A$4:$M$1053,13,0)</f>
        <v>PORTE 4</v>
      </c>
      <c r="G235">
        <f>VLOOKUP($F235,'De Para'!$M$2:$O$7,3,0)</f>
        <v>115</v>
      </c>
      <c r="H235" s="7" t="str">
        <f>VLOOKUP($R235,'De Para'!$M$10:$N$25,2,0)</f>
        <v>PERFIL A</v>
      </c>
      <c r="I235" s="7" t="str">
        <f t="shared" si="34"/>
        <v>PORTE 4 / PERFIL A</v>
      </c>
      <c r="J235" s="1">
        <f>VLOOKUP($A235,'De Para'!$D$2:$E$1051,2,0)</f>
        <v>423070.32000000007</v>
      </c>
      <c r="K235" s="1">
        <f>VLOOKUP($A235,'De Para'!$A$2:$B$1051,2,0)</f>
        <v>517854.74692442192</v>
      </c>
      <c r="L235" s="1">
        <f>VLOOKUP(A235,'De Para'!$G$2:$H$1050,2,0)</f>
        <v>98503.371909079448</v>
      </c>
      <c r="M235">
        <f>VLOOKUP($A235,'De Para'!$J$2:$K$1051,2,0)</f>
        <v>106</v>
      </c>
      <c r="N235">
        <f t="shared" si="36"/>
        <v>1</v>
      </c>
      <c r="O235">
        <f t="shared" si="37"/>
        <v>1</v>
      </c>
      <c r="P235">
        <f t="shared" si="38"/>
        <v>1</v>
      </c>
      <c r="Q235">
        <f t="shared" si="39"/>
        <v>1</v>
      </c>
      <c r="R235" t="str">
        <f t="shared" si="35"/>
        <v>1111</v>
      </c>
      <c r="S235" s="29" t="e">
        <f>J235/#REF!</f>
        <v>#REF!</v>
      </c>
      <c r="T235" s="29" t="e">
        <f>K235/#REF!</f>
        <v>#REF!</v>
      </c>
      <c r="U235" s="29" t="e">
        <f>L235/#REF!</f>
        <v>#REF!</v>
      </c>
      <c r="W235" t="str">
        <f>VLOOKUP(R235,'De Para'!$O$9:$P$25,2,FALSE)</f>
        <v>Lojas com todas as metas</v>
      </c>
      <c r="X235">
        <f>VLOOKUP(W235,content!$B:$C,2,FALSE)</f>
        <v>741869</v>
      </c>
      <c r="Y235">
        <f>VLOOKUP(F235&amp;W235,content!$E:$H,4,FALSE)</f>
        <v>741916</v>
      </c>
    </row>
    <row r="236" spans="1:25" x14ac:dyDescent="0.25">
      <c r="A236">
        <v>1025</v>
      </c>
      <c r="B236" t="str">
        <f>VLOOKUP($A236,'De Para'!$AI$2:$AL$1051,2,0)</f>
        <v>ARAÇATUBA - SP</v>
      </c>
      <c r="C236">
        <f>VLOOKUP($A236,'De Para'!$AI$2:$AL$1051,3,0)</f>
        <v>515</v>
      </c>
      <c r="D236" t="str">
        <f>VLOOKUP($A236,'De Para'!$AI$2:$AL$1051,4,0)</f>
        <v>SUL</v>
      </c>
      <c r="E236">
        <v>0</v>
      </c>
      <c r="F236" s="7" t="str">
        <f>VLOOKUP($A236,'[1]PORTE 18-19'!$A$4:$M$1053,13,0)</f>
        <v>PORTE 5</v>
      </c>
      <c r="G236">
        <f>VLOOKUP($F236,'De Para'!$M$2:$O$7,3,0)</f>
        <v>140</v>
      </c>
      <c r="H236" s="7" t="str">
        <f>VLOOKUP($R236,'De Para'!$M$10:$N$25,2,0)</f>
        <v>PERFIL A</v>
      </c>
      <c r="I236" s="7" t="str">
        <f t="shared" si="34"/>
        <v>PORTE 5 / PERFIL A</v>
      </c>
      <c r="J236" s="1">
        <f>VLOOKUP($A236,'De Para'!$D$2:$E$1051,2,0)</f>
        <v>640819.55999999994</v>
      </c>
      <c r="K236" s="1">
        <f>VLOOKUP($A236,'De Para'!$A$2:$B$1051,2,0)</f>
        <v>552075.31259643601</v>
      </c>
      <c r="L236" s="1">
        <f>VLOOKUP(A236,'De Para'!$G$2:$H$1050,2,0)</f>
        <v>92385.988583324332</v>
      </c>
      <c r="M236">
        <f>VLOOKUP($A236,'De Para'!$J$2:$K$1051,2,0)</f>
        <v>119</v>
      </c>
      <c r="N236">
        <f t="shared" si="36"/>
        <v>1</v>
      </c>
      <c r="O236">
        <f t="shared" si="37"/>
        <v>1</v>
      </c>
      <c r="P236">
        <f t="shared" si="38"/>
        <v>1</v>
      </c>
      <c r="Q236">
        <f t="shared" si="39"/>
        <v>1</v>
      </c>
      <c r="R236" t="str">
        <f t="shared" si="35"/>
        <v>1111</v>
      </c>
      <c r="S236" s="29" t="e">
        <f>J236/#REF!</f>
        <v>#REF!</v>
      </c>
      <c r="T236" s="29" t="e">
        <f>K236/#REF!</f>
        <v>#REF!</v>
      </c>
      <c r="U236" s="29" t="e">
        <f>L236/#REF!</f>
        <v>#REF!</v>
      </c>
      <c r="W236" t="str">
        <f>VLOOKUP(R236,'De Para'!$O$9:$P$25,2,FALSE)</f>
        <v>Lojas com todas as metas</v>
      </c>
      <c r="X236">
        <f>VLOOKUP(W236,content!$B:$C,2,FALSE)</f>
        <v>741869</v>
      </c>
      <c r="Y236">
        <f>VLOOKUP(F236&amp;W236,content!$E:$H,4,FALSE)</f>
        <v>741921</v>
      </c>
    </row>
    <row r="237" spans="1:25" x14ac:dyDescent="0.25">
      <c r="A237">
        <v>1026</v>
      </c>
      <c r="B237" t="str">
        <f>VLOOKUP($A237,'De Para'!$AI$2:$AL$1051,2,0)</f>
        <v>BARREIRO - MG</v>
      </c>
      <c r="C237">
        <f>VLOOKUP($A237,'De Para'!$AI$2:$AL$1051,3,0)</f>
        <v>411</v>
      </c>
      <c r="D237" t="str">
        <f>VLOOKUP($A237,'De Para'!$AI$2:$AL$1051,4,0)</f>
        <v>MG/NE</v>
      </c>
      <c r="E237">
        <v>0</v>
      </c>
      <c r="F237" s="7" t="str">
        <f>VLOOKUP($A237,'[1]PORTE 18-19'!$A$4:$M$1053,13,0)</f>
        <v>PORTE 4</v>
      </c>
      <c r="G237">
        <f>VLOOKUP($F237,'De Para'!$M$2:$O$7,3,0)</f>
        <v>115</v>
      </c>
      <c r="H237" s="7" t="str">
        <f>VLOOKUP($R237,'De Para'!$M$10:$N$25,2,0)</f>
        <v>PERFIL A</v>
      </c>
      <c r="I237" s="7" t="str">
        <f t="shared" si="34"/>
        <v>PORTE 4 / PERFIL A</v>
      </c>
      <c r="J237" s="1">
        <f>VLOOKUP($A237,'De Para'!$D$2:$E$1051,2,0)</f>
        <v>480802.07</v>
      </c>
      <c r="K237" s="1">
        <f>VLOOKUP($A237,'De Para'!$A$2:$B$1051,2,0)</f>
        <v>461051.3455269924</v>
      </c>
      <c r="L237" s="1">
        <f>VLOOKUP(A237,'De Para'!$G$2:$H$1050,2,0)</f>
        <v>119510.86591039786</v>
      </c>
      <c r="M237">
        <f>VLOOKUP($A237,'De Para'!$J$2:$K$1051,2,0)</f>
        <v>120</v>
      </c>
      <c r="N237">
        <f t="shared" si="36"/>
        <v>1</v>
      </c>
      <c r="O237">
        <f t="shared" si="37"/>
        <v>1</v>
      </c>
      <c r="P237">
        <f t="shared" si="38"/>
        <v>1</v>
      </c>
      <c r="Q237">
        <f t="shared" si="39"/>
        <v>1</v>
      </c>
      <c r="R237" t="str">
        <f t="shared" si="35"/>
        <v>1111</v>
      </c>
      <c r="S237" s="29" t="e">
        <f>J237/#REF!</f>
        <v>#REF!</v>
      </c>
      <c r="T237" s="29" t="e">
        <f>K237/#REF!</f>
        <v>#REF!</v>
      </c>
      <c r="U237" s="29" t="e">
        <f>L237/#REF!</f>
        <v>#REF!</v>
      </c>
      <c r="W237" t="str">
        <f>VLOOKUP(R237,'De Para'!$O$9:$P$25,2,FALSE)</f>
        <v>Lojas com todas as metas</v>
      </c>
      <c r="X237">
        <f>VLOOKUP(W237,content!$B:$C,2,FALSE)</f>
        <v>741869</v>
      </c>
      <c r="Y237">
        <f>VLOOKUP(F237&amp;W237,content!$E:$H,4,FALSE)</f>
        <v>741916</v>
      </c>
    </row>
    <row r="238" spans="1:25" x14ac:dyDescent="0.25">
      <c r="A238">
        <v>1028</v>
      </c>
      <c r="B238" t="str">
        <f>VLOOKUP($A238,'De Para'!$AI$2:$AL$1051,2,0)</f>
        <v>VILA FORMOSA - SP</v>
      </c>
      <c r="C238">
        <f>VLOOKUP($A238,'De Para'!$AI$2:$AL$1051,3,0)</f>
        <v>319</v>
      </c>
      <c r="D238" t="str">
        <f>VLOOKUP($A238,'De Para'!$AI$2:$AL$1051,4,0)</f>
        <v>GDE SP</v>
      </c>
      <c r="E238">
        <v>0</v>
      </c>
      <c r="F238" s="7" t="str">
        <f>VLOOKUP($A238,'[1]PORTE 18-19'!$A$4:$M$1053,13,0)</f>
        <v>PORTE 3</v>
      </c>
      <c r="G238">
        <f>VLOOKUP($F238,'De Para'!$M$2:$O$7,3,0)</f>
        <v>90</v>
      </c>
      <c r="H238" s="7" t="str">
        <f>VLOOKUP($R238,'De Para'!$M$10:$N$25,2,0)</f>
        <v>PERFIL A</v>
      </c>
      <c r="I238" s="7" t="str">
        <f t="shared" si="34"/>
        <v>PORTE 3 / PERFIL A</v>
      </c>
      <c r="J238" s="1">
        <f>VLOOKUP($A238,'De Para'!$D$2:$E$1051,2,0)</f>
        <v>377834.81999999995</v>
      </c>
      <c r="K238" s="1">
        <f>VLOOKUP($A238,'De Para'!$A$2:$B$1051,2,0)</f>
        <v>378846.4493322958</v>
      </c>
      <c r="L238" s="1">
        <f>VLOOKUP(A238,'De Para'!$G$2:$H$1050,2,0)</f>
        <v>90387.528402520911</v>
      </c>
      <c r="M238">
        <f>VLOOKUP($A238,'De Para'!$J$2:$K$1051,2,0)</f>
        <v>58</v>
      </c>
      <c r="N238">
        <f t="shared" si="36"/>
        <v>1</v>
      </c>
      <c r="O238">
        <f t="shared" si="37"/>
        <v>1</v>
      </c>
      <c r="P238">
        <f t="shared" si="38"/>
        <v>1</v>
      </c>
      <c r="Q238">
        <f t="shared" si="39"/>
        <v>1</v>
      </c>
      <c r="R238" t="str">
        <f t="shared" si="35"/>
        <v>1111</v>
      </c>
      <c r="S238" s="29" t="e">
        <f>J238/#REF!</f>
        <v>#REF!</v>
      </c>
      <c r="T238" s="29" t="e">
        <f>K238/#REF!</f>
        <v>#REF!</v>
      </c>
      <c r="U238" s="29" t="e">
        <f>L238/#REF!</f>
        <v>#REF!</v>
      </c>
      <c r="W238" t="str">
        <f>VLOOKUP(R238,'De Para'!$O$9:$P$25,2,FALSE)</f>
        <v>Lojas com todas as metas</v>
      </c>
      <c r="X238">
        <f>VLOOKUP(W238,content!$B:$C,2,FALSE)</f>
        <v>741869</v>
      </c>
      <c r="Y238">
        <f>VLOOKUP(F238&amp;W238,content!$E:$H,4,FALSE)</f>
        <v>741893</v>
      </c>
    </row>
    <row r="239" spans="1:25" x14ac:dyDescent="0.25">
      <c r="A239">
        <v>1029</v>
      </c>
      <c r="B239" t="str">
        <f>VLOOKUP($A239,'De Para'!$AI$2:$AL$1051,2,0)</f>
        <v>GUARULHOS - SP</v>
      </c>
      <c r="C239">
        <f>VLOOKUP($A239,'De Para'!$AI$2:$AL$1051,3,0)</f>
        <v>317</v>
      </c>
      <c r="D239" t="str">
        <f>VLOOKUP($A239,'De Para'!$AI$2:$AL$1051,4,0)</f>
        <v>GDE SP</v>
      </c>
      <c r="E239">
        <v>0</v>
      </c>
      <c r="F239" s="7" t="str">
        <f>VLOOKUP($A239,'[1]PORTE 18-19'!$A$4:$M$1053,13,0)</f>
        <v>PORTE 3</v>
      </c>
      <c r="G239">
        <f>VLOOKUP($F239,'De Para'!$M$2:$O$7,3,0)</f>
        <v>90</v>
      </c>
      <c r="H239" s="7" t="str">
        <f>VLOOKUP($R239,'De Para'!$M$10:$N$25,2,0)</f>
        <v>PERFIL A</v>
      </c>
      <c r="I239" s="7" t="str">
        <f t="shared" si="34"/>
        <v>PORTE 3 / PERFIL A</v>
      </c>
      <c r="J239" s="1">
        <f>VLOOKUP($A239,'De Para'!$D$2:$E$1051,2,0)</f>
        <v>426778.59</v>
      </c>
      <c r="K239" s="1">
        <f>VLOOKUP($A239,'De Para'!$A$2:$B$1051,2,0)</f>
        <v>527786.79770675616</v>
      </c>
      <c r="L239" s="1">
        <f>VLOOKUP(A239,'De Para'!$G$2:$H$1050,2,0)</f>
        <v>103584.1794952428</v>
      </c>
      <c r="M239">
        <f>VLOOKUP($A239,'De Para'!$J$2:$K$1051,2,0)</f>
        <v>93</v>
      </c>
      <c r="N239">
        <f t="shared" si="36"/>
        <v>1</v>
      </c>
      <c r="O239">
        <f t="shared" si="37"/>
        <v>1</v>
      </c>
      <c r="P239">
        <f t="shared" si="38"/>
        <v>1</v>
      </c>
      <c r="Q239">
        <f t="shared" si="39"/>
        <v>1</v>
      </c>
      <c r="R239" t="str">
        <f t="shared" si="35"/>
        <v>1111</v>
      </c>
      <c r="S239" s="29" t="e">
        <f>J239/#REF!</f>
        <v>#REF!</v>
      </c>
      <c r="T239" s="29" t="e">
        <f>K239/#REF!</f>
        <v>#REF!</v>
      </c>
      <c r="U239" s="29" t="e">
        <f>L239/#REF!</f>
        <v>#REF!</v>
      </c>
      <c r="W239" t="str">
        <f>VLOOKUP(R239,'De Para'!$O$9:$P$25,2,FALSE)</f>
        <v>Lojas com todas as metas</v>
      </c>
      <c r="X239">
        <f>VLOOKUP(W239,content!$B:$C,2,FALSE)</f>
        <v>741869</v>
      </c>
      <c r="Y239">
        <f>VLOOKUP(F239&amp;W239,content!$E:$H,4,FALSE)</f>
        <v>741893</v>
      </c>
    </row>
    <row r="240" spans="1:25" x14ac:dyDescent="0.25">
      <c r="A240">
        <v>1031</v>
      </c>
      <c r="B240" t="str">
        <f>VLOOKUP($A240,'De Para'!$AI$2:$AL$1051,2,0)</f>
        <v>S MATEUS - SP</v>
      </c>
      <c r="C240">
        <f>VLOOKUP($A240,'De Para'!$AI$2:$AL$1051,3,0)</f>
        <v>318</v>
      </c>
      <c r="D240" t="str">
        <f>VLOOKUP($A240,'De Para'!$AI$2:$AL$1051,4,0)</f>
        <v>GDE SP</v>
      </c>
      <c r="E240">
        <v>0</v>
      </c>
      <c r="F240" s="7" t="str">
        <f>VLOOKUP($A240,'[1]PORTE 18-19'!$A$4:$M$1053,13,0)</f>
        <v>PORTE 6</v>
      </c>
      <c r="G240">
        <f>VLOOKUP($F240,'De Para'!$M$2:$O$7,3,0)</f>
        <v>170</v>
      </c>
      <c r="H240" s="7" t="str">
        <f>VLOOKUP($R240,'De Para'!$M$10:$N$25,2,0)</f>
        <v>PERFIL A</v>
      </c>
      <c r="I240" s="7" t="str">
        <f t="shared" si="34"/>
        <v>PORTE 6 / PERFIL A</v>
      </c>
      <c r="J240" s="1">
        <f>VLOOKUP($A240,'De Para'!$D$2:$E$1051,2,0)</f>
        <v>1680812.5199999998</v>
      </c>
      <c r="K240" s="1">
        <f>VLOOKUP($A240,'De Para'!$A$2:$B$1051,2,0)</f>
        <v>1777747.5774546566</v>
      </c>
      <c r="L240" s="1">
        <f>VLOOKUP(A240,'De Para'!$G$2:$H$1050,2,0)</f>
        <v>269455.11077091226</v>
      </c>
      <c r="M240">
        <f>VLOOKUP($A240,'De Para'!$J$2:$K$1051,2,0)</f>
        <v>338</v>
      </c>
      <c r="N240">
        <f t="shared" si="36"/>
        <v>1</v>
      </c>
      <c r="O240">
        <f t="shared" si="37"/>
        <v>1</v>
      </c>
      <c r="P240">
        <f t="shared" si="38"/>
        <v>1</v>
      </c>
      <c r="Q240">
        <f t="shared" si="39"/>
        <v>1</v>
      </c>
      <c r="R240" t="str">
        <f t="shared" si="35"/>
        <v>1111</v>
      </c>
      <c r="S240" s="29" t="e">
        <f>J240/#REF!</f>
        <v>#REF!</v>
      </c>
      <c r="T240" s="29" t="e">
        <f>K240/#REF!</f>
        <v>#REF!</v>
      </c>
      <c r="U240" s="29" t="e">
        <f>L240/#REF!</f>
        <v>#REF!</v>
      </c>
      <c r="W240" t="str">
        <f>VLOOKUP(R240,'De Para'!$O$9:$P$25,2,FALSE)</f>
        <v>Lojas com todas as metas</v>
      </c>
      <c r="X240">
        <f>VLOOKUP(W240,content!$B:$C,2,FALSE)</f>
        <v>741869</v>
      </c>
      <c r="Y240">
        <f>VLOOKUP(F240&amp;W240,content!$E:$H,4,FALSE)</f>
        <v>741925</v>
      </c>
    </row>
    <row r="241" spans="1:25" x14ac:dyDescent="0.25">
      <c r="A241">
        <v>1032</v>
      </c>
      <c r="B241" t="str">
        <f>VLOOKUP($A241,'De Para'!$AI$2:$AL$1051,2,0)</f>
        <v>ITABORAÍ - RJ</v>
      </c>
      <c r="C241">
        <f>VLOOKUP($A241,'De Para'!$AI$2:$AL$1051,3,0)</f>
        <v>216</v>
      </c>
      <c r="D241" t="str">
        <f>VLOOKUP($A241,'De Para'!$AI$2:$AL$1051,4,0)</f>
        <v>RIO/ES</v>
      </c>
      <c r="E241">
        <v>0</v>
      </c>
      <c r="F241" s="7" t="str">
        <f>VLOOKUP($A241,'[1]PORTE 18-19'!$A$4:$M$1053,13,0)</f>
        <v>PORTE 4</v>
      </c>
      <c r="G241">
        <f>VLOOKUP($F241,'De Para'!$M$2:$O$7,3,0)</f>
        <v>115</v>
      </c>
      <c r="H241" s="7" t="str">
        <f>VLOOKUP($R241,'De Para'!$M$10:$N$25,2,0)</f>
        <v>PERFIL A</v>
      </c>
      <c r="I241" s="7" t="str">
        <f t="shared" si="34"/>
        <v>PORTE 4 / PERFIL A</v>
      </c>
      <c r="J241" s="1">
        <f>VLOOKUP($A241,'De Para'!$D$2:$E$1051,2,0)</f>
        <v>498359.69999999995</v>
      </c>
      <c r="K241" s="1">
        <f>VLOOKUP($A241,'De Para'!$A$2:$B$1051,2,0)</f>
        <v>547684.37118519889</v>
      </c>
      <c r="L241" s="1">
        <f>VLOOKUP(A241,'De Para'!$G$2:$H$1050,2,0)</f>
        <v>65800.384399684554</v>
      </c>
      <c r="M241">
        <f>VLOOKUP($A241,'De Para'!$J$2:$K$1051,2,0)</f>
        <v>105</v>
      </c>
      <c r="N241">
        <f t="shared" si="36"/>
        <v>1</v>
      </c>
      <c r="O241">
        <f t="shared" si="37"/>
        <v>1</v>
      </c>
      <c r="P241">
        <f t="shared" si="38"/>
        <v>1</v>
      </c>
      <c r="Q241">
        <f t="shared" si="39"/>
        <v>1</v>
      </c>
      <c r="R241" t="str">
        <f t="shared" si="35"/>
        <v>1111</v>
      </c>
      <c r="S241" s="29" t="e">
        <f>J241/#REF!</f>
        <v>#REF!</v>
      </c>
      <c r="T241" s="29" t="e">
        <f>K241/#REF!</f>
        <v>#REF!</v>
      </c>
      <c r="U241" s="29" t="e">
        <f>L241/#REF!</f>
        <v>#REF!</v>
      </c>
      <c r="W241" t="str">
        <f>VLOOKUP(R241,'De Para'!$O$9:$P$25,2,FALSE)</f>
        <v>Lojas com todas as metas</v>
      </c>
      <c r="X241">
        <f>VLOOKUP(W241,content!$B:$C,2,FALSE)</f>
        <v>741869</v>
      </c>
      <c r="Y241">
        <f>VLOOKUP(F241&amp;W241,content!$E:$H,4,FALSE)</f>
        <v>741916</v>
      </c>
    </row>
    <row r="242" spans="1:25" x14ac:dyDescent="0.25">
      <c r="A242">
        <v>1033</v>
      </c>
      <c r="B242" t="str">
        <f>VLOOKUP($A242,'De Para'!$AI$2:$AL$1051,2,0)</f>
        <v>BARRETOS - SP</v>
      </c>
      <c r="C242">
        <f>VLOOKUP($A242,'De Para'!$AI$2:$AL$1051,3,0)</f>
        <v>515</v>
      </c>
      <c r="D242" t="str">
        <f>VLOOKUP($A242,'De Para'!$AI$2:$AL$1051,4,0)</f>
        <v>SUL</v>
      </c>
      <c r="E242">
        <v>0</v>
      </c>
      <c r="F242" s="7" t="str">
        <f>VLOOKUP($A242,'[1]PORTE 18-19'!$A$4:$M$1053,13,0)</f>
        <v>PORTE 3</v>
      </c>
      <c r="G242">
        <f>VLOOKUP($F242,'De Para'!$M$2:$O$7,3,0)</f>
        <v>90</v>
      </c>
      <c r="H242" s="7" t="str">
        <f>VLOOKUP($R242,'De Para'!$M$10:$N$25,2,0)</f>
        <v>PERFIL A</v>
      </c>
      <c r="I242" s="7" t="str">
        <f t="shared" si="34"/>
        <v>PORTE 3 / PERFIL A</v>
      </c>
      <c r="J242" s="1">
        <f>VLOOKUP($A242,'De Para'!$D$2:$E$1051,2,0)</f>
        <v>282697.88999999996</v>
      </c>
      <c r="K242" s="1">
        <f>VLOOKUP($A242,'De Para'!$A$2:$B$1051,2,0)</f>
        <v>155930.28607548634</v>
      </c>
      <c r="L242" s="1">
        <f>VLOOKUP(A242,'De Para'!$G$2:$H$1050,2,0)</f>
        <v>46614.605827369553</v>
      </c>
      <c r="M242">
        <f>VLOOKUP($A242,'De Para'!$J$2:$K$1051,2,0)</f>
        <v>64</v>
      </c>
      <c r="N242">
        <f t="shared" si="36"/>
        <v>1</v>
      </c>
      <c r="O242">
        <f t="shared" si="37"/>
        <v>1</v>
      </c>
      <c r="P242">
        <f t="shared" si="38"/>
        <v>1</v>
      </c>
      <c r="Q242">
        <f t="shared" si="39"/>
        <v>1</v>
      </c>
      <c r="R242" t="str">
        <f t="shared" si="35"/>
        <v>1111</v>
      </c>
      <c r="S242" s="29" t="e">
        <f>J242/#REF!</f>
        <v>#REF!</v>
      </c>
      <c r="T242" s="29" t="e">
        <f>K242/#REF!</f>
        <v>#REF!</v>
      </c>
      <c r="U242" s="29" t="e">
        <f>L242/#REF!</f>
        <v>#REF!</v>
      </c>
      <c r="W242" t="str">
        <f>VLOOKUP(R242,'De Para'!$O$9:$P$25,2,FALSE)</f>
        <v>Lojas com todas as metas</v>
      </c>
      <c r="X242">
        <f>VLOOKUP(W242,content!$B:$C,2,FALSE)</f>
        <v>741869</v>
      </c>
      <c r="Y242">
        <f>VLOOKUP(F242&amp;W242,content!$E:$H,4,FALSE)</f>
        <v>741893</v>
      </c>
    </row>
    <row r="243" spans="1:25" x14ac:dyDescent="0.25">
      <c r="A243">
        <v>1034</v>
      </c>
      <c r="B243" t="str">
        <f>VLOOKUP($A243,'De Para'!$AI$2:$AL$1051,2,0)</f>
        <v>S.MIGUEL PAULISTA 2  - SP</v>
      </c>
      <c r="C243">
        <f>VLOOKUP($A243,'De Para'!$AI$2:$AL$1051,3,0)</f>
        <v>316</v>
      </c>
      <c r="D243" t="str">
        <f>VLOOKUP($A243,'De Para'!$AI$2:$AL$1051,4,0)</f>
        <v>GDE SP</v>
      </c>
      <c r="E243">
        <v>0</v>
      </c>
      <c r="F243" s="7" t="str">
        <f>VLOOKUP($A243,'[1]PORTE 18-19'!$A$4:$M$1053,13,0)</f>
        <v>PORTE 4</v>
      </c>
      <c r="G243">
        <f>VLOOKUP($F243,'De Para'!$M$2:$O$7,3,0)</f>
        <v>115</v>
      </c>
      <c r="H243" s="7" t="str">
        <f>VLOOKUP($R243,'De Para'!$M$10:$N$25,2,0)</f>
        <v>PERFIL A</v>
      </c>
      <c r="I243" s="7" t="str">
        <f t="shared" si="34"/>
        <v>PORTE 4 / PERFIL A</v>
      </c>
      <c r="J243" s="1">
        <f>VLOOKUP($A243,'De Para'!$D$2:$E$1051,2,0)</f>
        <v>426191.99999999994</v>
      </c>
      <c r="K243" s="1">
        <f>VLOOKUP($A243,'De Para'!$A$2:$B$1051,2,0)</f>
        <v>619496.87087964674</v>
      </c>
      <c r="L243" s="1">
        <f>VLOOKUP(A243,'De Para'!$G$2:$H$1050,2,0)</f>
        <v>96040.559569376332</v>
      </c>
      <c r="M243">
        <f>VLOOKUP($A243,'De Para'!$J$2:$K$1051,2,0)</f>
        <v>83</v>
      </c>
      <c r="N243">
        <f t="shared" si="36"/>
        <v>1</v>
      </c>
      <c r="O243">
        <f t="shared" si="37"/>
        <v>1</v>
      </c>
      <c r="P243">
        <f t="shared" si="38"/>
        <v>1</v>
      </c>
      <c r="Q243">
        <f t="shared" si="39"/>
        <v>1</v>
      </c>
      <c r="R243" t="str">
        <f t="shared" si="35"/>
        <v>1111</v>
      </c>
      <c r="S243" s="29" t="e">
        <f>J243/#REF!</f>
        <v>#REF!</v>
      </c>
      <c r="T243" s="29" t="e">
        <f>K243/#REF!</f>
        <v>#REF!</v>
      </c>
      <c r="U243" s="29" t="e">
        <f>L243/#REF!</f>
        <v>#REF!</v>
      </c>
      <c r="W243" t="str">
        <f>VLOOKUP(R243,'De Para'!$O$9:$P$25,2,FALSE)</f>
        <v>Lojas com todas as metas</v>
      </c>
      <c r="X243">
        <f>VLOOKUP(W243,content!$B:$C,2,FALSE)</f>
        <v>741869</v>
      </c>
      <c r="Y243">
        <f>VLOOKUP(F243&amp;W243,content!$E:$H,4,FALSE)</f>
        <v>741916</v>
      </c>
    </row>
    <row r="244" spans="1:25" x14ac:dyDescent="0.25">
      <c r="A244">
        <v>1035</v>
      </c>
      <c r="B244" t="str">
        <f>VLOOKUP($A244,'De Para'!$AI$2:$AL$1051,2,0)</f>
        <v>BIRIGUI - SP</v>
      </c>
      <c r="C244">
        <f>VLOOKUP($A244,'De Para'!$AI$2:$AL$1051,3,0)</f>
        <v>515</v>
      </c>
      <c r="D244" t="str">
        <f>VLOOKUP($A244,'De Para'!$AI$2:$AL$1051,4,0)</f>
        <v>SUL</v>
      </c>
      <c r="E244">
        <v>0</v>
      </c>
      <c r="F244" s="7" t="str">
        <f>VLOOKUP($A244,'[1]PORTE 18-19'!$A$4:$M$1053,13,0)</f>
        <v>PORTE 4</v>
      </c>
      <c r="G244">
        <f>VLOOKUP($F244,'De Para'!$M$2:$O$7,3,0)</f>
        <v>115</v>
      </c>
      <c r="H244" s="7" t="str">
        <f>VLOOKUP($R244,'De Para'!$M$10:$N$25,2,0)</f>
        <v>PERFIL A</v>
      </c>
      <c r="I244" s="7" t="str">
        <f t="shared" si="34"/>
        <v>PORTE 4 / PERFIL A</v>
      </c>
      <c r="J244" s="1">
        <f>VLOOKUP($A244,'De Para'!$D$2:$E$1051,2,0)</f>
        <v>481064.72</v>
      </c>
      <c r="K244" s="1">
        <f>VLOOKUP($A244,'De Para'!$A$2:$B$1051,2,0)</f>
        <v>285556.56374513992</v>
      </c>
      <c r="L244" s="1">
        <f>VLOOKUP(A244,'De Para'!$G$2:$H$1050,2,0)</f>
        <v>105596.93434204879</v>
      </c>
      <c r="M244">
        <f>VLOOKUP($A244,'De Para'!$J$2:$K$1051,2,0)</f>
        <v>103</v>
      </c>
      <c r="N244">
        <f t="shared" si="36"/>
        <v>1</v>
      </c>
      <c r="O244">
        <f t="shared" si="37"/>
        <v>1</v>
      </c>
      <c r="P244">
        <f t="shared" si="38"/>
        <v>1</v>
      </c>
      <c r="Q244">
        <f t="shared" si="39"/>
        <v>1</v>
      </c>
      <c r="R244" t="str">
        <f t="shared" si="35"/>
        <v>1111</v>
      </c>
      <c r="S244" s="29" t="e">
        <f>J244/#REF!</f>
        <v>#REF!</v>
      </c>
      <c r="T244" s="29" t="e">
        <f>K244/#REF!</f>
        <v>#REF!</v>
      </c>
      <c r="U244" s="29" t="e">
        <f>L244/#REF!</f>
        <v>#REF!</v>
      </c>
      <c r="W244" t="str">
        <f>VLOOKUP(R244,'De Para'!$O$9:$P$25,2,FALSE)</f>
        <v>Lojas com todas as metas</v>
      </c>
      <c r="X244">
        <f>VLOOKUP(W244,content!$B:$C,2,FALSE)</f>
        <v>741869</v>
      </c>
      <c r="Y244">
        <f>VLOOKUP(F244&amp;W244,content!$E:$H,4,FALSE)</f>
        <v>741916</v>
      </c>
    </row>
    <row r="245" spans="1:25" x14ac:dyDescent="0.25">
      <c r="A245">
        <v>1036</v>
      </c>
      <c r="B245" t="str">
        <f>VLOOKUP($A245,'De Para'!$AI$2:$AL$1051,2,0)</f>
        <v>BRAG. PAULISTA - SP</v>
      </c>
      <c r="C245">
        <f>VLOOKUP($A245,'De Para'!$AI$2:$AL$1051,3,0)</f>
        <v>114</v>
      </c>
      <c r="D245" t="str">
        <f>VLOOKUP($A245,'De Para'!$AI$2:$AL$1051,4,0)</f>
        <v>SPI/CO</v>
      </c>
      <c r="E245">
        <v>0</v>
      </c>
      <c r="F245" s="7" t="str">
        <f>VLOOKUP($A245,'[1]PORTE 18-19'!$A$4:$M$1053,13,0)</f>
        <v>PORTE 4</v>
      </c>
      <c r="G245">
        <f>VLOOKUP($F245,'De Para'!$M$2:$O$7,3,0)</f>
        <v>115</v>
      </c>
      <c r="H245" s="7" t="str">
        <f>VLOOKUP($R245,'De Para'!$M$10:$N$25,2,0)</f>
        <v>PERFIL A</v>
      </c>
      <c r="I245" s="7" t="str">
        <f t="shared" si="34"/>
        <v>PORTE 4 / PERFIL A</v>
      </c>
      <c r="J245" s="1">
        <f>VLOOKUP($A245,'De Para'!$D$2:$E$1051,2,0)</f>
        <v>484490.25</v>
      </c>
      <c r="K245" s="1">
        <f>VLOOKUP($A245,'De Para'!$A$2:$B$1051,2,0)</f>
        <v>342027.29573769163</v>
      </c>
      <c r="L245" s="1">
        <f>VLOOKUP(A245,'De Para'!$G$2:$H$1050,2,0)</f>
        <v>103982.99339692655</v>
      </c>
      <c r="M245">
        <f>VLOOKUP($A245,'De Para'!$J$2:$K$1051,2,0)</f>
        <v>110</v>
      </c>
      <c r="N245">
        <f t="shared" si="36"/>
        <v>1</v>
      </c>
      <c r="O245">
        <f t="shared" si="37"/>
        <v>1</v>
      </c>
      <c r="P245">
        <f t="shared" si="38"/>
        <v>1</v>
      </c>
      <c r="Q245">
        <f t="shared" si="39"/>
        <v>1</v>
      </c>
      <c r="R245" t="str">
        <f t="shared" si="35"/>
        <v>1111</v>
      </c>
      <c r="S245" s="29" t="e">
        <f>J245/#REF!</f>
        <v>#REF!</v>
      </c>
      <c r="T245" s="29" t="e">
        <f>K245/#REF!</f>
        <v>#REF!</v>
      </c>
      <c r="U245" s="29" t="e">
        <f>L245/#REF!</f>
        <v>#REF!</v>
      </c>
      <c r="W245" t="str">
        <f>VLOOKUP(R245,'De Para'!$O$9:$P$25,2,FALSE)</f>
        <v>Lojas com todas as metas</v>
      </c>
      <c r="X245">
        <f>VLOOKUP(W245,content!$B:$C,2,FALSE)</f>
        <v>741869</v>
      </c>
      <c r="Y245">
        <f>VLOOKUP(F245&amp;W245,content!$E:$H,4,FALSE)</f>
        <v>741916</v>
      </c>
    </row>
    <row r="246" spans="1:25" x14ac:dyDescent="0.25">
      <c r="A246">
        <v>1037</v>
      </c>
      <c r="B246" t="str">
        <f>VLOOKUP($A246,'De Para'!$AI$2:$AL$1051,2,0)</f>
        <v>SANTO AMARO 2 - SP</v>
      </c>
      <c r="C246">
        <f>VLOOKUP($A246,'De Para'!$AI$2:$AL$1051,3,0)</f>
        <v>310</v>
      </c>
      <c r="D246" t="str">
        <f>VLOOKUP($A246,'De Para'!$AI$2:$AL$1051,4,0)</f>
        <v>GDE SP</v>
      </c>
      <c r="E246">
        <v>0</v>
      </c>
      <c r="F246" s="7" t="str">
        <f>VLOOKUP($A246,'[1]PORTE 18-19'!$A$4:$M$1053,13,0)</f>
        <v>PORTE 2</v>
      </c>
      <c r="G246">
        <f>VLOOKUP($F246,'De Para'!$M$2:$O$7,3,0)</f>
        <v>70</v>
      </c>
      <c r="H246" s="7" t="str">
        <f>VLOOKUP($R246,'De Para'!$M$10:$N$25,2,0)</f>
        <v>PERFIL A</v>
      </c>
      <c r="I246" s="7" t="str">
        <f t="shared" si="34"/>
        <v>PORTE 2 / PERFIL A</v>
      </c>
      <c r="J246" s="1">
        <f>VLOOKUP($A246,'De Para'!$D$2:$E$1051,2,0)</f>
        <v>155910.45000000001</v>
      </c>
      <c r="K246" s="1">
        <f>VLOOKUP($A246,'De Para'!$A$2:$B$1051,2,0)</f>
        <v>257774.88839286659</v>
      </c>
      <c r="L246" s="1">
        <f>VLOOKUP(A246,'De Para'!$G$2:$H$1050,2,0)</f>
        <v>38238.078259605791</v>
      </c>
      <c r="M246">
        <f>VLOOKUP($A246,'De Para'!$J$2:$K$1051,2,0)</f>
        <v>37</v>
      </c>
      <c r="N246">
        <f t="shared" si="36"/>
        <v>1</v>
      </c>
      <c r="O246">
        <f t="shared" si="37"/>
        <v>1</v>
      </c>
      <c r="P246">
        <f t="shared" si="38"/>
        <v>1</v>
      </c>
      <c r="Q246">
        <f t="shared" si="39"/>
        <v>1</v>
      </c>
      <c r="R246" t="str">
        <f t="shared" si="35"/>
        <v>1111</v>
      </c>
      <c r="S246" s="29" t="e">
        <f>J246/#REF!</f>
        <v>#REF!</v>
      </c>
      <c r="T246" s="29" t="e">
        <f>K246/#REF!</f>
        <v>#REF!</v>
      </c>
      <c r="U246" s="29" t="e">
        <f>L246/#REF!</f>
        <v>#REF!</v>
      </c>
      <c r="W246" t="str">
        <f>VLOOKUP(R246,'De Para'!$O$9:$P$25,2,FALSE)</f>
        <v>Lojas com todas as metas</v>
      </c>
      <c r="X246">
        <f>VLOOKUP(W246,content!$B:$C,2,FALSE)</f>
        <v>741869</v>
      </c>
      <c r="Y246">
        <f>VLOOKUP(F246&amp;W246,content!$E:$H,4,FALSE)</f>
        <v>741882</v>
      </c>
    </row>
    <row r="247" spans="1:25" x14ac:dyDescent="0.25">
      <c r="A247">
        <v>1038</v>
      </c>
      <c r="B247" t="str">
        <f>VLOOKUP($A247,'De Para'!$AI$2:$AL$1051,2,0)</f>
        <v>S. JOSÉ DOS CAMPOS 1 - SP</v>
      </c>
      <c r="C247">
        <f>VLOOKUP($A247,'De Para'!$AI$2:$AL$1051,3,0)</f>
        <v>112</v>
      </c>
      <c r="D247" t="str">
        <f>VLOOKUP($A247,'De Para'!$AI$2:$AL$1051,4,0)</f>
        <v>SPI/CO</v>
      </c>
      <c r="E247">
        <v>0</v>
      </c>
      <c r="F247" s="7" t="str">
        <f>VLOOKUP($A247,'[1]PORTE 18-19'!$A$4:$M$1053,13,0)</f>
        <v>PORTE 2</v>
      </c>
      <c r="G247">
        <f>VLOOKUP($F247,'De Para'!$M$2:$O$7,3,0)</f>
        <v>70</v>
      </c>
      <c r="H247" s="7" t="str">
        <f>VLOOKUP($R247,'De Para'!$M$10:$N$25,2,0)</f>
        <v>PERFIL A</v>
      </c>
      <c r="I247" s="7" t="str">
        <f t="shared" si="34"/>
        <v>PORTE 2 / PERFIL A</v>
      </c>
      <c r="J247" s="1">
        <f>VLOOKUP($A247,'De Para'!$D$2:$E$1051,2,0)</f>
        <v>172227.14</v>
      </c>
      <c r="K247" s="1">
        <f>VLOOKUP($A247,'De Para'!$A$2:$B$1051,2,0)</f>
        <v>79212.843183694873</v>
      </c>
      <c r="L247" s="1">
        <f>VLOOKUP(A247,'De Para'!$G$2:$H$1050,2,0)</f>
        <v>40755.190675200138</v>
      </c>
      <c r="M247">
        <f>VLOOKUP($A247,'De Para'!$J$2:$K$1051,2,0)</f>
        <v>42</v>
      </c>
      <c r="N247">
        <f t="shared" si="36"/>
        <v>1</v>
      </c>
      <c r="O247">
        <f t="shared" si="37"/>
        <v>1</v>
      </c>
      <c r="P247">
        <f t="shared" si="38"/>
        <v>1</v>
      </c>
      <c r="Q247">
        <f t="shared" si="39"/>
        <v>1</v>
      </c>
      <c r="R247" t="str">
        <f t="shared" si="35"/>
        <v>1111</v>
      </c>
      <c r="S247" s="29" t="e">
        <f>J247/#REF!</f>
        <v>#REF!</v>
      </c>
      <c r="T247" s="29" t="e">
        <f>K247/#REF!</f>
        <v>#REF!</v>
      </c>
      <c r="U247" s="29" t="e">
        <f>L247/#REF!</f>
        <v>#REF!</v>
      </c>
      <c r="W247" t="str">
        <f>VLOOKUP(R247,'De Para'!$O$9:$P$25,2,FALSE)</f>
        <v>Lojas com todas as metas</v>
      </c>
      <c r="X247">
        <f>VLOOKUP(W247,content!$B:$C,2,FALSE)</f>
        <v>741869</v>
      </c>
      <c r="Y247">
        <f>VLOOKUP(F247&amp;W247,content!$E:$H,4,FALSE)</f>
        <v>741882</v>
      </c>
    </row>
    <row r="248" spans="1:25" x14ac:dyDescent="0.25">
      <c r="A248">
        <v>1039</v>
      </c>
      <c r="B248" t="str">
        <f>VLOOKUP($A248,'De Para'!$AI$2:$AL$1051,2,0)</f>
        <v>JACAREÍ - SP</v>
      </c>
      <c r="C248">
        <f>VLOOKUP($A248,'De Para'!$AI$2:$AL$1051,3,0)</f>
        <v>112</v>
      </c>
      <c r="D248" t="str">
        <f>VLOOKUP($A248,'De Para'!$AI$2:$AL$1051,4,0)</f>
        <v>SPI/CO</v>
      </c>
      <c r="E248">
        <v>0</v>
      </c>
      <c r="F248" s="7" t="str">
        <f>VLOOKUP($A248,'[1]PORTE 18-19'!$A$4:$M$1053,13,0)</f>
        <v>PORTE 4</v>
      </c>
      <c r="G248">
        <f>VLOOKUP($F248,'De Para'!$M$2:$O$7,3,0)</f>
        <v>115</v>
      </c>
      <c r="H248" s="7" t="str">
        <f>VLOOKUP($R248,'De Para'!$M$10:$N$25,2,0)</f>
        <v>PERFIL A</v>
      </c>
      <c r="I248" s="7" t="str">
        <f t="shared" si="34"/>
        <v>PORTE 4 / PERFIL A</v>
      </c>
      <c r="J248" s="1">
        <f>VLOOKUP($A248,'De Para'!$D$2:$E$1051,2,0)</f>
        <v>629535.96000000008</v>
      </c>
      <c r="K248" s="1">
        <f>VLOOKUP($A248,'De Para'!$A$2:$B$1051,2,0)</f>
        <v>613645.70674930501</v>
      </c>
      <c r="L248" s="1">
        <f>VLOOKUP(A248,'De Para'!$G$2:$H$1050,2,0)</f>
        <v>122779.24362849959</v>
      </c>
      <c r="M248">
        <f>VLOOKUP($A248,'De Para'!$J$2:$K$1051,2,0)</f>
        <v>155</v>
      </c>
      <c r="N248">
        <f t="shared" si="36"/>
        <v>1</v>
      </c>
      <c r="O248">
        <f t="shared" si="37"/>
        <v>1</v>
      </c>
      <c r="P248">
        <f t="shared" si="38"/>
        <v>1</v>
      </c>
      <c r="Q248">
        <f t="shared" si="39"/>
        <v>1</v>
      </c>
      <c r="R248" t="str">
        <f t="shared" si="35"/>
        <v>1111</v>
      </c>
      <c r="S248" s="29" t="e">
        <f>J248/#REF!</f>
        <v>#REF!</v>
      </c>
      <c r="T248" s="29" t="e">
        <f>K248/#REF!</f>
        <v>#REF!</v>
      </c>
      <c r="U248" s="29" t="e">
        <f>L248/#REF!</f>
        <v>#REF!</v>
      </c>
      <c r="W248" t="str">
        <f>VLOOKUP(R248,'De Para'!$O$9:$P$25,2,FALSE)</f>
        <v>Lojas com todas as metas</v>
      </c>
      <c r="X248">
        <f>VLOOKUP(W248,content!$B:$C,2,FALSE)</f>
        <v>741869</v>
      </c>
      <c r="Y248">
        <f>VLOOKUP(F248&amp;W248,content!$E:$H,4,FALSE)</f>
        <v>741916</v>
      </c>
    </row>
    <row r="249" spans="1:25" x14ac:dyDescent="0.25">
      <c r="A249">
        <v>1040</v>
      </c>
      <c r="B249" t="str">
        <f>VLOOKUP($A249,'De Para'!$AI$2:$AL$1051,2,0)</f>
        <v>MARÍLIA - SP</v>
      </c>
      <c r="C249">
        <f>VLOOKUP($A249,'De Para'!$AI$2:$AL$1051,3,0)</f>
        <v>514</v>
      </c>
      <c r="D249" t="str">
        <f>VLOOKUP($A249,'De Para'!$AI$2:$AL$1051,4,0)</f>
        <v>SUL</v>
      </c>
      <c r="E249">
        <v>0</v>
      </c>
      <c r="F249" s="7" t="str">
        <f>VLOOKUP($A249,'[1]PORTE 18-19'!$A$4:$M$1053,13,0)</f>
        <v>PORTE 4</v>
      </c>
      <c r="G249">
        <f>VLOOKUP($F249,'De Para'!$M$2:$O$7,3,0)</f>
        <v>115</v>
      </c>
      <c r="H249" s="7" t="str">
        <f>VLOOKUP($R249,'De Para'!$M$10:$N$25,2,0)</f>
        <v>PERFIL A</v>
      </c>
      <c r="I249" s="7" t="str">
        <f t="shared" si="34"/>
        <v>PORTE 4 / PERFIL A</v>
      </c>
      <c r="J249" s="1">
        <f>VLOOKUP($A249,'De Para'!$D$2:$E$1051,2,0)</f>
        <v>610535.31999999995</v>
      </c>
      <c r="K249" s="1">
        <f>VLOOKUP($A249,'De Para'!$A$2:$B$1051,2,0)</f>
        <v>572797.2547928259</v>
      </c>
      <c r="L249" s="1">
        <f>VLOOKUP(A249,'De Para'!$G$2:$H$1050,2,0)</f>
        <v>131945.67670825496</v>
      </c>
      <c r="M249">
        <f>VLOOKUP($A249,'De Para'!$J$2:$K$1051,2,0)</f>
        <v>130</v>
      </c>
      <c r="N249">
        <f t="shared" si="36"/>
        <v>1</v>
      </c>
      <c r="O249">
        <f t="shared" si="37"/>
        <v>1</v>
      </c>
      <c r="P249">
        <f t="shared" si="38"/>
        <v>1</v>
      </c>
      <c r="Q249">
        <f t="shared" si="39"/>
        <v>1</v>
      </c>
      <c r="R249" t="str">
        <f t="shared" si="35"/>
        <v>1111</v>
      </c>
      <c r="S249" s="29" t="e">
        <f>J249/#REF!</f>
        <v>#REF!</v>
      </c>
      <c r="T249" s="29" t="e">
        <f>K249/#REF!</f>
        <v>#REF!</v>
      </c>
      <c r="U249" s="29" t="e">
        <f>L249/#REF!</f>
        <v>#REF!</v>
      </c>
      <c r="W249" t="str">
        <f>VLOOKUP(R249,'De Para'!$O$9:$P$25,2,FALSE)</f>
        <v>Lojas com todas as metas</v>
      </c>
      <c r="X249">
        <f>VLOOKUP(W249,content!$B:$C,2,FALSE)</f>
        <v>741869</v>
      </c>
      <c r="Y249">
        <f>VLOOKUP(F249&amp;W249,content!$E:$H,4,FALSE)</f>
        <v>741916</v>
      </c>
    </row>
    <row r="250" spans="1:25" x14ac:dyDescent="0.25">
      <c r="A250">
        <v>1041</v>
      </c>
      <c r="B250" t="str">
        <f>VLOOKUP($A250,'De Para'!$AI$2:$AL$1051,2,0)</f>
        <v>OSASCO 2 - SP</v>
      </c>
      <c r="C250">
        <f>VLOOKUP($A250,'De Para'!$AI$2:$AL$1051,3,0)</f>
        <v>314</v>
      </c>
      <c r="D250" t="str">
        <f>VLOOKUP($A250,'De Para'!$AI$2:$AL$1051,4,0)</f>
        <v>GDE SP</v>
      </c>
      <c r="E250">
        <v>0</v>
      </c>
      <c r="F250" s="7" t="str">
        <f>VLOOKUP($A250,'[1]PORTE 18-19'!$A$4:$M$1053,13,0)</f>
        <v>PORTE 3</v>
      </c>
      <c r="G250">
        <f>VLOOKUP($F250,'De Para'!$M$2:$O$7,3,0)</f>
        <v>90</v>
      </c>
      <c r="H250" s="7" t="str">
        <f>VLOOKUP($R250,'De Para'!$M$10:$N$25,2,0)</f>
        <v>PERFIL A</v>
      </c>
      <c r="I250" s="7" t="str">
        <f t="shared" ref="I250:I312" si="40">F250&amp;" / "&amp;H250</f>
        <v>PORTE 3 / PERFIL A</v>
      </c>
      <c r="J250" s="1">
        <f>VLOOKUP($A250,'De Para'!$D$2:$E$1051,2,0)</f>
        <v>359154.19</v>
      </c>
      <c r="K250" s="1">
        <f>VLOOKUP($A250,'De Para'!$A$2:$B$1051,2,0)</f>
        <v>477992.17980444373</v>
      </c>
      <c r="L250" s="1">
        <f>VLOOKUP(A250,'De Para'!$G$2:$H$1050,2,0)</f>
        <v>78219.938903774484</v>
      </c>
      <c r="M250">
        <f>VLOOKUP($A250,'De Para'!$J$2:$K$1051,2,0)</f>
        <v>81</v>
      </c>
      <c r="N250">
        <f t="shared" si="36"/>
        <v>1</v>
      </c>
      <c r="O250">
        <f t="shared" si="37"/>
        <v>1</v>
      </c>
      <c r="P250">
        <f t="shared" si="38"/>
        <v>1</v>
      </c>
      <c r="Q250">
        <f t="shared" si="39"/>
        <v>1</v>
      </c>
      <c r="R250" t="str">
        <f t="shared" si="35"/>
        <v>1111</v>
      </c>
      <c r="S250" s="29" t="e">
        <f>J250/#REF!</f>
        <v>#REF!</v>
      </c>
      <c r="T250" s="29" t="e">
        <f>K250/#REF!</f>
        <v>#REF!</v>
      </c>
      <c r="U250" s="29" t="e">
        <f>L250/#REF!</f>
        <v>#REF!</v>
      </c>
      <c r="W250" t="str">
        <f>VLOOKUP(R250,'De Para'!$O$9:$P$25,2,FALSE)</f>
        <v>Lojas com todas as metas</v>
      </c>
      <c r="X250">
        <f>VLOOKUP(W250,content!$B:$C,2,FALSE)</f>
        <v>741869</v>
      </c>
      <c r="Y250">
        <f>VLOOKUP(F250&amp;W250,content!$E:$H,4,FALSE)</f>
        <v>741893</v>
      </c>
    </row>
    <row r="251" spans="1:25" x14ac:dyDescent="0.25">
      <c r="A251">
        <v>1042</v>
      </c>
      <c r="B251" t="str">
        <f>VLOOKUP($A251,'De Para'!$AI$2:$AL$1051,2,0)</f>
        <v>SHOP INTERLAGOS - SP</v>
      </c>
      <c r="C251">
        <f>VLOOKUP($A251,'De Para'!$AI$2:$AL$1051,3,0)</f>
        <v>310</v>
      </c>
      <c r="D251" t="str">
        <f>VLOOKUP($A251,'De Para'!$AI$2:$AL$1051,4,0)</f>
        <v>GDE SP</v>
      </c>
      <c r="E251">
        <v>0</v>
      </c>
      <c r="F251" s="7" t="str">
        <f>VLOOKUP($A251,'[1]PORTE 18-19'!$A$4:$M$1053,13,0)</f>
        <v>PORTE 6</v>
      </c>
      <c r="G251">
        <f>VLOOKUP($F251,'De Para'!$M$2:$O$7,3,0)</f>
        <v>170</v>
      </c>
      <c r="H251" s="7" t="str">
        <f>VLOOKUP($R251,'De Para'!$M$10:$N$25,2,0)</f>
        <v>PERFIL A</v>
      </c>
      <c r="I251" s="7" t="str">
        <f t="shared" si="40"/>
        <v>PORTE 6 / PERFIL A</v>
      </c>
      <c r="J251" s="1">
        <f>VLOOKUP($A251,'De Para'!$D$2:$E$1051,2,0)</f>
        <v>985685.77999999991</v>
      </c>
      <c r="K251" s="1">
        <f>VLOOKUP($A251,'De Para'!$A$2:$B$1051,2,0)</f>
        <v>1734179.9061126125</v>
      </c>
      <c r="L251" s="1">
        <f>VLOOKUP(A251,'De Para'!$G$2:$H$1050,2,0)</f>
        <v>297128.78406079096</v>
      </c>
      <c r="M251">
        <f>VLOOKUP($A251,'De Para'!$J$2:$K$1051,2,0)</f>
        <v>325</v>
      </c>
      <c r="N251">
        <f t="shared" si="36"/>
        <v>1</v>
      </c>
      <c r="O251">
        <f t="shared" si="37"/>
        <v>1</v>
      </c>
      <c r="P251">
        <f t="shared" si="38"/>
        <v>1</v>
      </c>
      <c r="Q251">
        <f t="shared" si="39"/>
        <v>1</v>
      </c>
      <c r="R251" t="str">
        <f t="shared" ref="R251:R313" si="41">IF($E251=0,N251&amp;O251&amp;P251&amp;Q251,N251&amp;0&amp;0&amp;Q251&amp;"M")</f>
        <v>1111</v>
      </c>
      <c r="S251" s="29" t="e">
        <f>J251/#REF!</f>
        <v>#REF!</v>
      </c>
      <c r="T251" s="29" t="e">
        <f>K251/#REF!</f>
        <v>#REF!</v>
      </c>
      <c r="U251" s="29" t="e">
        <f>L251/#REF!</f>
        <v>#REF!</v>
      </c>
      <c r="W251" t="str">
        <f>VLOOKUP(R251,'De Para'!$O$9:$P$25,2,FALSE)</f>
        <v>Lojas com todas as metas</v>
      </c>
      <c r="X251">
        <f>VLOOKUP(W251,content!$B:$C,2,FALSE)</f>
        <v>741869</v>
      </c>
      <c r="Y251">
        <f>VLOOKUP(F251&amp;W251,content!$E:$H,4,FALSE)</f>
        <v>741925</v>
      </c>
    </row>
    <row r="252" spans="1:25" x14ac:dyDescent="0.25">
      <c r="A252">
        <v>1043</v>
      </c>
      <c r="B252" t="str">
        <f>VLOOKUP($A252,'De Para'!$AI$2:$AL$1051,2,0)</f>
        <v>LAPA 2 - SP</v>
      </c>
      <c r="C252">
        <f>VLOOKUP($A252,'De Para'!$AI$2:$AL$1051,3,0)</f>
        <v>312</v>
      </c>
      <c r="D252" t="str">
        <f>VLOOKUP($A252,'De Para'!$AI$2:$AL$1051,4,0)</f>
        <v>GDE SP</v>
      </c>
      <c r="E252">
        <v>0</v>
      </c>
      <c r="F252" s="7" t="str">
        <f>VLOOKUP($A252,'[1]PORTE 18-19'!$A$4:$M$1053,13,0)</f>
        <v>PORTE 3</v>
      </c>
      <c r="G252">
        <f>VLOOKUP($F252,'De Para'!$M$2:$O$7,3,0)</f>
        <v>90</v>
      </c>
      <c r="H252" s="7" t="str">
        <f>VLOOKUP($R252,'De Para'!$M$10:$N$25,2,0)</f>
        <v>PERFIL A</v>
      </c>
      <c r="I252" s="7" t="str">
        <f t="shared" si="40"/>
        <v>PORTE 3 / PERFIL A</v>
      </c>
      <c r="J252" s="1">
        <f>VLOOKUP($A252,'De Para'!$D$2:$E$1051,2,0)</f>
        <v>299037.02</v>
      </c>
      <c r="K252" s="1">
        <f>VLOOKUP($A252,'De Para'!$A$2:$B$1051,2,0)</f>
        <v>340630.43283017236</v>
      </c>
      <c r="L252" s="1">
        <f>VLOOKUP(A252,'De Para'!$G$2:$H$1050,2,0)</f>
        <v>79742.68356010865</v>
      </c>
      <c r="M252">
        <f>VLOOKUP($A252,'De Para'!$J$2:$K$1051,2,0)</f>
        <v>74</v>
      </c>
      <c r="N252">
        <f t="shared" si="36"/>
        <v>1</v>
      </c>
      <c r="O252">
        <f t="shared" si="37"/>
        <v>1</v>
      </c>
      <c r="P252">
        <f t="shared" si="38"/>
        <v>1</v>
      </c>
      <c r="Q252">
        <f t="shared" si="39"/>
        <v>1</v>
      </c>
      <c r="R252" t="str">
        <f t="shared" si="41"/>
        <v>1111</v>
      </c>
      <c r="S252" s="29" t="e">
        <f>J252/#REF!</f>
        <v>#REF!</v>
      </c>
      <c r="T252" s="29" t="e">
        <f>K252/#REF!</f>
        <v>#REF!</v>
      </c>
      <c r="U252" s="29" t="e">
        <f>L252/#REF!</f>
        <v>#REF!</v>
      </c>
      <c r="W252" t="str">
        <f>VLOOKUP(R252,'De Para'!$O$9:$P$25,2,FALSE)</f>
        <v>Lojas com todas as metas</v>
      </c>
      <c r="X252">
        <f>VLOOKUP(W252,content!$B:$C,2,FALSE)</f>
        <v>741869</v>
      </c>
      <c r="Y252">
        <f>VLOOKUP(F252&amp;W252,content!$E:$H,4,FALSE)</f>
        <v>741893</v>
      </c>
    </row>
    <row r="253" spans="1:25" x14ac:dyDescent="0.25">
      <c r="A253">
        <v>1044</v>
      </c>
      <c r="B253" t="str">
        <f>VLOOKUP($A253,'De Para'!$AI$2:$AL$1051,2,0)</f>
        <v>FRANCA - SP</v>
      </c>
      <c r="C253">
        <f>VLOOKUP($A253,'De Para'!$AI$2:$AL$1051,3,0)</f>
        <v>111</v>
      </c>
      <c r="D253" t="str">
        <f>VLOOKUP($A253,'De Para'!$AI$2:$AL$1051,4,0)</f>
        <v>SPI/CO</v>
      </c>
      <c r="E253">
        <v>0</v>
      </c>
      <c r="F253" s="7" t="str">
        <f>VLOOKUP($A253,'[1]PORTE 18-19'!$A$4:$M$1053,13,0)</f>
        <v>PORTE 3</v>
      </c>
      <c r="G253">
        <f>VLOOKUP($F253,'De Para'!$M$2:$O$7,3,0)</f>
        <v>90</v>
      </c>
      <c r="H253" s="7" t="str">
        <f>VLOOKUP($R253,'De Para'!$M$10:$N$25,2,0)</f>
        <v>PERFIL A</v>
      </c>
      <c r="I253" s="7" t="str">
        <f t="shared" si="40"/>
        <v>PORTE 3 / PERFIL A</v>
      </c>
      <c r="J253" s="1">
        <f>VLOOKUP($A253,'De Para'!$D$2:$E$1051,2,0)</f>
        <v>365875.01</v>
      </c>
      <c r="K253" s="1">
        <f>VLOOKUP($A253,'De Para'!$A$2:$B$1051,2,0)</f>
        <v>319723.06813828234</v>
      </c>
      <c r="L253" s="1">
        <f>VLOOKUP(A253,'De Para'!$G$2:$H$1050,2,0)</f>
        <v>81592.103652473976</v>
      </c>
      <c r="M253">
        <f>VLOOKUP($A253,'De Para'!$J$2:$K$1051,2,0)</f>
        <v>99</v>
      </c>
      <c r="N253">
        <f t="shared" si="36"/>
        <v>1</v>
      </c>
      <c r="O253">
        <f t="shared" si="37"/>
        <v>1</v>
      </c>
      <c r="P253">
        <f t="shared" si="38"/>
        <v>1</v>
      </c>
      <c r="Q253">
        <f t="shared" si="39"/>
        <v>1</v>
      </c>
      <c r="R253" t="str">
        <f t="shared" si="41"/>
        <v>1111</v>
      </c>
      <c r="S253" s="29" t="e">
        <f>J253/#REF!</f>
        <v>#REF!</v>
      </c>
      <c r="T253" s="29" t="e">
        <f>K253/#REF!</f>
        <v>#REF!</v>
      </c>
      <c r="U253" s="29" t="e">
        <f>L253/#REF!</f>
        <v>#REF!</v>
      </c>
      <c r="W253" t="str">
        <f>VLOOKUP(R253,'De Para'!$O$9:$P$25,2,FALSE)</f>
        <v>Lojas com todas as metas</v>
      </c>
      <c r="X253">
        <f>VLOOKUP(W253,content!$B:$C,2,FALSE)</f>
        <v>741869</v>
      </c>
      <c r="Y253">
        <f>VLOOKUP(F253&amp;W253,content!$E:$H,4,FALSE)</f>
        <v>741893</v>
      </c>
    </row>
    <row r="254" spans="1:25" x14ac:dyDescent="0.25">
      <c r="A254">
        <v>1045</v>
      </c>
      <c r="B254" t="str">
        <f>VLOOKUP($A254,'De Para'!$AI$2:$AL$1051,2,0)</f>
        <v>CAMPINAS - SP</v>
      </c>
      <c r="C254">
        <f>VLOOKUP($A254,'De Para'!$AI$2:$AL$1051,3,0)</f>
        <v>114</v>
      </c>
      <c r="D254" t="str">
        <f>VLOOKUP($A254,'De Para'!$AI$2:$AL$1051,4,0)</f>
        <v>SPI/CO</v>
      </c>
      <c r="E254">
        <v>0</v>
      </c>
      <c r="F254" s="7" t="str">
        <f>VLOOKUP($A254,'[1]PORTE 18-19'!$A$4:$M$1053,13,0)</f>
        <v>PORTE 4</v>
      </c>
      <c r="G254">
        <f>VLOOKUP($F254,'De Para'!$M$2:$O$7,3,0)</f>
        <v>115</v>
      </c>
      <c r="H254" s="7" t="str">
        <f>VLOOKUP($R254,'De Para'!$M$10:$N$25,2,0)</f>
        <v>PERFIL A</v>
      </c>
      <c r="I254" s="7" t="str">
        <f t="shared" si="40"/>
        <v>PORTE 4 / PERFIL A</v>
      </c>
      <c r="J254" s="1">
        <f>VLOOKUP($A254,'De Para'!$D$2:$E$1051,2,0)</f>
        <v>590360.59000000008</v>
      </c>
      <c r="K254" s="1">
        <f>VLOOKUP($A254,'De Para'!$A$2:$B$1051,2,0)</f>
        <v>497801.87781487737</v>
      </c>
      <c r="L254" s="1">
        <f>VLOOKUP(A254,'De Para'!$G$2:$H$1050,2,0)</f>
        <v>88858.723477076579</v>
      </c>
      <c r="M254">
        <f>VLOOKUP($A254,'De Para'!$J$2:$K$1051,2,0)</f>
        <v>111</v>
      </c>
      <c r="N254">
        <f t="shared" si="36"/>
        <v>1</v>
      </c>
      <c r="O254">
        <f t="shared" si="37"/>
        <v>1</v>
      </c>
      <c r="P254">
        <f t="shared" si="38"/>
        <v>1</v>
      </c>
      <c r="Q254">
        <f t="shared" si="39"/>
        <v>1</v>
      </c>
      <c r="R254" t="str">
        <f t="shared" si="41"/>
        <v>1111</v>
      </c>
      <c r="S254" s="29" t="e">
        <f>J254/#REF!</f>
        <v>#REF!</v>
      </c>
      <c r="T254" s="29" t="e">
        <f>K254/#REF!</f>
        <v>#REF!</v>
      </c>
      <c r="U254" s="29" t="e">
        <f>L254/#REF!</f>
        <v>#REF!</v>
      </c>
      <c r="W254" t="str">
        <f>VLOOKUP(R254,'De Para'!$O$9:$P$25,2,FALSE)</f>
        <v>Lojas com todas as metas</v>
      </c>
      <c r="X254">
        <f>VLOOKUP(W254,content!$B:$C,2,FALSE)</f>
        <v>741869</v>
      </c>
      <c r="Y254">
        <f>VLOOKUP(F254&amp;W254,content!$E:$H,4,FALSE)</f>
        <v>741916</v>
      </c>
    </row>
    <row r="255" spans="1:25" x14ac:dyDescent="0.25">
      <c r="A255">
        <v>1046</v>
      </c>
      <c r="B255" t="str">
        <f>VLOOKUP($A255,'De Para'!$AI$2:$AL$1051,2,0)</f>
        <v>TABOÃO - SP</v>
      </c>
      <c r="C255">
        <f>VLOOKUP($A255,'De Para'!$AI$2:$AL$1051,3,0)</f>
        <v>317</v>
      </c>
      <c r="D255" t="str">
        <f>VLOOKUP($A255,'De Para'!$AI$2:$AL$1051,4,0)</f>
        <v>GDE SP</v>
      </c>
      <c r="E255">
        <v>0</v>
      </c>
      <c r="F255" s="7" t="str">
        <f>VLOOKUP($A255,'[1]PORTE 18-19'!$A$4:$M$1053,13,0)</f>
        <v>PORTE 5</v>
      </c>
      <c r="G255">
        <f>VLOOKUP($F255,'De Para'!$M$2:$O$7,3,0)</f>
        <v>140</v>
      </c>
      <c r="H255" s="7" t="str">
        <f>VLOOKUP($R255,'De Para'!$M$10:$N$25,2,0)</f>
        <v>PERFIL A</v>
      </c>
      <c r="I255" s="7" t="str">
        <f t="shared" si="40"/>
        <v>PORTE 5 / PERFIL A</v>
      </c>
      <c r="J255" s="1">
        <f>VLOOKUP($A255,'De Para'!$D$2:$E$1051,2,0)</f>
        <v>795886.6599999998</v>
      </c>
      <c r="K255" s="1">
        <f>VLOOKUP($A255,'De Para'!$A$2:$B$1051,2,0)</f>
        <v>742815.59304554644</v>
      </c>
      <c r="L255" s="1">
        <f>VLOOKUP(A255,'De Para'!$G$2:$H$1050,2,0)</f>
        <v>157971.67496577848</v>
      </c>
      <c r="M255">
        <f>VLOOKUP($A255,'De Para'!$J$2:$K$1051,2,0)</f>
        <v>169</v>
      </c>
      <c r="N255">
        <f t="shared" ref="N255:N317" si="42">IF(J255&gt;0,1,0)</f>
        <v>1</v>
      </c>
      <c r="O255">
        <f t="shared" ref="O255:O317" si="43">IF(K255&gt;0,1,0)</f>
        <v>1</v>
      </c>
      <c r="P255">
        <f t="shared" ref="P255:P317" si="44">IF(L255&gt;0,1,0)</f>
        <v>1</v>
      </c>
      <c r="Q255">
        <f t="shared" ref="Q255:Q317" si="45">IF(M255&gt;0,1,0)</f>
        <v>1</v>
      </c>
      <c r="R255" t="str">
        <f t="shared" si="41"/>
        <v>1111</v>
      </c>
      <c r="S255" s="29" t="e">
        <f>J255/#REF!</f>
        <v>#REF!</v>
      </c>
      <c r="T255" s="29" t="e">
        <f>K255/#REF!</f>
        <v>#REF!</v>
      </c>
      <c r="U255" s="29" t="e">
        <f>L255/#REF!</f>
        <v>#REF!</v>
      </c>
      <c r="W255" t="str">
        <f>VLOOKUP(R255,'De Para'!$O$9:$P$25,2,FALSE)</f>
        <v>Lojas com todas as metas</v>
      </c>
      <c r="X255">
        <f>VLOOKUP(W255,content!$B:$C,2,FALSE)</f>
        <v>741869</v>
      </c>
      <c r="Y255">
        <f>VLOOKUP(F255&amp;W255,content!$E:$H,4,FALSE)</f>
        <v>741921</v>
      </c>
    </row>
    <row r="256" spans="1:25" x14ac:dyDescent="0.25">
      <c r="A256">
        <v>1047</v>
      </c>
      <c r="B256" t="str">
        <f>VLOOKUP($A256,'De Para'!$AI$2:$AL$1051,2,0)</f>
        <v>CAMPINAS 2 - SP</v>
      </c>
      <c r="C256">
        <f>VLOOKUP($A256,'De Para'!$AI$2:$AL$1051,3,0)</f>
        <v>114</v>
      </c>
      <c r="D256" t="str">
        <f>VLOOKUP($A256,'De Para'!$AI$2:$AL$1051,4,0)</f>
        <v>SPI/CO</v>
      </c>
      <c r="E256">
        <v>0</v>
      </c>
      <c r="F256" s="7" t="str">
        <f>VLOOKUP($A256,'[1]PORTE 18-19'!$A$4:$M$1053,13,0)</f>
        <v>PORTE 2</v>
      </c>
      <c r="G256">
        <f>VLOOKUP($F256,'De Para'!$M$2:$O$7,3,0)</f>
        <v>70</v>
      </c>
      <c r="H256" s="7" t="str">
        <f>VLOOKUP($R256,'De Para'!$M$10:$N$25,2,0)</f>
        <v>PERFIL A</v>
      </c>
      <c r="I256" s="7" t="str">
        <f t="shared" si="40"/>
        <v>PORTE 2 / PERFIL A</v>
      </c>
      <c r="J256" s="1">
        <f>VLOOKUP($A256,'De Para'!$D$2:$E$1051,2,0)</f>
        <v>286862.77</v>
      </c>
      <c r="K256" s="1">
        <f>VLOOKUP($A256,'De Para'!$A$2:$B$1051,2,0)</f>
        <v>160537.84256502814</v>
      </c>
      <c r="L256" s="1">
        <f>VLOOKUP(A256,'De Para'!$G$2:$H$1050,2,0)</f>
        <v>65212.631850112528</v>
      </c>
      <c r="M256">
        <f>VLOOKUP($A256,'De Para'!$J$2:$K$1051,2,0)</f>
        <v>59</v>
      </c>
      <c r="N256">
        <f t="shared" si="42"/>
        <v>1</v>
      </c>
      <c r="O256">
        <f t="shared" si="43"/>
        <v>1</v>
      </c>
      <c r="P256">
        <f t="shared" si="44"/>
        <v>1</v>
      </c>
      <c r="Q256">
        <f t="shared" si="45"/>
        <v>1</v>
      </c>
      <c r="R256" t="str">
        <f t="shared" si="41"/>
        <v>1111</v>
      </c>
      <c r="S256" s="29" t="e">
        <f>J256/#REF!</f>
        <v>#REF!</v>
      </c>
      <c r="T256" s="29" t="e">
        <f>K256/#REF!</f>
        <v>#REF!</v>
      </c>
      <c r="U256" s="29" t="e">
        <f>L256/#REF!</f>
        <v>#REF!</v>
      </c>
      <c r="W256" t="str">
        <f>VLOOKUP(R256,'De Para'!$O$9:$P$25,2,FALSE)</f>
        <v>Lojas com todas as metas</v>
      </c>
      <c r="X256">
        <f>VLOOKUP(W256,content!$B:$C,2,FALSE)</f>
        <v>741869</v>
      </c>
      <c r="Y256">
        <f>VLOOKUP(F256&amp;W256,content!$E:$H,4,FALSE)</f>
        <v>741882</v>
      </c>
    </row>
    <row r="257" spans="1:25" x14ac:dyDescent="0.25">
      <c r="A257">
        <v>1049</v>
      </c>
      <c r="B257" t="str">
        <f>VLOOKUP($A257,'De Para'!$AI$2:$AL$1051,2,0)</f>
        <v>CAMPINAS 3 - SP</v>
      </c>
      <c r="C257">
        <f>VLOOKUP($A257,'De Para'!$AI$2:$AL$1051,3,0)</f>
        <v>114</v>
      </c>
      <c r="D257" t="str">
        <f>VLOOKUP($A257,'De Para'!$AI$2:$AL$1051,4,0)</f>
        <v>SPI/CO</v>
      </c>
      <c r="E257">
        <v>0</v>
      </c>
      <c r="F257" s="7" t="str">
        <f>VLOOKUP($A257,'[1]PORTE 18-19'!$A$4:$M$1053,13,0)</f>
        <v>PORTE 4</v>
      </c>
      <c r="G257">
        <f>VLOOKUP($F257,'De Para'!$M$2:$O$7,3,0)</f>
        <v>115</v>
      </c>
      <c r="H257" s="7" t="str">
        <f>VLOOKUP($R257,'De Para'!$M$10:$N$25,2,0)</f>
        <v>PERFIL A</v>
      </c>
      <c r="I257" s="7" t="str">
        <f t="shared" si="40"/>
        <v>PORTE 4 / PERFIL A</v>
      </c>
      <c r="J257" s="1">
        <f>VLOOKUP($A257,'De Para'!$D$2:$E$1051,2,0)</f>
        <v>519317.28</v>
      </c>
      <c r="K257" s="1">
        <f>VLOOKUP($A257,'De Para'!$A$2:$B$1051,2,0)</f>
        <v>362454.97168191359</v>
      </c>
      <c r="L257" s="1">
        <f>VLOOKUP(A257,'De Para'!$G$2:$H$1050,2,0)</f>
        <v>90952.698151384669</v>
      </c>
      <c r="M257">
        <f>VLOOKUP($A257,'De Para'!$J$2:$K$1051,2,0)</f>
        <v>114</v>
      </c>
      <c r="N257">
        <f t="shared" si="42"/>
        <v>1</v>
      </c>
      <c r="O257">
        <f t="shared" si="43"/>
        <v>1</v>
      </c>
      <c r="P257">
        <f t="shared" si="44"/>
        <v>1</v>
      </c>
      <c r="Q257">
        <f t="shared" si="45"/>
        <v>1</v>
      </c>
      <c r="R257" t="str">
        <f t="shared" si="41"/>
        <v>1111</v>
      </c>
      <c r="S257" s="29" t="e">
        <f>J257/#REF!</f>
        <v>#REF!</v>
      </c>
      <c r="T257" s="29" t="e">
        <f>K257/#REF!</f>
        <v>#REF!</v>
      </c>
      <c r="U257" s="29" t="e">
        <f>L257/#REF!</f>
        <v>#REF!</v>
      </c>
      <c r="W257" t="str">
        <f>VLOOKUP(R257,'De Para'!$O$9:$P$25,2,FALSE)</f>
        <v>Lojas com todas as metas</v>
      </c>
      <c r="X257">
        <f>VLOOKUP(W257,content!$B:$C,2,FALSE)</f>
        <v>741869</v>
      </c>
      <c r="Y257">
        <f>VLOOKUP(F257&amp;W257,content!$E:$H,4,FALSE)</f>
        <v>741916</v>
      </c>
    </row>
    <row r="258" spans="1:25" x14ac:dyDescent="0.25">
      <c r="A258">
        <v>1050</v>
      </c>
      <c r="B258" t="str">
        <f>VLOOKUP($A258,'De Para'!$AI$2:$AL$1051,2,0)</f>
        <v>IPIRANGA - SP</v>
      </c>
      <c r="C258">
        <f>VLOOKUP($A258,'De Para'!$AI$2:$AL$1051,3,0)</f>
        <v>319</v>
      </c>
      <c r="D258" t="str">
        <f>VLOOKUP($A258,'De Para'!$AI$2:$AL$1051,4,0)</f>
        <v>GDE SP</v>
      </c>
      <c r="E258">
        <v>0</v>
      </c>
      <c r="F258" s="7" t="str">
        <f>VLOOKUP($A258,'[1]PORTE 18-19'!$A$4:$M$1053,13,0)</f>
        <v>PORTE 3</v>
      </c>
      <c r="G258">
        <f>VLOOKUP($F258,'De Para'!$M$2:$O$7,3,0)</f>
        <v>90</v>
      </c>
      <c r="H258" s="7" t="str">
        <f>VLOOKUP($R258,'De Para'!$M$10:$N$25,2,0)</f>
        <v>PERFIL A</v>
      </c>
      <c r="I258" s="7" t="str">
        <f t="shared" si="40"/>
        <v>PORTE 3 / PERFIL A</v>
      </c>
      <c r="J258" s="1">
        <f>VLOOKUP($A258,'De Para'!$D$2:$E$1051,2,0)</f>
        <v>285587.80000000005</v>
      </c>
      <c r="K258" s="1">
        <f>VLOOKUP($A258,'De Para'!$A$2:$B$1051,2,0)</f>
        <v>359886.1132955706</v>
      </c>
      <c r="L258" s="1">
        <f>VLOOKUP(A258,'De Para'!$G$2:$H$1050,2,0)</f>
        <v>65982.584831482964</v>
      </c>
      <c r="M258">
        <f>VLOOKUP($A258,'De Para'!$J$2:$K$1051,2,0)</f>
        <v>51</v>
      </c>
      <c r="N258">
        <f t="shared" si="42"/>
        <v>1</v>
      </c>
      <c r="O258">
        <f t="shared" si="43"/>
        <v>1</v>
      </c>
      <c r="P258">
        <f t="shared" si="44"/>
        <v>1</v>
      </c>
      <c r="Q258">
        <f t="shared" si="45"/>
        <v>1</v>
      </c>
      <c r="R258" t="str">
        <f t="shared" si="41"/>
        <v>1111</v>
      </c>
      <c r="S258" s="29" t="e">
        <f>J258/#REF!</f>
        <v>#REF!</v>
      </c>
      <c r="T258" s="29" t="e">
        <f>K258/#REF!</f>
        <v>#REF!</v>
      </c>
      <c r="U258" s="29" t="e">
        <f>L258/#REF!</f>
        <v>#REF!</v>
      </c>
      <c r="W258" t="str">
        <f>VLOOKUP(R258,'De Para'!$O$9:$P$25,2,FALSE)</f>
        <v>Lojas com todas as metas</v>
      </c>
      <c r="X258">
        <f>VLOOKUP(W258,content!$B:$C,2,FALSE)</f>
        <v>741869</v>
      </c>
      <c r="Y258">
        <f>VLOOKUP(F258&amp;W258,content!$E:$H,4,FALSE)</f>
        <v>741893</v>
      </c>
    </row>
    <row r="259" spans="1:25" x14ac:dyDescent="0.25">
      <c r="A259">
        <v>1051</v>
      </c>
      <c r="B259" t="str">
        <f>VLOOKUP($A259,'De Para'!$AI$2:$AL$1051,2,0)</f>
        <v>GUARATINGUETÁ - SP</v>
      </c>
      <c r="C259">
        <f>VLOOKUP($A259,'De Para'!$AI$2:$AL$1051,3,0)</f>
        <v>112</v>
      </c>
      <c r="D259" t="str">
        <f>VLOOKUP($A259,'De Para'!$AI$2:$AL$1051,4,0)</f>
        <v>SPI/CO</v>
      </c>
      <c r="E259">
        <v>0</v>
      </c>
      <c r="F259" s="7" t="str">
        <f>VLOOKUP($A259,'[1]PORTE 18-19'!$A$4:$M$1053,13,0)</f>
        <v>PORTE 4</v>
      </c>
      <c r="G259">
        <f>VLOOKUP($F259,'De Para'!$M$2:$O$7,3,0)</f>
        <v>115</v>
      </c>
      <c r="H259" s="7" t="str">
        <f>VLOOKUP($R259,'De Para'!$M$10:$N$25,2,0)</f>
        <v>PERFIL A</v>
      </c>
      <c r="I259" s="7" t="str">
        <f t="shared" si="40"/>
        <v>PORTE 4 / PERFIL A</v>
      </c>
      <c r="J259" s="1">
        <f>VLOOKUP($A259,'De Para'!$D$2:$E$1051,2,0)</f>
        <v>576387.03999999992</v>
      </c>
      <c r="K259" s="1">
        <f>VLOOKUP($A259,'De Para'!$A$2:$B$1051,2,0)</f>
        <v>610611.55654501938</v>
      </c>
      <c r="L259" s="1">
        <f>VLOOKUP(A259,'De Para'!$G$2:$H$1050,2,0)</f>
        <v>96198.301980626115</v>
      </c>
      <c r="M259">
        <f>VLOOKUP($A259,'De Para'!$J$2:$K$1051,2,0)</f>
        <v>116</v>
      </c>
      <c r="N259">
        <f t="shared" si="42"/>
        <v>1</v>
      </c>
      <c r="O259">
        <f t="shared" si="43"/>
        <v>1</v>
      </c>
      <c r="P259">
        <f t="shared" si="44"/>
        <v>1</v>
      </c>
      <c r="Q259">
        <f t="shared" si="45"/>
        <v>1</v>
      </c>
      <c r="R259" t="str">
        <f t="shared" si="41"/>
        <v>1111</v>
      </c>
      <c r="S259" s="29" t="e">
        <f>J259/#REF!</f>
        <v>#REF!</v>
      </c>
      <c r="T259" s="29" t="e">
        <f>K259/#REF!</f>
        <v>#REF!</v>
      </c>
      <c r="U259" s="29" t="e">
        <f>L259/#REF!</f>
        <v>#REF!</v>
      </c>
      <c r="W259" t="str">
        <f>VLOOKUP(R259,'De Para'!$O$9:$P$25,2,FALSE)</f>
        <v>Lojas com todas as metas</v>
      </c>
      <c r="X259">
        <f>VLOOKUP(W259,content!$B:$C,2,FALSE)</f>
        <v>741869</v>
      </c>
      <c r="Y259">
        <f>VLOOKUP(F259&amp;W259,content!$E:$H,4,FALSE)</f>
        <v>741916</v>
      </c>
    </row>
    <row r="260" spans="1:25" x14ac:dyDescent="0.25">
      <c r="A260">
        <v>1052</v>
      </c>
      <c r="B260" t="str">
        <f>VLOOKUP($A260,'De Para'!$AI$2:$AL$1051,2,0)</f>
        <v>VOTUPORANGA - SP</v>
      </c>
      <c r="C260">
        <f>VLOOKUP($A260,'De Para'!$AI$2:$AL$1051,3,0)</f>
        <v>515</v>
      </c>
      <c r="D260" t="str">
        <f>VLOOKUP($A260,'De Para'!$AI$2:$AL$1051,4,0)</f>
        <v>SUL</v>
      </c>
      <c r="E260">
        <v>0</v>
      </c>
      <c r="F260" s="7" t="str">
        <f>VLOOKUP($A260,'[1]PORTE 18-19'!$A$4:$M$1053,13,0)</f>
        <v>PORTE 4</v>
      </c>
      <c r="G260">
        <f>VLOOKUP($F260,'De Para'!$M$2:$O$7,3,0)</f>
        <v>115</v>
      </c>
      <c r="H260" s="7" t="str">
        <f>VLOOKUP($R260,'De Para'!$M$10:$N$25,2,0)</f>
        <v>PERFIL A</v>
      </c>
      <c r="I260" s="7" t="str">
        <f t="shared" si="40"/>
        <v>PORTE 4 / PERFIL A</v>
      </c>
      <c r="J260" s="1">
        <f>VLOOKUP($A260,'De Para'!$D$2:$E$1051,2,0)</f>
        <v>582471.27999999991</v>
      </c>
      <c r="K260" s="1">
        <f>VLOOKUP($A260,'De Para'!$A$2:$B$1051,2,0)</f>
        <v>309404.90499815519</v>
      </c>
      <c r="L260" s="1">
        <f>VLOOKUP(A260,'De Para'!$G$2:$H$1050,2,0)</f>
        <v>119494.00749086797</v>
      </c>
      <c r="M260">
        <f>VLOOKUP($A260,'De Para'!$J$2:$K$1051,2,0)</f>
        <v>107</v>
      </c>
      <c r="N260">
        <f t="shared" si="42"/>
        <v>1</v>
      </c>
      <c r="O260">
        <f t="shared" si="43"/>
        <v>1</v>
      </c>
      <c r="P260">
        <f t="shared" si="44"/>
        <v>1</v>
      </c>
      <c r="Q260">
        <f t="shared" si="45"/>
        <v>1</v>
      </c>
      <c r="R260" t="str">
        <f t="shared" si="41"/>
        <v>1111</v>
      </c>
      <c r="S260" s="29" t="e">
        <f>J260/#REF!</f>
        <v>#REF!</v>
      </c>
      <c r="T260" s="29" t="e">
        <f>K260/#REF!</f>
        <v>#REF!</v>
      </c>
      <c r="U260" s="29" t="e">
        <f>L260/#REF!</f>
        <v>#REF!</v>
      </c>
      <c r="W260" t="str">
        <f>VLOOKUP(R260,'De Para'!$O$9:$P$25,2,FALSE)</f>
        <v>Lojas com todas as metas</v>
      </c>
      <c r="X260">
        <f>VLOOKUP(W260,content!$B:$C,2,FALSE)</f>
        <v>741869</v>
      </c>
      <c r="Y260">
        <f>VLOOKUP(F260&amp;W260,content!$E:$H,4,FALSE)</f>
        <v>741916</v>
      </c>
    </row>
    <row r="261" spans="1:25" x14ac:dyDescent="0.25">
      <c r="A261">
        <v>1053</v>
      </c>
      <c r="B261" t="str">
        <f>VLOOKUP($A261,'De Para'!$AI$2:$AL$1051,2,0)</f>
        <v>SERTÃOZINHO - SP</v>
      </c>
      <c r="C261">
        <f>VLOOKUP($A261,'De Para'!$AI$2:$AL$1051,3,0)</f>
        <v>111</v>
      </c>
      <c r="D261" t="str">
        <f>VLOOKUP($A261,'De Para'!$AI$2:$AL$1051,4,0)</f>
        <v>SPI/CO</v>
      </c>
      <c r="E261">
        <v>0</v>
      </c>
      <c r="F261" s="7" t="str">
        <f>VLOOKUP($A261,'[1]PORTE 18-19'!$A$4:$M$1053,13,0)</f>
        <v>PORTE 3</v>
      </c>
      <c r="G261">
        <f>VLOOKUP($F261,'De Para'!$M$2:$O$7,3,0)</f>
        <v>90</v>
      </c>
      <c r="H261" s="7" t="str">
        <f>VLOOKUP($R261,'De Para'!$M$10:$N$25,2,0)</f>
        <v>PERFIL A</v>
      </c>
      <c r="I261" s="7" t="str">
        <f t="shared" si="40"/>
        <v>PORTE 3 / PERFIL A</v>
      </c>
      <c r="J261" s="1">
        <f>VLOOKUP($A261,'De Para'!$D$2:$E$1051,2,0)</f>
        <v>405058.46000000008</v>
      </c>
      <c r="K261" s="1">
        <f>VLOOKUP($A261,'De Para'!$A$2:$B$1051,2,0)</f>
        <v>299656.53213302494</v>
      </c>
      <c r="L261" s="1">
        <f>VLOOKUP(A261,'De Para'!$G$2:$H$1050,2,0)</f>
        <v>80258.648539320478</v>
      </c>
      <c r="M261">
        <f>VLOOKUP($A261,'De Para'!$J$2:$K$1051,2,0)</f>
        <v>83</v>
      </c>
      <c r="N261">
        <f t="shared" si="42"/>
        <v>1</v>
      </c>
      <c r="O261">
        <f t="shared" si="43"/>
        <v>1</v>
      </c>
      <c r="P261">
        <f t="shared" si="44"/>
        <v>1</v>
      </c>
      <c r="Q261">
        <f t="shared" si="45"/>
        <v>1</v>
      </c>
      <c r="R261" t="str">
        <f t="shared" si="41"/>
        <v>1111</v>
      </c>
      <c r="S261" s="29" t="e">
        <f>J261/#REF!</f>
        <v>#REF!</v>
      </c>
      <c r="T261" s="29" t="e">
        <f>K261/#REF!</f>
        <v>#REF!</v>
      </c>
      <c r="U261" s="29" t="e">
        <f>L261/#REF!</f>
        <v>#REF!</v>
      </c>
      <c r="W261" t="str">
        <f>VLOOKUP(R261,'De Para'!$O$9:$P$25,2,FALSE)</f>
        <v>Lojas com todas as metas</v>
      </c>
      <c r="X261">
        <f>VLOOKUP(W261,content!$B:$C,2,FALSE)</f>
        <v>741869</v>
      </c>
      <c r="Y261">
        <f>VLOOKUP(F261&amp;W261,content!$E:$H,4,FALSE)</f>
        <v>741893</v>
      </c>
    </row>
    <row r="262" spans="1:25" x14ac:dyDescent="0.25">
      <c r="A262">
        <v>1054</v>
      </c>
      <c r="B262" t="str">
        <f>VLOOKUP($A262,'De Para'!$AI$2:$AL$1051,2,0)</f>
        <v>LIMEIRA - SP</v>
      </c>
      <c r="C262">
        <f>VLOOKUP($A262,'De Para'!$AI$2:$AL$1051,3,0)</f>
        <v>116</v>
      </c>
      <c r="D262" t="str">
        <f>VLOOKUP($A262,'De Para'!$AI$2:$AL$1051,4,0)</f>
        <v>SPI/CO</v>
      </c>
      <c r="E262">
        <v>0</v>
      </c>
      <c r="F262" s="7" t="str">
        <f>VLOOKUP($A262,'[1]PORTE 18-19'!$A$4:$M$1053,13,0)</f>
        <v>PORTE 4</v>
      </c>
      <c r="G262">
        <f>VLOOKUP($F262,'De Para'!$M$2:$O$7,3,0)</f>
        <v>115</v>
      </c>
      <c r="H262" s="7" t="str">
        <f>VLOOKUP($R262,'De Para'!$M$10:$N$25,2,0)</f>
        <v>PERFIL A</v>
      </c>
      <c r="I262" s="7" t="str">
        <f t="shared" si="40"/>
        <v>PORTE 4 / PERFIL A</v>
      </c>
      <c r="J262" s="1">
        <f>VLOOKUP($A262,'De Para'!$D$2:$E$1051,2,0)</f>
        <v>400722.75000000012</v>
      </c>
      <c r="K262" s="1">
        <f>VLOOKUP($A262,'De Para'!$A$2:$B$1051,2,0)</f>
        <v>311585.62722872949</v>
      </c>
      <c r="L262" s="1">
        <f>VLOOKUP(A262,'De Para'!$G$2:$H$1050,2,0)</f>
        <v>85988.948162827844</v>
      </c>
      <c r="M262">
        <f>VLOOKUP($A262,'De Para'!$J$2:$K$1051,2,0)</f>
        <v>89</v>
      </c>
      <c r="N262">
        <f t="shared" si="42"/>
        <v>1</v>
      </c>
      <c r="O262">
        <f t="shared" si="43"/>
        <v>1</v>
      </c>
      <c r="P262">
        <f t="shared" si="44"/>
        <v>1</v>
      </c>
      <c r="Q262">
        <f t="shared" si="45"/>
        <v>1</v>
      </c>
      <c r="R262" t="str">
        <f t="shared" si="41"/>
        <v>1111</v>
      </c>
      <c r="S262" s="29" t="e">
        <f>J262/#REF!</f>
        <v>#REF!</v>
      </c>
      <c r="T262" s="29" t="e">
        <f>K262/#REF!</f>
        <v>#REF!</v>
      </c>
      <c r="U262" s="29" t="e">
        <f>L262/#REF!</f>
        <v>#REF!</v>
      </c>
      <c r="W262" t="str">
        <f>VLOOKUP(R262,'De Para'!$O$9:$P$25,2,FALSE)</f>
        <v>Lojas com todas as metas</v>
      </c>
      <c r="X262">
        <f>VLOOKUP(W262,content!$B:$C,2,FALSE)</f>
        <v>741869</v>
      </c>
      <c r="Y262">
        <f>VLOOKUP(F262&amp;W262,content!$E:$H,4,FALSE)</f>
        <v>741916</v>
      </c>
    </row>
    <row r="263" spans="1:25" x14ac:dyDescent="0.25">
      <c r="A263">
        <v>1055</v>
      </c>
      <c r="B263" t="str">
        <f>VLOOKUP($A263,'De Para'!$AI$2:$AL$1051,2,0)</f>
        <v>RIO CLARO - SP</v>
      </c>
      <c r="C263">
        <f>VLOOKUP($A263,'De Para'!$AI$2:$AL$1051,3,0)</f>
        <v>116</v>
      </c>
      <c r="D263" t="str">
        <f>VLOOKUP($A263,'De Para'!$AI$2:$AL$1051,4,0)</f>
        <v>SPI/CO</v>
      </c>
      <c r="E263">
        <v>0</v>
      </c>
      <c r="F263" s="7" t="str">
        <f>VLOOKUP($A263,'[1]PORTE 18-19'!$A$4:$M$1053,13,0)</f>
        <v>PORTE 4</v>
      </c>
      <c r="G263">
        <f>VLOOKUP($F263,'De Para'!$M$2:$O$7,3,0)</f>
        <v>115</v>
      </c>
      <c r="H263" s="7" t="str">
        <f>VLOOKUP($R263,'De Para'!$M$10:$N$25,2,0)</f>
        <v>PERFIL A</v>
      </c>
      <c r="I263" s="7" t="str">
        <f t="shared" si="40"/>
        <v>PORTE 4 / PERFIL A</v>
      </c>
      <c r="J263" s="1">
        <f>VLOOKUP($A263,'De Para'!$D$2:$E$1051,2,0)</f>
        <v>446298.92999999993</v>
      </c>
      <c r="K263" s="1">
        <f>VLOOKUP($A263,'De Para'!$A$2:$B$1051,2,0)</f>
        <v>296515.77463755518</v>
      </c>
      <c r="L263" s="1">
        <f>VLOOKUP(A263,'De Para'!$G$2:$H$1050,2,0)</f>
        <v>105973.24556887636</v>
      </c>
      <c r="M263">
        <f>VLOOKUP($A263,'De Para'!$J$2:$K$1051,2,0)</f>
        <v>82</v>
      </c>
      <c r="N263">
        <f t="shared" si="42"/>
        <v>1</v>
      </c>
      <c r="O263">
        <f t="shared" si="43"/>
        <v>1</v>
      </c>
      <c r="P263">
        <f t="shared" si="44"/>
        <v>1</v>
      </c>
      <c r="Q263">
        <f t="shared" si="45"/>
        <v>1</v>
      </c>
      <c r="R263" t="str">
        <f t="shared" si="41"/>
        <v>1111</v>
      </c>
      <c r="S263" s="29" t="e">
        <f>J263/#REF!</f>
        <v>#REF!</v>
      </c>
      <c r="T263" s="29" t="e">
        <f>K263/#REF!</f>
        <v>#REF!</v>
      </c>
      <c r="U263" s="29" t="e">
        <f>L263/#REF!</f>
        <v>#REF!</v>
      </c>
      <c r="W263" t="str">
        <f>VLOOKUP(R263,'De Para'!$O$9:$P$25,2,FALSE)</f>
        <v>Lojas com todas as metas</v>
      </c>
      <c r="X263">
        <f>VLOOKUP(W263,content!$B:$C,2,FALSE)</f>
        <v>741869</v>
      </c>
      <c r="Y263">
        <f>VLOOKUP(F263&amp;W263,content!$E:$H,4,FALSE)</f>
        <v>741916</v>
      </c>
    </row>
    <row r="264" spans="1:25" x14ac:dyDescent="0.25">
      <c r="A264">
        <v>1056</v>
      </c>
      <c r="B264" t="str">
        <f>VLOOKUP($A264,'De Para'!$AI$2:$AL$1051,2,0)</f>
        <v>BAURU - SP</v>
      </c>
      <c r="C264">
        <f>VLOOKUP($A264,'De Para'!$AI$2:$AL$1051,3,0)</f>
        <v>514</v>
      </c>
      <c r="D264" t="str">
        <f>VLOOKUP($A264,'De Para'!$AI$2:$AL$1051,4,0)</f>
        <v>SUL</v>
      </c>
      <c r="E264">
        <v>0</v>
      </c>
      <c r="F264" s="7" t="str">
        <f>VLOOKUP($A264,'[1]PORTE 18-19'!$A$4:$M$1053,13,0)</f>
        <v>PORTE 4</v>
      </c>
      <c r="G264">
        <f>VLOOKUP($F264,'De Para'!$M$2:$O$7,3,0)</f>
        <v>115</v>
      </c>
      <c r="H264" s="7" t="str">
        <f>VLOOKUP($R264,'De Para'!$M$10:$N$25,2,0)</f>
        <v>PERFIL A</v>
      </c>
      <c r="I264" s="7" t="str">
        <f t="shared" si="40"/>
        <v>PORTE 4 / PERFIL A</v>
      </c>
      <c r="J264" s="1">
        <f>VLOOKUP($A264,'De Para'!$D$2:$E$1051,2,0)</f>
        <v>572550.18000000005</v>
      </c>
      <c r="K264" s="1">
        <f>VLOOKUP($A264,'De Para'!$A$2:$B$1051,2,0)</f>
        <v>498528.04141579731</v>
      </c>
      <c r="L264" s="1">
        <f>VLOOKUP(A264,'De Para'!$G$2:$H$1050,2,0)</f>
        <v>98338.326996961652</v>
      </c>
      <c r="M264">
        <f>VLOOKUP($A264,'De Para'!$J$2:$K$1051,2,0)</f>
        <v>120</v>
      </c>
      <c r="N264">
        <f t="shared" si="42"/>
        <v>1</v>
      </c>
      <c r="O264">
        <f t="shared" si="43"/>
        <v>1</v>
      </c>
      <c r="P264">
        <f t="shared" si="44"/>
        <v>1</v>
      </c>
      <c r="Q264">
        <f t="shared" si="45"/>
        <v>1</v>
      </c>
      <c r="R264" t="str">
        <f t="shared" si="41"/>
        <v>1111</v>
      </c>
      <c r="S264" s="29" t="e">
        <f>J264/#REF!</f>
        <v>#REF!</v>
      </c>
      <c r="T264" s="29" t="e">
        <f>K264/#REF!</f>
        <v>#REF!</v>
      </c>
      <c r="U264" s="29" t="e">
        <f>L264/#REF!</f>
        <v>#REF!</v>
      </c>
      <c r="W264" t="str">
        <f>VLOOKUP(R264,'De Para'!$O$9:$P$25,2,FALSE)</f>
        <v>Lojas com todas as metas</v>
      </c>
      <c r="X264">
        <f>VLOOKUP(W264,content!$B:$C,2,FALSE)</f>
        <v>741869</v>
      </c>
      <c r="Y264">
        <f>VLOOKUP(F264&amp;W264,content!$E:$H,4,FALSE)</f>
        <v>741916</v>
      </c>
    </row>
    <row r="265" spans="1:25" x14ac:dyDescent="0.25">
      <c r="A265">
        <v>1057</v>
      </c>
      <c r="B265" t="str">
        <f>VLOOKUP($A265,'De Para'!$AI$2:$AL$1051,2,0)</f>
        <v>MOGI DAS CRUZES - SP</v>
      </c>
      <c r="C265">
        <f>VLOOKUP($A265,'De Para'!$AI$2:$AL$1051,3,0)</f>
        <v>316</v>
      </c>
      <c r="D265" t="str">
        <f>VLOOKUP($A265,'De Para'!$AI$2:$AL$1051,4,0)</f>
        <v>GDE SP</v>
      </c>
      <c r="E265">
        <v>0</v>
      </c>
      <c r="F265" s="7" t="str">
        <f>VLOOKUP($A265,'[1]PORTE 18-19'!$A$4:$M$1053,13,0)</f>
        <v>PORTE 5</v>
      </c>
      <c r="G265">
        <f>VLOOKUP($F265,'De Para'!$M$2:$O$7,3,0)</f>
        <v>140</v>
      </c>
      <c r="H265" s="7" t="str">
        <f>VLOOKUP($R265,'De Para'!$M$10:$N$25,2,0)</f>
        <v>PERFIL A</v>
      </c>
      <c r="I265" s="7" t="str">
        <f t="shared" si="40"/>
        <v>PORTE 5 / PERFIL A</v>
      </c>
      <c r="J265" s="1">
        <f>VLOOKUP($A265,'De Para'!$D$2:$E$1051,2,0)</f>
        <v>998095.46</v>
      </c>
      <c r="K265" s="1">
        <f>VLOOKUP($A265,'De Para'!$A$2:$B$1051,2,0)</f>
        <v>841558.18421066878</v>
      </c>
      <c r="L265" s="1">
        <f>VLOOKUP(A265,'De Para'!$G$2:$H$1050,2,0)</f>
        <v>178402.64876711497</v>
      </c>
      <c r="M265">
        <f>VLOOKUP($A265,'De Para'!$J$2:$K$1051,2,0)</f>
        <v>175</v>
      </c>
      <c r="N265">
        <f t="shared" si="42"/>
        <v>1</v>
      </c>
      <c r="O265">
        <f t="shared" si="43"/>
        <v>1</v>
      </c>
      <c r="P265">
        <f t="shared" si="44"/>
        <v>1</v>
      </c>
      <c r="Q265">
        <f t="shared" si="45"/>
        <v>1</v>
      </c>
      <c r="R265" t="str">
        <f t="shared" si="41"/>
        <v>1111</v>
      </c>
      <c r="S265" s="29" t="e">
        <f>J265/#REF!</f>
        <v>#REF!</v>
      </c>
      <c r="T265" s="29" t="e">
        <f>K265/#REF!</f>
        <v>#REF!</v>
      </c>
      <c r="U265" s="29" t="e">
        <f>L265/#REF!</f>
        <v>#REF!</v>
      </c>
      <c r="W265" t="str">
        <f>VLOOKUP(R265,'De Para'!$O$9:$P$25,2,FALSE)</f>
        <v>Lojas com todas as metas</v>
      </c>
      <c r="X265">
        <f>VLOOKUP(W265,content!$B:$C,2,FALSE)</f>
        <v>741869</v>
      </c>
      <c r="Y265">
        <f>VLOOKUP(F265&amp;W265,content!$E:$H,4,FALSE)</f>
        <v>741921</v>
      </c>
    </row>
    <row r="266" spans="1:25" x14ac:dyDescent="0.25">
      <c r="A266">
        <v>1058</v>
      </c>
      <c r="B266" t="str">
        <f>VLOOKUP($A266,'De Para'!$AI$2:$AL$1051,2,0)</f>
        <v>IPIRANGA 2 - SP</v>
      </c>
      <c r="C266">
        <f>VLOOKUP($A266,'De Para'!$AI$2:$AL$1051,3,0)</f>
        <v>319</v>
      </c>
      <c r="D266" t="str">
        <f>VLOOKUP($A266,'De Para'!$AI$2:$AL$1051,4,0)</f>
        <v>GDE SP</v>
      </c>
      <c r="E266">
        <v>0</v>
      </c>
      <c r="F266" s="7" t="str">
        <f>VLOOKUP($A266,'[1]PORTE 18-19'!$A$4:$M$1053,13,0)</f>
        <v>PORTE 4</v>
      </c>
      <c r="G266">
        <f>VLOOKUP($F266,'De Para'!$M$2:$O$7,3,0)</f>
        <v>115</v>
      </c>
      <c r="H266" s="7" t="str">
        <f>VLOOKUP($R266,'De Para'!$M$10:$N$25,2,0)</f>
        <v>PERFIL A</v>
      </c>
      <c r="I266" s="7" t="str">
        <f t="shared" si="40"/>
        <v>PORTE 4 / PERFIL A</v>
      </c>
      <c r="J266" s="1">
        <f>VLOOKUP($A266,'De Para'!$D$2:$E$1051,2,0)</f>
        <v>418592.58</v>
      </c>
      <c r="K266" s="1">
        <f>VLOOKUP($A266,'De Para'!$A$2:$B$1051,2,0)</f>
        <v>498414.020277498</v>
      </c>
      <c r="L266" s="1">
        <f>VLOOKUP(A266,'De Para'!$G$2:$H$1050,2,0)</f>
        <v>87968.84997831934</v>
      </c>
      <c r="M266">
        <f>VLOOKUP($A266,'De Para'!$J$2:$K$1051,2,0)</f>
        <v>91</v>
      </c>
      <c r="N266">
        <f t="shared" si="42"/>
        <v>1</v>
      </c>
      <c r="O266">
        <f t="shared" si="43"/>
        <v>1</v>
      </c>
      <c r="P266">
        <f t="shared" si="44"/>
        <v>1</v>
      </c>
      <c r="Q266">
        <f t="shared" si="45"/>
        <v>1</v>
      </c>
      <c r="R266" t="str">
        <f t="shared" si="41"/>
        <v>1111</v>
      </c>
      <c r="S266" s="29" t="e">
        <f>J266/#REF!</f>
        <v>#REF!</v>
      </c>
      <c r="T266" s="29" t="e">
        <f>K266/#REF!</f>
        <v>#REF!</v>
      </c>
      <c r="U266" s="29" t="e">
        <f>L266/#REF!</f>
        <v>#REF!</v>
      </c>
      <c r="W266" t="str">
        <f>VLOOKUP(R266,'De Para'!$O$9:$P$25,2,FALSE)</f>
        <v>Lojas com todas as metas</v>
      </c>
      <c r="X266">
        <f>VLOOKUP(W266,content!$B:$C,2,FALSE)</f>
        <v>741869</v>
      </c>
      <c r="Y266">
        <f>VLOOKUP(F266&amp;W266,content!$E:$H,4,FALSE)</f>
        <v>741916</v>
      </c>
    </row>
    <row r="267" spans="1:25" x14ac:dyDescent="0.25">
      <c r="A267">
        <v>1059</v>
      </c>
      <c r="B267" t="str">
        <f>VLOOKUP($A267,'De Para'!$AI$2:$AL$1051,2,0)</f>
        <v>IPATINGA - MG</v>
      </c>
      <c r="C267">
        <f>VLOOKUP($A267,'De Para'!$AI$2:$AL$1051,3,0)</f>
        <v>413</v>
      </c>
      <c r="D267" t="str">
        <f>VLOOKUP($A267,'De Para'!$AI$2:$AL$1051,4,0)</f>
        <v>MG/NE</v>
      </c>
      <c r="E267">
        <v>0</v>
      </c>
      <c r="F267" s="7" t="str">
        <f>VLOOKUP($A267,'[1]PORTE 18-19'!$A$4:$M$1053,13,0)</f>
        <v>PORTE 5</v>
      </c>
      <c r="G267">
        <f>VLOOKUP($F267,'De Para'!$M$2:$O$7,3,0)</f>
        <v>140</v>
      </c>
      <c r="H267" s="7" t="str">
        <f>VLOOKUP($R267,'De Para'!$M$10:$N$25,2,0)</f>
        <v>PERFIL A</v>
      </c>
      <c r="I267" s="7" t="str">
        <f t="shared" si="40"/>
        <v>PORTE 5 / PERFIL A</v>
      </c>
      <c r="J267" s="1">
        <f>VLOOKUP($A267,'De Para'!$D$2:$E$1051,2,0)</f>
        <v>710210.83</v>
      </c>
      <c r="K267" s="1">
        <f>VLOOKUP($A267,'De Para'!$A$2:$B$1051,2,0)</f>
        <v>540706.97501406854</v>
      </c>
      <c r="L267" s="1">
        <f>VLOOKUP(A267,'De Para'!$G$2:$H$1050,2,0)</f>
        <v>172130.52243067749</v>
      </c>
      <c r="M267">
        <f>VLOOKUP($A267,'De Para'!$J$2:$K$1051,2,0)</f>
        <v>239</v>
      </c>
      <c r="N267">
        <f t="shared" si="42"/>
        <v>1</v>
      </c>
      <c r="O267">
        <f t="shared" si="43"/>
        <v>1</v>
      </c>
      <c r="P267">
        <f t="shared" si="44"/>
        <v>1</v>
      </c>
      <c r="Q267">
        <f t="shared" si="45"/>
        <v>1</v>
      </c>
      <c r="R267" t="str">
        <f t="shared" si="41"/>
        <v>1111</v>
      </c>
      <c r="S267" s="29" t="e">
        <f>J267/#REF!</f>
        <v>#REF!</v>
      </c>
      <c r="T267" s="29" t="e">
        <f>K267/#REF!</f>
        <v>#REF!</v>
      </c>
      <c r="U267" s="29" t="e">
        <f>L267/#REF!</f>
        <v>#REF!</v>
      </c>
      <c r="W267" t="str">
        <f>VLOOKUP(R267,'De Para'!$O$9:$P$25,2,FALSE)</f>
        <v>Lojas com todas as metas</v>
      </c>
      <c r="X267">
        <f>VLOOKUP(W267,content!$B:$C,2,FALSE)</f>
        <v>741869</v>
      </c>
      <c r="Y267">
        <f>VLOOKUP(F267&amp;W267,content!$E:$H,4,FALSE)</f>
        <v>741921</v>
      </c>
    </row>
    <row r="268" spans="1:25" x14ac:dyDescent="0.25">
      <c r="A268">
        <v>1060</v>
      </c>
      <c r="B268" t="str">
        <f>VLOOKUP($A268,'De Para'!$AI$2:$AL$1051,2,0)</f>
        <v>SANTO AMARO 3 - SP</v>
      </c>
      <c r="C268">
        <f>VLOOKUP($A268,'De Para'!$AI$2:$AL$1051,3,0)</f>
        <v>310</v>
      </c>
      <c r="D268" t="str">
        <f>VLOOKUP($A268,'De Para'!$AI$2:$AL$1051,4,0)</f>
        <v>GDE SP</v>
      </c>
      <c r="E268">
        <v>0</v>
      </c>
      <c r="F268" s="7" t="str">
        <f>VLOOKUP($A268,'[1]PORTE 18-19'!$A$4:$M$1053,13,0)</f>
        <v>PORTE 5</v>
      </c>
      <c r="G268">
        <f>VLOOKUP($F268,'De Para'!$M$2:$O$7,3,0)</f>
        <v>140</v>
      </c>
      <c r="H268" s="7" t="str">
        <f>VLOOKUP($R268,'De Para'!$M$10:$N$25,2,0)</f>
        <v>PERFIL A</v>
      </c>
      <c r="I268" s="7" t="str">
        <f t="shared" si="40"/>
        <v>PORTE 5 / PERFIL A</v>
      </c>
      <c r="J268" s="1">
        <f>VLOOKUP($A268,'De Para'!$D$2:$E$1051,2,0)</f>
        <v>703386.1100000001</v>
      </c>
      <c r="K268" s="1">
        <f>VLOOKUP($A268,'De Para'!$A$2:$B$1051,2,0)</f>
        <v>1107330.6065147002</v>
      </c>
      <c r="L268" s="1">
        <f>VLOOKUP(A268,'De Para'!$G$2:$H$1050,2,0)</f>
        <v>172003.64262536151</v>
      </c>
      <c r="M268">
        <f>VLOOKUP($A268,'De Para'!$J$2:$K$1051,2,0)</f>
        <v>187</v>
      </c>
      <c r="N268">
        <f t="shared" si="42"/>
        <v>1</v>
      </c>
      <c r="O268">
        <f t="shared" si="43"/>
        <v>1</v>
      </c>
      <c r="P268">
        <f t="shared" si="44"/>
        <v>1</v>
      </c>
      <c r="Q268">
        <f t="shared" si="45"/>
        <v>1</v>
      </c>
      <c r="R268" t="str">
        <f t="shared" si="41"/>
        <v>1111</v>
      </c>
      <c r="S268" s="29" t="e">
        <f>J268/#REF!</f>
        <v>#REF!</v>
      </c>
      <c r="T268" s="29" t="e">
        <f>K268/#REF!</f>
        <v>#REF!</v>
      </c>
      <c r="U268" s="29" t="e">
        <f>L268/#REF!</f>
        <v>#REF!</v>
      </c>
      <c r="W268" t="str">
        <f>VLOOKUP(R268,'De Para'!$O$9:$P$25,2,FALSE)</f>
        <v>Lojas com todas as metas</v>
      </c>
      <c r="X268">
        <f>VLOOKUP(W268,content!$B:$C,2,FALSE)</f>
        <v>741869</v>
      </c>
      <c r="Y268">
        <f>VLOOKUP(F268&amp;W268,content!$E:$H,4,FALSE)</f>
        <v>741921</v>
      </c>
    </row>
    <row r="269" spans="1:25" x14ac:dyDescent="0.25">
      <c r="A269">
        <v>1061</v>
      </c>
      <c r="B269" t="str">
        <f>VLOOKUP($A269,'De Para'!$AI$2:$AL$1051,2,0)</f>
        <v>VILA MARIA - SP</v>
      </c>
      <c r="C269">
        <f>VLOOKUP($A269,'De Para'!$AI$2:$AL$1051,3,0)</f>
        <v>317</v>
      </c>
      <c r="D269" t="str">
        <f>VLOOKUP($A269,'De Para'!$AI$2:$AL$1051,4,0)</f>
        <v>GDE SP</v>
      </c>
      <c r="E269">
        <v>0</v>
      </c>
      <c r="F269" s="7" t="str">
        <f>VLOOKUP($A269,'[1]PORTE 18-19'!$A$4:$M$1053,13,0)</f>
        <v>PORTE 4</v>
      </c>
      <c r="G269">
        <f>VLOOKUP($F269,'De Para'!$M$2:$O$7,3,0)</f>
        <v>115</v>
      </c>
      <c r="H269" s="7" t="str">
        <f>VLOOKUP($R269,'De Para'!$M$10:$N$25,2,0)</f>
        <v>PERFIL A</v>
      </c>
      <c r="I269" s="7" t="str">
        <f t="shared" si="40"/>
        <v>PORTE 4 / PERFIL A</v>
      </c>
      <c r="J269" s="1">
        <f>VLOOKUP($A269,'De Para'!$D$2:$E$1051,2,0)</f>
        <v>560873.54</v>
      </c>
      <c r="K269" s="1">
        <f>VLOOKUP($A269,'De Para'!$A$2:$B$1051,2,0)</f>
        <v>591298.80252186779</v>
      </c>
      <c r="L269" s="1">
        <f>VLOOKUP(A269,'De Para'!$G$2:$H$1050,2,0)</f>
        <v>132144.83151925498</v>
      </c>
      <c r="M269">
        <f>VLOOKUP($A269,'De Para'!$J$2:$K$1051,2,0)</f>
        <v>113</v>
      </c>
      <c r="N269">
        <f t="shared" si="42"/>
        <v>1</v>
      </c>
      <c r="O269">
        <f t="shared" si="43"/>
        <v>1</v>
      </c>
      <c r="P269">
        <f t="shared" si="44"/>
        <v>1</v>
      </c>
      <c r="Q269">
        <f t="shared" si="45"/>
        <v>1</v>
      </c>
      <c r="R269" t="str">
        <f t="shared" si="41"/>
        <v>1111</v>
      </c>
      <c r="S269" s="29" t="e">
        <f>J269/#REF!</f>
        <v>#REF!</v>
      </c>
      <c r="T269" s="29" t="e">
        <f>K269/#REF!</f>
        <v>#REF!</v>
      </c>
      <c r="U269" s="29" t="e">
        <f>L269/#REF!</f>
        <v>#REF!</v>
      </c>
      <c r="W269" t="str">
        <f>VLOOKUP(R269,'De Para'!$O$9:$P$25,2,FALSE)</f>
        <v>Lojas com todas as metas</v>
      </c>
      <c r="X269">
        <f>VLOOKUP(W269,content!$B:$C,2,FALSE)</f>
        <v>741869</v>
      </c>
      <c r="Y269">
        <f>VLOOKUP(F269&amp;W269,content!$E:$H,4,FALSE)</f>
        <v>741916</v>
      </c>
    </row>
    <row r="270" spans="1:25" x14ac:dyDescent="0.25">
      <c r="A270">
        <v>1062</v>
      </c>
      <c r="B270" t="str">
        <f>VLOOKUP($A270,'De Para'!$AI$2:$AL$1051,2,0)</f>
        <v>PRES. PRUDENTE - SP</v>
      </c>
      <c r="C270">
        <f>VLOOKUP($A270,'De Para'!$AI$2:$AL$1051,3,0)</f>
        <v>513</v>
      </c>
      <c r="D270" t="str">
        <f>VLOOKUP($A270,'De Para'!$AI$2:$AL$1051,4,0)</f>
        <v>SUL</v>
      </c>
      <c r="E270">
        <v>0</v>
      </c>
      <c r="F270" s="7" t="str">
        <f>VLOOKUP($A270,'[1]PORTE 18-19'!$A$4:$M$1053,13,0)</f>
        <v>PORTE 5</v>
      </c>
      <c r="G270">
        <f>VLOOKUP($F270,'De Para'!$M$2:$O$7,3,0)</f>
        <v>140</v>
      </c>
      <c r="H270" s="7" t="str">
        <f>VLOOKUP($R270,'De Para'!$M$10:$N$25,2,0)</f>
        <v>PERFIL A</v>
      </c>
      <c r="I270" s="7" t="str">
        <f t="shared" si="40"/>
        <v>PORTE 5 / PERFIL A</v>
      </c>
      <c r="J270" s="1">
        <f>VLOOKUP($A270,'De Para'!$D$2:$E$1051,2,0)</f>
        <v>688305.48</v>
      </c>
      <c r="K270" s="1">
        <f>VLOOKUP($A270,'De Para'!$A$2:$B$1051,2,0)</f>
        <v>645718.11720399931</v>
      </c>
      <c r="L270" s="1">
        <f>VLOOKUP(A270,'De Para'!$G$2:$H$1050,2,0)</f>
        <v>103125.61123408866</v>
      </c>
      <c r="M270">
        <f>VLOOKUP($A270,'De Para'!$J$2:$K$1051,2,0)</f>
        <v>165</v>
      </c>
      <c r="N270">
        <f t="shared" si="42"/>
        <v>1</v>
      </c>
      <c r="O270">
        <f t="shared" si="43"/>
        <v>1</v>
      </c>
      <c r="P270">
        <f t="shared" si="44"/>
        <v>1</v>
      </c>
      <c r="Q270">
        <f t="shared" si="45"/>
        <v>1</v>
      </c>
      <c r="R270" t="str">
        <f t="shared" si="41"/>
        <v>1111</v>
      </c>
      <c r="S270" s="29" t="e">
        <f>J270/#REF!</f>
        <v>#REF!</v>
      </c>
      <c r="T270" s="29" t="e">
        <f>K270/#REF!</f>
        <v>#REF!</v>
      </c>
      <c r="U270" s="29" t="e">
        <f>L270/#REF!</f>
        <v>#REF!</v>
      </c>
      <c r="W270" t="str">
        <f>VLOOKUP(R270,'De Para'!$O$9:$P$25,2,FALSE)</f>
        <v>Lojas com todas as metas</v>
      </c>
      <c r="X270">
        <f>VLOOKUP(W270,content!$B:$C,2,FALSE)</f>
        <v>741869</v>
      </c>
      <c r="Y270">
        <f>VLOOKUP(F270&amp;W270,content!$E:$H,4,FALSE)</f>
        <v>741921</v>
      </c>
    </row>
    <row r="271" spans="1:25" x14ac:dyDescent="0.25">
      <c r="A271">
        <v>1065</v>
      </c>
      <c r="B271" t="str">
        <f>VLOOKUP($A271,'De Para'!$AI$2:$AL$1051,2,0)</f>
        <v>VILA PRUDENTE - SP</v>
      </c>
      <c r="C271">
        <f>VLOOKUP($A271,'De Para'!$AI$2:$AL$1051,3,0)</f>
        <v>319</v>
      </c>
      <c r="D271" t="str">
        <f>VLOOKUP($A271,'De Para'!$AI$2:$AL$1051,4,0)</f>
        <v>GDE SP</v>
      </c>
      <c r="E271">
        <v>0</v>
      </c>
      <c r="F271" s="7" t="str">
        <f>VLOOKUP($A271,'[1]PORTE 18-19'!$A$4:$M$1053,13,0)</f>
        <v>PORTE 1</v>
      </c>
      <c r="G271">
        <f>VLOOKUP($F271,'De Para'!$M$2:$O$7,3,0)</f>
        <v>65</v>
      </c>
      <c r="H271" s="7" t="str">
        <f>VLOOKUP($R271,'De Para'!$M$10:$N$25,2,0)</f>
        <v>PERFIL A</v>
      </c>
      <c r="I271" s="7" t="str">
        <f t="shared" si="40"/>
        <v>PORTE 1 / PERFIL A</v>
      </c>
      <c r="J271" s="1">
        <f>VLOOKUP($A271,'De Para'!$D$2:$E$1051,2,0)</f>
        <v>198708.56000000006</v>
      </c>
      <c r="K271" s="1">
        <f>VLOOKUP($A271,'De Para'!$A$2:$B$1051,2,0)</f>
        <v>100460.93910285199</v>
      </c>
      <c r="L271" s="1">
        <f>VLOOKUP(A271,'De Para'!$G$2:$H$1050,2,0)</f>
        <v>52331.301259347223</v>
      </c>
      <c r="M271">
        <f>VLOOKUP($A271,'De Para'!$J$2:$K$1051,2,0)</f>
        <v>34</v>
      </c>
      <c r="N271">
        <f t="shared" si="42"/>
        <v>1</v>
      </c>
      <c r="O271">
        <f t="shared" si="43"/>
        <v>1</v>
      </c>
      <c r="P271">
        <f t="shared" si="44"/>
        <v>1</v>
      </c>
      <c r="Q271">
        <f t="shared" si="45"/>
        <v>1</v>
      </c>
      <c r="R271" t="str">
        <f t="shared" si="41"/>
        <v>1111</v>
      </c>
      <c r="S271" s="29" t="e">
        <f>J271/#REF!</f>
        <v>#REF!</v>
      </c>
      <c r="T271" s="29" t="e">
        <f>K271/#REF!</f>
        <v>#REF!</v>
      </c>
      <c r="U271" s="29" t="e">
        <f>L271/#REF!</f>
        <v>#REF!</v>
      </c>
      <c r="W271" t="str">
        <f>VLOOKUP(R271,'De Para'!$O$9:$P$25,2,FALSE)</f>
        <v>Lojas com todas as metas</v>
      </c>
      <c r="X271">
        <f>VLOOKUP(W271,content!$B:$C,2,FALSE)</f>
        <v>741869</v>
      </c>
      <c r="Y271">
        <f>VLOOKUP(F271&amp;W271,content!$E:$H,4,FALSE)</f>
        <v>741858</v>
      </c>
    </row>
    <row r="272" spans="1:25" x14ac:dyDescent="0.25">
      <c r="A272">
        <v>1066</v>
      </c>
      <c r="B272" t="str">
        <f>VLOOKUP($A272,'De Para'!$AI$2:$AL$1051,2,0)</f>
        <v>SANTOS 2 - SP</v>
      </c>
      <c r="C272">
        <f>VLOOKUP($A272,'De Para'!$AI$2:$AL$1051,3,0)</f>
        <v>113</v>
      </c>
      <c r="D272" t="str">
        <f>VLOOKUP($A272,'De Para'!$AI$2:$AL$1051,4,0)</f>
        <v>SPI/CO</v>
      </c>
      <c r="E272">
        <v>0</v>
      </c>
      <c r="F272" s="7" t="str">
        <f>VLOOKUP($A272,'[1]PORTE 18-19'!$A$4:$M$1053,13,0)</f>
        <v>PORTE 3</v>
      </c>
      <c r="G272">
        <f>VLOOKUP($F272,'De Para'!$M$2:$O$7,3,0)</f>
        <v>90</v>
      </c>
      <c r="H272" s="7" t="str">
        <f>VLOOKUP($R272,'De Para'!$M$10:$N$25,2,0)</f>
        <v>PERFIL A</v>
      </c>
      <c r="I272" s="7" t="str">
        <f t="shared" si="40"/>
        <v>PORTE 3 / PERFIL A</v>
      </c>
      <c r="J272" s="1">
        <f>VLOOKUP($A272,'De Para'!$D$2:$E$1051,2,0)</f>
        <v>346638.78</v>
      </c>
      <c r="K272" s="1">
        <f>VLOOKUP($A272,'De Para'!$A$2:$B$1051,2,0)</f>
        <v>321261.72145166236</v>
      </c>
      <c r="L272" s="1">
        <f>VLOOKUP(A272,'De Para'!$G$2:$H$1050,2,0)</f>
        <v>63689.233060545754</v>
      </c>
      <c r="M272">
        <f>VLOOKUP($A272,'De Para'!$J$2:$K$1051,2,0)</f>
        <v>65</v>
      </c>
      <c r="N272">
        <f t="shared" si="42"/>
        <v>1</v>
      </c>
      <c r="O272">
        <f t="shared" si="43"/>
        <v>1</v>
      </c>
      <c r="P272">
        <f t="shared" si="44"/>
        <v>1</v>
      </c>
      <c r="Q272">
        <f t="shared" si="45"/>
        <v>1</v>
      </c>
      <c r="R272" t="str">
        <f t="shared" si="41"/>
        <v>1111</v>
      </c>
      <c r="S272" s="29" t="e">
        <f>J272/#REF!</f>
        <v>#REF!</v>
      </c>
      <c r="T272" s="29" t="e">
        <f>K272/#REF!</f>
        <v>#REF!</v>
      </c>
      <c r="U272" s="29" t="e">
        <f>L272/#REF!</f>
        <v>#REF!</v>
      </c>
      <c r="W272" t="str">
        <f>VLOOKUP(R272,'De Para'!$O$9:$P$25,2,FALSE)</f>
        <v>Lojas com todas as metas</v>
      </c>
      <c r="X272">
        <f>VLOOKUP(W272,content!$B:$C,2,FALSE)</f>
        <v>741869</v>
      </c>
      <c r="Y272">
        <f>VLOOKUP(F272&amp;W272,content!$E:$H,4,FALSE)</f>
        <v>741893</v>
      </c>
    </row>
    <row r="273" spans="1:25" x14ac:dyDescent="0.25">
      <c r="A273">
        <v>1067</v>
      </c>
      <c r="B273" t="str">
        <f>VLOOKUP($A273,'De Para'!$AI$2:$AL$1051,2,0)</f>
        <v>BOQUEIRÃO - PRAIA GRANDE - SP</v>
      </c>
      <c r="C273">
        <f>VLOOKUP($A273,'De Para'!$AI$2:$AL$1051,3,0)</f>
        <v>113</v>
      </c>
      <c r="D273" t="str">
        <f>VLOOKUP($A273,'De Para'!$AI$2:$AL$1051,4,0)</f>
        <v>SPI/CO</v>
      </c>
      <c r="E273">
        <v>0</v>
      </c>
      <c r="F273" s="7" t="str">
        <f>VLOOKUP($A273,'[1]PORTE 18-19'!$A$4:$M$1053,13,0)</f>
        <v>PORTE 3</v>
      </c>
      <c r="G273">
        <f>VLOOKUP($F273,'De Para'!$M$2:$O$7,3,0)</f>
        <v>90</v>
      </c>
      <c r="H273" s="7" t="str">
        <f>VLOOKUP($R273,'De Para'!$M$10:$N$25,2,0)</f>
        <v>PERFIL A</v>
      </c>
      <c r="I273" s="7" t="str">
        <f t="shared" si="40"/>
        <v>PORTE 3 / PERFIL A</v>
      </c>
      <c r="J273" s="1">
        <f>VLOOKUP($A273,'De Para'!$D$2:$E$1051,2,0)</f>
        <v>366882.88</v>
      </c>
      <c r="K273" s="1">
        <f>VLOOKUP($A273,'De Para'!$A$2:$B$1051,2,0)</f>
        <v>428074.34112048434</v>
      </c>
      <c r="L273" s="1">
        <f>VLOOKUP(A273,'De Para'!$G$2:$H$1050,2,0)</f>
        <v>68576.154775683885</v>
      </c>
      <c r="M273">
        <f>VLOOKUP($A273,'De Para'!$J$2:$K$1051,2,0)</f>
        <v>54</v>
      </c>
      <c r="N273">
        <f t="shared" si="42"/>
        <v>1</v>
      </c>
      <c r="O273">
        <f t="shared" si="43"/>
        <v>1</v>
      </c>
      <c r="P273">
        <f t="shared" si="44"/>
        <v>1</v>
      </c>
      <c r="Q273">
        <f t="shared" si="45"/>
        <v>1</v>
      </c>
      <c r="R273" t="str">
        <f t="shared" si="41"/>
        <v>1111</v>
      </c>
      <c r="S273" s="29" t="e">
        <f>J273/#REF!</f>
        <v>#REF!</v>
      </c>
      <c r="T273" s="29" t="e">
        <f>K273/#REF!</f>
        <v>#REF!</v>
      </c>
      <c r="U273" s="29" t="e">
        <f>L273/#REF!</f>
        <v>#REF!</v>
      </c>
      <c r="W273" t="str">
        <f>VLOOKUP(R273,'De Para'!$O$9:$P$25,2,FALSE)</f>
        <v>Lojas com todas as metas</v>
      </c>
      <c r="X273">
        <f>VLOOKUP(W273,content!$B:$C,2,FALSE)</f>
        <v>741869</v>
      </c>
      <c r="Y273">
        <f>VLOOKUP(F273&amp;W273,content!$E:$H,4,FALSE)</f>
        <v>741893</v>
      </c>
    </row>
    <row r="274" spans="1:25" x14ac:dyDescent="0.25">
      <c r="A274">
        <v>1068</v>
      </c>
      <c r="B274" t="str">
        <f>VLOOKUP($A274,'De Para'!$AI$2:$AL$1051,2,0)</f>
        <v>SAÚDE - SP</v>
      </c>
      <c r="C274">
        <f>VLOOKUP($A274,'De Para'!$AI$2:$AL$1051,3,0)</f>
        <v>319</v>
      </c>
      <c r="D274" t="str">
        <f>VLOOKUP($A274,'De Para'!$AI$2:$AL$1051,4,0)</f>
        <v>GDE SP</v>
      </c>
      <c r="E274">
        <v>0</v>
      </c>
      <c r="F274" s="7" t="str">
        <f>VLOOKUP($A274,'[1]PORTE 18-19'!$A$4:$M$1053,13,0)</f>
        <v>PORTE 3</v>
      </c>
      <c r="G274">
        <f>VLOOKUP($F274,'De Para'!$M$2:$O$7,3,0)</f>
        <v>90</v>
      </c>
      <c r="H274" s="7" t="str">
        <f>VLOOKUP($R274,'De Para'!$M$10:$N$25,2,0)</f>
        <v>PERFIL A</v>
      </c>
      <c r="I274" s="7" t="str">
        <f t="shared" si="40"/>
        <v>PORTE 3 / PERFIL A</v>
      </c>
      <c r="J274" s="1">
        <f>VLOOKUP($A274,'De Para'!$D$2:$E$1051,2,0)</f>
        <v>296236.79999999999</v>
      </c>
      <c r="K274" s="1">
        <f>VLOOKUP($A274,'De Para'!$A$2:$B$1051,2,0)</f>
        <v>392235.72175610863</v>
      </c>
      <c r="L274" s="1">
        <f>VLOOKUP(A274,'De Para'!$G$2:$H$1050,2,0)</f>
        <v>69671.323215208831</v>
      </c>
      <c r="M274">
        <f>VLOOKUP($A274,'De Para'!$J$2:$K$1051,2,0)</f>
        <v>27</v>
      </c>
      <c r="N274">
        <f t="shared" si="42"/>
        <v>1</v>
      </c>
      <c r="O274">
        <f t="shared" si="43"/>
        <v>1</v>
      </c>
      <c r="P274">
        <f t="shared" si="44"/>
        <v>1</v>
      </c>
      <c r="Q274">
        <f t="shared" si="45"/>
        <v>1</v>
      </c>
      <c r="R274" t="str">
        <f t="shared" si="41"/>
        <v>1111</v>
      </c>
      <c r="S274" s="29" t="e">
        <f>J274/#REF!</f>
        <v>#REF!</v>
      </c>
      <c r="T274" s="29" t="e">
        <f>K274/#REF!</f>
        <v>#REF!</v>
      </c>
      <c r="U274" s="29" t="e">
        <f>L274/#REF!</f>
        <v>#REF!</v>
      </c>
      <c r="W274" t="str">
        <f>VLOOKUP(R274,'De Para'!$O$9:$P$25,2,FALSE)</f>
        <v>Lojas com todas as metas</v>
      </c>
      <c r="X274">
        <f>VLOOKUP(W274,content!$B:$C,2,FALSE)</f>
        <v>741869</v>
      </c>
      <c r="Y274">
        <f>VLOOKUP(F274&amp;W274,content!$E:$H,4,FALSE)</f>
        <v>741893</v>
      </c>
    </row>
    <row r="275" spans="1:25" x14ac:dyDescent="0.25">
      <c r="A275">
        <v>1069</v>
      </c>
      <c r="B275" t="str">
        <f>VLOOKUP($A275,'De Para'!$AI$2:$AL$1051,2,0)</f>
        <v>VICENTE DE CARVALHO - GUARUJÁ 1 - SP</v>
      </c>
      <c r="C275">
        <f>VLOOKUP($A275,'De Para'!$AI$2:$AL$1051,3,0)</f>
        <v>113</v>
      </c>
      <c r="D275" t="str">
        <f>VLOOKUP($A275,'De Para'!$AI$2:$AL$1051,4,0)</f>
        <v>SPI/CO</v>
      </c>
      <c r="E275">
        <v>0</v>
      </c>
      <c r="F275" s="7" t="str">
        <f>VLOOKUP($A275,'[1]PORTE 18-19'!$A$4:$M$1053,13,0)</f>
        <v>PORTE 3</v>
      </c>
      <c r="G275">
        <f>VLOOKUP($F275,'De Para'!$M$2:$O$7,3,0)</f>
        <v>90</v>
      </c>
      <c r="H275" s="7" t="str">
        <f>VLOOKUP($R275,'De Para'!$M$10:$N$25,2,0)</f>
        <v>PERFIL A</v>
      </c>
      <c r="I275" s="7" t="str">
        <f t="shared" si="40"/>
        <v>PORTE 3 / PERFIL A</v>
      </c>
      <c r="J275" s="1">
        <f>VLOOKUP($A275,'De Para'!$D$2:$E$1051,2,0)</f>
        <v>422555.89</v>
      </c>
      <c r="K275" s="1">
        <f>VLOOKUP($A275,'De Para'!$A$2:$B$1051,2,0)</f>
        <v>340831.06162509008</v>
      </c>
      <c r="L275" s="1">
        <f>VLOOKUP(A275,'De Para'!$G$2:$H$1050,2,0)</f>
        <v>71890.666969564671</v>
      </c>
      <c r="M275">
        <f>VLOOKUP($A275,'De Para'!$J$2:$K$1051,2,0)</f>
        <v>74</v>
      </c>
      <c r="N275">
        <f t="shared" si="42"/>
        <v>1</v>
      </c>
      <c r="O275">
        <f t="shared" si="43"/>
        <v>1</v>
      </c>
      <c r="P275">
        <f t="shared" si="44"/>
        <v>1</v>
      </c>
      <c r="Q275">
        <f t="shared" si="45"/>
        <v>1</v>
      </c>
      <c r="R275" t="str">
        <f t="shared" si="41"/>
        <v>1111</v>
      </c>
      <c r="S275" s="29" t="e">
        <f>J275/#REF!</f>
        <v>#REF!</v>
      </c>
      <c r="T275" s="29" t="e">
        <f>K275/#REF!</f>
        <v>#REF!</v>
      </c>
      <c r="U275" s="29" t="e">
        <f>L275/#REF!</f>
        <v>#REF!</v>
      </c>
      <c r="W275" t="str">
        <f>VLOOKUP(R275,'De Para'!$O$9:$P$25,2,FALSE)</f>
        <v>Lojas com todas as metas</v>
      </c>
      <c r="X275">
        <f>VLOOKUP(W275,content!$B:$C,2,FALSE)</f>
        <v>741869</v>
      </c>
      <c r="Y275">
        <f>VLOOKUP(F275&amp;W275,content!$E:$H,4,FALSE)</f>
        <v>741893</v>
      </c>
    </row>
    <row r="276" spans="1:25" x14ac:dyDescent="0.25">
      <c r="A276">
        <v>1071</v>
      </c>
      <c r="B276" t="str">
        <f>VLOOKUP($A276,'De Para'!$AI$2:$AL$1051,2,0)</f>
        <v>TIJUCA - RJ</v>
      </c>
      <c r="C276">
        <f>VLOOKUP($A276,'De Para'!$AI$2:$AL$1051,3,0)</f>
        <v>212</v>
      </c>
      <c r="D276" t="str">
        <f>VLOOKUP($A276,'De Para'!$AI$2:$AL$1051,4,0)</f>
        <v>RIO/ES</v>
      </c>
      <c r="E276">
        <v>0</v>
      </c>
      <c r="F276" s="7" t="str">
        <f>VLOOKUP($A276,'[1]PORTE 18-19'!$A$4:$M$1053,13,0)</f>
        <v>PORTE 2</v>
      </c>
      <c r="G276">
        <f>VLOOKUP($F276,'De Para'!$M$2:$O$7,3,0)</f>
        <v>70</v>
      </c>
      <c r="H276" s="7" t="str">
        <f>VLOOKUP($R276,'De Para'!$M$10:$N$25,2,0)</f>
        <v>PERFIL A</v>
      </c>
      <c r="I276" s="7" t="str">
        <f t="shared" si="40"/>
        <v>PORTE 2 / PERFIL A</v>
      </c>
      <c r="J276" s="1">
        <f>VLOOKUP($A276,'De Para'!$D$2:$E$1051,2,0)</f>
        <v>243520.81000000003</v>
      </c>
      <c r="K276" s="1">
        <f>VLOOKUP($A276,'De Para'!$A$2:$B$1051,2,0)</f>
        <v>349923.44436680333</v>
      </c>
      <c r="L276" s="1">
        <f>VLOOKUP(A276,'De Para'!$G$2:$H$1050,2,0)</f>
        <v>47409.107474325414</v>
      </c>
      <c r="M276">
        <f>VLOOKUP($A276,'De Para'!$J$2:$K$1051,2,0)</f>
        <v>62</v>
      </c>
      <c r="N276">
        <f t="shared" si="42"/>
        <v>1</v>
      </c>
      <c r="O276">
        <f t="shared" si="43"/>
        <v>1</v>
      </c>
      <c r="P276">
        <f t="shared" si="44"/>
        <v>1</v>
      </c>
      <c r="Q276">
        <f t="shared" si="45"/>
        <v>1</v>
      </c>
      <c r="R276" t="str">
        <f t="shared" si="41"/>
        <v>1111</v>
      </c>
      <c r="S276" s="29" t="e">
        <f>J276/#REF!</f>
        <v>#REF!</v>
      </c>
      <c r="T276" s="29" t="e">
        <f>K276/#REF!</f>
        <v>#REF!</v>
      </c>
      <c r="U276" s="29" t="e">
        <f>L276/#REF!</f>
        <v>#REF!</v>
      </c>
      <c r="W276" t="str">
        <f>VLOOKUP(R276,'De Para'!$O$9:$P$25,2,FALSE)</f>
        <v>Lojas com todas as metas</v>
      </c>
      <c r="X276">
        <f>VLOOKUP(W276,content!$B:$C,2,FALSE)</f>
        <v>741869</v>
      </c>
      <c r="Y276">
        <f>VLOOKUP(F276&amp;W276,content!$E:$H,4,FALSE)</f>
        <v>741882</v>
      </c>
    </row>
    <row r="277" spans="1:25" x14ac:dyDescent="0.25">
      <c r="A277">
        <v>1072</v>
      </c>
      <c r="B277" t="str">
        <f>VLOOKUP($A277,'De Para'!$AI$2:$AL$1051,2,0)</f>
        <v>ITAQUERA - SP</v>
      </c>
      <c r="C277">
        <f>VLOOKUP($A277,'De Para'!$AI$2:$AL$1051,3,0)</f>
        <v>318</v>
      </c>
      <c r="D277" t="str">
        <f>VLOOKUP($A277,'De Para'!$AI$2:$AL$1051,4,0)</f>
        <v>GDE SP</v>
      </c>
      <c r="E277">
        <v>0</v>
      </c>
      <c r="F277" s="7" t="str">
        <f>VLOOKUP($A277,'[1]PORTE 18-19'!$A$4:$M$1053,13,0)</f>
        <v>PORTE 4</v>
      </c>
      <c r="G277">
        <f>VLOOKUP($F277,'De Para'!$M$2:$O$7,3,0)</f>
        <v>115</v>
      </c>
      <c r="H277" s="7" t="str">
        <f>VLOOKUP($R277,'De Para'!$M$10:$N$25,2,0)</f>
        <v>PERFIL A</v>
      </c>
      <c r="I277" s="7" t="str">
        <f t="shared" si="40"/>
        <v>PORTE 4 / PERFIL A</v>
      </c>
      <c r="J277" s="1">
        <f>VLOOKUP($A277,'De Para'!$D$2:$E$1051,2,0)</f>
        <v>515006.56</v>
      </c>
      <c r="K277" s="1">
        <f>VLOOKUP($A277,'De Para'!$A$2:$B$1051,2,0)</f>
        <v>529161.64470991981</v>
      </c>
      <c r="L277" s="1">
        <f>VLOOKUP(A277,'De Para'!$G$2:$H$1050,2,0)</f>
        <v>101696.3185439714</v>
      </c>
      <c r="M277">
        <f>VLOOKUP($A277,'De Para'!$J$2:$K$1051,2,0)</f>
        <v>86</v>
      </c>
      <c r="N277">
        <f t="shared" si="42"/>
        <v>1</v>
      </c>
      <c r="O277">
        <f t="shared" si="43"/>
        <v>1</v>
      </c>
      <c r="P277">
        <f t="shared" si="44"/>
        <v>1</v>
      </c>
      <c r="Q277">
        <f t="shared" si="45"/>
        <v>1</v>
      </c>
      <c r="R277" t="str">
        <f t="shared" si="41"/>
        <v>1111</v>
      </c>
      <c r="S277" s="29" t="e">
        <f>J277/#REF!</f>
        <v>#REF!</v>
      </c>
      <c r="T277" s="29" t="e">
        <f>K277/#REF!</f>
        <v>#REF!</v>
      </c>
      <c r="U277" s="29" t="e">
        <f>L277/#REF!</f>
        <v>#REF!</v>
      </c>
      <c r="W277" t="str">
        <f>VLOOKUP(R277,'De Para'!$O$9:$P$25,2,FALSE)</f>
        <v>Lojas com todas as metas</v>
      </c>
      <c r="X277">
        <f>VLOOKUP(W277,content!$B:$C,2,FALSE)</f>
        <v>741869</v>
      </c>
      <c r="Y277">
        <f>VLOOKUP(F277&amp;W277,content!$E:$H,4,FALSE)</f>
        <v>741916</v>
      </c>
    </row>
    <row r="278" spans="1:25" x14ac:dyDescent="0.25">
      <c r="A278">
        <v>1073</v>
      </c>
      <c r="B278" t="str">
        <f>VLOOKUP($A278,'De Para'!$AI$2:$AL$1051,2,0)</f>
        <v>GUARULHOS 2 - SP</v>
      </c>
      <c r="C278">
        <f>VLOOKUP($A278,'De Para'!$AI$2:$AL$1051,3,0)</f>
        <v>317</v>
      </c>
      <c r="D278" t="str">
        <f>VLOOKUP($A278,'De Para'!$AI$2:$AL$1051,4,0)</f>
        <v>GDE SP</v>
      </c>
      <c r="E278">
        <v>0</v>
      </c>
      <c r="F278" s="7" t="str">
        <f>VLOOKUP($A278,'[1]PORTE 18-19'!$A$4:$M$1053,13,0)</f>
        <v>PORTE 5</v>
      </c>
      <c r="G278">
        <f>VLOOKUP($F278,'De Para'!$M$2:$O$7,3,0)</f>
        <v>140</v>
      </c>
      <c r="H278" s="7" t="str">
        <f>VLOOKUP($R278,'De Para'!$M$10:$N$25,2,0)</f>
        <v>PERFIL A</v>
      </c>
      <c r="I278" s="7" t="str">
        <f t="shared" si="40"/>
        <v>PORTE 5 / PERFIL A</v>
      </c>
      <c r="J278" s="1">
        <f>VLOOKUP($A278,'De Para'!$D$2:$E$1051,2,0)</f>
        <v>886402.27000000014</v>
      </c>
      <c r="K278" s="1">
        <f>VLOOKUP($A278,'De Para'!$A$2:$B$1051,2,0)</f>
        <v>1015589.1596806418</v>
      </c>
      <c r="L278" s="1">
        <f>VLOOKUP(A278,'De Para'!$G$2:$H$1050,2,0)</f>
        <v>160845.20804390439</v>
      </c>
      <c r="M278">
        <f>VLOOKUP($A278,'De Para'!$J$2:$K$1051,2,0)</f>
        <v>195</v>
      </c>
      <c r="N278">
        <f t="shared" si="42"/>
        <v>1</v>
      </c>
      <c r="O278">
        <f t="shared" si="43"/>
        <v>1</v>
      </c>
      <c r="P278">
        <f t="shared" si="44"/>
        <v>1</v>
      </c>
      <c r="Q278">
        <f t="shared" si="45"/>
        <v>1</v>
      </c>
      <c r="R278" t="str">
        <f t="shared" si="41"/>
        <v>1111</v>
      </c>
      <c r="S278" s="29" t="e">
        <f>J278/#REF!</f>
        <v>#REF!</v>
      </c>
      <c r="T278" s="29" t="e">
        <f>K278/#REF!</f>
        <v>#REF!</v>
      </c>
      <c r="U278" s="29" t="e">
        <f>L278/#REF!</f>
        <v>#REF!</v>
      </c>
      <c r="W278" t="str">
        <f>VLOOKUP(R278,'De Para'!$O$9:$P$25,2,FALSE)</f>
        <v>Lojas com todas as metas</v>
      </c>
      <c r="X278">
        <f>VLOOKUP(W278,content!$B:$C,2,FALSE)</f>
        <v>741869</v>
      </c>
      <c r="Y278">
        <f>VLOOKUP(F278&amp;W278,content!$E:$H,4,FALSE)</f>
        <v>741921</v>
      </c>
    </row>
    <row r="279" spans="1:25" x14ac:dyDescent="0.25">
      <c r="A279">
        <v>1074</v>
      </c>
      <c r="B279" t="str">
        <f>VLOOKUP($A279,'De Para'!$AI$2:$AL$1051,2,0)</f>
        <v>S JOSÉ DOS CAMPOS - SP</v>
      </c>
      <c r="C279">
        <f>VLOOKUP($A279,'De Para'!$AI$2:$AL$1051,3,0)</f>
        <v>112</v>
      </c>
      <c r="D279" t="str">
        <f>VLOOKUP($A279,'De Para'!$AI$2:$AL$1051,4,0)</f>
        <v>SPI/CO</v>
      </c>
      <c r="E279">
        <v>0</v>
      </c>
      <c r="F279" s="7" t="str">
        <f>VLOOKUP($A279,'[1]PORTE 18-19'!$A$4:$M$1053,13,0)</f>
        <v>PORTE 3</v>
      </c>
      <c r="G279">
        <f>VLOOKUP($F279,'De Para'!$M$2:$O$7,3,0)</f>
        <v>90</v>
      </c>
      <c r="H279" s="7" t="str">
        <f>VLOOKUP($R279,'De Para'!$M$10:$N$25,2,0)</f>
        <v>PERFIL A</v>
      </c>
      <c r="I279" s="7" t="str">
        <f t="shared" si="40"/>
        <v>PORTE 3 / PERFIL A</v>
      </c>
      <c r="J279" s="1">
        <f>VLOOKUP($A279,'De Para'!$D$2:$E$1051,2,0)</f>
        <v>288257.12999999995</v>
      </c>
      <c r="K279" s="1">
        <f>VLOOKUP($A279,'De Para'!$A$2:$B$1051,2,0)</f>
        <v>215317.63233787328</v>
      </c>
      <c r="L279" s="1">
        <f>VLOOKUP(A279,'De Para'!$G$2:$H$1050,2,0)</f>
        <v>53272.487875719147</v>
      </c>
      <c r="M279">
        <f>VLOOKUP($A279,'De Para'!$J$2:$K$1051,2,0)</f>
        <v>67</v>
      </c>
      <c r="N279">
        <f t="shared" si="42"/>
        <v>1</v>
      </c>
      <c r="O279">
        <f t="shared" si="43"/>
        <v>1</v>
      </c>
      <c r="P279">
        <f t="shared" si="44"/>
        <v>1</v>
      </c>
      <c r="Q279">
        <f t="shared" si="45"/>
        <v>1</v>
      </c>
      <c r="R279" t="str">
        <f t="shared" si="41"/>
        <v>1111</v>
      </c>
      <c r="S279" s="29" t="e">
        <f>J279/#REF!</f>
        <v>#REF!</v>
      </c>
      <c r="T279" s="29" t="e">
        <f>K279/#REF!</f>
        <v>#REF!</v>
      </c>
      <c r="U279" s="29" t="e">
        <f>L279/#REF!</f>
        <v>#REF!</v>
      </c>
      <c r="W279" t="str">
        <f>VLOOKUP(R279,'De Para'!$O$9:$P$25,2,FALSE)</f>
        <v>Lojas com todas as metas</v>
      </c>
      <c r="X279">
        <f>VLOOKUP(W279,content!$B:$C,2,FALSE)</f>
        <v>741869</v>
      </c>
      <c r="Y279">
        <f>VLOOKUP(F279&amp;W279,content!$E:$H,4,FALSE)</f>
        <v>741893</v>
      </c>
    </row>
    <row r="280" spans="1:25" x14ac:dyDescent="0.25">
      <c r="A280">
        <v>1075</v>
      </c>
      <c r="B280" t="str">
        <f>VLOOKUP($A280,'De Para'!$AI$2:$AL$1051,2,0)</f>
        <v>S JOSÉ DO RIO PRETO - SP</v>
      </c>
      <c r="C280">
        <f>VLOOKUP($A280,'De Para'!$AI$2:$AL$1051,3,0)</f>
        <v>515</v>
      </c>
      <c r="D280" t="str">
        <f>VLOOKUP($A280,'De Para'!$AI$2:$AL$1051,4,0)</f>
        <v>SUL</v>
      </c>
      <c r="E280">
        <v>0</v>
      </c>
      <c r="F280" s="7" t="str">
        <f>VLOOKUP($A280,'[1]PORTE 18-19'!$A$4:$M$1053,13,0)</f>
        <v>PORTE 5</v>
      </c>
      <c r="G280">
        <f>VLOOKUP($F280,'De Para'!$M$2:$O$7,3,0)</f>
        <v>140</v>
      </c>
      <c r="H280" s="7" t="str">
        <f>VLOOKUP($R280,'De Para'!$M$10:$N$25,2,0)</f>
        <v>PERFIL A</v>
      </c>
      <c r="I280" s="7" t="str">
        <f t="shared" si="40"/>
        <v>PORTE 5 / PERFIL A</v>
      </c>
      <c r="J280" s="1">
        <f>VLOOKUP($A280,'De Para'!$D$2:$E$1051,2,0)</f>
        <v>931673.11999999988</v>
      </c>
      <c r="K280" s="1">
        <f>VLOOKUP($A280,'De Para'!$A$2:$B$1051,2,0)</f>
        <v>768041.96730270481</v>
      </c>
      <c r="L280" s="1">
        <f>VLOOKUP(A280,'De Para'!$G$2:$H$1050,2,0)</f>
        <v>156671.48383448453</v>
      </c>
      <c r="M280">
        <f>VLOOKUP($A280,'De Para'!$J$2:$K$1051,2,0)</f>
        <v>231</v>
      </c>
      <c r="N280">
        <f t="shared" si="42"/>
        <v>1</v>
      </c>
      <c r="O280">
        <f t="shared" si="43"/>
        <v>1</v>
      </c>
      <c r="P280">
        <f t="shared" si="44"/>
        <v>1</v>
      </c>
      <c r="Q280">
        <f t="shared" si="45"/>
        <v>1</v>
      </c>
      <c r="R280" t="str">
        <f t="shared" si="41"/>
        <v>1111</v>
      </c>
      <c r="S280" s="29" t="e">
        <f>J280/#REF!</f>
        <v>#REF!</v>
      </c>
      <c r="T280" s="29" t="e">
        <f>K280/#REF!</f>
        <v>#REF!</v>
      </c>
      <c r="U280" s="29" t="e">
        <f>L280/#REF!</f>
        <v>#REF!</v>
      </c>
      <c r="W280" t="str">
        <f>VLOOKUP(R280,'De Para'!$O$9:$P$25,2,FALSE)</f>
        <v>Lojas com todas as metas</v>
      </c>
      <c r="X280">
        <f>VLOOKUP(W280,content!$B:$C,2,FALSE)</f>
        <v>741869</v>
      </c>
      <c r="Y280">
        <f>VLOOKUP(F280&amp;W280,content!$E:$H,4,FALSE)</f>
        <v>741921</v>
      </c>
    </row>
    <row r="281" spans="1:25" x14ac:dyDescent="0.25">
      <c r="A281">
        <v>1076</v>
      </c>
      <c r="B281" t="str">
        <f>VLOOKUP($A281,'De Para'!$AI$2:$AL$1051,2,0)</f>
        <v>GONZAGA - SANTOS - SP</v>
      </c>
      <c r="C281">
        <f>VLOOKUP($A281,'De Para'!$AI$2:$AL$1051,3,0)</f>
        <v>113</v>
      </c>
      <c r="D281" t="str">
        <f>VLOOKUP($A281,'De Para'!$AI$2:$AL$1051,4,0)</f>
        <v>SPI/CO</v>
      </c>
      <c r="E281">
        <v>0</v>
      </c>
      <c r="F281" s="7" t="str">
        <f>VLOOKUP($A281,'[1]PORTE 18-19'!$A$4:$M$1053,13,0)</f>
        <v>PORTE 5</v>
      </c>
      <c r="G281">
        <f>VLOOKUP($F281,'De Para'!$M$2:$O$7,3,0)</f>
        <v>140</v>
      </c>
      <c r="H281" s="7" t="str">
        <f>VLOOKUP($R281,'De Para'!$M$10:$N$25,2,0)</f>
        <v>PERFIL A</v>
      </c>
      <c r="I281" s="7" t="str">
        <f t="shared" si="40"/>
        <v>PORTE 5 / PERFIL A</v>
      </c>
      <c r="J281" s="1">
        <f>VLOOKUP($A281,'De Para'!$D$2:$E$1051,2,0)</f>
        <v>587456.54</v>
      </c>
      <c r="K281" s="1">
        <f>VLOOKUP($A281,'De Para'!$A$2:$B$1051,2,0)</f>
        <v>798508.49426083779</v>
      </c>
      <c r="L281" s="1">
        <f>VLOOKUP(A281,'De Para'!$G$2:$H$1050,2,0)</f>
        <v>135804.59162144418</v>
      </c>
      <c r="M281">
        <f>VLOOKUP($A281,'De Para'!$J$2:$K$1051,2,0)</f>
        <v>97</v>
      </c>
      <c r="N281">
        <f t="shared" si="42"/>
        <v>1</v>
      </c>
      <c r="O281">
        <f t="shared" si="43"/>
        <v>1</v>
      </c>
      <c r="P281">
        <f t="shared" si="44"/>
        <v>1</v>
      </c>
      <c r="Q281">
        <f t="shared" si="45"/>
        <v>1</v>
      </c>
      <c r="R281" t="str">
        <f t="shared" si="41"/>
        <v>1111</v>
      </c>
      <c r="S281" s="29" t="e">
        <f>J281/#REF!</f>
        <v>#REF!</v>
      </c>
      <c r="T281" s="29" t="e">
        <f>K281/#REF!</f>
        <v>#REF!</v>
      </c>
      <c r="U281" s="29" t="e">
        <f>L281/#REF!</f>
        <v>#REF!</v>
      </c>
      <c r="W281" t="str">
        <f>VLOOKUP(R281,'De Para'!$O$9:$P$25,2,FALSE)</f>
        <v>Lojas com todas as metas</v>
      </c>
      <c r="X281">
        <f>VLOOKUP(W281,content!$B:$C,2,FALSE)</f>
        <v>741869</v>
      </c>
      <c r="Y281">
        <f>VLOOKUP(F281&amp;W281,content!$E:$H,4,FALSE)</f>
        <v>741921</v>
      </c>
    </row>
    <row r="282" spans="1:25" x14ac:dyDescent="0.25">
      <c r="A282">
        <v>1077</v>
      </c>
      <c r="B282" t="str">
        <f>VLOOKUP($A282,'De Para'!$AI$2:$AL$1051,2,0)</f>
        <v>CUBATÃO - SP</v>
      </c>
      <c r="C282">
        <f>VLOOKUP($A282,'De Para'!$AI$2:$AL$1051,3,0)</f>
        <v>113</v>
      </c>
      <c r="D282" t="str">
        <f>VLOOKUP($A282,'De Para'!$AI$2:$AL$1051,4,0)</f>
        <v>SPI/CO</v>
      </c>
      <c r="E282">
        <v>0</v>
      </c>
      <c r="F282" s="7" t="str">
        <f>VLOOKUP($A282,'[1]PORTE 18-19'!$A$4:$M$1053,13,0)</f>
        <v>PORTE 3</v>
      </c>
      <c r="G282">
        <f>VLOOKUP($F282,'De Para'!$M$2:$O$7,3,0)</f>
        <v>90</v>
      </c>
      <c r="H282" s="7" t="str">
        <f>VLOOKUP($R282,'De Para'!$M$10:$N$25,2,0)</f>
        <v>PERFIL A</v>
      </c>
      <c r="I282" s="7" t="str">
        <f t="shared" si="40"/>
        <v>PORTE 3 / PERFIL A</v>
      </c>
      <c r="J282" s="1">
        <f>VLOOKUP($A282,'De Para'!$D$2:$E$1051,2,0)</f>
        <v>342857.77</v>
      </c>
      <c r="K282" s="1">
        <f>VLOOKUP($A282,'De Para'!$A$2:$B$1051,2,0)</f>
        <v>194691.09347493248</v>
      </c>
      <c r="L282" s="1">
        <f>VLOOKUP(A282,'De Para'!$G$2:$H$1050,2,0)</f>
        <v>68695.053889982184</v>
      </c>
      <c r="M282">
        <f>VLOOKUP($A282,'De Para'!$J$2:$K$1051,2,0)</f>
        <v>56</v>
      </c>
      <c r="N282">
        <f t="shared" si="42"/>
        <v>1</v>
      </c>
      <c r="O282">
        <f t="shared" si="43"/>
        <v>1</v>
      </c>
      <c r="P282">
        <f t="shared" si="44"/>
        <v>1</v>
      </c>
      <c r="Q282">
        <f t="shared" si="45"/>
        <v>1</v>
      </c>
      <c r="R282" t="str">
        <f t="shared" si="41"/>
        <v>1111</v>
      </c>
      <c r="S282" s="29" t="e">
        <f>J282/#REF!</f>
        <v>#REF!</v>
      </c>
      <c r="T282" s="29" t="e">
        <f>K282/#REF!</f>
        <v>#REF!</v>
      </c>
      <c r="U282" s="29" t="e">
        <f>L282/#REF!</f>
        <v>#REF!</v>
      </c>
      <c r="W282" t="str">
        <f>VLOOKUP(R282,'De Para'!$O$9:$P$25,2,FALSE)</f>
        <v>Lojas com todas as metas</v>
      </c>
      <c r="X282">
        <f>VLOOKUP(W282,content!$B:$C,2,FALSE)</f>
        <v>741869</v>
      </c>
      <c r="Y282">
        <f>VLOOKUP(F282&amp;W282,content!$E:$H,4,FALSE)</f>
        <v>741893</v>
      </c>
    </row>
    <row r="283" spans="1:25" x14ac:dyDescent="0.25">
      <c r="A283">
        <v>1078</v>
      </c>
      <c r="B283" t="str">
        <f>VLOOKUP($A283,'De Para'!$AI$2:$AL$1051,2,0)</f>
        <v>TAUBATÉ 1 - SP</v>
      </c>
      <c r="C283">
        <f>VLOOKUP($A283,'De Para'!$AI$2:$AL$1051,3,0)</f>
        <v>112</v>
      </c>
      <c r="D283" t="str">
        <f>VLOOKUP($A283,'De Para'!$AI$2:$AL$1051,4,0)</f>
        <v>SPI/CO</v>
      </c>
      <c r="E283">
        <v>0</v>
      </c>
      <c r="F283" s="7" t="str">
        <f>VLOOKUP($A283,'[1]PORTE 18-19'!$A$4:$M$1053,13,0)</f>
        <v>PORTE 2</v>
      </c>
      <c r="G283">
        <f>VLOOKUP($F283,'De Para'!$M$2:$O$7,3,0)</f>
        <v>70</v>
      </c>
      <c r="H283" s="7" t="str">
        <f>VLOOKUP($R283,'De Para'!$M$10:$N$25,2,0)</f>
        <v>PERFIL A</v>
      </c>
      <c r="I283" s="7" t="str">
        <f t="shared" si="40"/>
        <v>PORTE 2 / PERFIL A</v>
      </c>
      <c r="J283" s="1">
        <f>VLOOKUP($A283,'De Para'!$D$2:$E$1051,2,0)</f>
        <v>153352.27000000002</v>
      </c>
      <c r="K283" s="1">
        <f>VLOOKUP($A283,'De Para'!$A$2:$B$1051,2,0)</f>
        <v>95877.760747531705</v>
      </c>
      <c r="L283" s="1">
        <f>VLOOKUP(A283,'De Para'!$G$2:$H$1050,2,0)</f>
        <v>51326.104210031714</v>
      </c>
      <c r="M283">
        <f>VLOOKUP($A283,'De Para'!$J$2:$K$1051,2,0)</f>
        <v>49</v>
      </c>
      <c r="N283">
        <f t="shared" si="42"/>
        <v>1</v>
      </c>
      <c r="O283">
        <f t="shared" si="43"/>
        <v>1</v>
      </c>
      <c r="P283">
        <f t="shared" si="44"/>
        <v>1</v>
      </c>
      <c r="Q283">
        <f t="shared" si="45"/>
        <v>1</v>
      </c>
      <c r="R283" t="str">
        <f t="shared" si="41"/>
        <v>1111</v>
      </c>
      <c r="S283" s="29" t="e">
        <f>J283/#REF!</f>
        <v>#REF!</v>
      </c>
      <c r="T283" s="29" t="e">
        <f>K283/#REF!</f>
        <v>#REF!</v>
      </c>
      <c r="U283" s="29" t="e">
        <f>L283/#REF!</f>
        <v>#REF!</v>
      </c>
      <c r="W283" t="str">
        <f>VLOOKUP(R283,'De Para'!$O$9:$P$25,2,FALSE)</f>
        <v>Lojas com todas as metas</v>
      </c>
      <c r="X283">
        <f>VLOOKUP(W283,content!$B:$C,2,FALSE)</f>
        <v>741869</v>
      </c>
      <c r="Y283">
        <f>VLOOKUP(F283&amp;W283,content!$E:$H,4,FALSE)</f>
        <v>741882</v>
      </c>
    </row>
    <row r="284" spans="1:25" x14ac:dyDescent="0.25">
      <c r="A284">
        <v>1080</v>
      </c>
      <c r="B284" t="str">
        <f>VLOOKUP($A284,'De Para'!$AI$2:$AL$1051,2,0)</f>
        <v>SHOP CENTER NORTE - SP</v>
      </c>
      <c r="C284">
        <f>VLOOKUP($A284,'De Para'!$AI$2:$AL$1051,3,0)</f>
        <v>613</v>
      </c>
      <c r="D284" t="str">
        <f>VLOOKUP($A284,'De Para'!$AI$2:$AL$1051,4,0)</f>
        <v>PREMIUM</v>
      </c>
      <c r="E284">
        <v>0</v>
      </c>
      <c r="F284" s="7" t="str">
        <f>VLOOKUP($A284,'[1]PORTE 18-19'!$A$4:$M$1053,13,0)</f>
        <v>PORTE 4</v>
      </c>
      <c r="G284">
        <f>VLOOKUP($F284,'De Para'!$M$2:$O$7,3,0)</f>
        <v>115</v>
      </c>
      <c r="H284" s="7" t="str">
        <f>VLOOKUP($R284,'De Para'!$M$10:$N$25,2,0)</f>
        <v>PERFIL A</v>
      </c>
      <c r="I284" s="7" t="str">
        <f t="shared" si="40"/>
        <v>PORTE 4 / PERFIL A</v>
      </c>
      <c r="J284" s="1">
        <f>VLOOKUP($A284,'De Para'!$D$2:$E$1051,2,0)</f>
        <v>138320.82999999999</v>
      </c>
      <c r="K284" s="1">
        <f>VLOOKUP($A284,'De Para'!$A$2:$B$1051,2,0)</f>
        <v>56907.152353153637</v>
      </c>
      <c r="L284" s="1">
        <f>VLOOKUP(A284,'De Para'!$G$2:$H$1050,2,0)</f>
        <v>88497.620745629072</v>
      </c>
      <c r="M284">
        <f>VLOOKUP($A284,'De Para'!$J$2:$K$1051,2,0)</f>
        <v>61</v>
      </c>
      <c r="N284">
        <f t="shared" si="42"/>
        <v>1</v>
      </c>
      <c r="O284">
        <f t="shared" si="43"/>
        <v>1</v>
      </c>
      <c r="P284">
        <f t="shared" si="44"/>
        <v>1</v>
      </c>
      <c r="Q284">
        <f t="shared" si="45"/>
        <v>1</v>
      </c>
      <c r="R284" t="str">
        <f t="shared" si="41"/>
        <v>1111</v>
      </c>
      <c r="S284" s="29" t="e">
        <f>J284/#REF!</f>
        <v>#REF!</v>
      </c>
      <c r="T284" s="29" t="e">
        <f>K284/#REF!</f>
        <v>#REF!</v>
      </c>
      <c r="U284" s="29" t="e">
        <f>L284/#REF!</f>
        <v>#REF!</v>
      </c>
      <c r="W284" t="str">
        <f>VLOOKUP(R284,'De Para'!$O$9:$P$25,2,FALSE)</f>
        <v>Lojas com todas as metas</v>
      </c>
      <c r="X284">
        <f>VLOOKUP(W284,content!$B:$C,2,FALSE)</f>
        <v>741869</v>
      </c>
      <c r="Y284">
        <f>VLOOKUP(F284&amp;W284,content!$E:$H,4,FALSE)</f>
        <v>741916</v>
      </c>
    </row>
    <row r="285" spans="1:25" x14ac:dyDescent="0.25">
      <c r="A285">
        <v>1082</v>
      </c>
      <c r="B285" t="str">
        <f>VLOOKUP($A285,'De Para'!$AI$2:$AL$1051,2,0)</f>
        <v>S JOSÉ DOS CAMPOS 2 - SP</v>
      </c>
      <c r="C285">
        <f>VLOOKUP($A285,'De Para'!$AI$2:$AL$1051,3,0)</f>
        <v>112</v>
      </c>
      <c r="D285" t="str">
        <f>VLOOKUP($A285,'De Para'!$AI$2:$AL$1051,4,0)</f>
        <v>SPI/CO</v>
      </c>
      <c r="E285">
        <v>0</v>
      </c>
      <c r="F285" s="7" t="str">
        <f>VLOOKUP($A285,'[1]PORTE 18-19'!$A$4:$M$1053,13,0)</f>
        <v>PORTE 4</v>
      </c>
      <c r="G285">
        <f>VLOOKUP($F285,'De Para'!$M$2:$O$7,3,0)</f>
        <v>115</v>
      </c>
      <c r="H285" s="7" t="str">
        <f>VLOOKUP($R285,'De Para'!$M$10:$N$25,2,0)</f>
        <v>PERFIL A</v>
      </c>
      <c r="I285" s="7" t="str">
        <f t="shared" si="40"/>
        <v>PORTE 4 / PERFIL A</v>
      </c>
      <c r="J285" s="1">
        <f>VLOOKUP($A285,'De Para'!$D$2:$E$1051,2,0)</f>
        <v>603652.21</v>
      </c>
      <c r="K285" s="1">
        <f>VLOOKUP($A285,'De Para'!$A$2:$B$1051,2,0)</f>
        <v>771794.94706853735</v>
      </c>
      <c r="L285" s="1">
        <f>VLOOKUP(A285,'De Para'!$G$2:$H$1050,2,0)</f>
        <v>123366.22492644883</v>
      </c>
      <c r="M285">
        <f>VLOOKUP($A285,'De Para'!$J$2:$K$1051,2,0)</f>
        <v>135</v>
      </c>
      <c r="N285">
        <f t="shared" si="42"/>
        <v>1</v>
      </c>
      <c r="O285">
        <f t="shared" si="43"/>
        <v>1</v>
      </c>
      <c r="P285">
        <f t="shared" si="44"/>
        <v>1</v>
      </c>
      <c r="Q285">
        <f t="shared" si="45"/>
        <v>1</v>
      </c>
      <c r="R285" t="str">
        <f t="shared" si="41"/>
        <v>1111</v>
      </c>
      <c r="S285" s="29" t="e">
        <f>J285/#REF!</f>
        <v>#REF!</v>
      </c>
      <c r="T285" s="29" t="e">
        <f>K285/#REF!</f>
        <v>#REF!</v>
      </c>
      <c r="U285" s="29" t="e">
        <f>L285/#REF!</f>
        <v>#REF!</v>
      </c>
      <c r="W285" t="str">
        <f>VLOOKUP(R285,'De Para'!$O$9:$P$25,2,FALSE)</f>
        <v>Lojas com todas as metas</v>
      </c>
      <c r="X285">
        <f>VLOOKUP(W285,content!$B:$C,2,FALSE)</f>
        <v>741869</v>
      </c>
      <c r="Y285">
        <f>VLOOKUP(F285&amp;W285,content!$E:$H,4,FALSE)</f>
        <v>741916</v>
      </c>
    </row>
    <row r="286" spans="1:25" x14ac:dyDescent="0.25">
      <c r="A286">
        <v>1083</v>
      </c>
      <c r="B286" t="str">
        <f>VLOOKUP($A286,'De Para'!$AI$2:$AL$1051,2,0)</f>
        <v>PIRACICABA - SP</v>
      </c>
      <c r="C286">
        <f>VLOOKUP($A286,'De Para'!$AI$2:$AL$1051,3,0)</f>
        <v>116</v>
      </c>
      <c r="D286" t="str">
        <f>VLOOKUP($A286,'De Para'!$AI$2:$AL$1051,4,0)</f>
        <v>SPI/CO</v>
      </c>
      <c r="E286">
        <v>0</v>
      </c>
      <c r="F286" s="7" t="str">
        <f>VLOOKUP($A286,'[1]PORTE 18-19'!$A$4:$M$1053,13,0)</f>
        <v>PORTE 4</v>
      </c>
      <c r="G286">
        <f>VLOOKUP($F286,'De Para'!$M$2:$O$7,3,0)</f>
        <v>115</v>
      </c>
      <c r="H286" s="7" t="str">
        <f>VLOOKUP($R286,'De Para'!$M$10:$N$25,2,0)</f>
        <v>PERFIL A</v>
      </c>
      <c r="I286" s="7" t="str">
        <f t="shared" si="40"/>
        <v>PORTE 4 / PERFIL A</v>
      </c>
      <c r="J286" s="1">
        <f>VLOOKUP($A286,'De Para'!$D$2:$E$1051,2,0)</f>
        <v>623893.42000000004</v>
      </c>
      <c r="K286" s="1">
        <f>VLOOKUP($A286,'De Para'!$A$2:$B$1051,2,0)</f>
        <v>651638.65319630201</v>
      </c>
      <c r="L286" s="1">
        <f>VLOOKUP(A286,'De Para'!$G$2:$H$1050,2,0)</f>
        <v>103552.42330138107</v>
      </c>
      <c r="M286">
        <f>VLOOKUP($A286,'De Para'!$J$2:$K$1051,2,0)</f>
        <v>126</v>
      </c>
      <c r="N286">
        <f t="shared" si="42"/>
        <v>1</v>
      </c>
      <c r="O286">
        <f t="shared" si="43"/>
        <v>1</v>
      </c>
      <c r="P286">
        <f t="shared" si="44"/>
        <v>1</v>
      </c>
      <c r="Q286">
        <f t="shared" si="45"/>
        <v>1</v>
      </c>
      <c r="R286" t="str">
        <f t="shared" si="41"/>
        <v>1111</v>
      </c>
      <c r="S286" s="29" t="e">
        <f>J286/#REF!</f>
        <v>#REF!</v>
      </c>
      <c r="T286" s="29" t="e">
        <f>K286/#REF!</f>
        <v>#REF!</v>
      </c>
      <c r="U286" s="29" t="e">
        <f>L286/#REF!</f>
        <v>#REF!</v>
      </c>
      <c r="W286" t="str">
        <f>VLOOKUP(R286,'De Para'!$O$9:$P$25,2,FALSE)</f>
        <v>Lojas com todas as metas</v>
      </c>
      <c r="X286">
        <f>VLOOKUP(W286,content!$B:$C,2,FALSE)</f>
        <v>741869</v>
      </c>
      <c r="Y286">
        <f>VLOOKUP(F286&amp;W286,content!$E:$H,4,FALSE)</f>
        <v>741916</v>
      </c>
    </row>
    <row r="287" spans="1:25" x14ac:dyDescent="0.25">
      <c r="A287">
        <v>1084</v>
      </c>
      <c r="B287" t="str">
        <f>VLOOKUP($A287,'De Para'!$AI$2:$AL$1051,2,0)</f>
        <v>SOROCABA - SP</v>
      </c>
      <c r="C287">
        <f>VLOOKUP($A287,'De Para'!$AI$2:$AL$1051,3,0)</f>
        <v>115</v>
      </c>
      <c r="D287" t="str">
        <f>VLOOKUP($A287,'De Para'!$AI$2:$AL$1051,4,0)</f>
        <v>SPI/CO</v>
      </c>
      <c r="E287">
        <v>0</v>
      </c>
      <c r="F287" s="7" t="str">
        <f>VLOOKUP($A287,'[1]PORTE 18-19'!$A$4:$M$1053,13,0)</f>
        <v>PORTE 5</v>
      </c>
      <c r="G287">
        <f>VLOOKUP($F287,'De Para'!$M$2:$O$7,3,0)</f>
        <v>140</v>
      </c>
      <c r="H287" s="7" t="str">
        <f>VLOOKUP($R287,'De Para'!$M$10:$N$25,2,0)</f>
        <v>PERFIL A</v>
      </c>
      <c r="I287" s="7" t="str">
        <f t="shared" si="40"/>
        <v>PORTE 5 / PERFIL A</v>
      </c>
      <c r="J287" s="1">
        <f>VLOOKUP($A287,'De Para'!$D$2:$E$1051,2,0)</f>
        <v>959297.35000000009</v>
      </c>
      <c r="K287" s="1">
        <f>VLOOKUP($A287,'De Para'!$A$2:$B$1051,2,0)</f>
        <v>962849.23290399299</v>
      </c>
      <c r="L287" s="1">
        <f>VLOOKUP(A287,'De Para'!$G$2:$H$1050,2,0)</f>
        <v>164909.96100944566</v>
      </c>
      <c r="M287">
        <f>VLOOKUP($A287,'De Para'!$J$2:$K$1051,2,0)</f>
        <v>182</v>
      </c>
      <c r="N287">
        <f t="shared" si="42"/>
        <v>1</v>
      </c>
      <c r="O287">
        <f t="shared" si="43"/>
        <v>1</v>
      </c>
      <c r="P287">
        <f t="shared" si="44"/>
        <v>1</v>
      </c>
      <c r="Q287">
        <f t="shared" si="45"/>
        <v>1</v>
      </c>
      <c r="R287" t="str">
        <f t="shared" si="41"/>
        <v>1111</v>
      </c>
      <c r="S287" s="29" t="e">
        <f>J287/#REF!</f>
        <v>#REF!</v>
      </c>
      <c r="T287" s="29" t="e">
        <f>K287/#REF!</f>
        <v>#REF!</v>
      </c>
      <c r="U287" s="29" t="e">
        <f>L287/#REF!</f>
        <v>#REF!</v>
      </c>
      <c r="W287" t="str">
        <f>VLOOKUP(R287,'De Para'!$O$9:$P$25,2,FALSE)</f>
        <v>Lojas com todas as metas</v>
      </c>
      <c r="X287">
        <f>VLOOKUP(W287,content!$B:$C,2,FALSE)</f>
        <v>741869</v>
      </c>
      <c r="Y287">
        <f>VLOOKUP(F287&amp;W287,content!$E:$H,4,FALSE)</f>
        <v>741921</v>
      </c>
    </row>
    <row r="288" spans="1:25" x14ac:dyDescent="0.25">
      <c r="A288">
        <v>1085</v>
      </c>
      <c r="B288" t="str">
        <f>VLOOKUP($A288,'De Para'!$AI$2:$AL$1051,2,0)</f>
        <v>TAUBATÉ - SP</v>
      </c>
      <c r="C288">
        <f>VLOOKUP($A288,'De Para'!$AI$2:$AL$1051,3,0)</f>
        <v>112</v>
      </c>
      <c r="D288" t="str">
        <f>VLOOKUP($A288,'De Para'!$AI$2:$AL$1051,4,0)</f>
        <v>SPI/CO</v>
      </c>
      <c r="E288">
        <v>0</v>
      </c>
      <c r="F288" s="7" t="str">
        <f>VLOOKUP($A288,'[1]PORTE 18-19'!$A$4:$M$1053,13,0)</f>
        <v>PORTE 4</v>
      </c>
      <c r="G288">
        <f>VLOOKUP($F288,'De Para'!$M$2:$O$7,3,0)</f>
        <v>115</v>
      </c>
      <c r="H288" s="7" t="str">
        <f>VLOOKUP($R288,'De Para'!$M$10:$N$25,2,0)</f>
        <v>PERFIL A</v>
      </c>
      <c r="I288" s="7" t="str">
        <f t="shared" si="40"/>
        <v>PORTE 4 / PERFIL A</v>
      </c>
      <c r="J288" s="1">
        <f>VLOOKUP($A288,'De Para'!$D$2:$E$1051,2,0)</f>
        <v>553983.98</v>
      </c>
      <c r="K288" s="1">
        <f>VLOOKUP($A288,'De Para'!$A$2:$B$1051,2,0)</f>
        <v>361336.01248236356</v>
      </c>
      <c r="L288" s="1">
        <f>VLOOKUP(A288,'De Para'!$G$2:$H$1050,2,0)</f>
        <v>113053.31874740758</v>
      </c>
      <c r="M288">
        <f>VLOOKUP($A288,'De Para'!$J$2:$K$1051,2,0)</f>
        <v>113</v>
      </c>
      <c r="N288">
        <f t="shared" si="42"/>
        <v>1</v>
      </c>
      <c r="O288">
        <f t="shared" si="43"/>
        <v>1</v>
      </c>
      <c r="P288">
        <f t="shared" si="44"/>
        <v>1</v>
      </c>
      <c r="Q288">
        <f t="shared" si="45"/>
        <v>1</v>
      </c>
      <c r="R288" t="str">
        <f t="shared" si="41"/>
        <v>1111</v>
      </c>
      <c r="S288" s="29" t="e">
        <f>J288/#REF!</f>
        <v>#REF!</v>
      </c>
      <c r="T288" s="29" t="e">
        <f>K288/#REF!</f>
        <v>#REF!</v>
      </c>
      <c r="U288" s="29" t="e">
        <f>L288/#REF!</f>
        <v>#REF!</v>
      </c>
      <c r="W288" t="str">
        <f>VLOOKUP(R288,'De Para'!$O$9:$P$25,2,FALSE)</f>
        <v>Lojas com todas as metas</v>
      </c>
      <c r="X288">
        <f>VLOOKUP(W288,content!$B:$C,2,FALSE)</f>
        <v>741869</v>
      </c>
      <c r="Y288">
        <f>VLOOKUP(F288&amp;W288,content!$E:$H,4,FALSE)</f>
        <v>741916</v>
      </c>
    </row>
    <row r="289" spans="1:25" x14ac:dyDescent="0.25">
      <c r="A289">
        <v>1086</v>
      </c>
      <c r="B289" t="str">
        <f>VLOOKUP($A289,'De Para'!$AI$2:$AL$1051,2,0)</f>
        <v>LAPA 3 - SP</v>
      </c>
      <c r="C289">
        <f>VLOOKUP($A289,'De Para'!$AI$2:$AL$1051,3,0)</f>
        <v>312</v>
      </c>
      <c r="D289" t="str">
        <f>VLOOKUP($A289,'De Para'!$AI$2:$AL$1051,4,0)</f>
        <v>GDE SP</v>
      </c>
      <c r="E289">
        <v>0</v>
      </c>
      <c r="F289" s="7" t="str">
        <f>VLOOKUP($A289,'[1]PORTE 18-19'!$A$4:$M$1053,13,0)</f>
        <v>PORTE 4</v>
      </c>
      <c r="G289">
        <f>VLOOKUP($F289,'De Para'!$M$2:$O$7,3,0)</f>
        <v>115</v>
      </c>
      <c r="H289" s="7" t="str">
        <f>VLOOKUP($R289,'De Para'!$M$10:$N$25,2,0)</f>
        <v>PERFIL A</v>
      </c>
      <c r="I289" s="7" t="str">
        <f t="shared" si="40"/>
        <v>PORTE 4 / PERFIL A</v>
      </c>
      <c r="J289" s="1">
        <f>VLOOKUP($A289,'De Para'!$D$2:$E$1051,2,0)</f>
        <v>398553.39999999997</v>
      </c>
      <c r="K289" s="1">
        <f>VLOOKUP($A289,'De Para'!$A$2:$B$1051,2,0)</f>
        <v>465292.79570977564</v>
      </c>
      <c r="L289" s="1">
        <f>VLOOKUP(A289,'De Para'!$G$2:$H$1050,2,0)</f>
        <v>73758.223493246202</v>
      </c>
      <c r="M289">
        <f>VLOOKUP($A289,'De Para'!$J$2:$K$1051,2,0)</f>
        <v>101</v>
      </c>
      <c r="N289">
        <f t="shared" si="42"/>
        <v>1</v>
      </c>
      <c r="O289">
        <f t="shared" si="43"/>
        <v>1</v>
      </c>
      <c r="P289">
        <f t="shared" si="44"/>
        <v>1</v>
      </c>
      <c r="Q289">
        <f t="shared" si="45"/>
        <v>1</v>
      </c>
      <c r="R289" t="str">
        <f t="shared" si="41"/>
        <v>1111</v>
      </c>
      <c r="S289" s="29" t="e">
        <f>J289/#REF!</f>
        <v>#REF!</v>
      </c>
      <c r="T289" s="29" t="e">
        <f>K289/#REF!</f>
        <v>#REF!</v>
      </c>
      <c r="U289" s="29" t="e">
        <f>L289/#REF!</f>
        <v>#REF!</v>
      </c>
      <c r="W289" t="str">
        <f>VLOOKUP(R289,'De Para'!$O$9:$P$25,2,FALSE)</f>
        <v>Lojas com todas as metas</v>
      </c>
      <c r="X289">
        <f>VLOOKUP(W289,content!$B:$C,2,FALSE)</f>
        <v>741869</v>
      </c>
      <c r="Y289">
        <f>VLOOKUP(F289&amp;W289,content!$E:$H,4,FALSE)</f>
        <v>741916</v>
      </c>
    </row>
    <row r="290" spans="1:25" x14ac:dyDescent="0.25">
      <c r="A290">
        <v>1087</v>
      </c>
      <c r="B290" t="str">
        <f>VLOOKUP($A290,'De Para'!$AI$2:$AL$1051,2,0)</f>
        <v>MOGI DAS CRUZES 2 - SP</v>
      </c>
      <c r="C290">
        <f>VLOOKUP($A290,'De Para'!$AI$2:$AL$1051,3,0)</f>
        <v>316</v>
      </c>
      <c r="D290" t="str">
        <f>VLOOKUP($A290,'De Para'!$AI$2:$AL$1051,4,0)</f>
        <v>GDE SP</v>
      </c>
      <c r="E290">
        <v>0</v>
      </c>
      <c r="F290" s="7" t="str">
        <f>VLOOKUP($A290,'[1]PORTE 18-19'!$A$4:$M$1053,13,0)</f>
        <v>PORTE 2</v>
      </c>
      <c r="G290">
        <f>VLOOKUP($F290,'De Para'!$M$2:$O$7,3,0)</f>
        <v>70</v>
      </c>
      <c r="H290" s="7" t="str">
        <f>VLOOKUP($R290,'De Para'!$M$10:$N$25,2,0)</f>
        <v>PERFIL A</v>
      </c>
      <c r="I290" s="7" t="str">
        <f t="shared" si="40"/>
        <v>PORTE 2 / PERFIL A</v>
      </c>
      <c r="J290" s="1">
        <f>VLOOKUP($A290,'De Para'!$D$2:$E$1051,2,0)</f>
        <v>211752.62000000002</v>
      </c>
      <c r="K290" s="1">
        <f>VLOOKUP($A290,'De Para'!$A$2:$B$1051,2,0)</f>
        <v>76224.301038405887</v>
      </c>
      <c r="L290" s="1">
        <f>VLOOKUP(A290,'De Para'!$G$2:$H$1050,2,0)</f>
        <v>59960.373319083606</v>
      </c>
      <c r="M290">
        <f>VLOOKUP($A290,'De Para'!$J$2:$K$1051,2,0)</f>
        <v>58</v>
      </c>
      <c r="N290">
        <f t="shared" si="42"/>
        <v>1</v>
      </c>
      <c r="O290">
        <f t="shared" si="43"/>
        <v>1</v>
      </c>
      <c r="P290">
        <f t="shared" si="44"/>
        <v>1</v>
      </c>
      <c r="Q290">
        <f t="shared" si="45"/>
        <v>1</v>
      </c>
      <c r="R290" t="str">
        <f t="shared" si="41"/>
        <v>1111</v>
      </c>
      <c r="S290" s="29" t="e">
        <f>J290/#REF!</f>
        <v>#REF!</v>
      </c>
      <c r="T290" s="29" t="e">
        <f>K290/#REF!</f>
        <v>#REF!</v>
      </c>
      <c r="U290" s="29" t="e">
        <f>L290/#REF!</f>
        <v>#REF!</v>
      </c>
      <c r="W290" t="str">
        <f>VLOOKUP(R290,'De Para'!$O$9:$P$25,2,FALSE)</f>
        <v>Lojas com todas as metas</v>
      </c>
      <c r="X290">
        <f>VLOOKUP(W290,content!$B:$C,2,FALSE)</f>
        <v>741869</v>
      </c>
      <c r="Y290">
        <f>VLOOKUP(F290&amp;W290,content!$E:$H,4,FALSE)</f>
        <v>741882</v>
      </c>
    </row>
    <row r="291" spans="1:25" x14ac:dyDescent="0.25">
      <c r="A291">
        <v>1089</v>
      </c>
      <c r="B291" t="str">
        <f>VLOOKUP($A291,'De Para'!$AI$2:$AL$1051,2,0)</f>
        <v>CARAGUATATUBA - SP</v>
      </c>
      <c r="C291">
        <f>VLOOKUP($A291,'De Para'!$AI$2:$AL$1051,3,0)</f>
        <v>113</v>
      </c>
      <c r="D291" t="str">
        <f>VLOOKUP($A291,'De Para'!$AI$2:$AL$1051,4,0)</f>
        <v>SPI/CO</v>
      </c>
      <c r="E291">
        <v>0</v>
      </c>
      <c r="F291" s="7" t="str">
        <f>VLOOKUP($A291,'[1]PORTE 18-19'!$A$4:$M$1053,13,0)</f>
        <v>PORTE 3</v>
      </c>
      <c r="G291">
        <f>VLOOKUP($F291,'De Para'!$M$2:$O$7,3,0)</f>
        <v>90</v>
      </c>
      <c r="H291" s="7" t="str">
        <f>VLOOKUP($R291,'De Para'!$M$10:$N$25,2,0)</f>
        <v>PERFIL A</v>
      </c>
      <c r="I291" s="7" t="str">
        <f t="shared" si="40"/>
        <v>PORTE 3 / PERFIL A</v>
      </c>
      <c r="J291" s="1">
        <f>VLOOKUP($A291,'De Para'!$D$2:$E$1051,2,0)</f>
        <v>357034.57999999996</v>
      </c>
      <c r="K291" s="1">
        <f>VLOOKUP($A291,'De Para'!$A$2:$B$1051,2,0)</f>
        <v>267724.55805735267</v>
      </c>
      <c r="L291" s="1">
        <f>VLOOKUP(A291,'De Para'!$G$2:$H$1050,2,0)</f>
        <v>66815.272717224405</v>
      </c>
      <c r="M291">
        <f>VLOOKUP($A291,'De Para'!$J$2:$K$1051,2,0)</f>
        <v>77</v>
      </c>
      <c r="N291">
        <f t="shared" si="42"/>
        <v>1</v>
      </c>
      <c r="O291">
        <f t="shared" si="43"/>
        <v>1</v>
      </c>
      <c r="P291">
        <f t="shared" si="44"/>
        <v>1</v>
      </c>
      <c r="Q291">
        <f t="shared" si="45"/>
        <v>1</v>
      </c>
      <c r="R291" t="str">
        <f t="shared" si="41"/>
        <v>1111</v>
      </c>
      <c r="S291" s="29" t="e">
        <f>J291/#REF!</f>
        <v>#REF!</v>
      </c>
      <c r="T291" s="29" t="e">
        <f>K291/#REF!</f>
        <v>#REF!</v>
      </c>
      <c r="U291" s="29" t="e">
        <f>L291/#REF!</f>
        <v>#REF!</v>
      </c>
      <c r="W291" t="str">
        <f>VLOOKUP(R291,'De Para'!$O$9:$P$25,2,FALSE)</f>
        <v>Lojas com todas as metas</v>
      </c>
      <c r="X291">
        <f>VLOOKUP(W291,content!$B:$C,2,FALSE)</f>
        <v>741869</v>
      </c>
      <c r="Y291">
        <f>VLOOKUP(F291&amp;W291,content!$E:$H,4,FALSE)</f>
        <v>741893</v>
      </c>
    </row>
    <row r="292" spans="1:25" x14ac:dyDescent="0.25">
      <c r="A292">
        <v>1090</v>
      </c>
      <c r="B292" t="str">
        <f>VLOOKUP($A292,'De Para'!$AI$2:$AL$1051,2,0)</f>
        <v>AVARÉ - SP</v>
      </c>
      <c r="C292">
        <f>VLOOKUP($A292,'De Para'!$AI$2:$AL$1051,3,0)</f>
        <v>514</v>
      </c>
      <c r="D292" t="str">
        <f>VLOOKUP($A292,'De Para'!$AI$2:$AL$1051,4,0)</f>
        <v>SUL</v>
      </c>
      <c r="E292">
        <v>0</v>
      </c>
      <c r="F292" s="7" t="str">
        <f>VLOOKUP($A292,'[1]PORTE 18-19'!$A$4:$M$1053,13,0)</f>
        <v>PORTE 3</v>
      </c>
      <c r="G292">
        <f>VLOOKUP($F292,'De Para'!$M$2:$O$7,3,0)</f>
        <v>90</v>
      </c>
      <c r="H292" s="7" t="str">
        <f>VLOOKUP($R292,'De Para'!$M$10:$N$25,2,0)</f>
        <v>PERFIL A</v>
      </c>
      <c r="I292" s="7" t="str">
        <f t="shared" si="40"/>
        <v>PORTE 3 / PERFIL A</v>
      </c>
      <c r="J292" s="1">
        <f>VLOOKUP($A292,'De Para'!$D$2:$E$1051,2,0)</f>
        <v>376410.54</v>
      </c>
      <c r="K292" s="1">
        <f>VLOOKUP($A292,'De Para'!$A$2:$B$1051,2,0)</f>
        <v>211795.05104998706</v>
      </c>
      <c r="L292" s="1">
        <f>VLOOKUP(A292,'De Para'!$G$2:$H$1050,2,0)</f>
        <v>88980.287096753309</v>
      </c>
      <c r="M292">
        <f>VLOOKUP($A292,'De Para'!$J$2:$K$1051,2,0)</f>
        <v>88</v>
      </c>
      <c r="N292">
        <f t="shared" si="42"/>
        <v>1</v>
      </c>
      <c r="O292">
        <f t="shared" si="43"/>
        <v>1</v>
      </c>
      <c r="P292">
        <f t="shared" si="44"/>
        <v>1</v>
      </c>
      <c r="Q292">
        <f t="shared" si="45"/>
        <v>1</v>
      </c>
      <c r="R292" t="str">
        <f t="shared" si="41"/>
        <v>1111</v>
      </c>
      <c r="S292" s="29" t="e">
        <f>J292/#REF!</f>
        <v>#REF!</v>
      </c>
      <c r="T292" s="29" t="e">
        <f>K292/#REF!</f>
        <v>#REF!</v>
      </c>
      <c r="U292" s="29" t="e">
        <f>L292/#REF!</f>
        <v>#REF!</v>
      </c>
      <c r="W292" t="str">
        <f>VLOOKUP(R292,'De Para'!$O$9:$P$25,2,FALSE)</f>
        <v>Lojas com todas as metas</v>
      </c>
      <c r="X292">
        <f>VLOOKUP(W292,content!$B:$C,2,FALSE)</f>
        <v>741869</v>
      </c>
      <c r="Y292">
        <f>VLOOKUP(F292&amp;W292,content!$E:$H,4,FALSE)</f>
        <v>741893</v>
      </c>
    </row>
    <row r="293" spans="1:25" x14ac:dyDescent="0.25">
      <c r="A293">
        <v>1091</v>
      </c>
      <c r="B293" t="str">
        <f>VLOOKUP($A293,'De Para'!$AI$2:$AL$1051,2,0)</f>
        <v>SHOP SOROCABA CENTER - SP</v>
      </c>
      <c r="C293">
        <f>VLOOKUP($A293,'De Para'!$AI$2:$AL$1051,3,0)</f>
        <v>115</v>
      </c>
      <c r="D293" t="str">
        <f>VLOOKUP($A293,'De Para'!$AI$2:$AL$1051,4,0)</f>
        <v>SPI/CO</v>
      </c>
      <c r="E293">
        <v>0</v>
      </c>
      <c r="F293" s="7" t="str">
        <f>VLOOKUP($A293,'[1]PORTE 18-19'!$A$4:$M$1053,13,0)</f>
        <v>PORTE 2</v>
      </c>
      <c r="G293">
        <f>VLOOKUP($F293,'De Para'!$M$2:$O$7,3,0)</f>
        <v>70</v>
      </c>
      <c r="H293" s="7" t="str">
        <f>VLOOKUP($R293,'De Para'!$M$10:$N$25,2,0)</f>
        <v>PERFIL A</v>
      </c>
      <c r="I293" s="7" t="str">
        <f t="shared" si="40"/>
        <v>PORTE 2 / PERFIL A</v>
      </c>
      <c r="J293" s="1">
        <f>VLOOKUP($A293,'De Para'!$D$2:$E$1051,2,0)</f>
        <v>108223.20999999999</v>
      </c>
      <c r="K293" s="1">
        <f>VLOOKUP($A293,'De Para'!$A$2:$B$1051,2,0)</f>
        <v>90596.059779100513</v>
      </c>
      <c r="L293" s="1">
        <f>VLOOKUP(A293,'De Para'!$G$2:$H$1050,2,0)</f>
        <v>49949.670970856903</v>
      </c>
      <c r="M293">
        <f>VLOOKUP($A293,'De Para'!$J$2:$K$1051,2,0)</f>
        <v>34</v>
      </c>
      <c r="N293">
        <f t="shared" si="42"/>
        <v>1</v>
      </c>
      <c r="O293">
        <f t="shared" si="43"/>
        <v>1</v>
      </c>
      <c r="P293">
        <f t="shared" si="44"/>
        <v>1</v>
      </c>
      <c r="Q293">
        <f t="shared" si="45"/>
        <v>1</v>
      </c>
      <c r="R293" t="str">
        <f t="shared" si="41"/>
        <v>1111</v>
      </c>
      <c r="S293" s="29" t="e">
        <f>J293/#REF!</f>
        <v>#REF!</v>
      </c>
      <c r="T293" s="29" t="e">
        <f>K293/#REF!</f>
        <v>#REF!</v>
      </c>
      <c r="U293" s="29" t="e">
        <f>L293/#REF!</f>
        <v>#REF!</v>
      </c>
      <c r="W293" t="str">
        <f>VLOOKUP(R293,'De Para'!$O$9:$P$25,2,FALSE)</f>
        <v>Lojas com todas as metas</v>
      </c>
      <c r="X293">
        <f>VLOOKUP(W293,content!$B:$C,2,FALSE)</f>
        <v>741869</v>
      </c>
      <c r="Y293">
        <f>VLOOKUP(F293&amp;W293,content!$E:$H,4,FALSE)</f>
        <v>741882</v>
      </c>
    </row>
    <row r="294" spans="1:25" x14ac:dyDescent="0.25">
      <c r="A294">
        <v>1092</v>
      </c>
      <c r="B294" t="str">
        <f>VLOOKUP($A294,'De Para'!$AI$2:$AL$1051,2,0)</f>
        <v>LINS - SP</v>
      </c>
      <c r="C294">
        <f>VLOOKUP($A294,'De Para'!$AI$2:$AL$1051,3,0)</f>
        <v>515</v>
      </c>
      <c r="D294" t="str">
        <f>VLOOKUP($A294,'De Para'!$AI$2:$AL$1051,4,0)</f>
        <v>SUL</v>
      </c>
      <c r="E294">
        <v>0</v>
      </c>
      <c r="F294" s="7" t="str">
        <f>VLOOKUP($A294,'[1]PORTE 18-19'!$A$4:$M$1053,13,0)</f>
        <v>PORTE 3</v>
      </c>
      <c r="G294">
        <f>VLOOKUP($F294,'De Para'!$M$2:$O$7,3,0)</f>
        <v>90</v>
      </c>
      <c r="H294" s="7" t="str">
        <f>VLOOKUP($R294,'De Para'!$M$10:$N$25,2,0)</f>
        <v>PERFIL A</v>
      </c>
      <c r="I294" s="7" t="str">
        <f t="shared" si="40"/>
        <v>PORTE 3 / PERFIL A</v>
      </c>
      <c r="J294" s="1">
        <f>VLOOKUP($A294,'De Para'!$D$2:$E$1051,2,0)</f>
        <v>362684.33000000007</v>
      </c>
      <c r="K294" s="1">
        <f>VLOOKUP($A294,'De Para'!$A$2:$B$1051,2,0)</f>
        <v>189474.47900739423</v>
      </c>
      <c r="L294" s="1">
        <f>VLOOKUP(A294,'De Para'!$G$2:$H$1050,2,0)</f>
        <v>64706.650774014466</v>
      </c>
      <c r="M294">
        <f>VLOOKUP($A294,'De Para'!$J$2:$K$1051,2,0)</f>
        <v>86</v>
      </c>
      <c r="N294">
        <f t="shared" si="42"/>
        <v>1</v>
      </c>
      <c r="O294">
        <f t="shared" si="43"/>
        <v>1</v>
      </c>
      <c r="P294">
        <f t="shared" si="44"/>
        <v>1</v>
      </c>
      <c r="Q294">
        <f t="shared" si="45"/>
        <v>1</v>
      </c>
      <c r="R294" t="str">
        <f t="shared" si="41"/>
        <v>1111</v>
      </c>
      <c r="S294" s="29" t="e">
        <f>J294/#REF!</f>
        <v>#REF!</v>
      </c>
      <c r="T294" s="29" t="e">
        <f>K294/#REF!</f>
        <v>#REF!</v>
      </c>
      <c r="U294" s="29" t="e">
        <f>L294/#REF!</f>
        <v>#REF!</v>
      </c>
      <c r="W294" t="str">
        <f>VLOOKUP(R294,'De Para'!$O$9:$P$25,2,FALSE)</f>
        <v>Lojas com todas as metas</v>
      </c>
      <c r="X294">
        <f>VLOOKUP(W294,content!$B:$C,2,FALSE)</f>
        <v>741869</v>
      </c>
      <c r="Y294">
        <f>VLOOKUP(F294&amp;W294,content!$E:$H,4,FALSE)</f>
        <v>741893</v>
      </c>
    </row>
    <row r="295" spans="1:25" x14ac:dyDescent="0.25">
      <c r="A295">
        <v>1093</v>
      </c>
      <c r="B295" t="str">
        <f>VLOOKUP($A295,'De Para'!$AI$2:$AL$1051,2,0)</f>
        <v>JUIZ DE FORA BATISTA  - MG</v>
      </c>
      <c r="C295">
        <f>VLOOKUP($A295,'De Para'!$AI$2:$AL$1051,3,0)</f>
        <v>216</v>
      </c>
      <c r="D295" t="str">
        <f>VLOOKUP($A295,'De Para'!$AI$2:$AL$1051,4,0)</f>
        <v>RIO/ES</v>
      </c>
      <c r="E295">
        <v>0</v>
      </c>
      <c r="F295" s="7" t="str">
        <f>VLOOKUP($A295,'[1]PORTE 18-19'!$A$4:$M$1053,13,0)</f>
        <v>PORTE 3</v>
      </c>
      <c r="G295">
        <f>VLOOKUP($F295,'De Para'!$M$2:$O$7,3,0)</f>
        <v>90</v>
      </c>
      <c r="H295" s="7" t="str">
        <f>VLOOKUP($R295,'De Para'!$M$10:$N$25,2,0)</f>
        <v>PERFIL A</v>
      </c>
      <c r="I295" s="7" t="str">
        <f t="shared" si="40"/>
        <v>PORTE 3 / PERFIL A</v>
      </c>
      <c r="J295" s="1">
        <f>VLOOKUP($A295,'De Para'!$D$2:$E$1051,2,0)</f>
        <v>411510.56000000011</v>
      </c>
      <c r="K295" s="1">
        <f>VLOOKUP($A295,'De Para'!$A$2:$B$1051,2,0)</f>
        <v>314071.60379021545</v>
      </c>
      <c r="L295" s="1">
        <f>VLOOKUP(A295,'De Para'!$G$2:$H$1050,2,0)</f>
        <v>88282.685358505201</v>
      </c>
      <c r="M295">
        <f>VLOOKUP($A295,'De Para'!$J$2:$K$1051,2,0)</f>
        <v>95</v>
      </c>
      <c r="N295">
        <f t="shared" si="42"/>
        <v>1</v>
      </c>
      <c r="O295">
        <f t="shared" si="43"/>
        <v>1</v>
      </c>
      <c r="P295">
        <f t="shared" si="44"/>
        <v>1</v>
      </c>
      <c r="Q295">
        <f t="shared" si="45"/>
        <v>1</v>
      </c>
      <c r="R295" t="str">
        <f t="shared" si="41"/>
        <v>1111</v>
      </c>
      <c r="S295" s="29" t="e">
        <f>J295/#REF!</f>
        <v>#REF!</v>
      </c>
      <c r="T295" s="29" t="e">
        <f>K295/#REF!</f>
        <v>#REF!</v>
      </c>
      <c r="U295" s="29" t="e">
        <f>L295/#REF!</f>
        <v>#REF!</v>
      </c>
      <c r="W295" t="str">
        <f>VLOOKUP(R295,'De Para'!$O$9:$P$25,2,FALSE)</f>
        <v>Lojas com todas as metas</v>
      </c>
      <c r="X295">
        <f>VLOOKUP(W295,content!$B:$C,2,FALSE)</f>
        <v>741869</v>
      </c>
      <c r="Y295">
        <f>VLOOKUP(F295&amp;W295,content!$E:$H,4,FALSE)</f>
        <v>741893</v>
      </c>
    </row>
    <row r="296" spans="1:25" x14ac:dyDescent="0.25">
      <c r="A296">
        <v>1094</v>
      </c>
      <c r="B296" t="str">
        <f>VLOOKUP($A296,'De Para'!$AI$2:$AL$1051,2,0)</f>
        <v>LORENA - SP</v>
      </c>
      <c r="C296">
        <f>VLOOKUP($A296,'De Para'!$AI$2:$AL$1051,3,0)</f>
        <v>112</v>
      </c>
      <c r="D296" t="str">
        <f>VLOOKUP($A296,'De Para'!$AI$2:$AL$1051,4,0)</f>
        <v>SPI/CO</v>
      </c>
      <c r="E296">
        <v>0</v>
      </c>
      <c r="F296" s="7" t="str">
        <f>VLOOKUP($A296,'[1]PORTE 18-19'!$A$4:$M$1053,13,0)</f>
        <v>PORTE 2</v>
      </c>
      <c r="G296">
        <f>VLOOKUP($F296,'De Para'!$M$2:$O$7,3,0)</f>
        <v>70</v>
      </c>
      <c r="H296" s="7" t="str">
        <f>VLOOKUP($R296,'De Para'!$M$10:$N$25,2,0)</f>
        <v>PERFIL A</v>
      </c>
      <c r="I296" s="7" t="str">
        <f t="shared" si="40"/>
        <v>PORTE 2 / PERFIL A</v>
      </c>
      <c r="J296" s="1">
        <f>VLOOKUP($A296,'De Para'!$D$2:$E$1051,2,0)</f>
        <v>222564.99</v>
      </c>
      <c r="K296" s="1">
        <f>VLOOKUP($A296,'De Para'!$A$2:$B$1051,2,0)</f>
        <v>172403.05632618209</v>
      </c>
      <c r="L296" s="1">
        <f>VLOOKUP(A296,'De Para'!$G$2:$H$1050,2,0)</f>
        <v>49416.647646849975</v>
      </c>
      <c r="M296">
        <f>VLOOKUP($A296,'De Para'!$J$2:$K$1051,2,0)</f>
        <v>50</v>
      </c>
      <c r="N296">
        <f t="shared" si="42"/>
        <v>1</v>
      </c>
      <c r="O296">
        <f t="shared" si="43"/>
        <v>1</v>
      </c>
      <c r="P296">
        <f t="shared" si="44"/>
        <v>1</v>
      </c>
      <c r="Q296">
        <f t="shared" si="45"/>
        <v>1</v>
      </c>
      <c r="R296" t="str">
        <f t="shared" si="41"/>
        <v>1111</v>
      </c>
      <c r="S296" s="29" t="e">
        <f>J296/#REF!</f>
        <v>#REF!</v>
      </c>
      <c r="T296" s="29" t="e">
        <f>K296/#REF!</f>
        <v>#REF!</v>
      </c>
      <c r="U296" s="29" t="e">
        <f>L296/#REF!</f>
        <v>#REF!</v>
      </c>
      <c r="W296" t="str">
        <f>VLOOKUP(R296,'De Para'!$O$9:$P$25,2,FALSE)</f>
        <v>Lojas com todas as metas</v>
      </c>
      <c r="X296">
        <f>VLOOKUP(W296,content!$B:$C,2,FALSE)</f>
        <v>741869</v>
      </c>
      <c r="Y296">
        <f>VLOOKUP(F296&amp;W296,content!$E:$H,4,FALSE)</f>
        <v>741882</v>
      </c>
    </row>
    <row r="297" spans="1:25" x14ac:dyDescent="0.25">
      <c r="A297">
        <v>1095</v>
      </c>
      <c r="B297" t="str">
        <f>VLOOKUP($A297,'De Para'!$AI$2:$AL$1051,2,0)</f>
        <v>CAMPINAS 4 - SP</v>
      </c>
      <c r="C297">
        <f>VLOOKUP($A297,'De Para'!$AI$2:$AL$1051,3,0)</f>
        <v>114</v>
      </c>
      <c r="D297" t="str">
        <f>VLOOKUP($A297,'De Para'!$AI$2:$AL$1051,4,0)</f>
        <v>SPI/CO</v>
      </c>
      <c r="E297">
        <v>0</v>
      </c>
      <c r="F297" s="7" t="str">
        <f>VLOOKUP($A297,'[1]PORTE 18-19'!$A$4:$M$1053,13,0)</f>
        <v>PORTE 2</v>
      </c>
      <c r="G297">
        <f>VLOOKUP($F297,'De Para'!$M$2:$O$7,3,0)</f>
        <v>70</v>
      </c>
      <c r="H297" s="7" t="str">
        <f>VLOOKUP($R297,'De Para'!$M$10:$N$25,2,0)</f>
        <v>PERFIL A</v>
      </c>
      <c r="I297" s="7" t="str">
        <f t="shared" si="40"/>
        <v>PORTE 2 / PERFIL A</v>
      </c>
      <c r="J297" s="1">
        <f>VLOOKUP($A297,'De Para'!$D$2:$E$1051,2,0)</f>
        <v>236951.6</v>
      </c>
      <c r="K297" s="1">
        <f>VLOOKUP($A297,'De Para'!$A$2:$B$1051,2,0)</f>
        <v>163161.80365755121</v>
      </c>
      <c r="L297" s="1">
        <f>VLOOKUP(A297,'De Para'!$G$2:$H$1050,2,0)</f>
        <v>42644.911046081994</v>
      </c>
      <c r="M297">
        <f>VLOOKUP($A297,'De Para'!$J$2:$K$1051,2,0)</f>
        <v>62</v>
      </c>
      <c r="N297">
        <f t="shared" si="42"/>
        <v>1</v>
      </c>
      <c r="O297">
        <f t="shared" si="43"/>
        <v>1</v>
      </c>
      <c r="P297">
        <f t="shared" si="44"/>
        <v>1</v>
      </c>
      <c r="Q297">
        <f t="shared" si="45"/>
        <v>1</v>
      </c>
      <c r="R297" t="str">
        <f t="shared" si="41"/>
        <v>1111</v>
      </c>
      <c r="S297" s="29" t="e">
        <f>J297/#REF!</f>
        <v>#REF!</v>
      </c>
      <c r="T297" s="29" t="e">
        <f>K297/#REF!</f>
        <v>#REF!</v>
      </c>
      <c r="U297" s="29" t="e">
        <f>L297/#REF!</f>
        <v>#REF!</v>
      </c>
      <c r="W297" t="str">
        <f>VLOOKUP(R297,'De Para'!$O$9:$P$25,2,FALSE)</f>
        <v>Lojas com todas as metas</v>
      </c>
      <c r="X297">
        <f>VLOOKUP(W297,content!$B:$C,2,FALSE)</f>
        <v>741869</v>
      </c>
      <c r="Y297">
        <f>VLOOKUP(F297&amp;W297,content!$E:$H,4,FALSE)</f>
        <v>741882</v>
      </c>
    </row>
    <row r="298" spans="1:25" x14ac:dyDescent="0.25">
      <c r="A298">
        <v>1096</v>
      </c>
      <c r="B298" t="str">
        <f>VLOOKUP($A298,'De Para'!$AI$2:$AL$1051,2,0)</f>
        <v>SÃO JOÃO DE MERITI 3 - RJ</v>
      </c>
      <c r="C298">
        <f>VLOOKUP($A298,'De Para'!$AI$2:$AL$1051,3,0)</f>
        <v>217</v>
      </c>
      <c r="D298" t="str">
        <f>VLOOKUP($A298,'De Para'!$AI$2:$AL$1051,4,0)</f>
        <v>RIO/ES</v>
      </c>
      <c r="E298">
        <v>0</v>
      </c>
      <c r="F298" s="7" t="str">
        <f>VLOOKUP($A298,'[1]PORTE 18-19'!$A$4:$M$1053,13,0)</f>
        <v>PORTE 5</v>
      </c>
      <c r="G298">
        <f>VLOOKUP($F298,'De Para'!$M$2:$O$7,3,0)</f>
        <v>140</v>
      </c>
      <c r="H298" s="7" t="str">
        <f>VLOOKUP($R298,'De Para'!$M$10:$N$25,2,0)</f>
        <v>PERFIL A</v>
      </c>
      <c r="I298" s="7" t="str">
        <f t="shared" si="40"/>
        <v>PORTE 5 / PERFIL A</v>
      </c>
      <c r="J298" s="1">
        <f>VLOOKUP($A298,'De Para'!$D$2:$E$1051,2,0)</f>
        <v>826077.61</v>
      </c>
      <c r="K298" s="1">
        <f>VLOOKUP($A298,'De Para'!$A$2:$B$1051,2,0)</f>
        <v>703774.8302820588</v>
      </c>
      <c r="L298" s="1">
        <f>VLOOKUP(A298,'De Para'!$G$2:$H$1050,2,0)</f>
        <v>119603.89981319786</v>
      </c>
      <c r="M298">
        <f>VLOOKUP($A298,'De Para'!$J$2:$K$1051,2,0)</f>
        <v>212</v>
      </c>
      <c r="N298">
        <f t="shared" si="42"/>
        <v>1</v>
      </c>
      <c r="O298">
        <f t="shared" si="43"/>
        <v>1</v>
      </c>
      <c r="P298">
        <f t="shared" si="44"/>
        <v>1</v>
      </c>
      <c r="Q298">
        <f t="shared" si="45"/>
        <v>1</v>
      </c>
      <c r="R298" t="str">
        <f t="shared" si="41"/>
        <v>1111</v>
      </c>
      <c r="S298" s="29" t="e">
        <f>J298/#REF!</f>
        <v>#REF!</v>
      </c>
      <c r="T298" s="29" t="e">
        <f>K298/#REF!</f>
        <v>#REF!</v>
      </c>
      <c r="U298" s="29" t="e">
        <f>L298/#REF!</f>
        <v>#REF!</v>
      </c>
      <c r="W298" t="str">
        <f>VLOOKUP(R298,'De Para'!$O$9:$P$25,2,FALSE)</f>
        <v>Lojas com todas as metas</v>
      </c>
      <c r="X298">
        <f>VLOOKUP(W298,content!$B:$C,2,FALSE)</f>
        <v>741869</v>
      </c>
      <c r="Y298">
        <f>VLOOKUP(F298&amp;W298,content!$E:$H,4,FALSE)</f>
        <v>741921</v>
      </c>
    </row>
    <row r="299" spans="1:25" x14ac:dyDescent="0.25">
      <c r="A299">
        <v>1098</v>
      </c>
      <c r="B299" t="str">
        <f>VLOOKUP($A299,'De Para'!$AI$2:$AL$1051,2,0)</f>
        <v>ITAIM PAULISTA  - SP</v>
      </c>
      <c r="C299">
        <f>VLOOKUP($A299,'De Para'!$AI$2:$AL$1051,3,0)</f>
        <v>316</v>
      </c>
      <c r="D299" t="str">
        <f>VLOOKUP($A299,'De Para'!$AI$2:$AL$1051,4,0)</f>
        <v>GDE SP</v>
      </c>
      <c r="E299">
        <v>0</v>
      </c>
      <c r="F299" s="7" t="str">
        <f>VLOOKUP($A299,'[1]PORTE 18-19'!$A$4:$M$1053,13,0)</f>
        <v>PORTE 6</v>
      </c>
      <c r="G299">
        <f>VLOOKUP($F299,'De Para'!$M$2:$O$7,3,0)</f>
        <v>170</v>
      </c>
      <c r="H299" s="7" t="str">
        <f>VLOOKUP($R299,'De Para'!$M$10:$N$25,2,0)</f>
        <v>PERFIL A</v>
      </c>
      <c r="I299" s="7" t="str">
        <f t="shared" si="40"/>
        <v>PORTE 6 / PERFIL A</v>
      </c>
      <c r="J299" s="1">
        <f>VLOOKUP($A299,'De Para'!$D$2:$E$1051,2,0)</f>
        <v>785932.66999999993</v>
      </c>
      <c r="K299" s="1">
        <f>VLOOKUP($A299,'De Para'!$A$2:$B$1051,2,0)</f>
        <v>903777.91995406593</v>
      </c>
      <c r="L299" s="1">
        <f>VLOOKUP(A299,'De Para'!$G$2:$H$1050,2,0)</f>
        <v>209390.83265586416</v>
      </c>
      <c r="M299">
        <f>VLOOKUP($A299,'De Para'!$J$2:$K$1051,2,0)</f>
        <v>203</v>
      </c>
      <c r="N299">
        <f t="shared" si="42"/>
        <v>1</v>
      </c>
      <c r="O299">
        <f t="shared" si="43"/>
        <v>1</v>
      </c>
      <c r="P299">
        <f t="shared" si="44"/>
        <v>1</v>
      </c>
      <c r="Q299">
        <f t="shared" si="45"/>
        <v>1</v>
      </c>
      <c r="R299" t="str">
        <f t="shared" si="41"/>
        <v>1111</v>
      </c>
      <c r="S299" s="29" t="e">
        <f>J299/#REF!</f>
        <v>#REF!</v>
      </c>
      <c r="T299" s="29" t="e">
        <f>K299/#REF!</f>
        <v>#REF!</v>
      </c>
      <c r="U299" s="29" t="e">
        <f>L299/#REF!</f>
        <v>#REF!</v>
      </c>
      <c r="W299" t="str">
        <f>VLOOKUP(R299,'De Para'!$O$9:$P$25,2,FALSE)</f>
        <v>Lojas com todas as metas</v>
      </c>
      <c r="X299">
        <f>VLOOKUP(W299,content!$B:$C,2,FALSE)</f>
        <v>741869</v>
      </c>
      <c r="Y299">
        <f>VLOOKUP(F299&amp;W299,content!$E:$H,4,FALSE)</f>
        <v>741925</v>
      </c>
    </row>
    <row r="300" spans="1:25" x14ac:dyDescent="0.25">
      <c r="A300">
        <v>1099</v>
      </c>
      <c r="B300" t="str">
        <f>VLOOKUP($A300,'De Para'!$AI$2:$AL$1051,2,0)</f>
        <v>UBERLÂNDIA - MG</v>
      </c>
      <c r="C300">
        <f>VLOOKUP($A300,'De Para'!$AI$2:$AL$1051,3,0)</f>
        <v>120</v>
      </c>
      <c r="D300" t="str">
        <f>VLOOKUP($A300,'De Para'!$AI$2:$AL$1051,4,0)</f>
        <v>SPI/CO</v>
      </c>
      <c r="E300">
        <v>0</v>
      </c>
      <c r="F300" s="7" t="str">
        <f>VLOOKUP($A300,'[1]PORTE 18-19'!$A$4:$M$1053,13,0)</f>
        <v>PORTE 4</v>
      </c>
      <c r="G300">
        <f>VLOOKUP($F300,'De Para'!$M$2:$O$7,3,0)</f>
        <v>115</v>
      </c>
      <c r="H300" s="7" t="str">
        <f>VLOOKUP($R300,'De Para'!$M$10:$N$25,2,0)</f>
        <v>PERFIL A</v>
      </c>
      <c r="I300" s="7" t="str">
        <f t="shared" si="40"/>
        <v>PORTE 4 / PERFIL A</v>
      </c>
      <c r="J300" s="1">
        <f>VLOOKUP($A300,'De Para'!$D$2:$E$1051,2,0)</f>
        <v>493201.80999999994</v>
      </c>
      <c r="K300" s="1">
        <f>VLOOKUP($A300,'De Para'!$A$2:$B$1051,2,0)</f>
        <v>476307.95132457622</v>
      </c>
      <c r="L300" s="1">
        <f>VLOOKUP(A300,'De Para'!$G$2:$H$1050,2,0)</f>
        <v>80690.61067363841</v>
      </c>
      <c r="M300">
        <f>VLOOKUP($A300,'De Para'!$J$2:$K$1051,2,0)</f>
        <v>104</v>
      </c>
      <c r="N300">
        <f t="shared" si="42"/>
        <v>1</v>
      </c>
      <c r="O300">
        <f t="shared" si="43"/>
        <v>1</v>
      </c>
      <c r="P300">
        <f t="shared" si="44"/>
        <v>1</v>
      </c>
      <c r="Q300">
        <f t="shared" si="45"/>
        <v>1</v>
      </c>
      <c r="R300" t="str">
        <f t="shared" si="41"/>
        <v>1111</v>
      </c>
      <c r="S300" s="29" t="e">
        <f>J300/#REF!</f>
        <v>#REF!</v>
      </c>
      <c r="T300" s="29" t="e">
        <f>K300/#REF!</f>
        <v>#REF!</v>
      </c>
      <c r="U300" s="29" t="e">
        <f>L300/#REF!</f>
        <v>#REF!</v>
      </c>
      <c r="W300" t="str">
        <f>VLOOKUP(R300,'De Para'!$O$9:$P$25,2,FALSE)</f>
        <v>Lojas com todas as metas</v>
      </c>
      <c r="X300">
        <f>VLOOKUP(W300,content!$B:$C,2,FALSE)</f>
        <v>741869</v>
      </c>
      <c r="Y300">
        <f>VLOOKUP(F300&amp;W300,content!$E:$H,4,FALSE)</f>
        <v>741916</v>
      </c>
    </row>
    <row r="301" spans="1:25" x14ac:dyDescent="0.25">
      <c r="A301">
        <v>1100</v>
      </c>
      <c r="B301" t="str">
        <f>VLOOKUP($A301,'De Para'!$AI$2:$AL$1051,2,0)</f>
        <v>ITAQUERA 2 - SP</v>
      </c>
      <c r="C301">
        <f>VLOOKUP($A301,'De Para'!$AI$2:$AL$1051,3,0)</f>
        <v>318</v>
      </c>
      <c r="D301" t="str">
        <f>VLOOKUP($A301,'De Para'!$AI$2:$AL$1051,4,0)</f>
        <v>GDE SP</v>
      </c>
      <c r="E301">
        <v>0</v>
      </c>
      <c r="F301" s="7" t="str">
        <f>VLOOKUP($A301,'[1]PORTE 18-19'!$A$4:$M$1053,13,0)</f>
        <v>PORTE 3</v>
      </c>
      <c r="G301">
        <f>VLOOKUP($F301,'De Para'!$M$2:$O$7,3,0)</f>
        <v>90</v>
      </c>
      <c r="H301" s="7" t="str">
        <f>VLOOKUP($R301,'De Para'!$M$10:$N$25,2,0)</f>
        <v>PERFIL A</v>
      </c>
      <c r="I301" s="7" t="str">
        <f t="shared" si="40"/>
        <v>PORTE 3 / PERFIL A</v>
      </c>
      <c r="J301" s="1">
        <f>VLOOKUP($A301,'De Para'!$D$2:$E$1051,2,0)</f>
        <v>348466.51</v>
      </c>
      <c r="K301" s="1">
        <f>VLOOKUP($A301,'De Para'!$A$2:$B$1051,2,0)</f>
        <v>515418.28048166755</v>
      </c>
      <c r="L301" s="1">
        <f>VLOOKUP(A301,'De Para'!$G$2:$H$1050,2,0)</f>
        <v>73556.975231746503</v>
      </c>
      <c r="M301">
        <f>VLOOKUP($A301,'De Para'!$J$2:$K$1051,2,0)</f>
        <v>73</v>
      </c>
      <c r="N301">
        <f t="shared" si="42"/>
        <v>1</v>
      </c>
      <c r="O301">
        <f t="shared" si="43"/>
        <v>1</v>
      </c>
      <c r="P301">
        <f t="shared" si="44"/>
        <v>1</v>
      </c>
      <c r="Q301">
        <f t="shared" si="45"/>
        <v>1</v>
      </c>
      <c r="R301" t="str">
        <f t="shared" si="41"/>
        <v>1111</v>
      </c>
      <c r="S301" s="29" t="e">
        <f>J301/#REF!</f>
        <v>#REF!</v>
      </c>
      <c r="T301" s="29" t="e">
        <f>K301/#REF!</f>
        <v>#REF!</v>
      </c>
      <c r="U301" s="29" t="e">
        <f>L301/#REF!</f>
        <v>#REF!</v>
      </c>
      <c r="W301" t="str">
        <f>VLOOKUP(R301,'De Para'!$O$9:$P$25,2,FALSE)</f>
        <v>Lojas com todas as metas</v>
      </c>
      <c r="X301">
        <f>VLOOKUP(W301,content!$B:$C,2,FALSE)</f>
        <v>741869</v>
      </c>
      <c r="Y301">
        <f>VLOOKUP(F301&amp;W301,content!$E:$H,4,FALSE)</f>
        <v>741893</v>
      </c>
    </row>
    <row r="302" spans="1:25" x14ac:dyDescent="0.25">
      <c r="A302">
        <v>1101</v>
      </c>
      <c r="B302" t="str">
        <f>VLOOKUP($A302,'De Para'!$AI$2:$AL$1051,2,0)</f>
        <v>VILA ALICE - GUARUJÁ - SP</v>
      </c>
      <c r="C302">
        <f>VLOOKUP($A302,'De Para'!$AI$2:$AL$1051,3,0)</f>
        <v>113</v>
      </c>
      <c r="D302" t="str">
        <f>VLOOKUP($A302,'De Para'!$AI$2:$AL$1051,4,0)</f>
        <v>SPI/CO</v>
      </c>
      <c r="E302">
        <v>0</v>
      </c>
      <c r="F302" s="7" t="str">
        <f>VLOOKUP($A302,'[1]PORTE 18-19'!$A$4:$M$1053,13,0)</f>
        <v>PORTE 4</v>
      </c>
      <c r="G302">
        <f>VLOOKUP($F302,'De Para'!$M$2:$O$7,3,0)</f>
        <v>115</v>
      </c>
      <c r="H302" s="7" t="str">
        <f>VLOOKUP($R302,'De Para'!$M$10:$N$25,2,0)</f>
        <v>PERFIL A</v>
      </c>
      <c r="I302" s="7" t="str">
        <f t="shared" si="40"/>
        <v>PORTE 4 / PERFIL A</v>
      </c>
      <c r="J302" s="1">
        <f>VLOOKUP($A302,'De Para'!$D$2:$E$1051,2,0)</f>
        <v>477419.70999999996</v>
      </c>
      <c r="K302" s="1">
        <f>VLOOKUP($A302,'De Para'!$A$2:$B$1051,2,0)</f>
        <v>449053.70718628448</v>
      </c>
      <c r="L302" s="1">
        <f>VLOOKUP(A302,'De Para'!$G$2:$H$1050,2,0)</f>
        <v>76830.898107188637</v>
      </c>
      <c r="M302">
        <f>VLOOKUP($A302,'De Para'!$J$2:$K$1051,2,0)</f>
        <v>76</v>
      </c>
      <c r="N302">
        <f t="shared" si="42"/>
        <v>1</v>
      </c>
      <c r="O302">
        <f t="shared" si="43"/>
        <v>1</v>
      </c>
      <c r="P302">
        <f t="shared" si="44"/>
        <v>1</v>
      </c>
      <c r="Q302">
        <f t="shared" si="45"/>
        <v>1</v>
      </c>
      <c r="R302" t="str">
        <f t="shared" si="41"/>
        <v>1111</v>
      </c>
      <c r="S302" s="29" t="e">
        <f>J302/#REF!</f>
        <v>#REF!</v>
      </c>
      <c r="T302" s="29" t="e">
        <f>K302/#REF!</f>
        <v>#REF!</v>
      </c>
      <c r="U302" s="29" t="e">
        <f>L302/#REF!</f>
        <v>#REF!</v>
      </c>
      <c r="W302" t="str">
        <f>VLOOKUP(R302,'De Para'!$O$9:$P$25,2,FALSE)</f>
        <v>Lojas com todas as metas</v>
      </c>
      <c r="X302">
        <f>VLOOKUP(W302,content!$B:$C,2,FALSE)</f>
        <v>741869</v>
      </c>
      <c r="Y302">
        <f>VLOOKUP(F302&amp;W302,content!$E:$H,4,FALSE)</f>
        <v>741916</v>
      </c>
    </row>
    <row r="303" spans="1:25" x14ac:dyDescent="0.25">
      <c r="A303">
        <v>1103</v>
      </c>
      <c r="B303" t="str">
        <f>VLOOKUP($A303,'De Para'!$AI$2:$AL$1051,2,0)</f>
        <v>SHOP OSASCO PLAZA - SP</v>
      </c>
      <c r="C303">
        <f>VLOOKUP($A303,'De Para'!$AI$2:$AL$1051,3,0)</f>
        <v>314</v>
      </c>
      <c r="D303" t="str">
        <f>VLOOKUP($A303,'De Para'!$AI$2:$AL$1051,4,0)</f>
        <v>GDE SP</v>
      </c>
      <c r="E303">
        <v>0</v>
      </c>
      <c r="F303" s="7" t="str">
        <f>VLOOKUP($A303,'[1]PORTE 18-19'!$A$4:$M$1053,13,0)</f>
        <v>PORTE 4</v>
      </c>
      <c r="G303">
        <f>VLOOKUP($F303,'De Para'!$M$2:$O$7,3,0)</f>
        <v>115</v>
      </c>
      <c r="H303" s="7" t="str">
        <f>VLOOKUP($R303,'De Para'!$M$10:$N$25,2,0)</f>
        <v>PERFIL C</v>
      </c>
      <c r="I303" s="7" t="str">
        <f t="shared" si="40"/>
        <v>PORTE 4 / PERFIL C</v>
      </c>
      <c r="J303" s="1">
        <f>VLOOKUP($A303,'De Para'!$D$2:$E$1051,2,0)</f>
        <v>284109.19999999995</v>
      </c>
      <c r="K303" s="1">
        <f>VLOOKUP($A303,'De Para'!$A$2:$B$1051,2,0)</f>
        <v>0</v>
      </c>
      <c r="L303" s="1">
        <f>VLOOKUP(A303,'De Para'!$G$2:$H$1050,2,0)</f>
        <v>117775.19563894781</v>
      </c>
      <c r="M303">
        <f>VLOOKUP($A303,'De Para'!$J$2:$K$1051,2,0)</f>
        <v>125</v>
      </c>
      <c r="N303">
        <f t="shared" si="42"/>
        <v>1</v>
      </c>
      <c r="O303">
        <f t="shared" si="43"/>
        <v>0</v>
      </c>
      <c r="P303">
        <f t="shared" si="44"/>
        <v>1</v>
      </c>
      <c r="Q303">
        <f t="shared" si="45"/>
        <v>1</v>
      </c>
      <c r="R303" t="str">
        <f t="shared" si="41"/>
        <v>1011</v>
      </c>
      <c r="S303" s="29" t="e">
        <f>J303/#REF!</f>
        <v>#REF!</v>
      </c>
      <c r="T303" s="29" t="e">
        <f>K303/#REF!</f>
        <v>#REF!</v>
      </c>
      <c r="U303" s="29" t="e">
        <f>L303/#REF!</f>
        <v>#REF!</v>
      </c>
      <c r="W303" t="str">
        <f>VLOOKUP(R303,'De Para'!$O$9:$P$25,2,FALSE)</f>
        <v>Lojas sem meta de Móveis</v>
      </c>
      <c r="X303">
        <f>VLOOKUP(W303,content!$B:$C,2,FALSE)</f>
        <v>741888</v>
      </c>
      <c r="Y303">
        <f>VLOOKUP(F303&amp;W303,content!$E:$H,4,FALSE)</f>
        <v>741920</v>
      </c>
    </row>
    <row r="304" spans="1:25" x14ac:dyDescent="0.25">
      <c r="A304">
        <v>1105</v>
      </c>
      <c r="B304" t="str">
        <f>VLOOKUP($A304,'De Para'!$AI$2:$AL$1051,2,0)</f>
        <v>ARARAQUARA - SP</v>
      </c>
      <c r="C304">
        <f>VLOOKUP($A304,'De Para'!$AI$2:$AL$1051,3,0)</f>
        <v>514</v>
      </c>
      <c r="D304" t="str">
        <f>VLOOKUP($A304,'De Para'!$AI$2:$AL$1051,4,0)</f>
        <v>SUL</v>
      </c>
      <c r="E304">
        <v>0</v>
      </c>
      <c r="F304" s="7" t="str">
        <f>VLOOKUP($A304,'[1]PORTE 18-19'!$A$4:$M$1053,13,0)</f>
        <v>PORTE 4</v>
      </c>
      <c r="G304">
        <f>VLOOKUP($F304,'De Para'!$M$2:$O$7,3,0)</f>
        <v>115</v>
      </c>
      <c r="H304" s="7" t="str">
        <f>VLOOKUP($R304,'De Para'!$M$10:$N$25,2,0)</f>
        <v>PERFIL A</v>
      </c>
      <c r="I304" s="7" t="str">
        <f t="shared" si="40"/>
        <v>PORTE 4 / PERFIL A</v>
      </c>
      <c r="J304" s="1">
        <f>VLOOKUP($A304,'De Para'!$D$2:$E$1051,2,0)</f>
        <v>495518.75</v>
      </c>
      <c r="K304" s="1">
        <f>VLOOKUP($A304,'De Para'!$A$2:$B$1051,2,0)</f>
        <v>463720.32072672341</v>
      </c>
      <c r="L304" s="1">
        <f>VLOOKUP(A304,'De Para'!$G$2:$H$1050,2,0)</f>
        <v>71917.74541297846</v>
      </c>
      <c r="M304">
        <f>VLOOKUP($A304,'De Para'!$J$2:$K$1051,2,0)</f>
        <v>107</v>
      </c>
      <c r="N304">
        <f t="shared" si="42"/>
        <v>1</v>
      </c>
      <c r="O304">
        <f t="shared" si="43"/>
        <v>1</v>
      </c>
      <c r="P304">
        <f t="shared" si="44"/>
        <v>1</v>
      </c>
      <c r="Q304">
        <f t="shared" si="45"/>
        <v>1</v>
      </c>
      <c r="R304" t="str">
        <f t="shared" si="41"/>
        <v>1111</v>
      </c>
      <c r="S304" s="29" t="e">
        <f>J304/#REF!</f>
        <v>#REF!</v>
      </c>
      <c r="T304" s="29" t="e">
        <f>K304/#REF!</f>
        <v>#REF!</v>
      </c>
      <c r="U304" s="29" t="e">
        <f>L304/#REF!</f>
        <v>#REF!</v>
      </c>
      <c r="W304" t="str">
        <f>VLOOKUP(R304,'De Para'!$O$9:$P$25,2,FALSE)</f>
        <v>Lojas com todas as metas</v>
      </c>
      <c r="X304">
        <f>VLOOKUP(W304,content!$B:$C,2,FALSE)</f>
        <v>741869</v>
      </c>
      <c r="Y304">
        <f>VLOOKUP(F304&amp;W304,content!$E:$H,4,FALSE)</f>
        <v>741916</v>
      </c>
    </row>
    <row r="305" spans="1:25" x14ac:dyDescent="0.25">
      <c r="A305">
        <v>1107</v>
      </c>
      <c r="B305" t="str">
        <f>VLOOKUP($A305,'De Para'!$AI$2:$AL$1051,2,0)</f>
        <v>AMERICANA - SP</v>
      </c>
      <c r="C305">
        <f>VLOOKUP($A305,'De Para'!$AI$2:$AL$1051,3,0)</f>
        <v>116</v>
      </c>
      <c r="D305" t="str">
        <f>VLOOKUP($A305,'De Para'!$AI$2:$AL$1051,4,0)</f>
        <v>SPI/CO</v>
      </c>
      <c r="E305">
        <v>0</v>
      </c>
      <c r="F305" s="7" t="str">
        <f>VLOOKUP($A305,'[1]PORTE 18-19'!$A$4:$M$1053,13,0)</f>
        <v>PORTE 3</v>
      </c>
      <c r="G305">
        <f>VLOOKUP($F305,'De Para'!$M$2:$O$7,3,0)</f>
        <v>90</v>
      </c>
      <c r="H305" s="7" t="str">
        <f>VLOOKUP($R305,'De Para'!$M$10:$N$25,2,0)</f>
        <v>PERFIL A</v>
      </c>
      <c r="I305" s="7" t="str">
        <f t="shared" si="40"/>
        <v>PORTE 3 / PERFIL A</v>
      </c>
      <c r="J305" s="1">
        <f>VLOOKUP($A305,'De Para'!$D$2:$E$1051,2,0)</f>
        <v>448751.58999999997</v>
      </c>
      <c r="K305" s="1">
        <f>VLOOKUP($A305,'De Para'!$A$2:$B$1051,2,0)</f>
        <v>427175.6302344703</v>
      </c>
      <c r="L305" s="1">
        <f>VLOOKUP(A305,'De Para'!$G$2:$H$1050,2,0)</f>
        <v>81865.636834323726</v>
      </c>
      <c r="M305">
        <f>VLOOKUP($A305,'De Para'!$J$2:$K$1051,2,0)</f>
        <v>108</v>
      </c>
      <c r="N305">
        <f t="shared" si="42"/>
        <v>1</v>
      </c>
      <c r="O305">
        <f t="shared" si="43"/>
        <v>1</v>
      </c>
      <c r="P305">
        <f t="shared" si="44"/>
        <v>1</v>
      </c>
      <c r="Q305">
        <f t="shared" si="45"/>
        <v>1</v>
      </c>
      <c r="R305" t="str">
        <f t="shared" si="41"/>
        <v>1111</v>
      </c>
      <c r="S305" s="29" t="e">
        <f>J305/#REF!</f>
        <v>#REF!</v>
      </c>
      <c r="T305" s="29" t="e">
        <f>K305/#REF!</f>
        <v>#REF!</v>
      </c>
      <c r="U305" s="29" t="e">
        <f>L305/#REF!</f>
        <v>#REF!</v>
      </c>
      <c r="W305" t="str">
        <f>VLOOKUP(R305,'De Para'!$O$9:$P$25,2,FALSE)</f>
        <v>Lojas com todas as metas</v>
      </c>
      <c r="X305">
        <f>VLOOKUP(W305,content!$B:$C,2,FALSE)</f>
        <v>741869</v>
      </c>
      <c r="Y305">
        <f>VLOOKUP(F305&amp;W305,content!$E:$H,4,FALSE)</f>
        <v>741893</v>
      </c>
    </row>
    <row r="306" spans="1:25" x14ac:dyDescent="0.25">
      <c r="A306">
        <v>1108</v>
      </c>
      <c r="B306" t="str">
        <f>VLOOKUP($A306,'De Para'!$AI$2:$AL$1051,2,0)</f>
        <v>RONDONÓPOLIS - MT</v>
      </c>
      <c r="C306">
        <f>VLOOKUP($A306,'De Para'!$AI$2:$AL$1051,3,0)</f>
        <v>110</v>
      </c>
      <c r="D306" t="str">
        <f>VLOOKUP($A306,'De Para'!$AI$2:$AL$1051,4,0)</f>
        <v>SPI/CO</v>
      </c>
      <c r="E306">
        <v>0</v>
      </c>
      <c r="F306" s="7" t="str">
        <f>VLOOKUP($A306,'[1]PORTE 18-19'!$A$4:$M$1053,13,0)</f>
        <v>PORTE 3</v>
      </c>
      <c r="G306">
        <f>VLOOKUP($F306,'De Para'!$M$2:$O$7,3,0)</f>
        <v>90</v>
      </c>
      <c r="H306" s="7" t="str">
        <f>VLOOKUP($R306,'De Para'!$M$10:$N$25,2,0)</f>
        <v>PERFIL A</v>
      </c>
      <c r="I306" s="7" t="str">
        <f t="shared" si="40"/>
        <v>PORTE 3 / PERFIL A</v>
      </c>
      <c r="J306" s="1">
        <f>VLOOKUP($A306,'De Para'!$D$2:$E$1051,2,0)</f>
        <v>280250.40000000002</v>
      </c>
      <c r="K306" s="1">
        <f>VLOOKUP($A306,'De Para'!$A$2:$B$1051,2,0)</f>
        <v>204145.08214629401</v>
      </c>
      <c r="L306" s="1">
        <f>VLOOKUP(A306,'De Para'!$G$2:$H$1050,2,0)</f>
        <v>36300.519641624938</v>
      </c>
      <c r="M306">
        <f>VLOOKUP($A306,'De Para'!$J$2:$K$1051,2,0)</f>
        <v>75</v>
      </c>
      <c r="N306">
        <f t="shared" si="42"/>
        <v>1</v>
      </c>
      <c r="O306">
        <f t="shared" si="43"/>
        <v>1</v>
      </c>
      <c r="P306">
        <f t="shared" si="44"/>
        <v>1</v>
      </c>
      <c r="Q306">
        <f t="shared" si="45"/>
        <v>1</v>
      </c>
      <c r="R306" t="str">
        <f t="shared" si="41"/>
        <v>1111</v>
      </c>
      <c r="S306" s="29" t="e">
        <f>J306/#REF!</f>
        <v>#REF!</v>
      </c>
      <c r="T306" s="29" t="e">
        <f>K306/#REF!</f>
        <v>#REF!</v>
      </c>
      <c r="U306" s="29" t="e">
        <f>L306/#REF!</f>
        <v>#REF!</v>
      </c>
      <c r="W306" t="str">
        <f>VLOOKUP(R306,'De Para'!$O$9:$P$25,2,FALSE)</f>
        <v>Lojas com todas as metas</v>
      </c>
      <c r="X306">
        <f>VLOOKUP(W306,content!$B:$C,2,FALSE)</f>
        <v>741869</v>
      </c>
      <c r="Y306">
        <f>VLOOKUP(F306&amp;W306,content!$E:$H,4,FALSE)</f>
        <v>741893</v>
      </c>
    </row>
    <row r="307" spans="1:25" x14ac:dyDescent="0.25">
      <c r="A307">
        <v>1109</v>
      </c>
      <c r="B307" t="str">
        <f>VLOOKUP($A307,'De Para'!$AI$2:$AL$1051,2,0)</f>
        <v>REGISTRO - SP</v>
      </c>
      <c r="C307">
        <f>VLOOKUP($A307,'De Para'!$AI$2:$AL$1051,3,0)</f>
        <v>113</v>
      </c>
      <c r="D307" t="str">
        <f>VLOOKUP($A307,'De Para'!$AI$2:$AL$1051,4,0)</f>
        <v>SPI/CO</v>
      </c>
      <c r="E307">
        <v>0</v>
      </c>
      <c r="F307" s="7" t="str">
        <f>VLOOKUP($A307,'[1]PORTE 18-19'!$A$4:$M$1053,13,0)</f>
        <v>PORTE 3</v>
      </c>
      <c r="G307">
        <f>VLOOKUP($F307,'De Para'!$M$2:$O$7,3,0)</f>
        <v>90</v>
      </c>
      <c r="H307" s="7" t="str">
        <f>VLOOKUP($R307,'De Para'!$M$10:$N$25,2,0)</f>
        <v>PERFIL A</v>
      </c>
      <c r="I307" s="7" t="str">
        <f t="shared" si="40"/>
        <v>PORTE 3 / PERFIL A</v>
      </c>
      <c r="J307" s="1">
        <f>VLOOKUP($A307,'De Para'!$D$2:$E$1051,2,0)</f>
        <v>333300.27</v>
      </c>
      <c r="K307" s="1">
        <f>VLOOKUP($A307,'De Para'!$A$2:$B$1051,2,0)</f>
        <v>323604.72648609453</v>
      </c>
      <c r="L307" s="1">
        <f>VLOOKUP(A307,'De Para'!$G$2:$H$1050,2,0)</f>
        <v>61639.138332547867</v>
      </c>
      <c r="M307">
        <f>VLOOKUP($A307,'De Para'!$J$2:$K$1051,2,0)</f>
        <v>90</v>
      </c>
      <c r="N307">
        <f t="shared" si="42"/>
        <v>1</v>
      </c>
      <c r="O307">
        <f t="shared" si="43"/>
        <v>1</v>
      </c>
      <c r="P307">
        <f t="shared" si="44"/>
        <v>1</v>
      </c>
      <c r="Q307">
        <f t="shared" si="45"/>
        <v>1</v>
      </c>
      <c r="R307" t="str">
        <f t="shared" si="41"/>
        <v>1111</v>
      </c>
      <c r="S307" s="29" t="e">
        <f>J307/#REF!</f>
        <v>#REF!</v>
      </c>
      <c r="T307" s="29" t="e">
        <f>K307/#REF!</f>
        <v>#REF!</v>
      </c>
      <c r="U307" s="29" t="e">
        <f>L307/#REF!</f>
        <v>#REF!</v>
      </c>
      <c r="W307" t="str">
        <f>VLOOKUP(R307,'De Para'!$O$9:$P$25,2,FALSE)</f>
        <v>Lojas com todas as metas</v>
      </c>
      <c r="X307">
        <f>VLOOKUP(W307,content!$B:$C,2,FALSE)</f>
        <v>741869</v>
      </c>
      <c r="Y307">
        <f>VLOOKUP(F307&amp;W307,content!$E:$H,4,FALSE)</f>
        <v>741893</v>
      </c>
    </row>
    <row r="308" spans="1:25" x14ac:dyDescent="0.25">
      <c r="A308">
        <v>1110</v>
      </c>
      <c r="B308" t="str">
        <f>VLOOKUP($A308,'De Para'!$AI$2:$AL$1051,2,0)</f>
        <v>CAMPO GRANDE - RJ</v>
      </c>
      <c r="C308">
        <f>VLOOKUP($A308,'De Para'!$AI$2:$AL$1051,3,0)</f>
        <v>214</v>
      </c>
      <c r="D308" t="str">
        <f>VLOOKUP($A308,'De Para'!$AI$2:$AL$1051,4,0)</f>
        <v>RIO/ES</v>
      </c>
      <c r="E308">
        <v>0</v>
      </c>
      <c r="F308" s="7" t="str">
        <f>VLOOKUP($A308,'[1]PORTE 18-19'!$A$4:$M$1053,13,0)</f>
        <v>PORTE 6</v>
      </c>
      <c r="G308">
        <f>VLOOKUP($F308,'De Para'!$M$2:$O$7,3,0)</f>
        <v>170</v>
      </c>
      <c r="H308" s="7" t="str">
        <f>VLOOKUP($R308,'De Para'!$M$10:$N$25,2,0)</f>
        <v>PERFIL A</v>
      </c>
      <c r="I308" s="7" t="str">
        <f t="shared" si="40"/>
        <v>PORTE 6 / PERFIL A</v>
      </c>
      <c r="J308" s="1">
        <f>VLOOKUP($A308,'De Para'!$D$2:$E$1051,2,0)</f>
        <v>1238547.6599999997</v>
      </c>
      <c r="K308" s="1">
        <f>VLOOKUP($A308,'De Para'!$A$2:$B$1051,2,0)</f>
        <v>1649419.9887187458</v>
      </c>
      <c r="L308" s="1">
        <f>VLOOKUP(A308,'De Para'!$G$2:$H$1050,2,0)</f>
        <v>174470.96081581246</v>
      </c>
      <c r="M308">
        <f>VLOOKUP($A308,'De Para'!$J$2:$K$1051,2,0)</f>
        <v>273</v>
      </c>
      <c r="N308">
        <f t="shared" si="42"/>
        <v>1</v>
      </c>
      <c r="O308">
        <f t="shared" si="43"/>
        <v>1</v>
      </c>
      <c r="P308">
        <f t="shared" si="44"/>
        <v>1</v>
      </c>
      <c r="Q308">
        <f t="shared" si="45"/>
        <v>1</v>
      </c>
      <c r="R308" t="str">
        <f t="shared" si="41"/>
        <v>1111</v>
      </c>
      <c r="S308" s="29" t="e">
        <f>J308/#REF!</f>
        <v>#REF!</v>
      </c>
      <c r="T308" s="29" t="e">
        <f>K308/#REF!</f>
        <v>#REF!</v>
      </c>
      <c r="U308" s="29" t="e">
        <f>L308/#REF!</f>
        <v>#REF!</v>
      </c>
      <c r="W308" t="str">
        <f>VLOOKUP(R308,'De Para'!$O$9:$P$25,2,FALSE)</f>
        <v>Lojas com todas as metas</v>
      </c>
      <c r="X308">
        <f>VLOOKUP(W308,content!$B:$C,2,FALSE)</f>
        <v>741869</v>
      </c>
      <c r="Y308">
        <f>VLOOKUP(F308&amp;W308,content!$E:$H,4,FALSE)</f>
        <v>741925</v>
      </c>
    </row>
    <row r="309" spans="1:25" x14ac:dyDescent="0.25">
      <c r="A309">
        <v>1111</v>
      </c>
      <c r="B309" t="str">
        <f>VLOOKUP($A309,'De Para'!$AI$2:$AL$1051,2,0)</f>
        <v>BAIXA DO SAPATEIRO - SALVADOR - BA</v>
      </c>
      <c r="C309">
        <f>VLOOKUP($A309,'De Para'!$AI$2:$AL$1051,3,0)</f>
        <v>416</v>
      </c>
      <c r="D309" t="str">
        <f>VLOOKUP($A309,'De Para'!$AI$2:$AL$1051,4,0)</f>
        <v>MG/NE</v>
      </c>
      <c r="E309">
        <v>0</v>
      </c>
      <c r="F309" s="7" t="str">
        <f>VLOOKUP($A309,'[1]PORTE 18-19'!$A$4:$M$1053,13,0)</f>
        <v>PORTE 1</v>
      </c>
      <c r="G309">
        <f>VLOOKUP($F309,'De Para'!$M$2:$O$7,3,0)</f>
        <v>65</v>
      </c>
      <c r="H309" s="7" t="str">
        <f>VLOOKUP($R309,'De Para'!$M$10:$N$25,2,0)</f>
        <v>PERFIL A</v>
      </c>
      <c r="I309" s="7" t="str">
        <f t="shared" si="40"/>
        <v>PORTE 1 / PERFIL A</v>
      </c>
      <c r="J309" s="1">
        <f>VLOOKUP($A309,'De Para'!$D$2:$E$1051,2,0)</f>
        <v>83574.439999999988</v>
      </c>
      <c r="K309" s="1">
        <f>VLOOKUP($A309,'De Para'!$A$2:$B$1051,2,0)</f>
        <v>283190.72884988342</v>
      </c>
      <c r="L309" s="1">
        <f>VLOOKUP(A309,'De Para'!$G$2:$H$1050,2,0)</f>
        <v>24508.512979167688</v>
      </c>
      <c r="M309">
        <f>VLOOKUP($A309,'De Para'!$J$2:$K$1051,2,0)</f>
        <v>33</v>
      </c>
      <c r="N309">
        <f t="shared" si="42"/>
        <v>1</v>
      </c>
      <c r="O309">
        <f t="shared" si="43"/>
        <v>1</v>
      </c>
      <c r="P309">
        <f t="shared" si="44"/>
        <v>1</v>
      </c>
      <c r="Q309">
        <f t="shared" si="45"/>
        <v>1</v>
      </c>
      <c r="R309" t="str">
        <f t="shared" si="41"/>
        <v>1111</v>
      </c>
      <c r="S309" s="29" t="e">
        <f>J309/#REF!</f>
        <v>#REF!</v>
      </c>
      <c r="T309" s="29" t="e">
        <f>K309/#REF!</f>
        <v>#REF!</v>
      </c>
      <c r="U309" s="29" t="e">
        <f>L309/#REF!</f>
        <v>#REF!</v>
      </c>
      <c r="W309" t="str">
        <f>VLOOKUP(R309,'De Para'!$O$9:$P$25,2,FALSE)</f>
        <v>Lojas com todas as metas</v>
      </c>
      <c r="X309">
        <f>VLOOKUP(W309,content!$B:$C,2,FALSE)</f>
        <v>741869</v>
      </c>
      <c r="Y309">
        <f>VLOOKUP(F309&amp;W309,content!$E:$H,4,FALSE)</f>
        <v>741858</v>
      </c>
    </row>
    <row r="310" spans="1:25" x14ac:dyDescent="0.25">
      <c r="A310">
        <v>1112</v>
      </c>
      <c r="B310" t="str">
        <f>VLOOKUP($A310,'De Para'!$AI$2:$AL$1051,2,0)</f>
        <v>SHOP RIO MAR - SE</v>
      </c>
      <c r="C310">
        <f>VLOOKUP($A310,'De Para'!$AI$2:$AL$1051,3,0)</f>
        <v>612</v>
      </c>
      <c r="D310" t="str">
        <f>VLOOKUP($A310,'De Para'!$AI$2:$AL$1051,4,0)</f>
        <v>PREMIUM</v>
      </c>
      <c r="E310">
        <v>0</v>
      </c>
      <c r="F310" s="7" t="str">
        <f>VLOOKUP($A310,'[1]PORTE 18-19'!$A$4:$M$1053,13,0)</f>
        <v>PORTE 3</v>
      </c>
      <c r="G310">
        <f>VLOOKUP($F310,'De Para'!$M$2:$O$7,3,0)</f>
        <v>90</v>
      </c>
      <c r="H310" s="7" t="str">
        <f>VLOOKUP($R310,'De Para'!$M$10:$N$25,2,0)</f>
        <v>PERFIL A</v>
      </c>
      <c r="I310" s="7" t="str">
        <f t="shared" si="40"/>
        <v>PORTE 3 / PERFIL A</v>
      </c>
      <c r="J310" s="1">
        <f>VLOOKUP($A310,'De Para'!$D$2:$E$1051,2,0)</f>
        <v>61624.86</v>
      </c>
      <c r="K310" s="1">
        <f>VLOOKUP($A310,'De Para'!$A$2:$B$1051,2,0)</f>
        <v>172033.22264640094</v>
      </c>
      <c r="L310" s="1">
        <f>VLOOKUP(A310,'De Para'!$G$2:$H$1050,2,0)</f>
        <v>33661.701891260149</v>
      </c>
      <c r="M310">
        <f>VLOOKUP($A310,'De Para'!$J$2:$K$1051,2,0)</f>
        <v>45</v>
      </c>
      <c r="N310">
        <f t="shared" si="42"/>
        <v>1</v>
      </c>
      <c r="O310">
        <f t="shared" si="43"/>
        <v>1</v>
      </c>
      <c r="P310">
        <f t="shared" si="44"/>
        <v>1</v>
      </c>
      <c r="Q310">
        <f t="shared" si="45"/>
        <v>1</v>
      </c>
      <c r="R310" t="str">
        <f t="shared" si="41"/>
        <v>1111</v>
      </c>
      <c r="S310" s="29" t="e">
        <f>J310/#REF!</f>
        <v>#REF!</v>
      </c>
      <c r="T310" s="29" t="e">
        <f>K310/#REF!</f>
        <v>#REF!</v>
      </c>
      <c r="U310" s="29" t="e">
        <f>L310/#REF!</f>
        <v>#REF!</v>
      </c>
      <c r="W310" t="str">
        <f>VLOOKUP(R310,'De Para'!$O$9:$P$25,2,FALSE)</f>
        <v>Lojas com todas as metas</v>
      </c>
      <c r="X310">
        <f>VLOOKUP(W310,content!$B:$C,2,FALSE)</f>
        <v>741869</v>
      </c>
      <c r="Y310">
        <f>VLOOKUP(F310&amp;W310,content!$E:$H,4,FALSE)</f>
        <v>741893</v>
      </c>
    </row>
    <row r="311" spans="1:25" x14ac:dyDescent="0.25">
      <c r="A311">
        <v>1113</v>
      </c>
      <c r="B311" t="str">
        <f>VLOOKUP($A311,'De Para'!$AI$2:$AL$1051,2,0)</f>
        <v>CURITIBA - PR</v>
      </c>
      <c r="C311">
        <f>VLOOKUP($A311,'De Para'!$AI$2:$AL$1051,3,0)</f>
        <v>512</v>
      </c>
      <c r="D311" t="str">
        <f>VLOOKUP($A311,'De Para'!$AI$2:$AL$1051,4,0)</f>
        <v>SUL</v>
      </c>
      <c r="E311">
        <v>0</v>
      </c>
      <c r="F311" s="7" t="str">
        <f>VLOOKUP($A311,'[1]PORTE 18-19'!$A$4:$M$1053,13,0)</f>
        <v>PORTE 4</v>
      </c>
      <c r="G311">
        <f>VLOOKUP($F311,'De Para'!$M$2:$O$7,3,0)</f>
        <v>115</v>
      </c>
      <c r="H311" s="7" t="str">
        <f>VLOOKUP($R311,'De Para'!$M$10:$N$25,2,0)</f>
        <v>PERFIL A</v>
      </c>
      <c r="I311" s="7" t="str">
        <f t="shared" si="40"/>
        <v>PORTE 4 / PERFIL A</v>
      </c>
      <c r="J311" s="1">
        <f>VLOOKUP($A311,'De Para'!$D$2:$E$1051,2,0)</f>
        <v>417593.82000000007</v>
      </c>
      <c r="K311" s="1">
        <f>VLOOKUP($A311,'De Para'!$A$2:$B$1051,2,0)</f>
        <v>560676.80232176906</v>
      </c>
      <c r="L311" s="1">
        <f>VLOOKUP(A311,'De Para'!$G$2:$H$1050,2,0)</f>
        <v>64327.046884337295</v>
      </c>
      <c r="M311">
        <f>VLOOKUP($A311,'De Para'!$J$2:$K$1051,2,0)</f>
        <v>94</v>
      </c>
      <c r="N311">
        <f t="shared" si="42"/>
        <v>1</v>
      </c>
      <c r="O311">
        <f t="shared" si="43"/>
        <v>1</v>
      </c>
      <c r="P311">
        <f t="shared" si="44"/>
        <v>1</v>
      </c>
      <c r="Q311">
        <f t="shared" si="45"/>
        <v>1</v>
      </c>
      <c r="R311" t="str">
        <f t="shared" si="41"/>
        <v>1111</v>
      </c>
      <c r="S311" s="29" t="e">
        <f>J311/#REF!</f>
        <v>#REF!</v>
      </c>
      <c r="T311" s="29" t="e">
        <f>K311/#REF!</f>
        <v>#REF!</v>
      </c>
      <c r="U311" s="29" t="e">
        <f>L311/#REF!</f>
        <v>#REF!</v>
      </c>
      <c r="W311" t="str">
        <f>VLOOKUP(R311,'De Para'!$O$9:$P$25,2,FALSE)</f>
        <v>Lojas com todas as metas</v>
      </c>
      <c r="X311">
        <f>VLOOKUP(W311,content!$B:$C,2,FALSE)</f>
        <v>741869</v>
      </c>
      <c r="Y311">
        <f>VLOOKUP(F311&amp;W311,content!$E:$H,4,FALSE)</f>
        <v>741916</v>
      </c>
    </row>
    <row r="312" spans="1:25" x14ac:dyDescent="0.25">
      <c r="A312">
        <v>1114</v>
      </c>
      <c r="B312" t="str">
        <f>VLOOKUP($A312,'De Para'!$AI$2:$AL$1051,2,0)</f>
        <v>GUARULHOS - VL.GALVÃO - SP</v>
      </c>
      <c r="C312">
        <f>VLOOKUP($A312,'De Para'!$AI$2:$AL$1051,3,0)</f>
        <v>317</v>
      </c>
      <c r="D312" t="str">
        <f>VLOOKUP($A312,'De Para'!$AI$2:$AL$1051,4,0)</f>
        <v>GDE SP</v>
      </c>
      <c r="E312">
        <v>0</v>
      </c>
      <c r="F312" s="7" t="str">
        <f>VLOOKUP($A312,'[1]PORTE 18-19'!$A$4:$M$1053,13,0)</f>
        <v>PORTE 4</v>
      </c>
      <c r="G312">
        <f>VLOOKUP($F312,'De Para'!$M$2:$O$7,3,0)</f>
        <v>115</v>
      </c>
      <c r="H312" s="7" t="str">
        <f>VLOOKUP($R312,'De Para'!$M$10:$N$25,2,0)</f>
        <v>PERFIL A</v>
      </c>
      <c r="I312" s="7" t="str">
        <f t="shared" si="40"/>
        <v>PORTE 4 / PERFIL A</v>
      </c>
      <c r="J312" s="1">
        <f>VLOOKUP($A312,'De Para'!$D$2:$E$1051,2,0)</f>
        <v>506690.73999999982</v>
      </c>
      <c r="K312" s="1">
        <f>VLOOKUP($A312,'De Para'!$A$2:$B$1051,2,0)</f>
        <v>507932.86572574149</v>
      </c>
      <c r="L312" s="1">
        <f>VLOOKUP(A312,'De Para'!$G$2:$H$1050,2,0)</f>
        <v>105617.32925450815</v>
      </c>
      <c r="M312">
        <f>VLOOKUP($A312,'De Para'!$J$2:$K$1051,2,0)</f>
        <v>115</v>
      </c>
      <c r="N312">
        <f t="shared" si="42"/>
        <v>1</v>
      </c>
      <c r="O312">
        <f t="shared" si="43"/>
        <v>1</v>
      </c>
      <c r="P312">
        <f t="shared" si="44"/>
        <v>1</v>
      </c>
      <c r="Q312">
        <f t="shared" si="45"/>
        <v>1</v>
      </c>
      <c r="R312" t="str">
        <f t="shared" si="41"/>
        <v>1111</v>
      </c>
      <c r="S312" s="29" t="e">
        <f>J312/#REF!</f>
        <v>#REF!</v>
      </c>
      <c r="T312" s="29" t="e">
        <f>K312/#REF!</f>
        <v>#REF!</v>
      </c>
      <c r="U312" s="29" t="e">
        <f>L312/#REF!</f>
        <v>#REF!</v>
      </c>
      <c r="W312" t="str">
        <f>VLOOKUP(R312,'De Para'!$O$9:$P$25,2,FALSE)</f>
        <v>Lojas com todas as metas</v>
      </c>
      <c r="X312">
        <f>VLOOKUP(W312,content!$B:$C,2,FALSE)</f>
        <v>741869</v>
      </c>
      <c r="Y312">
        <f>VLOOKUP(F312&amp;W312,content!$E:$H,4,FALSE)</f>
        <v>741916</v>
      </c>
    </row>
    <row r="313" spans="1:25" x14ac:dyDescent="0.25">
      <c r="A313">
        <v>1115</v>
      </c>
      <c r="B313" t="str">
        <f>VLOOKUP($A313,'De Para'!$AI$2:$AL$1051,2,0)</f>
        <v>BARUERI 1  - SP</v>
      </c>
      <c r="C313">
        <f>VLOOKUP($A313,'De Para'!$AI$2:$AL$1051,3,0)</f>
        <v>314</v>
      </c>
      <c r="D313" t="str">
        <f>VLOOKUP($A313,'De Para'!$AI$2:$AL$1051,4,0)</f>
        <v>GDE SP</v>
      </c>
      <c r="E313">
        <v>0</v>
      </c>
      <c r="F313" s="7" t="str">
        <f>VLOOKUP($A313,'[1]PORTE 18-19'!$A$4:$M$1053,13,0)</f>
        <v>PORTE 5</v>
      </c>
      <c r="G313">
        <f>VLOOKUP($F313,'De Para'!$M$2:$O$7,3,0)</f>
        <v>140</v>
      </c>
      <c r="H313" s="7" t="str">
        <f>VLOOKUP($R313,'De Para'!$M$10:$N$25,2,0)</f>
        <v>PERFIL A</v>
      </c>
      <c r="I313" s="7" t="str">
        <f t="shared" ref="I313:I376" si="46">F313&amp;" / "&amp;H313</f>
        <v>PORTE 5 / PERFIL A</v>
      </c>
      <c r="J313" s="1">
        <f>VLOOKUP($A313,'De Para'!$D$2:$E$1051,2,0)</f>
        <v>899716.8</v>
      </c>
      <c r="K313" s="1">
        <f>VLOOKUP($A313,'De Para'!$A$2:$B$1051,2,0)</f>
        <v>818785.29559631506</v>
      </c>
      <c r="L313" s="1">
        <f>VLOOKUP(A313,'De Para'!$G$2:$H$1050,2,0)</f>
        <v>206953.14308172709</v>
      </c>
      <c r="M313">
        <f>VLOOKUP($A313,'De Para'!$J$2:$K$1051,2,0)</f>
        <v>196</v>
      </c>
      <c r="N313">
        <f t="shared" si="42"/>
        <v>1</v>
      </c>
      <c r="O313">
        <f t="shared" si="43"/>
        <v>1</v>
      </c>
      <c r="P313">
        <f t="shared" si="44"/>
        <v>1</v>
      </c>
      <c r="Q313">
        <f t="shared" si="45"/>
        <v>1</v>
      </c>
      <c r="R313" t="str">
        <f t="shared" si="41"/>
        <v>1111</v>
      </c>
      <c r="S313" s="29" t="e">
        <f>J313/#REF!</f>
        <v>#REF!</v>
      </c>
      <c r="T313" s="29" t="e">
        <f>K313/#REF!</f>
        <v>#REF!</v>
      </c>
      <c r="U313" s="29" t="e">
        <f>L313/#REF!</f>
        <v>#REF!</v>
      </c>
      <c r="W313" t="str">
        <f>VLOOKUP(R313,'De Para'!$O$9:$P$25,2,FALSE)</f>
        <v>Lojas com todas as metas</v>
      </c>
      <c r="X313">
        <f>VLOOKUP(W313,content!$B:$C,2,FALSE)</f>
        <v>741869</v>
      </c>
      <c r="Y313">
        <f>VLOOKUP(F313&amp;W313,content!$E:$H,4,FALSE)</f>
        <v>741921</v>
      </c>
    </row>
    <row r="314" spans="1:25" x14ac:dyDescent="0.25">
      <c r="A314">
        <v>1116</v>
      </c>
      <c r="B314" t="str">
        <f>VLOOKUP($A314,'De Para'!$AI$2:$AL$1051,2,0)</f>
        <v>LAPA 4 - SP</v>
      </c>
      <c r="C314">
        <f>VLOOKUP($A314,'De Para'!$AI$2:$AL$1051,3,0)</f>
        <v>312</v>
      </c>
      <c r="D314" t="str">
        <f>VLOOKUP($A314,'De Para'!$AI$2:$AL$1051,4,0)</f>
        <v>GDE SP</v>
      </c>
      <c r="E314">
        <v>0</v>
      </c>
      <c r="F314" s="7" t="str">
        <f>VLOOKUP($A314,'[1]PORTE 18-19'!$A$4:$M$1053,13,0)</f>
        <v>PORTE 4</v>
      </c>
      <c r="G314">
        <f>VLOOKUP($F314,'De Para'!$M$2:$O$7,3,0)</f>
        <v>115</v>
      </c>
      <c r="H314" s="7" t="str">
        <f>VLOOKUP($R314,'De Para'!$M$10:$N$25,2,0)</f>
        <v>PERFIL A</v>
      </c>
      <c r="I314" s="7" t="str">
        <f t="shared" si="46"/>
        <v>PORTE 4 / PERFIL A</v>
      </c>
      <c r="J314" s="1">
        <f>VLOOKUP($A314,'De Para'!$D$2:$E$1051,2,0)</f>
        <v>468992.10000000003</v>
      </c>
      <c r="K314" s="1">
        <f>VLOOKUP($A314,'De Para'!$A$2:$B$1051,2,0)</f>
        <v>551538.10535121011</v>
      </c>
      <c r="L314" s="1">
        <f>VLOOKUP(A314,'De Para'!$G$2:$H$1050,2,0)</f>
        <v>123770.60739127119</v>
      </c>
      <c r="M314">
        <f>VLOOKUP($A314,'De Para'!$J$2:$K$1051,2,0)</f>
        <v>117</v>
      </c>
      <c r="N314">
        <f t="shared" si="42"/>
        <v>1</v>
      </c>
      <c r="O314">
        <f t="shared" si="43"/>
        <v>1</v>
      </c>
      <c r="P314">
        <f t="shared" si="44"/>
        <v>1</v>
      </c>
      <c r="Q314">
        <f t="shared" si="45"/>
        <v>1</v>
      </c>
      <c r="R314" t="str">
        <f t="shared" ref="R314:R377" si="47">IF($E314=0,N314&amp;O314&amp;P314&amp;Q314,N314&amp;0&amp;0&amp;Q314&amp;"M")</f>
        <v>1111</v>
      </c>
      <c r="S314" s="29" t="e">
        <f>J314/#REF!</f>
        <v>#REF!</v>
      </c>
      <c r="T314" s="29" t="e">
        <f>K314/#REF!</f>
        <v>#REF!</v>
      </c>
      <c r="U314" s="29" t="e">
        <f>L314/#REF!</f>
        <v>#REF!</v>
      </c>
      <c r="W314" t="str">
        <f>VLOOKUP(R314,'De Para'!$O$9:$P$25,2,FALSE)</f>
        <v>Lojas com todas as metas</v>
      </c>
      <c r="X314">
        <f>VLOOKUP(W314,content!$B:$C,2,FALSE)</f>
        <v>741869</v>
      </c>
      <c r="Y314">
        <f>VLOOKUP(F314&amp;W314,content!$E:$H,4,FALSE)</f>
        <v>741916</v>
      </c>
    </row>
    <row r="315" spans="1:25" x14ac:dyDescent="0.25">
      <c r="A315">
        <v>1119</v>
      </c>
      <c r="B315" t="str">
        <f>VLOOKUP($A315,'De Para'!$AI$2:$AL$1051,2,0)</f>
        <v>S JOSÉ DOS PINHAIS - PR</v>
      </c>
      <c r="C315">
        <f>VLOOKUP($A315,'De Para'!$AI$2:$AL$1051,3,0)</f>
        <v>512</v>
      </c>
      <c r="D315" t="str">
        <f>VLOOKUP($A315,'De Para'!$AI$2:$AL$1051,4,0)</f>
        <v>SUL</v>
      </c>
      <c r="E315">
        <v>0</v>
      </c>
      <c r="F315" s="7" t="str">
        <f>VLOOKUP($A315,'[1]PORTE 18-19'!$A$4:$M$1053,13,0)</f>
        <v>PORTE 4</v>
      </c>
      <c r="G315">
        <f>VLOOKUP($F315,'De Para'!$M$2:$O$7,3,0)</f>
        <v>115</v>
      </c>
      <c r="H315" s="7" t="str">
        <f>VLOOKUP($R315,'De Para'!$M$10:$N$25,2,0)</f>
        <v>PERFIL A</v>
      </c>
      <c r="I315" s="7" t="str">
        <f t="shared" si="46"/>
        <v>PORTE 4 / PERFIL A</v>
      </c>
      <c r="J315" s="1">
        <f>VLOOKUP($A315,'De Para'!$D$2:$E$1051,2,0)</f>
        <v>437427.5</v>
      </c>
      <c r="K315" s="1">
        <f>VLOOKUP($A315,'De Para'!$A$2:$B$1051,2,0)</f>
        <v>481366.76779074292</v>
      </c>
      <c r="L315" s="1">
        <f>VLOOKUP(A315,'De Para'!$G$2:$H$1050,2,0)</f>
        <v>70796.077446724448</v>
      </c>
      <c r="M315">
        <f>VLOOKUP($A315,'De Para'!$J$2:$K$1051,2,0)</f>
        <v>96</v>
      </c>
      <c r="N315">
        <f t="shared" si="42"/>
        <v>1</v>
      </c>
      <c r="O315">
        <f t="shared" si="43"/>
        <v>1</v>
      </c>
      <c r="P315">
        <f t="shared" si="44"/>
        <v>1</v>
      </c>
      <c r="Q315">
        <f t="shared" si="45"/>
        <v>1</v>
      </c>
      <c r="R315" t="str">
        <f t="shared" si="47"/>
        <v>1111</v>
      </c>
      <c r="S315" s="29" t="e">
        <f>J315/#REF!</f>
        <v>#REF!</v>
      </c>
      <c r="T315" s="29" t="e">
        <f>K315/#REF!</f>
        <v>#REF!</v>
      </c>
      <c r="U315" s="29" t="e">
        <f>L315/#REF!</f>
        <v>#REF!</v>
      </c>
      <c r="W315" t="str">
        <f>VLOOKUP(R315,'De Para'!$O$9:$P$25,2,FALSE)</f>
        <v>Lojas com todas as metas</v>
      </c>
      <c r="X315">
        <f>VLOOKUP(W315,content!$B:$C,2,FALSE)</f>
        <v>741869</v>
      </c>
      <c r="Y315">
        <f>VLOOKUP(F315&amp;W315,content!$E:$H,4,FALSE)</f>
        <v>741916</v>
      </c>
    </row>
    <row r="316" spans="1:25" x14ac:dyDescent="0.25">
      <c r="A316">
        <v>1120</v>
      </c>
      <c r="B316" t="str">
        <f>VLOOKUP($A316,'De Para'!$AI$2:$AL$1051,2,0)</f>
        <v>AMPARO - SP</v>
      </c>
      <c r="C316">
        <f>VLOOKUP($A316,'De Para'!$AI$2:$AL$1051,3,0)</f>
        <v>114</v>
      </c>
      <c r="D316" t="str">
        <f>VLOOKUP($A316,'De Para'!$AI$2:$AL$1051,4,0)</f>
        <v>SPI/CO</v>
      </c>
      <c r="E316">
        <v>0</v>
      </c>
      <c r="F316" s="7" t="str">
        <f>VLOOKUP($A316,'[1]PORTE 18-19'!$A$4:$M$1053,13,0)</f>
        <v>PORTE 3</v>
      </c>
      <c r="G316">
        <f>VLOOKUP($F316,'De Para'!$M$2:$O$7,3,0)</f>
        <v>90</v>
      </c>
      <c r="H316" s="7" t="str">
        <f>VLOOKUP($R316,'De Para'!$M$10:$N$25,2,0)</f>
        <v>PERFIL A</v>
      </c>
      <c r="I316" s="7" t="str">
        <f t="shared" si="46"/>
        <v>PORTE 3 / PERFIL A</v>
      </c>
      <c r="J316" s="1">
        <f>VLOOKUP($A316,'De Para'!$D$2:$E$1051,2,0)</f>
        <v>284678.83</v>
      </c>
      <c r="K316" s="1">
        <f>VLOOKUP($A316,'De Para'!$A$2:$B$1051,2,0)</f>
        <v>301945.04004236573</v>
      </c>
      <c r="L316" s="1">
        <f>VLOOKUP(A316,'De Para'!$G$2:$H$1050,2,0)</f>
        <v>63532.697187963546</v>
      </c>
      <c r="M316">
        <f>VLOOKUP($A316,'De Para'!$J$2:$K$1051,2,0)</f>
        <v>67</v>
      </c>
      <c r="N316">
        <f t="shared" si="42"/>
        <v>1</v>
      </c>
      <c r="O316">
        <f t="shared" si="43"/>
        <v>1</v>
      </c>
      <c r="P316">
        <f t="shared" si="44"/>
        <v>1</v>
      </c>
      <c r="Q316">
        <f t="shared" si="45"/>
        <v>1</v>
      </c>
      <c r="R316" t="str">
        <f t="shared" si="47"/>
        <v>1111</v>
      </c>
      <c r="S316" s="29" t="e">
        <f>J316/#REF!</f>
        <v>#REF!</v>
      </c>
      <c r="T316" s="29" t="e">
        <f>K316/#REF!</f>
        <v>#REF!</v>
      </c>
      <c r="U316" s="29" t="e">
        <f>L316/#REF!</f>
        <v>#REF!</v>
      </c>
      <c r="W316" t="str">
        <f>VLOOKUP(R316,'De Para'!$O$9:$P$25,2,FALSE)</f>
        <v>Lojas com todas as metas</v>
      </c>
      <c r="X316">
        <f>VLOOKUP(W316,content!$B:$C,2,FALSE)</f>
        <v>741869</v>
      </c>
      <c r="Y316">
        <f>VLOOKUP(F316&amp;W316,content!$E:$H,4,FALSE)</f>
        <v>741893</v>
      </c>
    </row>
    <row r="317" spans="1:25" x14ac:dyDescent="0.25">
      <c r="A317">
        <v>1121</v>
      </c>
      <c r="B317" t="str">
        <f>VLOOKUP($A317,'De Para'!$AI$2:$AL$1051,2,0)</f>
        <v>SÃO CARLOS - SP</v>
      </c>
      <c r="C317">
        <f>VLOOKUP($A317,'De Para'!$AI$2:$AL$1051,3,0)</f>
        <v>111</v>
      </c>
      <c r="D317" t="str">
        <f>VLOOKUP($A317,'De Para'!$AI$2:$AL$1051,4,0)</f>
        <v>SPI/CO</v>
      </c>
      <c r="E317">
        <v>0</v>
      </c>
      <c r="F317" s="7" t="str">
        <f>VLOOKUP($A317,'[1]PORTE 18-19'!$A$4:$M$1053,13,0)</f>
        <v>PORTE 5</v>
      </c>
      <c r="G317">
        <f>VLOOKUP($F317,'De Para'!$M$2:$O$7,3,0)</f>
        <v>140</v>
      </c>
      <c r="H317" s="7" t="str">
        <f>VLOOKUP($R317,'De Para'!$M$10:$N$25,2,0)</f>
        <v>PERFIL A</v>
      </c>
      <c r="I317" s="7" t="str">
        <f t="shared" si="46"/>
        <v>PORTE 5 / PERFIL A</v>
      </c>
      <c r="J317" s="1">
        <f>VLOOKUP($A317,'De Para'!$D$2:$E$1051,2,0)</f>
        <v>728922.84999999986</v>
      </c>
      <c r="K317" s="1">
        <f>VLOOKUP($A317,'De Para'!$A$2:$B$1051,2,0)</f>
        <v>790662.86669961386</v>
      </c>
      <c r="L317" s="1">
        <f>VLOOKUP(A317,'De Para'!$G$2:$H$1050,2,0)</f>
        <v>109663.54394760173</v>
      </c>
      <c r="M317">
        <f>VLOOKUP($A317,'De Para'!$J$2:$K$1051,2,0)</f>
        <v>137</v>
      </c>
      <c r="N317">
        <f t="shared" si="42"/>
        <v>1</v>
      </c>
      <c r="O317">
        <f t="shared" si="43"/>
        <v>1</v>
      </c>
      <c r="P317">
        <f t="shared" si="44"/>
        <v>1</v>
      </c>
      <c r="Q317">
        <f t="shared" si="45"/>
        <v>1</v>
      </c>
      <c r="R317" t="str">
        <f t="shared" si="47"/>
        <v>1111</v>
      </c>
      <c r="S317" s="29" t="e">
        <f>J317/#REF!</f>
        <v>#REF!</v>
      </c>
      <c r="T317" s="29" t="e">
        <f>K317/#REF!</f>
        <v>#REF!</v>
      </c>
      <c r="U317" s="29" t="e">
        <f>L317/#REF!</f>
        <v>#REF!</v>
      </c>
      <c r="W317" t="str">
        <f>VLOOKUP(R317,'De Para'!$O$9:$P$25,2,FALSE)</f>
        <v>Lojas com todas as metas</v>
      </c>
      <c r="X317">
        <f>VLOOKUP(W317,content!$B:$C,2,FALSE)</f>
        <v>741869</v>
      </c>
      <c r="Y317">
        <f>VLOOKUP(F317&amp;W317,content!$E:$H,4,FALSE)</f>
        <v>741921</v>
      </c>
    </row>
    <row r="318" spans="1:25" x14ac:dyDescent="0.25">
      <c r="A318">
        <v>1122</v>
      </c>
      <c r="B318" t="str">
        <f>VLOOKUP($A318,'De Para'!$AI$2:$AL$1051,2,0)</f>
        <v>ANDRADINA - SP</v>
      </c>
      <c r="C318">
        <f>VLOOKUP($A318,'De Para'!$AI$2:$AL$1051,3,0)</f>
        <v>516</v>
      </c>
      <c r="D318" t="str">
        <f>VLOOKUP($A318,'De Para'!$AI$2:$AL$1051,4,0)</f>
        <v>SUL</v>
      </c>
      <c r="E318">
        <v>0</v>
      </c>
      <c r="F318" s="7" t="str">
        <f>VLOOKUP($A318,'[1]PORTE 18-19'!$A$4:$M$1053,13,0)</f>
        <v>PORTE 3</v>
      </c>
      <c r="G318">
        <f>VLOOKUP($F318,'De Para'!$M$2:$O$7,3,0)</f>
        <v>90</v>
      </c>
      <c r="H318" s="7" t="str">
        <f>VLOOKUP($R318,'De Para'!$M$10:$N$25,2,0)</f>
        <v>PERFIL A</v>
      </c>
      <c r="I318" s="7" t="str">
        <f t="shared" si="46"/>
        <v>PORTE 3 / PERFIL A</v>
      </c>
      <c r="J318" s="1">
        <f>VLOOKUP($A318,'De Para'!$D$2:$E$1051,2,0)</f>
        <v>388262.40000000002</v>
      </c>
      <c r="K318" s="1">
        <f>VLOOKUP($A318,'De Para'!$A$2:$B$1051,2,0)</f>
        <v>306156.92805524555</v>
      </c>
      <c r="L318" s="1">
        <f>VLOOKUP(A318,'De Para'!$G$2:$H$1050,2,0)</f>
        <v>66268.854705894279</v>
      </c>
      <c r="M318">
        <f>VLOOKUP($A318,'De Para'!$J$2:$K$1051,2,0)</f>
        <v>77</v>
      </c>
      <c r="N318">
        <f t="shared" ref="N318:N381" si="48">IF(J318&gt;0,1,0)</f>
        <v>1</v>
      </c>
      <c r="O318">
        <f t="shared" ref="O318:O381" si="49">IF(K318&gt;0,1,0)</f>
        <v>1</v>
      </c>
      <c r="P318">
        <f t="shared" ref="P318:P381" si="50">IF(L318&gt;0,1,0)</f>
        <v>1</v>
      </c>
      <c r="Q318">
        <f t="shared" ref="Q318:Q381" si="51">IF(M318&gt;0,1,0)</f>
        <v>1</v>
      </c>
      <c r="R318" t="str">
        <f t="shared" si="47"/>
        <v>1111</v>
      </c>
      <c r="S318" s="29" t="e">
        <f>J318/#REF!</f>
        <v>#REF!</v>
      </c>
      <c r="T318" s="29" t="e">
        <f>K318/#REF!</f>
        <v>#REF!</v>
      </c>
      <c r="U318" s="29" t="e">
        <f>L318/#REF!</f>
        <v>#REF!</v>
      </c>
      <c r="W318" t="str">
        <f>VLOOKUP(R318,'De Para'!$O$9:$P$25,2,FALSE)</f>
        <v>Lojas com todas as metas</v>
      </c>
      <c r="X318">
        <f>VLOOKUP(W318,content!$B:$C,2,FALSE)</f>
        <v>741869</v>
      </c>
      <c r="Y318">
        <f>VLOOKUP(F318&amp;W318,content!$E:$H,4,FALSE)</f>
        <v>741893</v>
      </c>
    </row>
    <row r="319" spans="1:25" x14ac:dyDescent="0.25">
      <c r="A319">
        <v>1124</v>
      </c>
      <c r="B319" t="str">
        <f>VLOOKUP($A319,'De Para'!$AI$2:$AL$1051,2,0)</f>
        <v>MARINGÁ - PR</v>
      </c>
      <c r="C319">
        <f>VLOOKUP($A319,'De Para'!$AI$2:$AL$1051,3,0)</f>
        <v>513</v>
      </c>
      <c r="D319" t="str">
        <f>VLOOKUP($A319,'De Para'!$AI$2:$AL$1051,4,0)</f>
        <v>SUL</v>
      </c>
      <c r="E319">
        <v>0</v>
      </c>
      <c r="F319" s="7" t="str">
        <f>VLOOKUP($A319,'[1]PORTE 18-19'!$A$4:$M$1053,13,0)</f>
        <v>PORTE 5</v>
      </c>
      <c r="G319">
        <f>VLOOKUP($F319,'De Para'!$M$2:$O$7,3,0)</f>
        <v>140</v>
      </c>
      <c r="H319" s="7" t="str">
        <f>VLOOKUP($R319,'De Para'!$M$10:$N$25,2,0)</f>
        <v>PERFIL A</v>
      </c>
      <c r="I319" s="7" t="str">
        <f t="shared" si="46"/>
        <v>PORTE 5 / PERFIL A</v>
      </c>
      <c r="J319" s="1">
        <f>VLOOKUP($A319,'De Para'!$D$2:$E$1051,2,0)</f>
        <v>658349.76</v>
      </c>
      <c r="K319" s="1">
        <f>VLOOKUP($A319,'De Para'!$A$2:$B$1051,2,0)</f>
        <v>566511.84755727695</v>
      </c>
      <c r="L319" s="1">
        <f>VLOOKUP(A319,'De Para'!$G$2:$H$1050,2,0)</f>
        <v>117205.66759201628</v>
      </c>
      <c r="M319">
        <f>VLOOKUP($A319,'De Para'!$J$2:$K$1051,2,0)</f>
        <v>131</v>
      </c>
      <c r="N319">
        <f t="shared" si="48"/>
        <v>1</v>
      </c>
      <c r="O319">
        <f t="shared" si="49"/>
        <v>1</v>
      </c>
      <c r="P319">
        <f t="shared" si="50"/>
        <v>1</v>
      </c>
      <c r="Q319">
        <f t="shared" si="51"/>
        <v>1</v>
      </c>
      <c r="R319" t="str">
        <f t="shared" si="47"/>
        <v>1111</v>
      </c>
      <c r="S319" s="29" t="e">
        <f>J319/#REF!</f>
        <v>#REF!</v>
      </c>
      <c r="T319" s="29" t="e">
        <f>K319/#REF!</f>
        <v>#REF!</v>
      </c>
      <c r="U319" s="29" t="e">
        <f>L319/#REF!</f>
        <v>#REF!</v>
      </c>
      <c r="W319" t="str">
        <f>VLOOKUP(R319,'De Para'!$O$9:$P$25,2,FALSE)</f>
        <v>Lojas com todas as metas</v>
      </c>
      <c r="X319">
        <f>VLOOKUP(W319,content!$B:$C,2,FALSE)</f>
        <v>741869</v>
      </c>
      <c r="Y319">
        <f>VLOOKUP(F319&amp;W319,content!$E:$H,4,FALSE)</f>
        <v>741921</v>
      </c>
    </row>
    <row r="320" spans="1:25" x14ac:dyDescent="0.25">
      <c r="A320">
        <v>1125</v>
      </c>
      <c r="B320" t="str">
        <f>VLOOKUP($A320,'De Para'!$AI$2:$AL$1051,2,0)</f>
        <v>CATANDUVA - SP</v>
      </c>
      <c r="C320">
        <f>VLOOKUP($A320,'De Para'!$AI$2:$AL$1051,3,0)</f>
        <v>514</v>
      </c>
      <c r="D320" t="str">
        <f>VLOOKUP($A320,'De Para'!$AI$2:$AL$1051,4,0)</f>
        <v>SUL</v>
      </c>
      <c r="E320">
        <v>0</v>
      </c>
      <c r="F320" s="7" t="str">
        <f>VLOOKUP($A320,'[1]PORTE 18-19'!$A$4:$M$1053,13,0)</f>
        <v>PORTE 4</v>
      </c>
      <c r="G320">
        <f>VLOOKUP($F320,'De Para'!$M$2:$O$7,3,0)</f>
        <v>115</v>
      </c>
      <c r="H320" s="7" t="str">
        <f>VLOOKUP($R320,'De Para'!$M$10:$N$25,2,0)</f>
        <v>PERFIL A</v>
      </c>
      <c r="I320" s="7" t="str">
        <f t="shared" si="46"/>
        <v>PORTE 4 / PERFIL A</v>
      </c>
      <c r="J320" s="1">
        <f>VLOOKUP($A320,'De Para'!$D$2:$E$1051,2,0)</f>
        <v>455287.48000000004</v>
      </c>
      <c r="K320" s="1">
        <f>VLOOKUP($A320,'De Para'!$A$2:$B$1051,2,0)</f>
        <v>320663.77656733163</v>
      </c>
      <c r="L320" s="1">
        <f>VLOOKUP(A320,'De Para'!$G$2:$H$1050,2,0)</f>
        <v>77239.218192874978</v>
      </c>
      <c r="M320">
        <f>VLOOKUP($A320,'De Para'!$J$2:$K$1051,2,0)</f>
        <v>105</v>
      </c>
      <c r="N320">
        <f t="shared" si="48"/>
        <v>1</v>
      </c>
      <c r="O320">
        <f t="shared" si="49"/>
        <v>1</v>
      </c>
      <c r="P320">
        <f t="shared" si="50"/>
        <v>1</v>
      </c>
      <c r="Q320">
        <f t="shared" si="51"/>
        <v>1</v>
      </c>
      <c r="R320" t="str">
        <f t="shared" si="47"/>
        <v>1111</v>
      </c>
      <c r="S320" s="29" t="e">
        <f>J320/#REF!</f>
        <v>#REF!</v>
      </c>
      <c r="T320" s="29" t="e">
        <f>K320/#REF!</f>
        <v>#REF!</v>
      </c>
      <c r="U320" s="29" t="e">
        <f>L320/#REF!</f>
        <v>#REF!</v>
      </c>
      <c r="W320" t="str">
        <f>VLOOKUP(R320,'De Para'!$O$9:$P$25,2,FALSE)</f>
        <v>Lojas com todas as metas</v>
      </c>
      <c r="X320">
        <f>VLOOKUP(W320,content!$B:$C,2,FALSE)</f>
        <v>741869</v>
      </c>
      <c r="Y320">
        <f>VLOOKUP(F320&amp;W320,content!$E:$H,4,FALSE)</f>
        <v>741916</v>
      </c>
    </row>
    <row r="321" spans="1:25" x14ac:dyDescent="0.25">
      <c r="A321">
        <v>1126</v>
      </c>
      <c r="B321" t="str">
        <f>VLOOKUP($A321,'De Para'!$AI$2:$AL$1051,2,0)</f>
        <v>BOTUCATU - SP</v>
      </c>
      <c r="C321">
        <f>VLOOKUP($A321,'De Para'!$AI$2:$AL$1051,3,0)</f>
        <v>514</v>
      </c>
      <c r="D321" t="str">
        <f>VLOOKUP($A321,'De Para'!$AI$2:$AL$1051,4,0)</f>
        <v>SUL</v>
      </c>
      <c r="E321">
        <v>0</v>
      </c>
      <c r="F321" s="7" t="str">
        <f>VLOOKUP($A321,'[1]PORTE 18-19'!$A$4:$M$1053,13,0)</f>
        <v>PORTE 3</v>
      </c>
      <c r="G321">
        <f>VLOOKUP($F321,'De Para'!$M$2:$O$7,3,0)</f>
        <v>90</v>
      </c>
      <c r="H321" s="7" t="str">
        <f>VLOOKUP($R321,'De Para'!$M$10:$N$25,2,0)</f>
        <v>PERFIL A</v>
      </c>
      <c r="I321" s="7" t="str">
        <f t="shared" si="46"/>
        <v>PORTE 3 / PERFIL A</v>
      </c>
      <c r="J321" s="1">
        <f>VLOOKUP($A321,'De Para'!$D$2:$E$1051,2,0)</f>
        <v>336493.28000000009</v>
      </c>
      <c r="K321" s="1">
        <f>VLOOKUP($A321,'De Para'!$A$2:$B$1051,2,0)</f>
        <v>276800.37015367631</v>
      </c>
      <c r="L321" s="1">
        <f>VLOOKUP(A321,'De Para'!$G$2:$H$1050,2,0)</f>
        <v>79124.473857403704</v>
      </c>
      <c r="M321">
        <f>VLOOKUP($A321,'De Para'!$J$2:$K$1051,2,0)</f>
        <v>63</v>
      </c>
      <c r="N321">
        <f t="shared" si="48"/>
        <v>1</v>
      </c>
      <c r="O321">
        <f t="shared" si="49"/>
        <v>1</v>
      </c>
      <c r="P321">
        <f t="shared" si="50"/>
        <v>1</v>
      </c>
      <c r="Q321">
        <f t="shared" si="51"/>
        <v>1</v>
      </c>
      <c r="R321" t="str">
        <f t="shared" si="47"/>
        <v>1111</v>
      </c>
      <c r="S321" s="29" t="e">
        <f>J321/#REF!</f>
        <v>#REF!</v>
      </c>
      <c r="T321" s="29" t="e">
        <f>K321/#REF!</f>
        <v>#REF!</v>
      </c>
      <c r="U321" s="29" t="e">
        <f>L321/#REF!</f>
        <v>#REF!</v>
      </c>
      <c r="W321" t="str">
        <f>VLOOKUP(R321,'De Para'!$O$9:$P$25,2,FALSE)</f>
        <v>Lojas com todas as metas</v>
      </c>
      <c r="X321">
        <f>VLOOKUP(W321,content!$B:$C,2,FALSE)</f>
        <v>741869</v>
      </c>
      <c r="Y321">
        <f>VLOOKUP(F321&amp;W321,content!$E:$H,4,FALSE)</f>
        <v>741893</v>
      </c>
    </row>
    <row r="322" spans="1:25" x14ac:dyDescent="0.25">
      <c r="A322">
        <v>1127</v>
      </c>
      <c r="B322" t="str">
        <f>VLOOKUP($A322,'De Para'!$AI$2:$AL$1051,2,0)</f>
        <v>FRANCO DA ROCHA - SP</v>
      </c>
      <c r="C322">
        <f>VLOOKUP($A322,'De Para'!$AI$2:$AL$1051,3,0)</f>
        <v>312</v>
      </c>
      <c r="D322" t="str">
        <f>VLOOKUP($A322,'De Para'!$AI$2:$AL$1051,4,0)</f>
        <v>GDE SP</v>
      </c>
      <c r="E322">
        <v>0</v>
      </c>
      <c r="F322" s="7" t="str">
        <f>VLOOKUP($A322,'[1]PORTE 18-19'!$A$4:$M$1053,13,0)</f>
        <v>PORTE 4</v>
      </c>
      <c r="G322">
        <f>VLOOKUP($F322,'De Para'!$M$2:$O$7,3,0)</f>
        <v>115</v>
      </c>
      <c r="H322" s="7" t="str">
        <f>VLOOKUP($R322,'De Para'!$M$10:$N$25,2,0)</f>
        <v>PERFIL A</v>
      </c>
      <c r="I322" s="7" t="str">
        <f t="shared" si="46"/>
        <v>PORTE 4 / PERFIL A</v>
      </c>
      <c r="J322" s="1">
        <f>VLOOKUP($A322,'De Para'!$D$2:$E$1051,2,0)</f>
        <v>592629.53000000014</v>
      </c>
      <c r="K322" s="1">
        <f>VLOOKUP($A322,'De Para'!$A$2:$B$1051,2,0)</f>
        <v>504441.33212947985</v>
      </c>
      <c r="L322" s="1">
        <f>VLOOKUP(A322,'De Para'!$G$2:$H$1050,2,0)</f>
        <v>132856.36944401785</v>
      </c>
      <c r="M322">
        <f>VLOOKUP($A322,'De Para'!$J$2:$K$1051,2,0)</f>
        <v>131</v>
      </c>
      <c r="N322">
        <f t="shared" si="48"/>
        <v>1</v>
      </c>
      <c r="O322">
        <f t="shared" si="49"/>
        <v>1</v>
      </c>
      <c r="P322">
        <f t="shared" si="50"/>
        <v>1</v>
      </c>
      <c r="Q322">
        <f t="shared" si="51"/>
        <v>1</v>
      </c>
      <c r="R322" t="str">
        <f t="shared" si="47"/>
        <v>1111</v>
      </c>
      <c r="S322" s="29" t="e">
        <f>J322/#REF!</f>
        <v>#REF!</v>
      </c>
      <c r="T322" s="29" t="e">
        <f>K322/#REF!</f>
        <v>#REF!</v>
      </c>
      <c r="U322" s="29" t="e">
        <f>L322/#REF!</f>
        <v>#REF!</v>
      </c>
      <c r="W322" t="str">
        <f>VLOOKUP(R322,'De Para'!$O$9:$P$25,2,FALSE)</f>
        <v>Lojas com todas as metas</v>
      </c>
      <c r="X322">
        <f>VLOOKUP(W322,content!$B:$C,2,FALSE)</f>
        <v>741869</v>
      </c>
      <c r="Y322">
        <f>VLOOKUP(F322&amp;W322,content!$E:$H,4,FALSE)</f>
        <v>741916</v>
      </c>
    </row>
    <row r="323" spans="1:25" x14ac:dyDescent="0.25">
      <c r="A323">
        <v>1128</v>
      </c>
      <c r="B323" t="str">
        <f>VLOOKUP($A323,'De Para'!$AI$2:$AL$1051,2,0)</f>
        <v>OURINHOS - SP</v>
      </c>
      <c r="C323">
        <f>VLOOKUP($A323,'De Para'!$AI$2:$AL$1051,3,0)</f>
        <v>514</v>
      </c>
      <c r="D323" t="str">
        <f>VLOOKUP($A323,'De Para'!$AI$2:$AL$1051,4,0)</f>
        <v>SUL</v>
      </c>
      <c r="E323">
        <v>0</v>
      </c>
      <c r="F323" s="7" t="str">
        <f>VLOOKUP($A323,'[1]PORTE 18-19'!$A$4:$M$1053,13,0)</f>
        <v>PORTE 3</v>
      </c>
      <c r="G323">
        <f>VLOOKUP($F323,'De Para'!$M$2:$O$7,3,0)</f>
        <v>90</v>
      </c>
      <c r="H323" s="7" t="str">
        <f>VLOOKUP($R323,'De Para'!$M$10:$N$25,2,0)</f>
        <v>PERFIL A</v>
      </c>
      <c r="I323" s="7" t="str">
        <f t="shared" si="46"/>
        <v>PORTE 3 / PERFIL A</v>
      </c>
      <c r="J323" s="1">
        <f>VLOOKUP($A323,'De Para'!$D$2:$E$1051,2,0)</f>
        <v>367602.15</v>
      </c>
      <c r="K323" s="1">
        <f>VLOOKUP($A323,'De Para'!$A$2:$B$1051,2,0)</f>
        <v>338578.12349565269</v>
      </c>
      <c r="L323" s="1">
        <f>VLOOKUP(A323,'De Para'!$G$2:$H$1050,2,0)</f>
        <v>98978.110777997557</v>
      </c>
      <c r="M323">
        <f>VLOOKUP($A323,'De Para'!$J$2:$K$1051,2,0)</f>
        <v>71</v>
      </c>
      <c r="N323">
        <f t="shared" si="48"/>
        <v>1</v>
      </c>
      <c r="O323">
        <f t="shared" si="49"/>
        <v>1</v>
      </c>
      <c r="P323">
        <f t="shared" si="50"/>
        <v>1</v>
      </c>
      <c r="Q323">
        <f t="shared" si="51"/>
        <v>1</v>
      </c>
      <c r="R323" t="str">
        <f t="shared" si="47"/>
        <v>1111</v>
      </c>
      <c r="S323" s="29" t="e">
        <f>J323/#REF!</f>
        <v>#REF!</v>
      </c>
      <c r="T323" s="29" t="e">
        <f>K323/#REF!</f>
        <v>#REF!</v>
      </c>
      <c r="U323" s="29" t="e">
        <f>L323/#REF!</f>
        <v>#REF!</v>
      </c>
      <c r="W323" t="str">
        <f>VLOOKUP(R323,'De Para'!$O$9:$P$25,2,FALSE)</f>
        <v>Lojas com todas as metas</v>
      </c>
      <c r="X323">
        <f>VLOOKUP(W323,content!$B:$C,2,FALSE)</f>
        <v>741869</v>
      </c>
      <c r="Y323">
        <f>VLOOKUP(F323&amp;W323,content!$E:$H,4,FALSE)</f>
        <v>741893</v>
      </c>
    </row>
    <row r="324" spans="1:25" x14ac:dyDescent="0.25">
      <c r="A324">
        <v>1129</v>
      </c>
      <c r="B324" t="str">
        <f>VLOOKUP($A324,'De Para'!$AI$2:$AL$1051,2,0)</f>
        <v>CIDADE DUTRA - SP</v>
      </c>
      <c r="C324">
        <f>VLOOKUP($A324,'De Para'!$AI$2:$AL$1051,3,0)</f>
        <v>310</v>
      </c>
      <c r="D324" t="str">
        <f>VLOOKUP($A324,'De Para'!$AI$2:$AL$1051,4,0)</f>
        <v>GDE SP</v>
      </c>
      <c r="E324">
        <v>0</v>
      </c>
      <c r="F324" s="7" t="str">
        <f>VLOOKUP($A324,'[1]PORTE 18-19'!$A$4:$M$1053,13,0)</f>
        <v>PORTE 6</v>
      </c>
      <c r="G324">
        <f>VLOOKUP($F324,'De Para'!$M$2:$O$7,3,0)</f>
        <v>170</v>
      </c>
      <c r="H324" s="7" t="str">
        <f>VLOOKUP($R324,'De Para'!$M$10:$N$25,2,0)</f>
        <v>PERFIL A</v>
      </c>
      <c r="I324" s="7" t="str">
        <f t="shared" si="46"/>
        <v>PORTE 6 / PERFIL A</v>
      </c>
      <c r="J324" s="1">
        <f>VLOOKUP($A324,'De Para'!$D$2:$E$1051,2,0)</f>
        <v>1021938.5499999999</v>
      </c>
      <c r="K324" s="1">
        <f>VLOOKUP($A324,'De Para'!$A$2:$B$1051,2,0)</f>
        <v>1077718.0527372088</v>
      </c>
      <c r="L324" s="1">
        <f>VLOOKUP(A324,'De Para'!$G$2:$H$1050,2,0)</f>
        <v>214576.3420059323</v>
      </c>
      <c r="M324">
        <f>VLOOKUP($A324,'De Para'!$J$2:$K$1051,2,0)</f>
        <v>156</v>
      </c>
      <c r="N324">
        <f t="shared" si="48"/>
        <v>1</v>
      </c>
      <c r="O324">
        <f t="shared" si="49"/>
        <v>1</v>
      </c>
      <c r="P324">
        <f t="shared" si="50"/>
        <v>1</v>
      </c>
      <c r="Q324">
        <f t="shared" si="51"/>
        <v>1</v>
      </c>
      <c r="R324" t="str">
        <f t="shared" si="47"/>
        <v>1111</v>
      </c>
      <c r="S324" s="29" t="e">
        <f>J324/#REF!</f>
        <v>#REF!</v>
      </c>
      <c r="T324" s="29" t="e">
        <f>K324/#REF!</f>
        <v>#REF!</v>
      </c>
      <c r="U324" s="29" t="e">
        <f>L324/#REF!</f>
        <v>#REF!</v>
      </c>
      <c r="W324" t="str">
        <f>VLOOKUP(R324,'De Para'!$O$9:$P$25,2,FALSE)</f>
        <v>Lojas com todas as metas</v>
      </c>
      <c r="X324">
        <f>VLOOKUP(W324,content!$B:$C,2,FALSE)</f>
        <v>741869</v>
      </c>
      <c r="Y324">
        <f>VLOOKUP(F324&amp;W324,content!$E:$H,4,FALSE)</f>
        <v>741925</v>
      </c>
    </row>
    <row r="325" spans="1:25" x14ac:dyDescent="0.25">
      <c r="A325">
        <v>1130</v>
      </c>
      <c r="B325" t="str">
        <f>VLOOKUP($A325,'De Para'!$AI$2:$AL$1051,2,0)</f>
        <v>ITÚ - SP</v>
      </c>
      <c r="C325">
        <f>VLOOKUP($A325,'De Para'!$AI$2:$AL$1051,3,0)</f>
        <v>115</v>
      </c>
      <c r="D325" t="str">
        <f>VLOOKUP($A325,'De Para'!$AI$2:$AL$1051,4,0)</f>
        <v>SPI/CO</v>
      </c>
      <c r="E325">
        <v>0</v>
      </c>
      <c r="F325" s="7" t="str">
        <f>VLOOKUP($A325,'[1]PORTE 18-19'!$A$4:$M$1053,13,0)</f>
        <v>PORTE 3</v>
      </c>
      <c r="G325">
        <f>VLOOKUP($F325,'De Para'!$M$2:$O$7,3,0)</f>
        <v>90</v>
      </c>
      <c r="H325" s="7" t="str">
        <f>VLOOKUP($R325,'De Para'!$M$10:$N$25,2,0)</f>
        <v>PERFIL A</v>
      </c>
      <c r="I325" s="7" t="str">
        <f t="shared" si="46"/>
        <v>PORTE 3 / PERFIL A</v>
      </c>
      <c r="J325" s="1">
        <f>VLOOKUP($A325,'De Para'!$D$2:$E$1051,2,0)</f>
        <v>393467.25000000006</v>
      </c>
      <c r="K325" s="1">
        <f>VLOOKUP($A325,'De Para'!$A$2:$B$1051,2,0)</f>
        <v>193708.41979432662</v>
      </c>
      <c r="L325" s="1">
        <f>VLOOKUP(A325,'De Para'!$G$2:$H$1050,2,0)</f>
        <v>70205.101876482673</v>
      </c>
      <c r="M325">
        <f>VLOOKUP($A325,'De Para'!$J$2:$K$1051,2,0)</f>
        <v>67</v>
      </c>
      <c r="N325">
        <f t="shared" si="48"/>
        <v>1</v>
      </c>
      <c r="O325">
        <f t="shared" si="49"/>
        <v>1</v>
      </c>
      <c r="P325">
        <f t="shared" si="50"/>
        <v>1</v>
      </c>
      <c r="Q325">
        <f t="shared" si="51"/>
        <v>1</v>
      </c>
      <c r="R325" t="str">
        <f t="shared" si="47"/>
        <v>1111</v>
      </c>
      <c r="S325" s="29" t="e">
        <f>J325/#REF!</f>
        <v>#REF!</v>
      </c>
      <c r="T325" s="29" t="e">
        <f>K325/#REF!</f>
        <v>#REF!</v>
      </c>
      <c r="U325" s="29" t="e">
        <f>L325/#REF!</f>
        <v>#REF!</v>
      </c>
      <c r="W325" t="str">
        <f>VLOOKUP(R325,'De Para'!$O$9:$P$25,2,FALSE)</f>
        <v>Lojas com todas as metas</v>
      </c>
      <c r="X325">
        <f>VLOOKUP(W325,content!$B:$C,2,FALSE)</f>
        <v>741869</v>
      </c>
      <c r="Y325">
        <f>VLOOKUP(F325&amp;W325,content!$E:$H,4,FALSE)</f>
        <v>741893</v>
      </c>
    </row>
    <row r="326" spans="1:25" x14ac:dyDescent="0.25">
      <c r="A326">
        <v>1131</v>
      </c>
      <c r="B326" t="str">
        <f>VLOOKUP($A326,'De Para'!$AI$2:$AL$1051,2,0)</f>
        <v>DUQUE DE CAXIAS 5 - RJ</v>
      </c>
      <c r="C326">
        <f>VLOOKUP($A326,'De Para'!$AI$2:$AL$1051,3,0)</f>
        <v>211</v>
      </c>
      <c r="D326" t="str">
        <f>VLOOKUP($A326,'De Para'!$AI$2:$AL$1051,4,0)</f>
        <v>RIO/ES</v>
      </c>
      <c r="E326">
        <v>0</v>
      </c>
      <c r="F326" s="7" t="str">
        <f>VLOOKUP($A326,'[1]PORTE 18-19'!$A$4:$M$1053,13,0)</f>
        <v>PORTE 4</v>
      </c>
      <c r="G326">
        <f>VLOOKUP($F326,'De Para'!$M$2:$O$7,3,0)</f>
        <v>115</v>
      </c>
      <c r="H326" s="7" t="str">
        <f>VLOOKUP($R326,'De Para'!$M$10:$N$25,2,0)</f>
        <v>PERFIL A</v>
      </c>
      <c r="I326" s="7" t="str">
        <f t="shared" si="46"/>
        <v>PORTE 4 / PERFIL A</v>
      </c>
      <c r="J326" s="1">
        <f>VLOOKUP($A326,'De Para'!$D$2:$E$1051,2,0)</f>
        <v>595848.97999999986</v>
      </c>
      <c r="K326" s="1">
        <f>VLOOKUP($A326,'De Para'!$A$2:$B$1051,2,0)</f>
        <v>512207.62111040903</v>
      </c>
      <c r="L326" s="1">
        <f>VLOOKUP(A326,'De Para'!$G$2:$H$1050,2,0)</f>
        <v>76369.849405360845</v>
      </c>
      <c r="M326">
        <f>VLOOKUP($A326,'De Para'!$J$2:$K$1051,2,0)</f>
        <v>122</v>
      </c>
      <c r="N326">
        <f t="shared" si="48"/>
        <v>1</v>
      </c>
      <c r="O326">
        <f t="shared" si="49"/>
        <v>1</v>
      </c>
      <c r="P326">
        <f t="shared" si="50"/>
        <v>1</v>
      </c>
      <c r="Q326">
        <f t="shared" si="51"/>
        <v>1</v>
      </c>
      <c r="R326" t="str">
        <f t="shared" si="47"/>
        <v>1111</v>
      </c>
      <c r="S326" s="29" t="e">
        <f>J326/#REF!</f>
        <v>#REF!</v>
      </c>
      <c r="T326" s="29" t="e">
        <f>K326/#REF!</f>
        <v>#REF!</v>
      </c>
      <c r="U326" s="29" t="e">
        <f>L326/#REF!</f>
        <v>#REF!</v>
      </c>
      <c r="W326" t="str">
        <f>VLOOKUP(R326,'De Para'!$O$9:$P$25,2,FALSE)</f>
        <v>Lojas com todas as metas</v>
      </c>
      <c r="X326">
        <f>VLOOKUP(W326,content!$B:$C,2,FALSE)</f>
        <v>741869</v>
      </c>
      <c r="Y326">
        <f>VLOOKUP(F326&amp;W326,content!$E:$H,4,FALSE)</f>
        <v>741916</v>
      </c>
    </row>
    <row r="327" spans="1:25" x14ac:dyDescent="0.25">
      <c r="A327">
        <v>1133</v>
      </c>
      <c r="B327" t="str">
        <f>VLOOKUP($A327,'De Para'!$AI$2:$AL$1051,2,0)</f>
        <v>PONTA GROSSA - PR</v>
      </c>
      <c r="C327">
        <f>VLOOKUP($A327,'De Para'!$AI$2:$AL$1051,3,0)</f>
        <v>512</v>
      </c>
      <c r="D327" t="str">
        <f>VLOOKUP($A327,'De Para'!$AI$2:$AL$1051,4,0)</f>
        <v>SUL</v>
      </c>
      <c r="E327">
        <v>0</v>
      </c>
      <c r="F327" s="7" t="str">
        <f>VLOOKUP($A327,'[1]PORTE 18-19'!$A$4:$M$1053,13,0)</f>
        <v>PORTE 5</v>
      </c>
      <c r="G327">
        <f>VLOOKUP($F327,'De Para'!$M$2:$O$7,3,0)</f>
        <v>140</v>
      </c>
      <c r="H327" s="7" t="str">
        <f>VLOOKUP($R327,'De Para'!$M$10:$N$25,2,0)</f>
        <v>PERFIL A</v>
      </c>
      <c r="I327" s="7" t="str">
        <f t="shared" si="46"/>
        <v>PORTE 5 / PERFIL A</v>
      </c>
      <c r="J327" s="1">
        <f>VLOOKUP($A327,'De Para'!$D$2:$E$1051,2,0)</f>
        <v>544114.05999999994</v>
      </c>
      <c r="K327" s="1">
        <f>VLOOKUP($A327,'De Para'!$A$2:$B$1051,2,0)</f>
        <v>1006851.6249893145</v>
      </c>
      <c r="L327" s="1">
        <f>VLOOKUP(A327,'De Para'!$G$2:$H$1050,2,0)</f>
        <v>83617.353991378593</v>
      </c>
      <c r="M327">
        <f>VLOOKUP($A327,'De Para'!$J$2:$K$1051,2,0)</f>
        <v>113</v>
      </c>
      <c r="N327">
        <f t="shared" si="48"/>
        <v>1</v>
      </c>
      <c r="O327">
        <f t="shared" si="49"/>
        <v>1</v>
      </c>
      <c r="P327">
        <f t="shared" si="50"/>
        <v>1</v>
      </c>
      <c r="Q327">
        <f t="shared" si="51"/>
        <v>1</v>
      </c>
      <c r="R327" t="str">
        <f t="shared" si="47"/>
        <v>1111</v>
      </c>
      <c r="S327" s="29" t="e">
        <f>J327/#REF!</f>
        <v>#REF!</v>
      </c>
      <c r="T327" s="29" t="e">
        <f>K327/#REF!</f>
        <v>#REF!</v>
      </c>
      <c r="U327" s="29" t="e">
        <f>L327/#REF!</f>
        <v>#REF!</v>
      </c>
      <c r="W327" t="str">
        <f>VLOOKUP(R327,'De Para'!$O$9:$P$25,2,FALSE)</f>
        <v>Lojas com todas as metas</v>
      </c>
      <c r="X327">
        <f>VLOOKUP(W327,content!$B:$C,2,FALSE)</f>
        <v>741869</v>
      </c>
      <c r="Y327">
        <f>VLOOKUP(F327&amp;W327,content!$E:$H,4,FALSE)</f>
        <v>741921</v>
      </c>
    </row>
    <row r="328" spans="1:25" x14ac:dyDescent="0.25">
      <c r="A328">
        <v>1134</v>
      </c>
      <c r="B328" t="str">
        <f>VLOOKUP($A328,'De Para'!$AI$2:$AL$1051,2,0)</f>
        <v>FERNANDÓPOLIS - SP</v>
      </c>
      <c r="C328">
        <f>VLOOKUP($A328,'De Para'!$AI$2:$AL$1051,3,0)</f>
        <v>515</v>
      </c>
      <c r="D328" t="str">
        <f>VLOOKUP($A328,'De Para'!$AI$2:$AL$1051,4,0)</f>
        <v>SUL</v>
      </c>
      <c r="E328">
        <v>0</v>
      </c>
      <c r="F328" s="7" t="str">
        <f>VLOOKUP($A328,'[1]PORTE 18-19'!$A$4:$M$1053,13,0)</f>
        <v>PORTE 3</v>
      </c>
      <c r="G328">
        <f>VLOOKUP($F328,'De Para'!$M$2:$O$7,3,0)</f>
        <v>90</v>
      </c>
      <c r="H328" s="7" t="str">
        <f>VLOOKUP($R328,'De Para'!$M$10:$N$25,2,0)</f>
        <v>PERFIL A</v>
      </c>
      <c r="I328" s="7" t="str">
        <f t="shared" si="46"/>
        <v>PORTE 3 / PERFIL A</v>
      </c>
      <c r="J328" s="1">
        <f>VLOOKUP($A328,'De Para'!$D$2:$E$1051,2,0)</f>
        <v>437301.3</v>
      </c>
      <c r="K328" s="1">
        <f>VLOOKUP($A328,'De Para'!$A$2:$B$1051,2,0)</f>
        <v>196578.45377989404</v>
      </c>
      <c r="L328" s="1">
        <f>VLOOKUP(A328,'De Para'!$G$2:$H$1050,2,0)</f>
        <v>81786.127162026183</v>
      </c>
      <c r="M328">
        <f>VLOOKUP($A328,'De Para'!$J$2:$K$1051,2,0)</f>
        <v>97</v>
      </c>
      <c r="N328">
        <f t="shared" si="48"/>
        <v>1</v>
      </c>
      <c r="O328">
        <f t="shared" si="49"/>
        <v>1</v>
      </c>
      <c r="P328">
        <f t="shared" si="50"/>
        <v>1</v>
      </c>
      <c r="Q328">
        <f t="shared" si="51"/>
        <v>1</v>
      </c>
      <c r="R328" t="str">
        <f t="shared" si="47"/>
        <v>1111</v>
      </c>
      <c r="S328" s="29" t="e">
        <f>J328/#REF!</f>
        <v>#REF!</v>
      </c>
      <c r="T328" s="29" t="e">
        <f>K328/#REF!</f>
        <v>#REF!</v>
      </c>
      <c r="U328" s="29" t="e">
        <f>L328/#REF!</f>
        <v>#REF!</v>
      </c>
      <c r="W328" t="str">
        <f>VLOOKUP(R328,'De Para'!$O$9:$P$25,2,FALSE)</f>
        <v>Lojas com todas as metas</v>
      </c>
      <c r="X328">
        <f>VLOOKUP(W328,content!$B:$C,2,FALSE)</f>
        <v>741869</v>
      </c>
      <c r="Y328">
        <f>VLOOKUP(F328&amp;W328,content!$E:$H,4,FALSE)</f>
        <v>741893</v>
      </c>
    </row>
    <row r="329" spans="1:25" x14ac:dyDescent="0.25">
      <c r="A329">
        <v>1135</v>
      </c>
      <c r="B329" t="str">
        <f>VLOOKUP($A329,'De Para'!$AI$2:$AL$1051,2,0)</f>
        <v>JOINVILLE - SC</v>
      </c>
      <c r="C329">
        <f>VLOOKUP($A329,'De Para'!$AI$2:$AL$1051,3,0)</f>
        <v>511</v>
      </c>
      <c r="D329" t="str">
        <f>VLOOKUP($A329,'De Para'!$AI$2:$AL$1051,4,0)</f>
        <v>SUL</v>
      </c>
      <c r="E329">
        <v>0</v>
      </c>
      <c r="F329" s="7" t="str">
        <f>VLOOKUP($A329,'[1]PORTE 18-19'!$A$4:$M$1053,13,0)</f>
        <v>PORTE 4</v>
      </c>
      <c r="G329">
        <f>VLOOKUP($F329,'De Para'!$M$2:$O$7,3,0)</f>
        <v>115</v>
      </c>
      <c r="H329" s="7" t="str">
        <f>VLOOKUP($R329,'De Para'!$M$10:$N$25,2,0)</f>
        <v>PERFIL A</v>
      </c>
      <c r="I329" s="7" t="str">
        <f t="shared" si="46"/>
        <v>PORTE 4 / PERFIL A</v>
      </c>
      <c r="J329" s="1">
        <f>VLOOKUP($A329,'De Para'!$D$2:$E$1051,2,0)</f>
        <v>302050.03000000003</v>
      </c>
      <c r="K329" s="1">
        <f>VLOOKUP($A329,'De Para'!$A$2:$B$1051,2,0)</f>
        <v>628657.36649625702</v>
      </c>
      <c r="L329" s="1">
        <f>VLOOKUP(A329,'De Para'!$G$2:$H$1050,2,0)</f>
        <v>60699.768703066962</v>
      </c>
      <c r="M329">
        <f>VLOOKUP($A329,'De Para'!$J$2:$K$1051,2,0)</f>
        <v>67</v>
      </c>
      <c r="N329">
        <f t="shared" si="48"/>
        <v>1</v>
      </c>
      <c r="O329">
        <f t="shared" si="49"/>
        <v>1</v>
      </c>
      <c r="P329">
        <f t="shared" si="50"/>
        <v>1</v>
      </c>
      <c r="Q329">
        <f t="shared" si="51"/>
        <v>1</v>
      </c>
      <c r="R329" t="str">
        <f t="shared" si="47"/>
        <v>1111</v>
      </c>
      <c r="S329" s="29" t="e">
        <f>J329/#REF!</f>
        <v>#REF!</v>
      </c>
      <c r="T329" s="29" t="e">
        <f>K329/#REF!</f>
        <v>#REF!</v>
      </c>
      <c r="U329" s="29" t="e">
        <f>L329/#REF!</f>
        <v>#REF!</v>
      </c>
      <c r="W329" t="str">
        <f>VLOOKUP(R329,'De Para'!$O$9:$P$25,2,FALSE)</f>
        <v>Lojas com todas as metas</v>
      </c>
      <c r="X329">
        <f>VLOOKUP(W329,content!$B:$C,2,FALSE)</f>
        <v>741869</v>
      </c>
      <c r="Y329">
        <f>VLOOKUP(F329&amp;W329,content!$E:$H,4,FALSE)</f>
        <v>741916</v>
      </c>
    </row>
    <row r="330" spans="1:25" x14ac:dyDescent="0.25">
      <c r="A330">
        <v>1136</v>
      </c>
      <c r="B330" t="str">
        <f>VLOOKUP($A330,'De Para'!$AI$2:$AL$1051,2,0)</f>
        <v>SUMARÉ - SP</v>
      </c>
      <c r="C330">
        <f>VLOOKUP($A330,'De Para'!$AI$2:$AL$1051,3,0)</f>
        <v>116</v>
      </c>
      <c r="D330" t="str">
        <f>VLOOKUP($A330,'De Para'!$AI$2:$AL$1051,4,0)</f>
        <v>SPI/CO</v>
      </c>
      <c r="E330">
        <v>0</v>
      </c>
      <c r="F330" s="7" t="str">
        <f>VLOOKUP($A330,'[1]PORTE 18-19'!$A$4:$M$1053,13,0)</f>
        <v>PORTE 4</v>
      </c>
      <c r="G330">
        <f>VLOOKUP($F330,'De Para'!$M$2:$O$7,3,0)</f>
        <v>115</v>
      </c>
      <c r="H330" s="7" t="str">
        <f>VLOOKUP($R330,'De Para'!$M$10:$N$25,2,0)</f>
        <v>PERFIL A</v>
      </c>
      <c r="I330" s="7" t="str">
        <f t="shared" si="46"/>
        <v>PORTE 4 / PERFIL A</v>
      </c>
      <c r="J330" s="1">
        <f>VLOOKUP($A330,'De Para'!$D$2:$E$1051,2,0)</f>
        <v>529260.35000000009</v>
      </c>
      <c r="K330" s="1">
        <f>VLOOKUP($A330,'De Para'!$A$2:$B$1051,2,0)</f>
        <v>341600.66226240527</v>
      </c>
      <c r="L330" s="1">
        <f>VLOOKUP(A330,'De Para'!$G$2:$H$1050,2,0)</f>
        <v>87324.49285064236</v>
      </c>
      <c r="M330">
        <f>VLOOKUP($A330,'De Para'!$J$2:$K$1051,2,0)</f>
        <v>104</v>
      </c>
      <c r="N330">
        <f t="shared" si="48"/>
        <v>1</v>
      </c>
      <c r="O330">
        <f t="shared" si="49"/>
        <v>1</v>
      </c>
      <c r="P330">
        <f t="shared" si="50"/>
        <v>1</v>
      </c>
      <c r="Q330">
        <f t="shared" si="51"/>
        <v>1</v>
      </c>
      <c r="R330" t="str">
        <f t="shared" si="47"/>
        <v>1111</v>
      </c>
      <c r="S330" s="29" t="e">
        <f>J330/#REF!</f>
        <v>#REF!</v>
      </c>
      <c r="T330" s="29" t="e">
        <f>K330/#REF!</f>
        <v>#REF!</v>
      </c>
      <c r="U330" s="29" t="e">
        <f>L330/#REF!</f>
        <v>#REF!</v>
      </c>
      <c r="W330" t="str">
        <f>VLOOKUP(R330,'De Para'!$O$9:$P$25,2,FALSE)</f>
        <v>Lojas com todas as metas</v>
      </c>
      <c r="X330">
        <f>VLOOKUP(W330,content!$B:$C,2,FALSE)</f>
        <v>741869</v>
      </c>
      <c r="Y330">
        <f>VLOOKUP(F330&amp;W330,content!$E:$H,4,FALSE)</f>
        <v>741916</v>
      </c>
    </row>
    <row r="331" spans="1:25" x14ac:dyDescent="0.25">
      <c r="A331">
        <v>1137</v>
      </c>
      <c r="B331" t="str">
        <f>VLOOKUP($A331,'De Para'!$AI$2:$AL$1051,2,0)</f>
        <v>UMUARAMA - PR</v>
      </c>
      <c r="C331">
        <f>VLOOKUP($A331,'De Para'!$AI$2:$AL$1051,3,0)</f>
        <v>513</v>
      </c>
      <c r="D331" t="str">
        <f>VLOOKUP($A331,'De Para'!$AI$2:$AL$1051,4,0)</f>
        <v>SUL</v>
      </c>
      <c r="E331">
        <v>0</v>
      </c>
      <c r="F331" s="7" t="str">
        <f>VLOOKUP($A331,'[1]PORTE 18-19'!$A$4:$M$1053,13,0)</f>
        <v>PORTE 3</v>
      </c>
      <c r="G331">
        <f>VLOOKUP($F331,'De Para'!$M$2:$O$7,3,0)</f>
        <v>90</v>
      </c>
      <c r="H331" s="7" t="str">
        <f>VLOOKUP($R331,'De Para'!$M$10:$N$25,2,0)</f>
        <v>PERFIL A</v>
      </c>
      <c r="I331" s="7" t="str">
        <f t="shared" si="46"/>
        <v>PORTE 3 / PERFIL A</v>
      </c>
      <c r="J331" s="1">
        <f>VLOOKUP($A331,'De Para'!$D$2:$E$1051,2,0)</f>
        <v>372849.1</v>
      </c>
      <c r="K331" s="1">
        <f>VLOOKUP($A331,'De Para'!$A$2:$B$1051,2,0)</f>
        <v>330423.67520122195</v>
      </c>
      <c r="L331" s="1">
        <f>VLOOKUP(A331,'De Para'!$G$2:$H$1050,2,0)</f>
        <v>64814.648128639019</v>
      </c>
      <c r="M331">
        <f>VLOOKUP($A331,'De Para'!$J$2:$K$1051,2,0)</f>
        <v>86</v>
      </c>
      <c r="N331">
        <f t="shared" si="48"/>
        <v>1</v>
      </c>
      <c r="O331">
        <f t="shared" si="49"/>
        <v>1</v>
      </c>
      <c r="P331">
        <f t="shared" si="50"/>
        <v>1</v>
      </c>
      <c r="Q331">
        <f t="shared" si="51"/>
        <v>1</v>
      </c>
      <c r="R331" t="str">
        <f t="shared" si="47"/>
        <v>1111</v>
      </c>
      <c r="S331" s="29" t="e">
        <f>J331/#REF!</f>
        <v>#REF!</v>
      </c>
      <c r="T331" s="29" t="e">
        <f>K331/#REF!</f>
        <v>#REF!</v>
      </c>
      <c r="U331" s="29" t="e">
        <f>L331/#REF!</f>
        <v>#REF!</v>
      </c>
      <c r="W331" t="str">
        <f>VLOOKUP(R331,'De Para'!$O$9:$P$25,2,FALSE)</f>
        <v>Lojas com todas as metas</v>
      </c>
      <c r="X331">
        <f>VLOOKUP(W331,content!$B:$C,2,FALSE)</f>
        <v>741869</v>
      </c>
      <c r="Y331">
        <f>VLOOKUP(F331&amp;W331,content!$E:$H,4,FALSE)</f>
        <v>741893</v>
      </c>
    </row>
    <row r="332" spans="1:25" x14ac:dyDescent="0.25">
      <c r="A332">
        <v>1138</v>
      </c>
      <c r="B332" t="str">
        <f>VLOOKUP($A332,'De Para'!$AI$2:$AL$1051,2,0)</f>
        <v>STA. BÁRBARA D'OESTE - SP</v>
      </c>
      <c r="C332">
        <f>VLOOKUP($A332,'De Para'!$AI$2:$AL$1051,3,0)</f>
        <v>116</v>
      </c>
      <c r="D332" t="str">
        <f>VLOOKUP($A332,'De Para'!$AI$2:$AL$1051,4,0)</f>
        <v>SPI/CO</v>
      </c>
      <c r="E332">
        <v>0</v>
      </c>
      <c r="F332" s="7" t="str">
        <f>VLOOKUP($A332,'[1]PORTE 18-19'!$A$4:$M$1053,13,0)</f>
        <v>PORTE 2</v>
      </c>
      <c r="G332">
        <f>VLOOKUP($F332,'De Para'!$M$2:$O$7,3,0)</f>
        <v>70</v>
      </c>
      <c r="H332" s="7" t="str">
        <f>VLOOKUP($R332,'De Para'!$M$10:$N$25,2,0)</f>
        <v>PERFIL A</v>
      </c>
      <c r="I332" s="7" t="str">
        <f t="shared" si="46"/>
        <v>PORTE 2 / PERFIL A</v>
      </c>
      <c r="J332" s="1">
        <f>VLOOKUP($A332,'De Para'!$D$2:$E$1051,2,0)</f>
        <v>221443.43999999997</v>
      </c>
      <c r="K332" s="1">
        <f>VLOOKUP($A332,'De Para'!$A$2:$B$1051,2,0)</f>
        <v>118959.57737995025</v>
      </c>
      <c r="L332" s="1">
        <f>VLOOKUP(A332,'De Para'!$G$2:$H$1050,2,0)</f>
        <v>43655.288305980721</v>
      </c>
      <c r="M332">
        <f>VLOOKUP($A332,'De Para'!$J$2:$K$1051,2,0)</f>
        <v>43</v>
      </c>
      <c r="N332">
        <f t="shared" si="48"/>
        <v>1</v>
      </c>
      <c r="O332">
        <f t="shared" si="49"/>
        <v>1</v>
      </c>
      <c r="P332">
        <f t="shared" si="50"/>
        <v>1</v>
      </c>
      <c r="Q332">
        <f t="shared" si="51"/>
        <v>1</v>
      </c>
      <c r="R332" t="str">
        <f t="shared" si="47"/>
        <v>1111</v>
      </c>
      <c r="S332" s="29" t="e">
        <f>J332/#REF!</f>
        <v>#REF!</v>
      </c>
      <c r="T332" s="29" t="e">
        <f>K332/#REF!</f>
        <v>#REF!</v>
      </c>
      <c r="U332" s="29" t="e">
        <f>L332/#REF!</f>
        <v>#REF!</v>
      </c>
      <c r="W332" t="str">
        <f>VLOOKUP(R332,'De Para'!$O$9:$P$25,2,FALSE)</f>
        <v>Lojas com todas as metas</v>
      </c>
      <c r="X332">
        <f>VLOOKUP(W332,content!$B:$C,2,FALSE)</f>
        <v>741869</v>
      </c>
      <c r="Y332">
        <f>VLOOKUP(F332&amp;W332,content!$E:$H,4,FALSE)</f>
        <v>741882</v>
      </c>
    </row>
    <row r="333" spans="1:25" x14ac:dyDescent="0.25">
      <c r="A333">
        <v>1140</v>
      </c>
      <c r="B333" t="str">
        <f>VLOOKUP($A333,'De Para'!$AI$2:$AL$1051,2,0)</f>
        <v>ARARAS - SP</v>
      </c>
      <c r="C333">
        <f>VLOOKUP($A333,'De Para'!$AI$2:$AL$1051,3,0)</f>
        <v>116</v>
      </c>
      <c r="D333" t="str">
        <f>VLOOKUP($A333,'De Para'!$AI$2:$AL$1051,4,0)</f>
        <v>SPI/CO</v>
      </c>
      <c r="E333">
        <v>0</v>
      </c>
      <c r="F333" s="7" t="str">
        <f>VLOOKUP($A333,'[1]PORTE 18-19'!$A$4:$M$1053,13,0)</f>
        <v>PORTE 3</v>
      </c>
      <c r="G333">
        <f>VLOOKUP($F333,'De Para'!$M$2:$O$7,3,0)</f>
        <v>90</v>
      </c>
      <c r="H333" s="7" t="str">
        <f>VLOOKUP($R333,'De Para'!$M$10:$N$25,2,0)</f>
        <v>PERFIL A</v>
      </c>
      <c r="I333" s="7" t="str">
        <f t="shared" si="46"/>
        <v>PORTE 3 / PERFIL A</v>
      </c>
      <c r="J333" s="1">
        <f>VLOOKUP($A333,'De Para'!$D$2:$E$1051,2,0)</f>
        <v>353102.7900000001</v>
      </c>
      <c r="K333" s="1">
        <f>VLOOKUP($A333,'De Para'!$A$2:$B$1051,2,0)</f>
        <v>212398.16544383462</v>
      </c>
      <c r="L333" s="1">
        <f>VLOOKUP(A333,'De Para'!$G$2:$H$1050,2,0)</f>
        <v>61723.713957558</v>
      </c>
      <c r="M333">
        <f>VLOOKUP($A333,'De Para'!$J$2:$K$1051,2,0)</f>
        <v>71</v>
      </c>
      <c r="N333">
        <f t="shared" si="48"/>
        <v>1</v>
      </c>
      <c r="O333">
        <f t="shared" si="49"/>
        <v>1</v>
      </c>
      <c r="P333">
        <f t="shared" si="50"/>
        <v>1</v>
      </c>
      <c r="Q333">
        <f t="shared" si="51"/>
        <v>1</v>
      </c>
      <c r="R333" t="str">
        <f t="shared" si="47"/>
        <v>1111</v>
      </c>
      <c r="S333" s="29" t="e">
        <f>J333/#REF!</f>
        <v>#REF!</v>
      </c>
      <c r="T333" s="29" t="e">
        <f>K333/#REF!</f>
        <v>#REF!</v>
      </c>
      <c r="U333" s="29" t="e">
        <f>L333/#REF!</f>
        <v>#REF!</v>
      </c>
      <c r="W333" t="str">
        <f>VLOOKUP(R333,'De Para'!$O$9:$P$25,2,FALSE)</f>
        <v>Lojas com todas as metas</v>
      </c>
      <c r="X333">
        <f>VLOOKUP(W333,content!$B:$C,2,FALSE)</f>
        <v>741869</v>
      </c>
      <c r="Y333">
        <f>VLOOKUP(F333&amp;W333,content!$E:$H,4,FALSE)</f>
        <v>741893</v>
      </c>
    </row>
    <row r="334" spans="1:25" x14ac:dyDescent="0.25">
      <c r="A334">
        <v>1141</v>
      </c>
      <c r="B334" t="str">
        <f>VLOOKUP($A334,'De Para'!$AI$2:$AL$1051,2,0)</f>
        <v>MOGI GUAÇU - SP</v>
      </c>
      <c r="C334">
        <f>VLOOKUP($A334,'De Para'!$AI$2:$AL$1051,3,0)</f>
        <v>116</v>
      </c>
      <c r="D334" t="str">
        <f>VLOOKUP($A334,'De Para'!$AI$2:$AL$1051,4,0)</f>
        <v>SPI/CO</v>
      </c>
      <c r="E334">
        <v>0</v>
      </c>
      <c r="F334" s="7" t="str">
        <f>VLOOKUP($A334,'[1]PORTE 18-19'!$A$4:$M$1053,13,0)</f>
        <v>PORTE 3</v>
      </c>
      <c r="G334">
        <f>VLOOKUP($F334,'De Para'!$M$2:$O$7,3,0)</f>
        <v>90</v>
      </c>
      <c r="H334" s="7" t="str">
        <f>VLOOKUP($R334,'De Para'!$M$10:$N$25,2,0)</f>
        <v>PERFIL A</v>
      </c>
      <c r="I334" s="7" t="str">
        <f t="shared" si="46"/>
        <v>PORTE 3 / PERFIL A</v>
      </c>
      <c r="J334" s="1">
        <f>VLOOKUP($A334,'De Para'!$D$2:$E$1051,2,0)</f>
        <v>300057.98000000004</v>
      </c>
      <c r="K334" s="1">
        <f>VLOOKUP($A334,'De Para'!$A$2:$B$1051,2,0)</f>
        <v>172054.43218900854</v>
      </c>
      <c r="L334" s="1">
        <f>VLOOKUP(A334,'De Para'!$G$2:$H$1050,2,0)</f>
        <v>61147.380226056637</v>
      </c>
      <c r="M334">
        <f>VLOOKUP($A334,'De Para'!$J$2:$K$1051,2,0)</f>
        <v>76</v>
      </c>
      <c r="N334">
        <f t="shared" si="48"/>
        <v>1</v>
      </c>
      <c r="O334">
        <f t="shared" si="49"/>
        <v>1</v>
      </c>
      <c r="P334">
        <f t="shared" si="50"/>
        <v>1</v>
      </c>
      <c r="Q334">
        <f t="shared" si="51"/>
        <v>1</v>
      </c>
      <c r="R334" t="str">
        <f t="shared" si="47"/>
        <v>1111</v>
      </c>
      <c r="S334" s="29" t="e">
        <f>J334/#REF!</f>
        <v>#REF!</v>
      </c>
      <c r="T334" s="29" t="e">
        <f>K334/#REF!</f>
        <v>#REF!</v>
      </c>
      <c r="U334" s="29" t="e">
        <f>L334/#REF!</f>
        <v>#REF!</v>
      </c>
      <c r="W334" t="str">
        <f>VLOOKUP(R334,'De Para'!$O$9:$P$25,2,FALSE)</f>
        <v>Lojas com todas as metas</v>
      </c>
      <c r="X334">
        <f>VLOOKUP(W334,content!$B:$C,2,FALSE)</f>
        <v>741869</v>
      </c>
      <c r="Y334">
        <f>VLOOKUP(F334&amp;W334,content!$E:$H,4,FALSE)</f>
        <v>741893</v>
      </c>
    </row>
    <row r="335" spans="1:25" x14ac:dyDescent="0.25">
      <c r="A335">
        <v>1142</v>
      </c>
      <c r="B335" t="str">
        <f>VLOOKUP($A335,'De Para'!$AI$2:$AL$1051,2,0)</f>
        <v>S JOÃO DA BOA VISTA - SP</v>
      </c>
      <c r="C335">
        <f>VLOOKUP($A335,'De Para'!$AI$2:$AL$1051,3,0)</f>
        <v>116</v>
      </c>
      <c r="D335" t="str">
        <f>VLOOKUP($A335,'De Para'!$AI$2:$AL$1051,4,0)</f>
        <v>SPI/CO</v>
      </c>
      <c r="E335">
        <v>0</v>
      </c>
      <c r="F335" s="7" t="str">
        <f>VLOOKUP($A335,'[1]PORTE 18-19'!$A$4:$M$1053,13,0)</f>
        <v>PORTE 3</v>
      </c>
      <c r="G335">
        <f>VLOOKUP($F335,'De Para'!$M$2:$O$7,3,0)</f>
        <v>90</v>
      </c>
      <c r="H335" s="7" t="str">
        <f>VLOOKUP($R335,'De Para'!$M$10:$N$25,2,0)</f>
        <v>PERFIL A</v>
      </c>
      <c r="I335" s="7" t="str">
        <f t="shared" si="46"/>
        <v>PORTE 3 / PERFIL A</v>
      </c>
      <c r="J335" s="1">
        <f>VLOOKUP($A335,'De Para'!$D$2:$E$1051,2,0)</f>
        <v>330532.74</v>
      </c>
      <c r="K335" s="1">
        <f>VLOOKUP($A335,'De Para'!$A$2:$B$1051,2,0)</f>
        <v>272523.78305774956</v>
      </c>
      <c r="L335" s="1">
        <f>VLOOKUP(A335,'De Para'!$G$2:$H$1050,2,0)</f>
        <v>74998.779938668231</v>
      </c>
      <c r="M335">
        <f>VLOOKUP($A335,'De Para'!$J$2:$K$1051,2,0)</f>
        <v>77</v>
      </c>
      <c r="N335">
        <f t="shared" si="48"/>
        <v>1</v>
      </c>
      <c r="O335">
        <f t="shared" si="49"/>
        <v>1</v>
      </c>
      <c r="P335">
        <f t="shared" si="50"/>
        <v>1</v>
      </c>
      <c r="Q335">
        <f t="shared" si="51"/>
        <v>1</v>
      </c>
      <c r="R335" t="str">
        <f t="shared" si="47"/>
        <v>1111</v>
      </c>
      <c r="S335" s="29" t="e">
        <f>J335/#REF!</f>
        <v>#REF!</v>
      </c>
      <c r="T335" s="29" t="e">
        <f>K335/#REF!</f>
        <v>#REF!</v>
      </c>
      <c r="U335" s="29" t="e">
        <f>L335/#REF!</f>
        <v>#REF!</v>
      </c>
      <c r="W335" t="str">
        <f>VLOOKUP(R335,'De Para'!$O$9:$P$25,2,FALSE)</f>
        <v>Lojas com todas as metas</v>
      </c>
      <c r="X335">
        <f>VLOOKUP(W335,content!$B:$C,2,FALSE)</f>
        <v>741869</v>
      </c>
      <c r="Y335">
        <f>VLOOKUP(F335&amp;W335,content!$E:$H,4,FALSE)</f>
        <v>741893</v>
      </c>
    </row>
    <row r="336" spans="1:25" x14ac:dyDescent="0.25">
      <c r="A336">
        <v>1143</v>
      </c>
      <c r="B336" t="str">
        <f>VLOOKUP($A336,'De Para'!$AI$2:$AL$1051,2,0)</f>
        <v>BELFORD ROXO - RJ</v>
      </c>
      <c r="C336">
        <f>VLOOKUP($A336,'De Para'!$AI$2:$AL$1051,3,0)</f>
        <v>217</v>
      </c>
      <c r="D336" t="str">
        <f>VLOOKUP($A336,'De Para'!$AI$2:$AL$1051,4,0)</f>
        <v>RIO/ES</v>
      </c>
      <c r="E336">
        <v>0</v>
      </c>
      <c r="F336" s="7" t="str">
        <f>VLOOKUP($A336,'[1]PORTE 18-19'!$A$4:$M$1053,13,0)</f>
        <v>PORTE 5</v>
      </c>
      <c r="G336">
        <f>VLOOKUP($F336,'De Para'!$M$2:$O$7,3,0)</f>
        <v>140</v>
      </c>
      <c r="H336" s="7" t="str">
        <f>VLOOKUP($R336,'De Para'!$M$10:$N$25,2,0)</f>
        <v>PERFIL A</v>
      </c>
      <c r="I336" s="7" t="str">
        <f t="shared" si="46"/>
        <v>PORTE 5 / PERFIL A</v>
      </c>
      <c r="J336" s="1">
        <f>VLOOKUP($A336,'De Para'!$D$2:$E$1051,2,0)</f>
        <v>639428.22</v>
      </c>
      <c r="K336" s="1">
        <f>VLOOKUP($A336,'De Para'!$A$2:$B$1051,2,0)</f>
        <v>663318.26415358705</v>
      </c>
      <c r="L336" s="1">
        <f>VLOOKUP(A336,'De Para'!$G$2:$H$1050,2,0)</f>
        <v>89698.808064599492</v>
      </c>
      <c r="M336">
        <f>VLOOKUP($A336,'De Para'!$J$2:$K$1051,2,0)</f>
        <v>129</v>
      </c>
      <c r="N336">
        <f t="shared" si="48"/>
        <v>1</v>
      </c>
      <c r="O336">
        <f t="shared" si="49"/>
        <v>1</v>
      </c>
      <c r="P336">
        <f t="shared" si="50"/>
        <v>1</v>
      </c>
      <c r="Q336">
        <f t="shared" si="51"/>
        <v>1</v>
      </c>
      <c r="R336" t="str">
        <f t="shared" si="47"/>
        <v>1111</v>
      </c>
      <c r="S336" s="29" t="e">
        <f>J336/#REF!</f>
        <v>#REF!</v>
      </c>
      <c r="T336" s="29" t="e">
        <f>K336/#REF!</f>
        <v>#REF!</v>
      </c>
      <c r="U336" s="29" t="e">
        <f>L336/#REF!</f>
        <v>#REF!</v>
      </c>
      <c r="W336" t="str">
        <f>VLOOKUP(R336,'De Para'!$O$9:$P$25,2,FALSE)</f>
        <v>Lojas com todas as metas</v>
      </c>
      <c r="X336">
        <f>VLOOKUP(W336,content!$B:$C,2,FALSE)</f>
        <v>741869</v>
      </c>
      <c r="Y336">
        <f>VLOOKUP(F336&amp;W336,content!$E:$H,4,FALSE)</f>
        <v>741921</v>
      </c>
    </row>
    <row r="337" spans="1:25" x14ac:dyDescent="0.25">
      <c r="A337">
        <v>1144</v>
      </c>
      <c r="B337" t="str">
        <f>VLOOKUP($A337,'De Para'!$AI$2:$AL$1051,2,0)</f>
        <v>GUAIANAZES - SP</v>
      </c>
      <c r="C337">
        <f>VLOOKUP($A337,'De Para'!$AI$2:$AL$1051,3,0)</f>
        <v>316</v>
      </c>
      <c r="D337" t="str">
        <f>VLOOKUP($A337,'De Para'!$AI$2:$AL$1051,4,0)</f>
        <v>GDE SP</v>
      </c>
      <c r="E337">
        <v>0</v>
      </c>
      <c r="F337" s="7" t="str">
        <f>VLOOKUP($A337,'[1]PORTE 18-19'!$A$4:$M$1053,13,0)</f>
        <v>PORTE 4</v>
      </c>
      <c r="G337">
        <f>VLOOKUP($F337,'De Para'!$M$2:$O$7,3,0)</f>
        <v>115</v>
      </c>
      <c r="H337" s="7" t="str">
        <f>VLOOKUP($R337,'De Para'!$M$10:$N$25,2,0)</f>
        <v>PERFIL A</v>
      </c>
      <c r="I337" s="7" t="str">
        <f t="shared" si="46"/>
        <v>PORTE 4 / PERFIL A</v>
      </c>
      <c r="J337" s="1">
        <f>VLOOKUP($A337,'De Para'!$D$2:$E$1051,2,0)</f>
        <v>443812.51999999996</v>
      </c>
      <c r="K337" s="1">
        <f>VLOOKUP($A337,'De Para'!$A$2:$B$1051,2,0)</f>
        <v>480938.61840183352</v>
      </c>
      <c r="L337" s="1">
        <f>VLOOKUP(A337,'De Para'!$G$2:$H$1050,2,0)</f>
        <v>84377.586529923647</v>
      </c>
      <c r="M337">
        <f>VLOOKUP($A337,'De Para'!$J$2:$K$1051,2,0)</f>
        <v>118</v>
      </c>
      <c r="N337">
        <f t="shared" si="48"/>
        <v>1</v>
      </c>
      <c r="O337">
        <f t="shared" si="49"/>
        <v>1</v>
      </c>
      <c r="P337">
        <f t="shared" si="50"/>
        <v>1</v>
      </c>
      <c r="Q337">
        <f t="shared" si="51"/>
        <v>1</v>
      </c>
      <c r="R337" t="str">
        <f t="shared" si="47"/>
        <v>1111</v>
      </c>
      <c r="S337" s="29" t="e">
        <f>J337/#REF!</f>
        <v>#REF!</v>
      </c>
      <c r="T337" s="29" t="e">
        <f>K337/#REF!</f>
        <v>#REF!</v>
      </c>
      <c r="U337" s="29" t="e">
        <f>L337/#REF!</f>
        <v>#REF!</v>
      </c>
      <c r="W337" t="str">
        <f>VLOOKUP(R337,'De Para'!$O$9:$P$25,2,FALSE)</f>
        <v>Lojas com todas as metas</v>
      </c>
      <c r="X337">
        <f>VLOOKUP(W337,content!$B:$C,2,FALSE)</f>
        <v>741869</v>
      </c>
      <c r="Y337">
        <f>VLOOKUP(F337&amp;W337,content!$E:$H,4,FALSE)</f>
        <v>741916</v>
      </c>
    </row>
    <row r="338" spans="1:25" x14ac:dyDescent="0.25">
      <c r="A338">
        <v>1145</v>
      </c>
      <c r="B338" t="str">
        <f>VLOOKUP($A338,'De Para'!$AI$2:$AL$1051,2,0)</f>
        <v>CAMPO GRANDE 1  - RJ</v>
      </c>
      <c r="C338">
        <f>VLOOKUP($A338,'De Para'!$AI$2:$AL$1051,3,0)</f>
        <v>214</v>
      </c>
      <c r="D338" t="str">
        <f>VLOOKUP($A338,'De Para'!$AI$2:$AL$1051,4,0)</f>
        <v>RIO/ES</v>
      </c>
      <c r="E338">
        <v>0</v>
      </c>
      <c r="F338" s="7" t="str">
        <f>VLOOKUP($A338,'[1]PORTE 18-19'!$A$4:$M$1053,13,0)</f>
        <v>PORTE 4</v>
      </c>
      <c r="G338">
        <f>VLOOKUP($F338,'De Para'!$M$2:$O$7,3,0)</f>
        <v>115</v>
      </c>
      <c r="H338" s="7" t="str">
        <f>VLOOKUP($R338,'De Para'!$M$10:$N$25,2,0)</f>
        <v>PERFIL A</v>
      </c>
      <c r="I338" s="7" t="str">
        <f t="shared" si="46"/>
        <v>PORTE 4 / PERFIL A</v>
      </c>
      <c r="J338" s="1">
        <f>VLOOKUP($A338,'De Para'!$D$2:$E$1051,2,0)</f>
        <v>643925.16</v>
      </c>
      <c r="K338" s="1">
        <f>VLOOKUP($A338,'De Para'!$A$2:$B$1051,2,0)</f>
        <v>882720.17897371389</v>
      </c>
      <c r="L338" s="1">
        <f>VLOOKUP(A338,'De Para'!$G$2:$H$1050,2,0)</f>
        <v>81396.520328859042</v>
      </c>
      <c r="M338">
        <f>VLOOKUP($A338,'De Para'!$J$2:$K$1051,2,0)</f>
        <v>135</v>
      </c>
      <c r="N338">
        <f t="shared" si="48"/>
        <v>1</v>
      </c>
      <c r="O338">
        <f t="shared" si="49"/>
        <v>1</v>
      </c>
      <c r="P338">
        <f t="shared" si="50"/>
        <v>1</v>
      </c>
      <c r="Q338">
        <f t="shared" si="51"/>
        <v>1</v>
      </c>
      <c r="R338" t="str">
        <f t="shared" si="47"/>
        <v>1111</v>
      </c>
      <c r="S338" s="29" t="e">
        <f>J338/#REF!</f>
        <v>#REF!</v>
      </c>
      <c r="T338" s="29" t="e">
        <f>K338/#REF!</f>
        <v>#REF!</v>
      </c>
      <c r="U338" s="29" t="e">
        <f>L338/#REF!</f>
        <v>#REF!</v>
      </c>
      <c r="W338" t="str">
        <f>VLOOKUP(R338,'De Para'!$O$9:$P$25,2,FALSE)</f>
        <v>Lojas com todas as metas</v>
      </c>
      <c r="X338">
        <f>VLOOKUP(W338,content!$B:$C,2,FALSE)</f>
        <v>741869</v>
      </c>
      <c r="Y338">
        <f>VLOOKUP(F338&amp;W338,content!$E:$H,4,FALSE)</f>
        <v>741916</v>
      </c>
    </row>
    <row r="339" spans="1:25" x14ac:dyDescent="0.25">
      <c r="A339">
        <v>1146</v>
      </c>
      <c r="B339" t="str">
        <f>VLOOKUP($A339,'De Para'!$AI$2:$AL$1051,2,0)</f>
        <v>JANDIRA - SP</v>
      </c>
      <c r="C339">
        <f>VLOOKUP($A339,'De Para'!$AI$2:$AL$1051,3,0)</f>
        <v>314</v>
      </c>
      <c r="D339" t="str">
        <f>VLOOKUP($A339,'De Para'!$AI$2:$AL$1051,4,0)</f>
        <v>GDE SP</v>
      </c>
      <c r="E339">
        <v>0</v>
      </c>
      <c r="F339" s="7" t="str">
        <f>VLOOKUP($A339,'[1]PORTE 18-19'!$A$4:$M$1053,13,0)</f>
        <v>PORTE 4</v>
      </c>
      <c r="G339">
        <f>VLOOKUP($F339,'De Para'!$M$2:$O$7,3,0)</f>
        <v>115</v>
      </c>
      <c r="H339" s="7" t="str">
        <f>VLOOKUP($R339,'De Para'!$M$10:$N$25,2,0)</f>
        <v>PERFIL A</v>
      </c>
      <c r="I339" s="7" t="str">
        <f t="shared" si="46"/>
        <v>PORTE 4 / PERFIL A</v>
      </c>
      <c r="J339" s="1">
        <f>VLOOKUP($A339,'De Para'!$D$2:$E$1051,2,0)</f>
        <v>566028.44000000006</v>
      </c>
      <c r="K339" s="1">
        <f>VLOOKUP($A339,'De Para'!$A$2:$B$1051,2,0)</f>
        <v>417719.79336342978</v>
      </c>
      <c r="L339" s="1">
        <f>VLOOKUP(A339,'De Para'!$G$2:$H$1050,2,0)</f>
        <v>131716.15760797827</v>
      </c>
      <c r="M339">
        <f>VLOOKUP($A339,'De Para'!$J$2:$K$1051,2,0)</f>
        <v>96</v>
      </c>
      <c r="N339">
        <f t="shared" si="48"/>
        <v>1</v>
      </c>
      <c r="O339">
        <f t="shared" si="49"/>
        <v>1</v>
      </c>
      <c r="P339">
        <f t="shared" si="50"/>
        <v>1</v>
      </c>
      <c r="Q339">
        <f t="shared" si="51"/>
        <v>1</v>
      </c>
      <c r="R339" t="str">
        <f t="shared" si="47"/>
        <v>1111</v>
      </c>
      <c r="S339" s="29" t="e">
        <f>J339/#REF!</f>
        <v>#REF!</v>
      </c>
      <c r="T339" s="29" t="e">
        <f>K339/#REF!</f>
        <v>#REF!</v>
      </c>
      <c r="U339" s="29" t="e">
        <f>L339/#REF!</f>
        <v>#REF!</v>
      </c>
      <c r="W339" t="str">
        <f>VLOOKUP(R339,'De Para'!$O$9:$P$25,2,FALSE)</f>
        <v>Lojas com todas as metas</v>
      </c>
      <c r="X339">
        <f>VLOOKUP(W339,content!$B:$C,2,FALSE)</f>
        <v>741869</v>
      </c>
      <c r="Y339">
        <f>VLOOKUP(F339&amp;W339,content!$E:$H,4,FALSE)</f>
        <v>741916</v>
      </c>
    </row>
    <row r="340" spans="1:25" x14ac:dyDescent="0.25">
      <c r="A340">
        <v>1147</v>
      </c>
      <c r="B340" t="str">
        <f>VLOOKUP($A340,'De Para'!$AI$2:$AL$1051,2,0)</f>
        <v>SANTO ANDRÉ 2 - SP</v>
      </c>
      <c r="C340">
        <f>VLOOKUP($A340,'De Para'!$AI$2:$AL$1051,3,0)</f>
        <v>311</v>
      </c>
      <c r="D340" t="str">
        <f>VLOOKUP($A340,'De Para'!$AI$2:$AL$1051,4,0)</f>
        <v>GDE SP</v>
      </c>
      <c r="E340">
        <v>0</v>
      </c>
      <c r="F340" s="7" t="str">
        <f>VLOOKUP($A340,'[1]PORTE 18-19'!$A$4:$M$1053,13,0)</f>
        <v>PORTE 4</v>
      </c>
      <c r="G340">
        <f>VLOOKUP($F340,'De Para'!$M$2:$O$7,3,0)</f>
        <v>115</v>
      </c>
      <c r="H340" s="7" t="str">
        <f>VLOOKUP($R340,'De Para'!$M$10:$N$25,2,0)</f>
        <v>PERFIL A</v>
      </c>
      <c r="I340" s="7" t="str">
        <f t="shared" si="46"/>
        <v>PORTE 4 / PERFIL A</v>
      </c>
      <c r="J340" s="1">
        <f>VLOOKUP($A340,'De Para'!$D$2:$E$1051,2,0)</f>
        <v>633339.31999999983</v>
      </c>
      <c r="K340" s="1">
        <f>VLOOKUP($A340,'De Para'!$A$2:$B$1051,2,0)</f>
        <v>915025.55134155345</v>
      </c>
      <c r="L340" s="1">
        <f>VLOOKUP(A340,'De Para'!$G$2:$H$1050,2,0)</f>
        <v>120733.48748965524</v>
      </c>
      <c r="M340">
        <f>VLOOKUP($A340,'De Para'!$J$2:$K$1051,2,0)</f>
        <v>133</v>
      </c>
      <c r="N340">
        <f t="shared" si="48"/>
        <v>1</v>
      </c>
      <c r="O340">
        <f t="shared" si="49"/>
        <v>1</v>
      </c>
      <c r="P340">
        <f t="shared" si="50"/>
        <v>1</v>
      </c>
      <c r="Q340">
        <f t="shared" si="51"/>
        <v>1</v>
      </c>
      <c r="R340" t="str">
        <f t="shared" si="47"/>
        <v>1111</v>
      </c>
      <c r="S340" s="29" t="e">
        <f>J340/#REF!</f>
        <v>#REF!</v>
      </c>
      <c r="T340" s="29" t="e">
        <f>K340/#REF!</f>
        <v>#REF!</v>
      </c>
      <c r="U340" s="29" t="e">
        <f>L340/#REF!</f>
        <v>#REF!</v>
      </c>
      <c r="W340" t="str">
        <f>VLOOKUP(R340,'De Para'!$O$9:$P$25,2,FALSE)</f>
        <v>Lojas com todas as metas</v>
      </c>
      <c r="X340">
        <f>VLOOKUP(W340,content!$B:$C,2,FALSE)</f>
        <v>741869</v>
      </c>
      <c r="Y340">
        <f>VLOOKUP(F340&amp;W340,content!$E:$H,4,FALSE)</f>
        <v>741916</v>
      </c>
    </row>
    <row r="341" spans="1:25" x14ac:dyDescent="0.25">
      <c r="A341">
        <v>1148</v>
      </c>
      <c r="B341" t="str">
        <f>VLOOKUP($A341,'De Para'!$AI$2:$AL$1051,2,0)</f>
        <v>NORTE SHOPPING 1 - RJ</v>
      </c>
      <c r="C341">
        <f>VLOOKUP($A341,'De Para'!$AI$2:$AL$1051,3,0)</f>
        <v>212</v>
      </c>
      <c r="D341" t="str">
        <f>VLOOKUP($A341,'De Para'!$AI$2:$AL$1051,4,0)</f>
        <v>RIO/ES</v>
      </c>
      <c r="E341">
        <v>0</v>
      </c>
      <c r="F341" s="7" t="str">
        <f>VLOOKUP($A341,'[1]PORTE 18-19'!$A$4:$M$1053,13,0)</f>
        <v>PORTE 6</v>
      </c>
      <c r="G341">
        <f>VLOOKUP($F341,'De Para'!$M$2:$O$7,3,0)</f>
        <v>170</v>
      </c>
      <c r="H341" s="7" t="str">
        <f>VLOOKUP($R341,'De Para'!$M$10:$N$25,2,0)</f>
        <v>PERFIL A</v>
      </c>
      <c r="I341" s="7" t="str">
        <f t="shared" si="46"/>
        <v>PORTE 6 / PERFIL A</v>
      </c>
      <c r="J341" s="1">
        <f>VLOOKUP($A341,'De Para'!$D$2:$E$1051,2,0)</f>
        <v>599038.83000000007</v>
      </c>
      <c r="K341" s="1">
        <f>VLOOKUP($A341,'De Para'!$A$2:$B$1051,2,0)</f>
        <v>1451258.4182708487</v>
      </c>
      <c r="L341" s="1">
        <f>VLOOKUP(A341,'De Para'!$G$2:$H$1050,2,0)</f>
        <v>106434.05642179288</v>
      </c>
      <c r="M341">
        <f>VLOOKUP($A341,'De Para'!$J$2:$K$1051,2,0)</f>
        <v>168</v>
      </c>
      <c r="N341">
        <f t="shared" si="48"/>
        <v>1</v>
      </c>
      <c r="O341">
        <f t="shared" si="49"/>
        <v>1</v>
      </c>
      <c r="P341">
        <f t="shared" si="50"/>
        <v>1</v>
      </c>
      <c r="Q341">
        <f t="shared" si="51"/>
        <v>1</v>
      </c>
      <c r="R341" t="str">
        <f t="shared" si="47"/>
        <v>1111</v>
      </c>
      <c r="S341" s="29" t="e">
        <f>J341/#REF!</f>
        <v>#REF!</v>
      </c>
      <c r="T341" s="29" t="e">
        <f>K341/#REF!</f>
        <v>#REF!</v>
      </c>
      <c r="U341" s="29" t="e">
        <f>L341/#REF!</f>
        <v>#REF!</v>
      </c>
      <c r="W341" t="str">
        <f>VLOOKUP(R341,'De Para'!$O$9:$P$25,2,FALSE)</f>
        <v>Lojas com todas as metas</v>
      </c>
      <c r="X341">
        <f>VLOOKUP(W341,content!$B:$C,2,FALSE)</f>
        <v>741869</v>
      </c>
      <c r="Y341">
        <f>VLOOKUP(F341&amp;W341,content!$E:$H,4,FALSE)</f>
        <v>741925</v>
      </c>
    </row>
    <row r="342" spans="1:25" x14ac:dyDescent="0.25">
      <c r="A342">
        <v>1149</v>
      </c>
      <c r="B342" t="str">
        <f>VLOOKUP($A342,'De Para'!$AI$2:$AL$1051,2,0)</f>
        <v>LIBERDADE - SP</v>
      </c>
      <c r="C342">
        <f>VLOOKUP($A342,'De Para'!$AI$2:$AL$1051,3,0)</f>
        <v>319</v>
      </c>
      <c r="D342" t="str">
        <f>VLOOKUP($A342,'De Para'!$AI$2:$AL$1051,4,0)</f>
        <v>GDE SP</v>
      </c>
      <c r="E342">
        <v>0</v>
      </c>
      <c r="F342" s="7" t="str">
        <f>VLOOKUP($A342,'[1]PORTE 18-19'!$A$4:$M$1053,13,0)</f>
        <v>PORTE 3</v>
      </c>
      <c r="G342">
        <f>VLOOKUP($F342,'De Para'!$M$2:$O$7,3,0)</f>
        <v>90</v>
      </c>
      <c r="H342" s="7" t="str">
        <f>VLOOKUP($R342,'De Para'!$M$10:$N$25,2,0)</f>
        <v>PERFIL A</v>
      </c>
      <c r="I342" s="7" t="str">
        <f t="shared" si="46"/>
        <v>PORTE 3 / PERFIL A</v>
      </c>
      <c r="J342" s="1">
        <f>VLOOKUP($A342,'De Para'!$D$2:$E$1051,2,0)</f>
        <v>193798.06</v>
      </c>
      <c r="K342" s="1">
        <f>VLOOKUP($A342,'De Para'!$A$2:$B$1051,2,0)</f>
        <v>311538.45082707197</v>
      </c>
      <c r="L342" s="1">
        <f>VLOOKUP(A342,'De Para'!$G$2:$H$1050,2,0)</f>
        <v>70390.798853054017</v>
      </c>
      <c r="M342">
        <f>VLOOKUP($A342,'De Para'!$J$2:$K$1051,2,0)</f>
        <v>48</v>
      </c>
      <c r="N342">
        <f t="shared" si="48"/>
        <v>1</v>
      </c>
      <c r="O342">
        <f t="shared" si="49"/>
        <v>1</v>
      </c>
      <c r="P342">
        <f t="shared" si="50"/>
        <v>1</v>
      </c>
      <c r="Q342">
        <f t="shared" si="51"/>
        <v>1</v>
      </c>
      <c r="R342" t="str">
        <f t="shared" si="47"/>
        <v>1111</v>
      </c>
      <c r="S342" s="29" t="e">
        <f>J342/#REF!</f>
        <v>#REF!</v>
      </c>
      <c r="T342" s="29" t="e">
        <f>K342/#REF!</f>
        <v>#REF!</v>
      </c>
      <c r="U342" s="29" t="e">
        <f>L342/#REF!</f>
        <v>#REF!</v>
      </c>
      <c r="W342" t="str">
        <f>VLOOKUP(R342,'De Para'!$O$9:$P$25,2,FALSE)</f>
        <v>Lojas com todas as metas</v>
      </c>
      <c r="X342">
        <f>VLOOKUP(W342,content!$B:$C,2,FALSE)</f>
        <v>741869</v>
      </c>
      <c r="Y342">
        <f>VLOOKUP(F342&amp;W342,content!$E:$H,4,FALSE)</f>
        <v>741893</v>
      </c>
    </row>
    <row r="343" spans="1:25" x14ac:dyDescent="0.25">
      <c r="A343">
        <v>1150</v>
      </c>
      <c r="B343" t="str">
        <f>VLOOKUP($A343,'De Para'!$AI$2:$AL$1051,2,0)</f>
        <v>MAUÁ - SP</v>
      </c>
      <c r="C343">
        <f>VLOOKUP($A343,'De Para'!$AI$2:$AL$1051,3,0)</f>
        <v>318</v>
      </c>
      <c r="D343" t="str">
        <f>VLOOKUP($A343,'De Para'!$AI$2:$AL$1051,4,0)</f>
        <v>GDE SP</v>
      </c>
      <c r="E343">
        <v>0</v>
      </c>
      <c r="F343" s="7" t="str">
        <f>VLOOKUP($A343,'[1]PORTE 18-19'!$A$4:$M$1053,13,0)</f>
        <v>PORTE 5</v>
      </c>
      <c r="G343">
        <f>VLOOKUP($F343,'De Para'!$M$2:$O$7,3,0)</f>
        <v>140</v>
      </c>
      <c r="H343" s="7" t="str">
        <f>VLOOKUP($R343,'De Para'!$M$10:$N$25,2,0)</f>
        <v>PERFIL A</v>
      </c>
      <c r="I343" s="7" t="str">
        <f t="shared" si="46"/>
        <v>PORTE 5 / PERFIL A</v>
      </c>
      <c r="J343" s="1">
        <f>VLOOKUP($A343,'De Para'!$D$2:$E$1051,2,0)</f>
        <v>912849.3899999999</v>
      </c>
      <c r="K343" s="1">
        <f>VLOOKUP($A343,'De Para'!$A$2:$B$1051,2,0)</f>
        <v>1026436.9221499587</v>
      </c>
      <c r="L343" s="1">
        <f>VLOOKUP(A343,'De Para'!$G$2:$H$1050,2,0)</f>
        <v>139492.51076989982</v>
      </c>
      <c r="M343">
        <f>VLOOKUP($A343,'De Para'!$J$2:$K$1051,2,0)</f>
        <v>202</v>
      </c>
      <c r="N343">
        <f t="shared" si="48"/>
        <v>1</v>
      </c>
      <c r="O343">
        <f t="shared" si="49"/>
        <v>1</v>
      </c>
      <c r="P343">
        <f t="shared" si="50"/>
        <v>1</v>
      </c>
      <c r="Q343">
        <f t="shared" si="51"/>
        <v>1</v>
      </c>
      <c r="R343" t="str">
        <f t="shared" si="47"/>
        <v>1111</v>
      </c>
      <c r="S343" s="29" t="e">
        <f>J343/#REF!</f>
        <v>#REF!</v>
      </c>
      <c r="T343" s="29" t="e">
        <f>K343/#REF!</f>
        <v>#REF!</v>
      </c>
      <c r="U343" s="29" t="e">
        <f>L343/#REF!</f>
        <v>#REF!</v>
      </c>
      <c r="W343" t="str">
        <f>VLOOKUP(R343,'De Para'!$O$9:$P$25,2,FALSE)</f>
        <v>Lojas com todas as metas</v>
      </c>
      <c r="X343">
        <f>VLOOKUP(W343,content!$B:$C,2,FALSE)</f>
        <v>741869</v>
      </c>
      <c r="Y343">
        <f>VLOOKUP(F343&amp;W343,content!$E:$H,4,FALSE)</f>
        <v>741921</v>
      </c>
    </row>
    <row r="344" spans="1:25" x14ac:dyDescent="0.25">
      <c r="A344">
        <v>1151</v>
      </c>
      <c r="B344" t="str">
        <f>VLOOKUP($A344,'De Para'!$AI$2:$AL$1051,2,0)</f>
        <v>CPO GRANDE 1 - MS</v>
      </c>
      <c r="C344">
        <f>VLOOKUP($A344,'De Para'!$AI$2:$AL$1051,3,0)</f>
        <v>516</v>
      </c>
      <c r="D344" t="str">
        <f>VLOOKUP($A344,'De Para'!$AI$2:$AL$1051,4,0)</f>
        <v>SUL</v>
      </c>
      <c r="E344">
        <v>0</v>
      </c>
      <c r="F344" s="7" t="str">
        <f>VLOOKUP($A344,'[1]PORTE 18-19'!$A$4:$M$1053,13,0)</f>
        <v>PORTE 6</v>
      </c>
      <c r="G344">
        <f>VLOOKUP($F344,'De Para'!$M$2:$O$7,3,0)</f>
        <v>170</v>
      </c>
      <c r="H344" s="7" t="str">
        <f>VLOOKUP($R344,'De Para'!$M$10:$N$25,2,0)</f>
        <v>PERFIL A</v>
      </c>
      <c r="I344" s="7" t="str">
        <f t="shared" si="46"/>
        <v>PORTE 6 / PERFIL A</v>
      </c>
      <c r="J344" s="1">
        <f>VLOOKUP($A344,'De Para'!$D$2:$E$1051,2,0)</f>
        <v>1510549.84</v>
      </c>
      <c r="K344" s="1">
        <f>VLOOKUP($A344,'De Para'!$A$2:$B$1051,2,0)</f>
        <v>1947773.3329598752</v>
      </c>
      <c r="L344" s="1">
        <f>VLOOKUP(A344,'De Para'!$G$2:$H$1050,2,0)</f>
        <v>163649.96592762874</v>
      </c>
      <c r="M344">
        <f>VLOOKUP($A344,'De Para'!$J$2:$K$1051,2,0)</f>
        <v>250</v>
      </c>
      <c r="N344">
        <f t="shared" si="48"/>
        <v>1</v>
      </c>
      <c r="O344">
        <f t="shared" si="49"/>
        <v>1</v>
      </c>
      <c r="P344">
        <f t="shared" si="50"/>
        <v>1</v>
      </c>
      <c r="Q344">
        <f t="shared" si="51"/>
        <v>1</v>
      </c>
      <c r="R344" t="str">
        <f t="shared" si="47"/>
        <v>1111</v>
      </c>
      <c r="S344" s="29" t="e">
        <f>J344/#REF!</f>
        <v>#REF!</v>
      </c>
      <c r="T344" s="29" t="e">
        <f>K344/#REF!</f>
        <v>#REF!</v>
      </c>
      <c r="U344" s="29" t="e">
        <f>L344/#REF!</f>
        <v>#REF!</v>
      </c>
      <c r="W344" t="str">
        <f>VLOOKUP(R344,'De Para'!$O$9:$P$25,2,FALSE)</f>
        <v>Lojas com todas as metas</v>
      </c>
      <c r="X344">
        <f>VLOOKUP(W344,content!$B:$C,2,FALSE)</f>
        <v>741869</v>
      </c>
      <c r="Y344">
        <f>VLOOKUP(F344&amp;W344,content!$E:$H,4,FALSE)</f>
        <v>741925</v>
      </c>
    </row>
    <row r="345" spans="1:25" x14ac:dyDescent="0.25">
      <c r="A345">
        <v>1152</v>
      </c>
      <c r="B345" t="str">
        <f>VLOOKUP($A345,'De Para'!$AI$2:$AL$1051,2,0)</f>
        <v>UBERABA 1 - MG</v>
      </c>
      <c r="C345">
        <f>VLOOKUP($A345,'De Para'!$AI$2:$AL$1051,3,0)</f>
        <v>120</v>
      </c>
      <c r="D345" t="str">
        <f>VLOOKUP($A345,'De Para'!$AI$2:$AL$1051,4,0)</f>
        <v>SPI/CO</v>
      </c>
      <c r="E345">
        <v>0</v>
      </c>
      <c r="F345" s="7" t="str">
        <f>VLOOKUP($A345,'[1]PORTE 18-19'!$A$4:$M$1053,13,0)</f>
        <v>PORTE 4</v>
      </c>
      <c r="G345">
        <f>VLOOKUP($F345,'De Para'!$M$2:$O$7,3,0)</f>
        <v>115</v>
      </c>
      <c r="H345" s="7" t="str">
        <f>VLOOKUP($R345,'De Para'!$M$10:$N$25,2,0)</f>
        <v>PERFIL A</v>
      </c>
      <c r="I345" s="7" t="str">
        <f t="shared" si="46"/>
        <v>PORTE 4 / PERFIL A</v>
      </c>
      <c r="J345" s="1">
        <f>VLOOKUP($A345,'De Para'!$D$2:$E$1051,2,0)</f>
        <v>642342.06999999995</v>
      </c>
      <c r="K345" s="1">
        <f>VLOOKUP($A345,'De Para'!$A$2:$B$1051,2,0)</f>
        <v>529149.89537970256</v>
      </c>
      <c r="L345" s="1">
        <f>VLOOKUP(A345,'De Para'!$G$2:$H$1050,2,0)</f>
        <v>82432.434855667685</v>
      </c>
      <c r="M345">
        <f>VLOOKUP($A345,'De Para'!$J$2:$K$1051,2,0)</f>
        <v>146</v>
      </c>
      <c r="N345">
        <f t="shared" si="48"/>
        <v>1</v>
      </c>
      <c r="O345">
        <f t="shared" si="49"/>
        <v>1</v>
      </c>
      <c r="P345">
        <f t="shared" si="50"/>
        <v>1</v>
      </c>
      <c r="Q345">
        <f t="shared" si="51"/>
        <v>1</v>
      </c>
      <c r="R345" t="str">
        <f t="shared" si="47"/>
        <v>1111</v>
      </c>
      <c r="S345" s="29" t="e">
        <f>J345/#REF!</f>
        <v>#REF!</v>
      </c>
      <c r="T345" s="29" t="e">
        <f>K345/#REF!</f>
        <v>#REF!</v>
      </c>
      <c r="U345" s="29" t="e">
        <f>L345/#REF!</f>
        <v>#REF!</v>
      </c>
      <c r="W345" t="str">
        <f>VLOOKUP(R345,'De Para'!$O$9:$P$25,2,FALSE)</f>
        <v>Lojas com todas as metas</v>
      </c>
      <c r="X345">
        <f>VLOOKUP(W345,content!$B:$C,2,FALSE)</f>
        <v>741869</v>
      </c>
      <c r="Y345">
        <f>VLOOKUP(F345&amp;W345,content!$E:$H,4,FALSE)</f>
        <v>741916</v>
      </c>
    </row>
    <row r="346" spans="1:25" x14ac:dyDescent="0.25">
      <c r="A346">
        <v>1153</v>
      </c>
      <c r="B346" t="str">
        <f>VLOOKUP($A346,'De Para'!$AI$2:$AL$1051,2,0)</f>
        <v>CURITIBA 2 - PR</v>
      </c>
      <c r="C346">
        <f>VLOOKUP($A346,'De Para'!$AI$2:$AL$1051,3,0)</f>
        <v>512</v>
      </c>
      <c r="D346" t="str">
        <f>VLOOKUP($A346,'De Para'!$AI$2:$AL$1051,4,0)</f>
        <v>SUL</v>
      </c>
      <c r="E346">
        <v>0</v>
      </c>
      <c r="F346" s="7" t="str">
        <f>VLOOKUP($A346,'[1]PORTE 18-19'!$A$4:$M$1053,13,0)</f>
        <v>PORTE 3</v>
      </c>
      <c r="G346">
        <f>VLOOKUP($F346,'De Para'!$M$2:$O$7,3,0)</f>
        <v>90</v>
      </c>
      <c r="H346" s="7" t="str">
        <f>VLOOKUP($R346,'De Para'!$M$10:$N$25,2,0)</f>
        <v>PERFIL A</v>
      </c>
      <c r="I346" s="7" t="str">
        <f t="shared" si="46"/>
        <v>PORTE 3 / PERFIL A</v>
      </c>
      <c r="J346" s="1">
        <f>VLOOKUP($A346,'De Para'!$D$2:$E$1051,2,0)</f>
        <v>251597.74</v>
      </c>
      <c r="K346" s="1">
        <f>VLOOKUP($A346,'De Para'!$A$2:$B$1051,2,0)</f>
        <v>254662.16041654555</v>
      </c>
      <c r="L346" s="1">
        <f>VLOOKUP(A346,'De Para'!$G$2:$H$1050,2,0)</f>
        <v>56059.33346024085</v>
      </c>
      <c r="M346">
        <f>VLOOKUP($A346,'De Para'!$J$2:$K$1051,2,0)</f>
        <v>66</v>
      </c>
      <c r="N346">
        <f t="shared" si="48"/>
        <v>1</v>
      </c>
      <c r="O346">
        <f t="shared" si="49"/>
        <v>1</v>
      </c>
      <c r="P346">
        <f t="shared" si="50"/>
        <v>1</v>
      </c>
      <c r="Q346">
        <f t="shared" si="51"/>
        <v>1</v>
      </c>
      <c r="R346" t="str">
        <f t="shared" si="47"/>
        <v>1111</v>
      </c>
      <c r="S346" s="29" t="e">
        <f>J346/#REF!</f>
        <v>#REF!</v>
      </c>
      <c r="T346" s="29" t="e">
        <f>K346/#REF!</f>
        <v>#REF!</v>
      </c>
      <c r="U346" s="29" t="e">
        <f>L346/#REF!</f>
        <v>#REF!</v>
      </c>
      <c r="W346" t="str">
        <f>VLOOKUP(R346,'De Para'!$O$9:$P$25,2,FALSE)</f>
        <v>Lojas com todas as metas</v>
      </c>
      <c r="X346">
        <f>VLOOKUP(W346,content!$B:$C,2,FALSE)</f>
        <v>741869</v>
      </c>
      <c r="Y346">
        <f>VLOOKUP(F346&amp;W346,content!$E:$H,4,FALSE)</f>
        <v>741893</v>
      </c>
    </row>
    <row r="347" spans="1:25" x14ac:dyDescent="0.25">
      <c r="A347">
        <v>1154</v>
      </c>
      <c r="B347" t="str">
        <f>VLOOKUP($A347,'De Para'!$AI$2:$AL$1051,2,0)</f>
        <v>JD SATELITE - S J DOS CAMPOS - SP</v>
      </c>
      <c r="C347">
        <f>VLOOKUP($A347,'De Para'!$AI$2:$AL$1051,3,0)</f>
        <v>112</v>
      </c>
      <c r="D347" t="str">
        <f>VLOOKUP($A347,'De Para'!$AI$2:$AL$1051,4,0)</f>
        <v>SPI/CO</v>
      </c>
      <c r="E347">
        <v>0</v>
      </c>
      <c r="F347" s="7" t="str">
        <f>VLOOKUP($A347,'[1]PORTE 18-19'!$A$4:$M$1053,13,0)</f>
        <v>PORTE 2</v>
      </c>
      <c r="G347">
        <f>VLOOKUP($F347,'De Para'!$M$2:$O$7,3,0)</f>
        <v>70</v>
      </c>
      <c r="H347" s="7" t="str">
        <f>VLOOKUP($R347,'De Para'!$M$10:$N$25,2,0)</f>
        <v>PERFIL A</v>
      </c>
      <c r="I347" s="7" t="str">
        <f t="shared" si="46"/>
        <v>PORTE 2 / PERFIL A</v>
      </c>
      <c r="J347" s="1">
        <f>VLOOKUP($A347,'De Para'!$D$2:$E$1051,2,0)</f>
        <v>231250.66999999995</v>
      </c>
      <c r="K347" s="1">
        <f>VLOOKUP($A347,'De Para'!$A$2:$B$1051,2,0)</f>
        <v>196990.35478357022</v>
      </c>
      <c r="L347" s="1">
        <f>VLOOKUP(A347,'De Para'!$G$2:$H$1050,2,0)</f>
        <v>48607.822496444875</v>
      </c>
      <c r="M347">
        <f>VLOOKUP($A347,'De Para'!$J$2:$K$1051,2,0)</f>
        <v>46</v>
      </c>
      <c r="N347">
        <f t="shared" si="48"/>
        <v>1</v>
      </c>
      <c r="O347">
        <f t="shared" si="49"/>
        <v>1</v>
      </c>
      <c r="P347">
        <f t="shared" si="50"/>
        <v>1</v>
      </c>
      <c r="Q347">
        <f t="shared" si="51"/>
        <v>1</v>
      </c>
      <c r="R347" t="str">
        <f t="shared" si="47"/>
        <v>1111</v>
      </c>
      <c r="S347" s="29" t="e">
        <f>J347/#REF!</f>
        <v>#REF!</v>
      </c>
      <c r="T347" s="29" t="e">
        <f>K347/#REF!</f>
        <v>#REF!</v>
      </c>
      <c r="U347" s="29" t="e">
        <f>L347/#REF!</f>
        <v>#REF!</v>
      </c>
      <c r="W347" t="str">
        <f>VLOOKUP(R347,'De Para'!$O$9:$P$25,2,FALSE)</f>
        <v>Lojas com todas as metas</v>
      </c>
      <c r="X347">
        <f>VLOOKUP(W347,content!$B:$C,2,FALSE)</f>
        <v>741869</v>
      </c>
      <c r="Y347">
        <f>VLOOKUP(F347&amp;W347,content!$E:$H,4,FALSE)</f>
        <v>741882</v>
      </c>
    </row>
    <row r="348" spans="1:25" x14ac:dyDescent="0.25">
      <c r="A348">
        <v>1155</v>
      </c>
      <c r="B348" t="str">
        <f>VLOOKUP($A348,'De Para'!$AI$2:$AL$1051,2,0)</f>
        <v>ALCÂNTARA - RJ</v>
      </c>
      <c r="C348">
        <f>VLOOKUP($A348,'De Para'!$AI$2:$AL$1051,3,0)</f>
        <v>215</v>
      </c>
      <c r="D348" t="str">
        <f>VLOOKUP($A348,'De Para'!$AI$2:$AL$1051,4,0)</f>
        <v>RIO/ES</v>
      </c>
      <c r="E348">
        <v>0</v>
      </c>
      <c r="F348" s="7" t="str">
        <f>VLOOKUP($A348,'[1]PORTE 18-19'!$A$4:$M$1053,13,0)</f>
        <v>PORTE 6</v>
      </c>
      <c r="G348">
        <f>VLOOKUP($F348,'De Para'!$M$2:$O$7,3,0)</f>
        <v>170</v>
      </c>
      <c r="H348" s="7" t="str">
        <f>VLOOKUP($R348,'De Para'!$M$10:$N$25,2,0)</f>
        <v>PERFIL A</v>
      </c>
      <c r="I348" s="7" t="str">
        <f t="shared" si="46"/>
        <v>PORTE 6 / PERFIL A</v>
      </c>
      <c r="J348" s="1">
        <f>VLOOKUP($A348,'De Para'!$D$2:$E$1051,2,0)</f>
        <v>911140.16000000015</v>
      </c>
      <c r="K348" s="1">
        <f>VLOOKUP($A348,'De Para'!$A$2:$B$1051,2,0)</f>
        <v>1105845.0623102421</v>
      </c>
      <c r="L348" s="1">
        <f>VLOOKUP(A348,'De Para'!$G$2:$H$1050,2,0)</f>
        <v>102936.09839807873</v>
      </c>
      <c r="M348">
        <f>VLOOKUP($A348,'De Para'!$J$2:$K$1051,2,0)</f>
        <v>176</v>
      </c>
      <c r="N348">
        <f t="shared" si="48"/>
        <v>1</v>
      </c>
      <c r="O348">
        <f t="shared" si="49"/>
        <v>1</v>
      </c>
      <c r="P348">
        <f t="shared" si="50"/>
        <v>1</v>
      </c>
      <c r="Q348">
        <f t="shared" si="51"/>
        <v>1</v>
      </c>
      <c r="R348" t="str">
        <f t="shared" si="47"/>
        <v>1111</v>
      </c>
      <c r="S348" s="29" t="e">
        <f>J348/#REF!</f>
        <v>#REF!</v>
      </c>
      <c r="T348" s="29" t="e">
        <f>K348/#REF!</f>
        <v>#REF!</v>
      </c>
      <c r="U348" s="29" t="e">
        <f>L348/#REF!</f>
        <v>#REF!</v>
      </c>
      <c r="W348" t="str">
        <f>VLOOKUP(R348,'De Para'!$O$9:$P$25,2,FALSE)</f>
        <v>Lojas com todas as metas</v>
      </c>
      <c r="X348">
        <f>VLOOKUP(W348,content!$B:$C,2,FALSE)</f>
        <v>741869</v>
      </c>
      <c r="Y348">
        <f>VLOOKUP(F348&amp;W348,content!$E:$H,4,FALSE)</f>
        <v>741925</v>
      </c>
    </row>
    <row r="349" spans="1:25" x14ac:dyDescent="0.25">
      <c r="A349">
        <v>1156</v>
      </c>
      <c r="B349" t="str">
        <f>VLOOKUP($A349,'De Para'!$AI$2:$AL$1051,2,0)</f>
        <v>TRÊS LAGOAS - MS</v>
      </c>
      <c r="C349">
        <f>VLOOKUP($A349,'De Para'!$AI$2:$AL$1051,3,0)</f>
        <v>516</v>
      </c>
      <c r="D349" t="str">
        <f>VLOOKUP($A349,'De Para'!$AI$2:$AL$1051,4,0)</f>
        <v>SUL</v>
      </c>
      <c r="E349">
        <v>0</v>
      </c>
      <c r="F349" s="7" t="str">
        <f>VLOOKUP($A349,'[1]PORTE 18-19'!$A$4:$M$1053,13,0)</f>
        <v>PORTE 4</v>
      </c>
      <c r="G349">
        <f>VLOOKUP($F349,'De Para'!$M$2:$O$7,3,0)</f>
        <v>115</v>
      </c>
      <c r="H349" s="7" t="str">
        <f>VLOOKUP($R349,'De Para'!$M$10:$N$25,2,0)</f>
        <v>PERFIL A</v>
      </c>
      <c r="I349" s="7" t="str">
        <f t="shared" si="46"/>
        <v>PORTE 4 / PERFIL A</v>
      </c>
      <c r="J349" s="1">
        <f>VLOOKUP($A349,'De Para'!$D$2:$E$1051,2,0)</f>
        <v>462043.35</v>
      </c>
      <c r="K349" s="1">
        <f>VLOOKUP($A349,'De Para'!$A$2:$B$1051,2,0)</f>
        <v>431523.53596395615</v>
      </c>
      <c r="L349" s="1">
        <f>VLOOKUP(A349,'De Para'!$G$2:$H$1050,2,0)</f>
        <v>64017.638646881722</v>
      </c>
      <c r="M349">
        <f>VLOOKUP($A349,'De Para'!$J$2:$K$1051,2,0)</f>
        <v>69</v>
      </c>
      <c r="N349">
        <f t="shared" si="48"/>
        <v>1</v>
      </c>
      <c r="O349">
        <f t="shared" si="49"/>
        <v>1</v>
      </c>
      <c r="P349">
        <f t="shared" si="50"/>
        <v>1</v>
      </c>
      <c r="Q349">
        <f t="shared" si="51"/>
        <v>1</v>
      </c>
      <c r="R349" t="str">
        <f t="shared" si="47"/>
        <v>1111</v>
      </c>
      <c r="S349" s="29" t="e">
        <f>J349/#REF!</f>
        <v>#REF!</v>
      </c>
      <c r="T349" s="29" t="e">
        <f>K349/#REF!</f>
        <v>#REF!</v>
      </c>
      <c r="U349" s="29" t="e">
        <f>L349/#REF!</f>
        <v>#REF!</v>
      </c>
      <c r="W349" t="str">
        <f>VLOOKUP(R349,'De Para'!$O$9:$P$25,2,FALSE)</f>
        <v>Lojas com todas as metas</v>
      </c>
      <c r="X349">
        <f>VLOOKUP(W349,content!$B:$C,2,FALSE)</f>
        <v>741869</v>
      </c>
      <c r="Y349">
        <f>VLOOKUP(F349&amp;W349,content!$E:$H,4,FALSE)</f>
        <v>741916</v>
      </c>
    </row>
    <row r="350" spans="1:25" x14ac:dyDescent="0.25">
      <c r="A350">
        <v>1157</v>
      </c>
      <c r="B350" t="str">
        <f>VLOOKUP($A350,'De Para'!$AI$2:$AL$1051,2,0)</f>
        <v>FEIRA DE SANTANA 1 - BA</v>
      </c>
      <c r="C350">
        <f>VLOOKUP($A350,'De Para'!$AI$2:$AL$1051,3,0)</f>
        <v>415</v>
      </c>
      <c r="D350" t="str">
        <f>VLOOKUP($A350,'De Para'!$AI$2:$AL$1051,4,0)</f>
        <v>MG/NE</v>
      </c>
      <c r="E350">
        <v>0</v>
      </c>
      <c r="F350" s="7" t="str">
        <f>VLOOKUP($A350,'[1]PORTE 18-19'!$A$4:$M$1053,13,0)</f>
        <v>PORTE 4</v>
      </c>
      <c r="G350">
        <f>VLOOKUP($F350,'De Para'!$M$2:$O$7,3,0)</f>
        <v>115</v>
      </c>
      <c r="H350" s="7" t="str">
        <f>VLOOKUP($R350,'De Para'!$M$10:$N$25,2,0)</f>
        <v>PERFIL A</v>
      </c>
      <c r="I350" s="7" t="str">
        <f t="shared" si="46"/>
        <v>PORTE 4 / PERFIL A</v>
      </c>
      <c r="J350" s="1">
        <f>VLOOKUP($A350,'De Para'!$D$2:$E$1051,2,0)</f>
        <v>377439.13</v>
      </c>
      <c r="K350" s="1">
        <f>VLOOKUP($A350,'De Para'!$A$2:$B$1051,2,0)</f>
        <v>684168.67263503734</v>
      </c>
      <c r="L350" s="1">
        <f>VLOOKUP(A350,'De Para'!$G$2:$H$1050,2,0)</f>
        <v>71130.53447667911</v>
      </c>
      <c r="M350">
        <f>VLOOKUP($A350,'De Para'!$J$2:$K$1051,2,0)</f>
        <v>183</v>
      </c>
      <c r="N350">
        <f t="shared" si="48"/>
        <v>1</v>
      </c>
      <c r="O350">
        <f t="shared" si="49"/>
        <v>1</v>
      </c>
      <c r="P350">
        <f t="shared" si="50"/>
        <v>1</v>
      </c>
      <c r="Q350">
        <f t="shared" si="51"/>
        <v>1</v>
      </c>
      <c r="R350" t="str">
        <f t="shared" si="47"/>
        <v>1111</v>
      </c>
      <c r="S350" s="29" t="e">
        <f>J350/#REF!</f>
        <v>#REF!</v>
      </c>
      <c r="T350" s="29" t="e">
        <f>K350/#REF!</f>
        <v>#REF!</v>
      </c>
      <c r="U350" s="29" t="e">
        <f>L350/#REF!</f>
        <v>#REF!</v>
      </c>
      <c r="W350" t="str">
        <f>VLOOKUP(R350,'De Para'!$O$9:$P$25,2,FALSE)</f>
        <v>Lojas com todas as metas</v>
      </c>
      <c r="X350">
        <f>VLOOKUP(W350,content!$B:$C,2,FALSE)</f>
        <v>741869</v>
      </c>
      <c r="Y350">
        <f>VLOOKUP(F350&amp;W350,content!$E:$H,4,FALSE)</f>
        <v>741916</v>
      </c>
    </row>
    <row r="351" spans="1:25" x14ac:dyDescent="0.25">
      <c r="A351">
        <v>1158</v>
      </c>
      <c r="B351" t="str">
        <f>VLOOKUP($A351,'De Para'!$AI$2:$AL$1051,2,0)</f>
        <v>CATETE - RJ</v>
      </c>
      <c r="C351">
        <f>VLOOKUP($A351,'De Para'!$AI$2:$AL$1051,3,0)</f>
        <v>212</v>
      </c>
      <c r="D351" t="str">
        <f>VLOOKUP($A351,'De Para'!$AI$2:$AL$1051,4,0)</f>
        <v>RIO/ES</v>
      </c>
      <c r="E351">
        <v>0</v>
      </c>
      <c r="F351" s="7" t="str">
        <f>VLOOKUP($A351,'[1]PORTE 18-19'!$A$4:$M$1053,13,0)</f>
        <v>PORTE 3</v>
      </c>
      <c r="G351">
        <f>VLOOKUP($F351,'De Para'!$M$2:$O$7,3,0)</f>
        <v>90</v>
      </c>
      <c r="H351" s="7" t="str">
        <f>VLOOKUP($R351,'De Para'!$M$10:$N$25,2,0)</f>
        <v>PERFIL A</v>
      </c>
      <c r="I351" s="7" t="str">
        <f t="shared" si="46"/>
        <v>PORTE 3 / PERFIL A</v>
      </c>
      <c r="J351" s="1">
        <f>VLOOKUP($A351,'De Para'!$D$2:$E$1051,2,0)</f>
        <v>249174.04</v>
      </c>
      <c r="K351" s="1">
        <f>VLOOKUP($A351,'De Para'!$A$2:$B$1051,2,0)</f>
        <v>269433.08624847181</v>
      </c>
      <c r="L351" s="1">
        <f>VLOOKUP(A351,'De Para'!$G$2:$H$1050,2,0)</f>
        <v>62090.872129201693</v>
      </c>
      <c r="M351">
        <f>VLOOKUP($A351,'De Para'!$J$2:$K$1051,2,0)</f>
        <v>41</v>
      </c>
      <c r="N351">
        <f t="shared" si="48"/>
        <v>1</v>
      </c>
      <c r="O351">
        <f t="shared" si="49"/>
        <v>1</v>
      </c>
      <c r="P351">
        <f t="shared" si="50"/>
        <v>1</v>
      </c>
      <c r="Q351">
        <f t="shared" si="51"/>
        <v>1</v>
      </c>
      <c r="R351" t="str">
        <f t="shared" si="47"/>
        <v>1111</v>
      </c>
      <c r="S351" s="29" t="e">
        <f>J351/#REF!</f>
        <v>#REF!</v>
      </c>
      <c r="T351" s="29" t="e">
        <f>K351/#REF!</f>
        <v>#REF!</v>
      </c>
      <c r="U351" s="29" t="e">
        <f>L351/#REF!</f>
        <v>#REF!</v>
      </c>
      <c r="W351" t="str">
        <f>VLOOKUP(R351,'De Para'!$O$9:$P$25,2,FALSE)</f>
        <v>Lojas com todas as metas</v>
      </c>
      <c r="X351">
        <f>VLOOKUP(W351,content!$B:$C,2,FALSE)</f>
        <v>741869</v>
      </c>
      <c r="Y351">
        <f>VLOOKUP(F351&amp;W351,content!$E:$H,4,FALSE)</f>
        <v>741893</v>
      </c>
    </row>
    <row r="352" spans="1:25" x14ac:dyDescent="0.25">
      <c r="A352">
        <v>1159</v>
      </c>
      <c r="B352" t="str">
        <f>VLOOKUP($A352,'De Para'!$AI$2:$AL$1051,2,0)</f>
        <v>BETIM - MG</v>
      </c>
      <c r="C352">
        <f>VLOOKUP($A352,'De Para'!$AI$2:$AL$1051,3,0)</f>
        <v>411</v>
      </c>
      <c r="D352" t="str">
        <f>VLOOKUP($A352,'De Para'!$AI$2:$AL$1051,4,0)</f>
        <v>MG/NE</v>
      </c>
      <c r="E352">
        <v>0</v>
      </c>
      <c r="F352" s="7" t="str">
        <f>VLOOKUP($A352,'[1]PORTE 18-19'!$A$4:$M$1053,13,0)</f>
        <v>PORTE 5</v>
      </c>
      <c r="G352">
        <f>VLOOKUP($F352,'De Para'!$M$2:$O$7,3,0)</f>
        <v>140</v>
      </c>
      <c r="H352" s="7" t="str">
        <f>VLOOKUP($R352,'De Para'!$M$10:$N$25,2,0)</f>
        <v>PERFIL A</v>
      </c>
      <c r="I352" s="7" t="str">
        <f t="shared" si="46"/>
        <v>PORTE 5 / PERFIL A</v>
      </c>
      <c r="J352" s="1">
        <f>VLOOKUP($A352,'De Para'!$D$2:$E$1051,2,0)</f>
        <v>736714.35999999987</v>
      </c>
      <c r="K352" s="1">
        <f>VLOOKUP($A352,'De Para'!$A$2:$B$1051,2,0)</f>
        <v>770942.90024473821</v>
      </c>
      <c r="L352" s="1">
        <f>VLOOKUP(A352,'De Para'!$G$2:$H$1050,2,0)</f>
        <v>154032.36297213106</v>
      </c>
      <c r="M352">
        <f>VLOOKUP($A352,'De Para'!$J$2:$K$1051,2,0)</f>
        <v>200</v>
      </c>
      <c r="N352">
        <f t="shared" si="48"/>
        <v>1</v>
      </c>
      <c r="O352">
        <f t="shared" si="49"/>
        <v>1</v>
      </c>
      <c r="P352">
        <f t="shared" si="50"/>
        <v>1</v>
      </c>
      <c r="Q352">
        <f t="shared" si="51"/>
        <v>1</v>
      </c>
      <c r="R352" t="str">
        <f t="shared" si="47"/>
        <v>1111</v>
      </c>
      <c r="S352" s="29" t="e">
        <f>J352/#REF!</f>
        <v>#REF!</v>
      </c>
      <c r="T352" s="29" t="e">
        <f>K352/#REF!</f>
        <v>#REF!</v>
      </c>
      <c r="U352" s="29" t="e">
        <f>L352/#REF!</f>
        <v>#REF!</v>
      </c>
      <c r="W352" t="str">
        <f>VLOOKUP(R352,'De Para'!$O$9:$P$25,2,FALSE)</f>
        <v>Lojas com todas as metas</v>
      </c>
      <c r="X352">
        <f>VLOOKUP(W352,content!$B:$C,2,FALSE)</f>
        <v>741869</v>
      </c>
      <c r="Y352">
        <f>VLOOKUP(F352&amp;W352,content!$E:$H,4,FALSE)</f>
        <v>741921</v>
      </c>
    </row>
    <row r="353" spans="1:25" x14ac:dyDescent="0.25">
      <c r="A353">
        <v>1160</v>
      </c>
      <c r="B353" t="str">
        <f>VLOOKUP($A353,'De Para'!$AI$2:$AL$1051,2,0)</f>
        <v>SHOP PALLADIUM 2 - PR</v>
      </c>
      <c r="C353">
        <f>VLOOKUP($A353,'De Para'!$AI$2:$AL$1051,3,0)</f>
        <v>611</v>
      </c>
      <c r="D353" t="str">
        <f>VLOOKUP($A353,'De Para'!$AI$2:$AL$1051,4,0)</f>
        <v>PREMIUM</v>
      </c>
      <c r="E353">
        <v>0</v>
      </c>
      <c r="F353" s="7" t="str">
        <f>VLOOKUP($A353,'[1]PORTE 18-19'!$A$4:$M$1053,13,0)</f>
        <v>PORTE 5</v>
      </c>
      <c r="G353">
        <f>VLOOKUP($F353,'De Para'!$M$2:$O$7,3,0)</f>
        <v>140</v>
      </c>
      <c r="H353" s="7" t="str">
        <f>VLOOKUP($R353,'De Para'!$M$10:$N$25,2,0)</f>
        <v>PERFIL A</v>
      </c>
      <c r="I353" s="7" t="str">
        <f t="shared" si="46"/>
        <v>PORTE 5 / PERFIL A</v>
      </c>
      <c r="J353" s="1">
        <f>VLOOKUP($A353,'De Para'!$D$2:$E$1051,2,0)</f>
        <v>233370.08</v>
      </c>
      <c r="K353" s="1">
        <f>VLOOKUP($A353,'De Para'!$A$2:$B$1051,2,0)</f>
        <v>245755.10116275429</v>
      </c>
      <c r="L353" s="1">
        <f>VLOOKUP(A353,'De Para'!$G$2:$H$1050,2,0)</f>
        <v>52927.045284095584</v>
      </c>
      <c r="M353">
        <f>VLOOKUP($A353,'De Para'!$J$2:$K$1051,2,0)</f>
        <v>89</v>
      </c>
      <c r="N353">
        <f t="shared" si="48"/>
        <v>1</v>
      </c>
      <c r="O353">
        <f t="shared" si="49"/>
        <v>1</v>
      </c>
      <c r="P353">
        <f t="shared" si="50"/>
        <v>1</v>
      </c>
      <c r="Q353">
        <f t="shared" si="51"/>
        <v>1</v>
      </c>
      <c r="R353" t="str">
        <f t="shared" si="47"/>
        <v>1111</v>
      </c>
      <c r="S353" s="29" t="e">
        <f>J353/#REF!</f>
        <v>#REF!</v>
      </c>
      <c r="T353" s="29" t="e">
        <f>K353/#REF!</f>
        <v>#REF!</v>
      </c>
      <c r="U353" s="29" t="e">
        <f>L353/#REF!</f>
        <v>#REF!</v>
      </c>
      <c r="W353" t="str">
        <f>VLOOKUP(R353,'De Para'!$O$9:$P$25,2,FALSE)</f>
        <v>Lojas com todas as metas</v>
      </c>
      <c r="X353">
        <f>VLOOKUP(W353,content!$B:$C,2,FALSE)</f>
        <v>741869</v>
      </c>
      <c r="Y353">
        <f>VLOOKUP(F353&amp;W353,content!$E:$H,4,FALSE)</f>
        <v>741921</v>
      </c>
    </row>
    <row r="354" spans="1:25" x14ac:dyDescent="0.25">
      <c r="A354">
        <v>1161</v>
      </c>
      <c r="B354" t="str">
        <f>VLOOKUP($A354,'De Para'!$AI$2:$AL$1051,2,0)</f>
        <v>ILHA DO GOVERNADOR - RJ</v>
      </c>
      <c r="C354">
        <f>VLOOKUP($A354,'De Para'!$AI$2:$AL$1051,3,0)</f>
        <v>211</v>
      </c>
      <c r="D354" t="str">
        <f>VLOOKUP($A354,'De Para'!$AI$2:$AL$1051,4,0)</f>
        <v>RIO/ES</v>
      </c>
      <c r="E354">
        <v>0</v>
      </c>
      <c r="F354" s="7" t="str">
        <f>VLOOKUP($A354,'[1]PORTE 18-19'!$A$4:$M$1053,13,0)</f>
        <v>PORTE 3</v>
      </c>
      <c r="G354">
        <f>VLOOKUP($F354,'De Para'!$M$2:$O$7,3,0)</f>
        <v>90</v>
      </c>
      <c r="H354" s="7" t="str">
        <f>VLOOKUP($R354,'De Para'!$M$10:$N$25,2,0)</f>
        <v>PERFIL A</v>
      </c>
      <c r="I354" s="7" t="str">
        <f t="shared" si="46"/>
        <v>PORTE 3 / PERFIL A</v>
      </c>
      <c r="J354" s="1">
        <f>VLOOKUP($A354,'De Para'!$D$2:$E$1051,2,0)</f>
        <v>299916.24</v>
      </c>
      <c r="K354" s="1">
        <f>VLOOKUP($A354,'De Para'!$A$2:$B$1051,2,0)</f>
        <v>507729.7099652685</v>
      </c>
      <c r="L354" s="1">
        <f>VLOOKUP(A354,'De Para'!$G$2:$H$1050,2,0)</f>
        <v>48997.262197824974</v>
      </c>
      <c r="M354">
        <f>VLOOKUP($A354,'De Para'!$J$2:$K$1051,2,0)</f>
        <v>68</v>
      </c>
      <c r="N354">
        <f t="shared" si="48"/>
        <v>1</v>
      </c>
      <c r="O354">
        <f t="shared" si="49"/>
        <v>1</v>
      </c>
      <c r="P354">
        <f t="shared" si="50"/>
        <v>1</v>
      </c>
      <c r="Q354">
        <f t="shared" si="51"/>
        <v>1</v>
      </c>
      <c r="R354" t="str">
        <f t="shared" si="47"/>
        <v>1111</v>
      </c>
      <c r="S354" s="29" t="e">
        <f>J354/#REF!</f>
        <v>#REF!</v>
      </c>
      <c r="T354" s="29" t="e">
        <f>K354/#REF!</f>
        <v>#REF!</v>
      </c>
      <c r="U354" s="29" t="e">
        <f>L354/#REF!</f>
        <v>#REF!</v>
      </c>
      <c r="W354" t="str">
        <f>VLOOKUP(R354,'De Para'!$O$9:$P$25,2,FALSE)</f>
        <v>Lojas com todas as metas</v>
      </c>
      <c r="X354">
        <f>VLOOKUP(W354,content!$B:$C,2,FALSE)</f>
        <v>741869</v>
      </c>
      <c r="Y354">
        <f>VLOOKUP(F354&amp;W354,content!$E:$H,4,FALSE)</f>
        <v>741893</v>
      </c>
    </row>
    <row r="355" spans="1:25" x14ac:dyDescent="0.25">
      <c r="A355">
        <v>1162</v>
      </c>
      <c r="B355" t="str">
        <f>VLOOKUP($A355,'De Para'!$AI$2:$AL$1051,2,0)</f>
        <v>CENTRO-URUGUAIANA - RJ</v>
      </c>
      <c r="C355">
        <f>VLOOKUP($A355,'De Para'!$AI$2:$AL$1051,3,0)</f>
        <v>212</v>
      </c>
      <c r="D355" t="str">
        <f>VLOOKUP($A355,'De Para'!$AI$2:$AL$1051,4,0)</f>
        <v>RIO/ES</v>
      </c>
      <c r="E355">
        <v>0</v>
      </c>
      <c r="F355" s="7" t="str">
        <f>VLOOKUP($A355,'[1]PORTE 18-19'!$A$4:$M$1053,13,0)</f>
        <v>PORTE 3</v>
      </c>
      <c r="G355">
        <f>VLOOKUP($F355,'De Para'!$M$2:$O$7,3,0)</f>
        <v>90</v>
      </c>
      <c r="H355" s="7" t="str">
        <f>VLOOKUP($R355,'De Para'!$M$10:$N$25,2,0)</f>
        <v>PERFIL A</v>
      </c>
      <c r="I355" s="7" t="str">
        <f t="shared" si="46"/>
        <v>PORTE 3 / PERFIL A</v>
      </c>
      <c r="J355" s="1">
        <f>VLOOKUP($A355,'De Para'!$D$2:$E$1051,2,0)</f>
        <v>201842.11</v>
      </c>
      <c r="K355" s="1">
        <f>VLOOKUP($A355,'De Para'!$A$2:$B$1051,2,0)</f>
        <v>246030.15236005397</v>
      </c>
      <c r="L355" s="1">
        <f>VLOOKUP(A355,'De Para'!$G$2:$H$1050,2,0)</f>
        <v>36193.771360987812</v>
      </c>
      <c r="M355">
        <f>VLOOKUP($A355,'De Para'!$J$2:$K$1051,2,0)</f>
        <v>62</v>
      </c>
      <c r="N355">
        <f t="shared" si="48"/>
        <v>1</v>
      </c>
      <c r="O355">
        <f t="shared" si="49"/>
        <v>1</v>
      </c>
      <c r="P355">
        <f t="shared" si="50"/>
        <v>1</v>
      </c>
      <c r="Q355">
        <f t="shared" si="51"/>
        <v>1</v>
      </c>
      <c r="R355" t="str">
        <f t="shared" si="47"/>
        <v>1111</v>
      </c>
      <c r="S355" s="29" t="e">
        <f>J355/#REF!</f>
        <v>#REF!</v>
      </c>
      <c r="T355" s="29" t="e">
        <f>K355/#REF!</f>
        <v>#REF!</v>
      </c>
      <c r="U355" s="29" t="e">
        <f>L355/#REF!</f>
        <v>#REF!</v>
      </c>
      <c r="W355" t="str">
        <f>VLOOKUP(R355,'De Para'!$O$9:$P$25,2,FALSE)</f>
        <v>Lojas com todas as metas</v>
      </c>
      <c r="X355">
        <f>VLOOKUP(W355,content!$B:$C,2,FALSE)</f>
        <v>741869</v>
      </c>
      <c r="Y355">
        <f>VLOOKUP(F355&amp;W355,content!$E:$H,4,FALSE)</f>
        <v>741893</v>
      </c>
    </row>
    <row r="356" spans="1:25" x14ac:dyDescent="0.25">
      <c r="A356">
        <v>1163</v>
      </c>
      <c r="B356" t="str">
        <f>VLOOKUP($A356,'De Para'!$AI$2:$AL$1051,2,0)</f>
        <v>TIJUCA 2 - RJ</v>
      </c>
      <c r="C356">
        <f>VLOOKUP($A356,'De Para'!$AI$2:$AL$1051,3,0)</f>
        <v>212</v>
      </c>
      <c r="D356" t="str">
        <f>VLOOKUP($A356,'De Para'!$AI$2:$AL$1051,4,0)</f>
        <v>RIO/ES</v>
      </c>
      <c r="E356">
        <v>0</v>
      </c>
      <c r="F356" s="7" t="str">
        <f>VLOOKUP($A356,'[1]PORTE 18-19'!$A$4:$M$1053,13,0)</f>
        <v>PORTE 2</v>
      </c>
      <c r="G356">
        <f>VLOOKUP($F356,'De Para'!$M$2:$O$7,3,0)</f>
        <v>70</v>
      </c>
      <c r="H356" s="7" t="str">
        <f>VLOOKUP($R356,'De Para'!$M$10:$N$25,2,0)</f>
        <v>PERFIL A</v>
      </c>
      <c r="I356" s="7" t="str">
        <f t="shared" si="46"/>
        <v>PORTE 2 / PERFIL A</v>
      </c>
      <c r="J356" s="1">
        <f>VLOOKUP($A356,'De Para'!$D$2:$E$1051,2,0)</f>
        <v>215836.08999999997</v>
      </c>
      <c r="K356" s="1">
        <f>VLOOKUP($A356,'De Para'!$A$2:$B$1051,2,0)</f>
        <v>151694.27002209926</v>
      </c>
      <c r="L356" s="1">
        <f>VLOOKUP(A356,'De Para'!$G$2:$H$1050,2,0)</f>
        <v>56004.092952343388</v>
      </c>
      <c r="M356">
        <f>VLOOKUP($A356,'De Para'!$J$2:$K$1051,2,0)</f>
        <v>45</v>
      </c>
      <c r="N356">
        <f t="shared" si="48"/>
        <v>1</v>
      </c>
      <c r="O356">
        <f t="shared" si="49"/>
        <v>1</v>
      </c>
      <c r="P356">
        <f t="shared" si="50"/>
        <v>1</v>
      </c>
      <c r="Q356">
        <f t="shared" si="51"/>
        <v>1</v>
      </c>
      <c r="R356" t="str">
        <f t="shared" si="47"/>
        <v>1111</v>
      </c>
      <c r="S356" s="29" t="e">
        <f>J356/#REF!</f>
        <v>#REF!</v>
      </c>
      <c r="T356" s="29" t="e">
        <f>K356/#REF!</f>
        <v>#REF!</v>
      </c>
      <c r="U356" s="29" t="e">
        <f>L356/#REF!</f>
        <v>#REF!</v>
      </c>
      <c r="W356" t="str">
        <f>VLOOKUP(R356,'De Para'!$O$9:$P$25,2,FALSE)</f>
        <v>Lojas com todas as metas</v>
      </c>
      <c r="X356">
        <f>VLOOKUP(W356,content!$B:$C,2,FALSE)</f>
        <v>741869</v>
      </c>
      <c r="Y356">
        <f>VLOOKUP(F356&amp;W356,content!$E:$H,4,FALSE)</f>
        <v>741882</v>
      </c>
    </row>
    <row r="357" spans="1:25" x14ac:dyDescent="0.25">
      <c r="A357">
        <v>1164</v>
      </c>
      <c r="B357" t="str">
        <f>VLOOKUP($A357,'De Para'!$AI$2:$AL$1051,2,0)</f>
        <v>MADUREIRA - RJ</v>
      </c>
      <c r="C357">
        <f>VLOOKUP($A357,'De Para'!$AI$2:$AL$1051,3,0)</f>
        <v>211</v>
      </c>
      <c r="D357" t="str">
        <f>VLOOKUP($A357,'De Para'!$AI$2:$AL$1051,4,0)</f>
        <v>RIO/ES</v>
      </c>
      <c r="E357">
        <v>0</v>
      </c>
      <c r="F357" s="7" t="str">
        <f>VLOOKUP($A357,'[1]PORTE 18-19'!$A$4:$M$1053,13,0)</f>
        <v>PORTE 4</v>
      </c>
      <c r="G357">
        <f>VLOOKUP($F357,'De Para'!$M$2:$O$7,3,0)</f>
        <v>115</v>
      </c>
      <c r="H357" s="7" t="str">
        <f>VLOOKUP($R357,'De Para'!$M$10:$N$25,2,0)</f>
        <v>PERFIL A</v>
      </c>
      <c r="I357" s="7" t="str">
        <f t="shared" si="46"/>
        <v>PORTE 4 / PERFIL A</v>
      </c>
      <c r="J357" s="1">
        <f>VLOOKUP($A357,'De Para'!$D$2:$E$1051,2,0)</f>
        <v>540138.39</v>
      </c>
      <c r="K357" s="1">
        <f>VLOOKUP($A357,'De Para'!$A$2:$B$1051,2,0)</f>
        <v>640966.80374461447</v>
      </c>
      <c r="L357" s="1">
        <f>VLOOKUP(A357,'De Para'!$G$2:$H$1050,2,0)</f>
        <v>82123.708734314481</v>
      </c>
      <c r="M357">
        <f>VLOOKUP($A357,'De Para'!$J$2:$K$1051,2,0)</f>
        <v>90</v>
      </c>
      <c r="N357">
        <f t="shared" si="48"/>
        <v>1</v>
      </c>
      <c r="O357">
        <f t="shared" si="49"/>
        <v>1</v>
      </c>
      <c r="P357">
        <f t="shared" si="50"/>
        <v>1</v>
      </c>
      <c r="Q357">
        <f t="shared" si="51"/>
        <v>1</v>
      </c>
      <c r="R357" t="str">
        <f t="shared" si="47"/>
        <v>1111</v>
      </c>
      <c r="S357" s="29" t="e">
        <f>J357/#REF!</f>
        <v>#REF!</v>
      </c>
      <c r="T357" s="29" t="e">
        <f>K357/#REF!</f>
        <v>#REF!</v>
      </c>
      <c r="U357" s="29" t="e">
        <f>L357/#REF!</f>
        <v>#REF!</v>
      </c>
      <c r="W357" t="str">
        <f>VLOOKUP(R357,'De Para'!$O$9:$P$25,2,FALSE)</f>
        <v>Lojas com todas as metas</v>
      </c>
      <c r="X357">
        <f>VLOOKUP(W357,content!$B:$C,2,FALSE)</f>
        <v>741869</v>
      </c>
      <c r="Y357">
        <f>VLOOKUP(F357&amp;W357,content!$E:$H,4,FALSE)</f>
        <v>741916</v>
      </c>
    </row>
    <row r="358" spans="1:25" x14ac:dyDescent="0.25">
      <c r="A358">
        <v>1165</v>
      </c>
      <c r="B358" t="str">
        <f>VLOOKUP($A358,'De Para'!$AI$2:$AL$1051,2,0)</f>
        <v>CENTRO-ALFÂNDEGA - RJ</v>
      </c>
      <c r="C358">
        <f>VLOOKUP($A358,'De Para'!$AI$2:$AL$1051,3,0)</f>
        <v>212</v>
      </c>
      <c r="D358" t="str">
        <f>VLOOKUP($A358,'De Para'!$AI$2:$AL$1051,4,0)</f>
        <v>RIO/ES</v>
      </c>
      <c r="E358">
        <v>0</v>
      </c>
      <c r="F358" s="7" t="str">
        <f>VLOOKUP($A358,'[1]PORTE 18-19'!$A$4:$M$1053,13,0)</f>
        <v>PORTE 3</v>
      </c>
      <c r="G358">
        <f>VLOOKUP($F358,'De Para'!$M$2:$O$7,3,0)</f>
        <v>90</v>
      </c>
      <c r="H358" s="7" t="str">
        <f>VLOOKUP($R358,'De Para'!$M$10:$N$25,2,0)</f>
        <v>PERFIL A</v>
      </c>
      <c r="I358" s="7" t="str">
        <f t="shared" si="46"/>
        <v>PORTE 3 / PERFIL A</v>
      </c>
      <c r="J358" s="1">
        <f>VLOOKUP($A358,'De Para'!$D$2:$E$1051,2,0)</f>
        <v>330840.45</v>
      </c>
      <c r="K358" s="1">
        <f>VLOOKUP($A358,'De Para'!$A$2:$B$1051,2,0)</f>
        <v>463111.74300323136</v>
      </c>
      <c r="L358" s="1">
        <f>VLOOKUP(A358,'De Para'!$G$2:$H$1050,2,0)</f>
        <v>62219.636216028965</v>
      </c>
      <c r="M358">
        <f>VLOOKUP($A358,'De Para'!$J$2:$K$1051,2,0)</f>
        <v>72</v>
      </c>
      <c r="N358">
        <f t="shared" si="48"/>
        <v>1</v>
      </c>
      <c r="O358">
        <f t="shared" si="49"/>
        <v>1</v>
      </c>
      <c r="P358">
        <f t="shared" si="50"/>
        <v>1</v>
      </c>
      <c r="Q358">
        <f t="shared" si="51"/>
        <v>1</v>
      </c>
      <c r="R358" t="str">
        <f t="shared" si="47"/>
        <v>1111</v>
      </c>
      <c r="S358" s="29" t="e">
        <f>J358/#REF!</f>
        <v>#REF!</v>
      </c>
      <c r="T358" s="29" t="e">
        <f>K358/#REF!</f>
        <v>#REF!</v>
      </c>
      <c r="U358" s="29" t="e">
        <f>L358/#REF!</f>
        <v>#REF!</v>
      </c>
      <c r="W358" t="str">
        <f>VLOOKUP(R358,'De Para'!$O$9:$P$25,2,FALSE)</f>
        <v>Lojas com todas as metas</v>
      </c>
      <c r="X358">
        <f>VLOOKUP(W358,content!$B:$C,2,FALSE)</f>
        <v>741869</v>
      </c>
      <c r="Y358">
        <f>VLOOKUP(F358&amp;W358,content!$E:$H,4,FALSE)</f>
        <v>741893</v>
      </c>
    </row>
    <row r="359" spans="1:25" x14ac:dyDescent="0.25">
      <c r="A359">
        <v>1166</v>
      </c>
      <c r="B359" t="str">
        <f>VLOOKUP($A359,'De Para'!$AI$2:$AL$1051,2,0)</f>
        <v>CAMPO GRANDE 2 - RJ</v>
      </c>
      <c r="C359">
        <f>VLOOKUP($A359,'De Para'!$AI$2:$AL$1051,3,0)</f>
        <v>214</v>
      </c>
      <c r="D359" t="str">
        <f>VLOOKUP($A359,'De Para'!$AI$2:$AL$1051,4,0)</f>
        <v>RIO/ES</v>
      </c>
      <c r="E359">
        <v>0</v>
      </c>
      <c r="F359" s="7" t="str">
        <f>VLOOKUP($A359,'[1]PORTE 18-19'!$A$4:$M$1053,13,0)</f>
        <v>PORTE 4</v>
      </c>
      <c r="G359">
        <f>VLOOKUP($F359,'De Para'!$M$2:$O$7,3,0)</f>
        <v>115</v>
      </c>
      <c r="H359" s="7" t="str">
        <f>VLOOKUP($R359,'De Para'!$M$10:$N$25,2,0)</f>
        <v>PERFIL A</v>
      </c>
      <c r="I359" s="7" t="str">
        <f t="shared" si="46"/>
        <v>PORTE 4 / PERFIL A</v>
      </c>
      <c r="J359" s="1">
        <f>VLOOKUP($A359,'De Para'!$D$2:$E$1051,2,0)</f>
        <v>481575.03</v>
      </c>
      <c r="K359" s="1">
        <f>VLOOKUP($A359,'De Para'!$A$2:$B$1051,2,0)</f>
        <v>384170.92512088612</v>
      </c>
      <c r="L359" s="1">
        <f>VLOOKUP(A359,'De Para'!$G$2:$H$1050,2,0)</f>
        <v>84742.128491074676</v>
      </c>
      <c r="M359">
        <f>VLOOKUP($A359,'De Para'!$J$2:$K$1051,2,0)</f>
        <v>102</v>
      </c>
      <c r="N359">
        <f t="shared" si="48"/>
        <v>1</v>
      </c>
      <c r="O359">
        <f t="shared" si="49"/>
        <v>1</v>
      </c>
      <c r="P359">
        <f t="shared" si="50"/>
        <v>1</v>
      </c>
      <c r="Q359">
        <f t="shared" si="51"/>
        <v>1</v>
      </c>
      <c r="R359" t="str">
        <f t="shared" si="47"/>
        <v>1111</v>
      </c>
      <c r="S359" s="29" t="e">
        <f>J359/#REF!</f>
        <v>#REF!</v>
      </c>
      <c r="T359" s="29" t="e">
        <f>K359/#REF!</f>
        <v>#REF!</v>
      </c>
      <c r="U359" s="29" t="e">
        <f>L359/#REF!</f>
        <v>#REF!</v>
      </c>
      <c r="W359" t="str">
        <f>VLOOKUP(R359,'De Para'!$O$9:$P$25,2,FALSE)</f>
        <v>Lojas com todas as metas</v>
      </c>
      <c r="X359">
        <f>VLOOKUP(W359,content!$B:$C,2,FALSE)</f>
        <v>741869</v>
      </c>
      <c r="Y359">
        <f>VLOOKUP(F359&amp;W359,content!$E:$H,4,FALSE)</f>
        <v>741916</v>
      </c>
    </row>
    <row r="360" spans="1:25" x14ac:dyDescent="0.25">
      <c r="A360">
        <v>1167</v>
      </c>
      <c r="B360" t="str">
        <f>VLOOKUP($A360,'De Para'!$AI$2:$AL$1051,2,0)</f>
        <v xml:space="preserve"> BARRA MANSA - RJ </v>
      </c>
      <c r="C360">
        <f>VLOOKUP($A360,'De Para'!$AI$2:$AL$1051,3,0)</f>
        <v>213</v>
      </c>
      <c r="D360" t="str">
        <f>VLOOKUP($A360,'De Para'!$AI$2:$AL$1051,4,0)</f>
        <v>RIO/ES</v>
      </c>
      <c r="E360">
        <v>0</v>
      </c>
      <c r="F360" s="7" t="str">
        <f>VLOOKUP($A360,'[1]PORTE 18-19'!$A$4:$M$1053,13,0)</f>
        <v>PORTE 4</v>
      </c>
      <c r="G360">
        <f>VLOOKUP($F360,'De Para'!$M$2:$O$7,3,0)</f>
        <v>115</v>
      </c>
      <c r="H360" s="7" t="str">
        <f>VLOOKUP($R360,'De Para'!$M$10:$N$25,2,0)</f>
        <v>PERFIL A</v>
      </c>
      <c r="I360" s="7" t="str">
        <f t="shared" si="46"/>
        <v>PORTE 4 / PERFIL A</v>
      </c>
      <c r="J360" s="1">
        <f>VLOOKUP($A360,'De Para'!$D$2:$E$1051,2,0)</f>
        <v>518718.04999999993</v>
      </c>
      <c r="K360" s="1">
        <f>VLOOKUP($A360,'De Para'!$A$2:$B$1051,2,0)</f>
        <v>591678.99083168153</v>
      </c>
      <c r="L360" s="1">
        <f>VLOOKUP(A360,'De Para'!$G$2:$H$1050,2,0)</f>
        <v>112665.8636743313</v>
      </c>
      <c r="M360">
        <f>VLOOKUP($A360,'De Para'!$J$2:$K$1051,2,0)</f>
        <v>135</v>
      </c>
      <c r="N360">
        <f t="shared" si="48"/>
        <v>1</v>
      </c>
      <c r="O360">
        <f t="shared" si="49"/>
        <v>1</v>
      </c>
      <c r="P360">
        <f t="shared" si="50"/>
        <v>1</v>
      </c>
      <c r="Q360">
        <f t="shared" si="51"/>
        <v>1</v>
      </c>
      <c r="R360" t="str">
        <f t="shared" si="47"/>
        <v>1111</v>
      </c>
      <c r="S360" s="29" t="e">
        <f>J360/#REF!</f>
        <v>#REF!</v>
      </c>
      <c r="T360" s="29" t="e">
        <f>K360/#REF!</f>
        <v>#REF!</v>
      </c>
      <c r="U360" s="29" t="e">
        <f>L360/#REF!</f>
        <v>#REF!</v>
      </c>
      <c r="W360" t="str">
        <f>VLOOKUP(R360,'De Para'!$O$9:$P$25,2,FALSE)</f>
        <v>Lojas com todas as metas</v>
      </c>
      <c r="X360">
        <f>VLOOKUP(W360,content!$B:$C,2,FALSE)</f>
        <v>741869</v>
      </c>
      <c r="Y360">
        <f>VLOOKUP(F360&amp;W360,content!$E:$H,4,FALSE)</f>
        <v>741916</v>
      </c>
    </row>
    <row r="361" spans="1:25" x14ac:dyDescent="0.25">
      <c r="A361">
        <v>1168</v>
      </c>
      <c r="B361" t="str">
        <f>VLOOKUP($A361,'De Para'!$AI$2:$AL$1051,2,0)</f>
        <v>SHOP RECREIO - RJ</v>
      </c>
      <c r="C361">
        <f>VLOOKUP($A361,'De Para'!$AI$2:$AL$1051,3,0)</f>
        <v>214</v>
      </c>
      <c r="D361" t="str">
        <f>VLOOKUP($A361,'De Para'!$AI$2:$AL$1051,4,0)</f>
        <v>RIO/ES</v>
      </c>
      <c r="E361">
        <v>0</v>
      </c>
      <c r="F361" s="7" t="str">
        <f>VLOOKUP($A361,'[1]PORTE 18-19'!$A$4:$M$1053,13,0)</f>
        <v>PORTE 4</v>
      </c>
      <c r="G361">
        <f>VLOOKUP($F361,'De Para'!$M$2:$O$7,3,0)</f>
        <v>115</v>
      </c>
      <c r="H361" s="7" t="str">
        <f>VLOOKUP($R361,'De Para'!$M$10:$N$25,2,0)</f>
        <v>PERFIL A</v>
      </c>
      <c r="I361" s="7" t="str">
        <f t="shared" si="46"/>
        <v>PORTE 4 / PERFIL A</v>
      </c>
      <c r="J361" s="1">
        <f>VLOOKUP($A361,'De Para'!$D$2:$E$1051,2,0)</f>
        <v>250368.84</v>
      </c>
      <c r="K361" s="1">
        <f>VLOOKUP($A361,'De Para'!$A$2:$B$1051,2,0)</f>
        <v>428743.2913182262</v>
      </c>
      <c r="L361" s="1">
        <f>VLOOKUP(A361,'De Para'!$G$2:$H$1050,2,0)</f>
        <v>55269.398525671437</v>
      </c>
      <c r="M361">
        <f>VLOOKUP($A361,'De Para'!$J$2:$K$1051,2,0)</f>
        <v>74</v>
      </c>
      <c r="N361">
        <f t="shared" si="48"/>
        <v>1</v>
      </c>
      <c r="O361">
        <f t="shared" si="49"/>
        <v>1</v>
      </c>
      <c r="P361">
        <f t="shared" si="50"/>
        <v>1</v>
      </c>
      <c r="Q361">
        <f t="shared" si="51"/>
        <v>1</v>
      </c>
      <c r="R361" t="str">
        <f t="shared" si="47"/>
        <v>1111</v>
      </c>
      <c r="S361" s="29" t="e">
        <f>J361/#REF!</f>
        <v>#REF!</v>
      </c>
      <c r="T361" s="29" t="e">
        <f>K361/#REF!</f>
        <v>#REF!</v>
      </c>
      <c r="U361" s="29" t="e">
        <f>L361/#REF!</f>
        <v>#REF!</v>
      </c>
      <c r="W361" t="str">
        <f>VLOOKUP(R361,'De Para'!$O$9:$P$25,2,FALSE)</f>
        <v>Lojas com todas as metas</v>
      </c>
      <c r="X361">
        <f>VLOOKUP(W361,content!$B:$C,2,FALSE)</f>
        <v>741869</v>
      </c>
      <c r="Y361">
        <f>VLOOKUP(F361&amp;W361,content!$E:$H,4,FALSE)</f>
        <v>741916</v>
      </c>
    </row>
    <row r="362" spans="1:25" x14ac:dyDescent="0.25">
      <c r="A362">
        <v>1169</v>
      </c>
      <c r="B362" t="str">
        <f>VLOOKUP($A362,'De Para'!$AI$2:$AL$1051,2,0)</f>
        <v>NITERÓI - RJ</v>
      </c>
      <c r="C362">
        <f>VLOOKUP($A362,'De Para'!$AI$2:$AL$1051,3,0)</f>
        <v>215</v>
      </c>
      <c r="D362" t="str">
        <f>VLOOKUP($A362,'De Para'!$AI$2:$AL$1051,4,0)</f>
        <v>RIO/ES</v>
      </c>
      <c r="E362">
        <v>0</v>
      </c>
      <c r="F362" s="7" t="str">
        <f>VLOOKUP($A362,'[1]PORTE 18-19'!$A$4:$M$1053,13,0)</f>
        <v>PORTE 3</v>
      </c>
      <c r="G362">
        <f>VLOOKUP($F362,'De Para'!$M$2:$O$7,3,0)</f>
        <v>90</v>
      </c>
      <c r="H362" s="7" t="str">
        <f>VLOOKUP($R362,'De Para'!$M$10:$N$25,2,0)</f>
        <v>PERFIL A</v>
      </c>
      <c r="I362" s="7" t="str">
        <f t="shared" si="46"/>
        <v>PORTE 3 / PERFIL A</v>
      </c>
      <c r="J362" s="1">
        <f>VLOOKUP($A362,'De Para'!$D$2:$E$1051,2,0)</f>
        <v>354661.04</v>
      </c>
      <c r="K362" s="1">
        <f>VLOOKUP($A362,'De Para'!$A$2:$B$1051,2,0)</f>
        <v>360848.66958535946</v>
      </c>
      <c r="L362" s="1">
        <f>VLOOKUP(A362,'De Para'!$G$2:$H$1050,2,0)</f>
        <v>46491.393828272434</v>
      </c>
      <c r="M362">
        <f>VLOOKUP($A362,'De Para'!$J$2:$K$1051,2,0)</f>
        <v>70</v>
      </c>
      <c r="N362">
        <f t="shared" si="48"/>
        <v>1</v>
      </c>
      <c r="O362">
        <f t="shared" si="49"/>
        <v>1</v>
      </c>
      <c r="P362">
        <f t="shared" si="50"/>
        <v>1</v>
      </c>
      <c r="Q362">
        <f t="shared" si="51"/>
        <v>1</v>
      </c>
      <c r="R362" t="str">
        <f t="shared" si="47"/>
        <v>1111</v>
      </c>
      <c r="S362" s="29" t="e">
        <f>J362/#REF!</f>
        <v>#REF!</v>
      </c>
      <c r="T362" s="29" t="e">
        <f>K362/#REF!</f>
        <v>#REF!</v>
      </c>
      <c r="U362" s="29" t="e">
        <f>L362/#REF!</f>
        <v>#REF!</v>
      </c>
      <c r="W362" t="str">
        <f>VLOOKUP(R362,'De Para'!$O$9:$P$25,2,FALSE)</f>
        <v>Lojas com todas as metas</v>
      </c>
      <c r="X362">
        <f>VLOOKUP(W362,content!$B:$C,2,FALSE)</f>
        <v>741869</v>
      </c>
      <c r="Y362">
        <f>VLOOKUP(F362&amp;W362,content!$E:$H,4,FALSE)</f>
        <v>741893</v>
      </c>
    </row>
    <row r="363" spans="1:25" x14ac:dyDescent="0.25">
      <c r="A363">
        <v>1170</v>
      </c>
      <c r="B363" t="str">
        <f>VLOOKUP($A363,'De Para'!$AI$2:$AL$1051,2,0)</f>
        <v>MÉIER - RJ</v>
      </c>
      <c r="C363">
        <f>VLOOKUP($A363,'De Para'!$AI$2:$AL$1051,3,0)</f>
        <v>212</v>
      </c>
      <c r="D363" t="str">
        <f>VLOOKUP($A363,'De Para'!$AI$2:$AL$1051,4,0)</f>
        <v>RIO/ES</v>
      </c>
      <c r="E363">
        <v>0</v>
      </c>
      <c r="F363" s="7" t="str">
        <f>VLOOKUP($A363,'[1]PORTE 18-19'!$A$4:$M$1053,13,0)</f>
        <v>PORTE 4</v>
      </c>
      <c r="G363">
        <f>VLOOKUP($F363,'De Para'!$M$2:$O$7,3,0)</f>
        <v>115</v>
      </c>
      <c r="H363" s="7" t="str">
        <f>VLOOKUP($R363,'De Para'!$M$10:$N$25,2,0)</f>
        <v>PERFIL A</v>
      </c>
      <c r="I363" s="7" t="str">
        <f t="shared" si="46"/>
        <v>PORTE 4 / PERFIL A</v>
      </c>
      <c r="J363" s="1">
        <f>VLOOKUP($A363,'De Para'!$D$2:$E$1051,2,0)</f>
        <v>603659.52000000002</v>
      </c>
      <c r="K363" s="1">
        <f>VLOOKUP($A363,'De Para'!$A$2:$B$1051,2,0)</f>
        <v>635886.37014001934</v>
      </c>
      <c r="L363" s="1">
        <f>VLOOKUP(A363,'De Para'!$G$2:$H$1050,2,0)</f>
        <v>72938.046424510118</v>
      </c>
      <c r="M363">
        <f>VLOOKUP($A363,'De Para'!$J$2:$K$1051,2,0)</f>
        <v>133</v>
      </c>
      <c r="N363">
        <f t="shared" si="48"/>
        <v>1</v>
      </c>
      <c r="O363">
        <f t="shared" si="49"/>
        <v>1</v>
      </c>
      <c r="P363">
        <f t="shared" si="50"/>
        <v>1</v>
      </c>
      <c r="Q363">
        <f t="shared" si="51"/>
        <v>1</v>
      </c>
      <c r="R363" t="str">
        <f t="shared" si="47"/>
        <v>1111</v>
      </c>
      <c r="S363" s="29" t="e">
        <f>J363/#REF!</f>
        <v>#REF!</v>
      </c>
      <c r="T363" s="29" t="e">
        <f>K363/#REF!</f>
        <v>#REF!</v>
      </c>
      <c r="U363" s="29" t="e">
        <f>L363/#REF!</f>
        <v>#REF!</v>
      </c>
      <c r="W363" t="str">
        <f>VLOOKUP(R363,'De Para'!$O$9:$P$25,2,FALSE)</f>
        <v>Lojas com todas as metas</v>
      </c>
      <c r="X363">
        <f>VLOOKUP(W363,content!$B:$C,2,FALSE)</f>
        <v>741869</v>
      </c>
      <c r="Y363">
        <f>VLOOKUP(F363&amp;W363,content!$E:$H,4,FALSE)</f>
        <v>741916</v>
      </c>
    </row>
    <row r="364" spans="1:25" x14ac:dyDescent="0.25">
      <c r="A364">
        <v>1171</v>
      </c>
      <c r="B364" t="str">
        <f>VLOOKUP($A364,'De Para'!$AI$2:$AL$1051,2,0)</f>
        <v>DUQUE DE CAXIAS 6 - RJ</v>
      </c>
      <c r="C364">
        <f>VLOOKUP($A364,'De Para'!$AI$2:$AL$1051,3,0)</f>
        <v>211</v>
      </c>
      <c r="D364" t="str">
        <f>VLOOKUP($A364,'De Para'!$AI$2:$AL$1051,4,0)</f>
        <v>RIO/ES</v>
      </c>
      <c r="E364">
        <v>0</v>
      </c>
      <c r="F364" s="7" t="str">
        <f>VLOOKUP($A364,'[1]PORTE 18-19'!$A$4:$M$1053,13,0)</f>
        <v>PORTE 6</v>
      </c>
      <c r="G364">
        <f>VLOOKUP($F364,'De Para'!$M$2:$O$7,3,0)</f>
        <v>170</v>
      </c>
      <c r="H364" s="7" t="str">
        <f>VLOOKUP($R364,'De Para'!$M$10:$N$25,2,0)</f>
        <v>PERFIL A</v>
      </c>
      <c r="I364" s="7" t="str">
        <f t="shared" si="46"/>
        <v>PORTE 6 / PERFIL A</v>
      </c>
      <c r="J364" s="1">
        <f>VLOOKUP($A364,'De Para'!$D$2:$E$1051,2,0)</f>
        <v>1250434.2699999998</v>
      </c>
      <c r="K364" s="1">
        <f>VLOOKUP($A364,'De Para'!$A$2:$B$1051,2,0)</f>
        <v>1465837.5543525196</v>
      </c>
      <c r="L364" s="1">
        <f>VLOOKUP(A364,'De Para'!$G$2:$H$1050,2,0)</f>
        <v>157481.4942012527</v>
      </c>
      <c r="M364">
        <f>VLOOKUP($A364,'De Para'!$J$2:$K$1051,2,0)</f>
        <v>274</v>
      </c>
      <c r="N364">
        <f t="shared" si="48"/>
        <v>1</v>
      </c>
      <c r="O364">
        <f t="shared" si="49"/>
        <v>1</v>
      </c>
      <c r="P364">
        <f t="shared" si="50"/>
        <v>1</v>
      </c>
      <c r="Q364">
        <f t="shared" si="51"/>
        <v>1</v>
      </c>
      <c r="R364" t="str">
        <f t="shared" si="47"/>
        <v>1111</v>
      </c>
      <c r="S364" s="29" t="e">
        <f>J364/#REF!</f>
        <v>#REF!</v>
      </c>
      <c r="T364" s="29" t="e">
        <f>K364/#REF!</f>
        <v>#REF!</v>
      </c>
      <c r="U364" s="29" t="e">
        <f>L364/#REF!</f>
        <v>#REF!</v>
      </c>
      <c r="W364" t="str">
        <f>VLOOKUP(R364,'De Para'!$O$9:$P$25,2,FALSE)</f>
        <v>Lojas com todas as metas</v>
      </c>
      <c r="X364">
        <f>VLOOKUP(W364,content!$B:$C,2,FALSE)</f>
        <v>741869</v>
      </c>
      <c r="Y364">
        <f>VLOOKUP(F364&amp;W364,content!$E:$H,4,FALSE)</f>
        <v>741925</v>
      </c>
    </row>
    <row r="365" spans="1:25" x14ac:dyDescent="0.25">
      <c r="A365">
        <v>1172</v>
      </c>
      <c r="B365" t="str">
        <f>VLOOKUP($A365,'De Para'!$AI$2:$AL$1051,2,0)</f>
        <v>SHOP METRÔ ITAQUERA - SP</v>
      </c>
      <c r="C365">
        <f>VLOOKUP($A365,'De Para'!$AI$2:$AL$1051,3,0)</f>
        <v>318</v>
      </c>
      <c r="D365" t="str">
        <f>VLOOKUP($A365,'De Para'!$AI$2:$AL$1051,4,0)</f>
        <v>GDE SP</v>
      </c>
      <c r="E365">
        <v>0</v>
      </c>
      <c r="F365" s="7" t="str">
        <f>VLOOKUP($A365,'[1]PORTE 18-19'!$A$4:$M$1053,13,0)</f>
        <v>PORTE 6</v>
      </c>
      <c r="G365">
        <f>VLOOKUP($F365,'De Para'!$M$2:$O$7,3,0)</f>
        <v>170</v>
      </c>
      <c r="H365" s="7" t="str">
        <f>VLOOKUP($R365,'De Para'!$M$10:$N$25,2,0)</f>
        <v>PERFIL A</v>
      </c>
      <c r="I365" s="7" t="str">
        <f t="shared" si="46"/>
        <v>PORTE 6 / PERFIL A</v>
      </c>
      <c r="J365" s="1">
        <f>VLOOKUP($A365,'De Para'!$D$2:$E$1051,2,0)</f>
        <v>709314.42999999993</v>
      </c>
      <c r="K365" s="1">
        <f>VLOOKUP($A365,'De Para'!$A$2:$B$1051,2,0)</f>
        <v>833507.18292494956</v>
      </c>
      <c r="L365" s="1">
        <f>VLOOKUP(A365,'De Para'!$G$2:$H$1050,2,0)</f>
        <v>204754.96973756386</v>
      </c>
      <c r="M365">
        <f>VLOOKUP($A365,'De Para'!$J$2:$K$1051,2,0)</f>
        <v>220</v>
      </c>
      <c r="N365">
        <f t="shared" si="48"/>
        <v>1</v>
      </c>
      <c r="O365">
        <f t="shared" si="49"/>
        <v>1</v>
      </c>
      <c r="P365">
        <f t="shared" si="50"/>
        <v>1</v>
      </c>
      <c r="Q365">
        <f t="shared" si="51"/>
        <v>1</v>
      </c>
      <c r="R365" t="str">
        <f t="shared" si="47"/>
        <v>1111</v>
      </c>
      <c r="S365" s="29" t="e">
        <f>J365/#REF!</f>
        <v>#REF!</v>
      </c>
      <c r="T365" s="29" t="e">
        <f>K365/#REF!</f>
        <v>#REF!</v>
      </c>
      <c r="U365" s="29" t="e">
        <f>L365/#REF!</f>
        <v>#REF!</v>
      </c>
      <c r="W365" t="str">
        <f>VLOOKUP(R365,'De Para'!$O$9:$P$25,2,FALSE)</f>
        <v>Lojas com todas as metas</v>
      </c>
      <c r="X365">
        <f>VLOOKUP(W365,content!$B:$C,2,FALSE)</f>
        <v>741869</v>
      </c>
      <c r="Y365">
        <f>VLOOKUP(F365&amp;W365,content!$E:$H,4,FALSE)</f>
        <v>741925</v>
      </c>
    </row>
    <row r="366" spans="1:25" x14ac:dyDescent="0.25">
      <c r="A366">
        <v>1173</v>
      </c>
      <c r="B366" t="str">
        <f>VLOOKUP($A366,'De Para'!$AI$2:$AL$1051,2,0)</f>
        <v>IPANEMA - RJ</v>
      </c>
      <c r="C366">
        <f>VLOOKUP($A366,'De Para'!$AI$2:$AL$1051,3,0)</f>
        <v>212</v>
      </c>
      <c r="D366" t="str">
        <f>VLOOKUP($A366,'De Para'!$AI$2:$AL$1051,4,0)</f>
        <v>RIO/ES</v>
      </c>
      <c r="E366">
        <v>0</v>
      </c>
      <c r="F366" s="7" t="str">
        <f>VLOOKUP($A366,'[1]PORTE 18-19'!$A$4:$M$1053,13,0)</f>
        <v>PORTE 3</v>
      </c>
      <c r="G366">
        <f>VLOOKUP($F366,'De Para'!$M$2:$O$7,3,0)</f>
        <v>90</v>
      </c>
      <c r="H366" s="7" t="str">
        <f>VLOOKUP($R366,'De Para'!$M$10:$N$25,2,0)</f>
        <v>PERFIL A</v>
      </c>
      <c r="I366" s="7" t="str">
        <f t="shared" si="46"/>
        <v>PORTE 3 / PERFIL A</v>
      </c>
      <c r="J366" s="1">
        <f>VLOOKUP($A366,'De Para'!$D$2:$E$1051,2,0)</f>
        <v>166583.18000000002</v>
      </c>
      <c r="K366" s="1">
        <f>VLOOKUP($A366,'De Para'!$A$2:$B$1051,2,0)</f>
        <v>201445.30264388717</v>
      </c>
      <c r="L366" s="1">
        <f>VLOOKUP(A366,'De Para'!$G$2:$H$1050,2,0)</f>
        <v>49107.724292472994</v>
      </c>
      <c r="M366">
        <f>VLOOKUP($A366,'De Para'!$J$2:$K$1051,2,0)</f>
        <v>31</v>
      </c>
      <c r="N366">
        <f t="shared" si="48"/>
        <v>1</v>
      </c>
      <c r="O366">
        <f t="shared" si="49"/>
        <v>1</v>
      </c>
      <c r="P366">
        <f t="shared" si="50"/>
        <v>1</v>
      </c>
      <c r="Q366">
        <f t="shared" si="51"/>
        <v>1</v>
      </c>
      <c r="R366" t="str">
        <f t="shared" si="47"/>
        <v>1111</v>
      </c>
      <c r="S366" s="29" t="e">
        <f>J366/#REF!</f>
        <v>#REF!</v>
      </c>
      <c r="T366" s="29" t="e">
        <f>K366/#REF!</f>
        <v>#REF!</v>
      </c>
      <c r="U366" s="29" t="e">
        <f>L366/#REF!</f>
        <v>#REF!</v>
      </c>
      <c r="W366" t="str">
        <f>VLOOKUP(R366,'De Para'!$O$9:$P$25,2,FALSE)</f>
        <v>Lojas com todas as metas</v>
      </c>
      <c r="X366">
        <f>VLOOKUP(W366,content!$B:$C,2,FALSE)</f>
        <v>741869</v>
      </c>
      <c r="Y366">
        <f>VLOOKUP(F366&amp;W366,content!$E:$H,4,FALSE)</f>
        <v>741893</v>
      </c>
    </row>
    <row r="367" spans="1:25" x14ac:dyDescent="0.25">
      <c r="A367">
        <v>1174</v>
      </c>
      <c r="B367" t="str">
        <f>VLOOKUP($A367,'De Para'!$AI$2:$AL$1051,2,0)</f>
        <v>NORTE SHOPPING 2 - RJ</v>
      </c>
      <c r="C367">
        <f>VLOOKUP($A367,'De Para'!$AI$2:$AL$1051,3,0)</f>
        <v>212</v>
      </c>
      <c r="D367" t="str">
        <f>VLOOKUP($A367,'De Para'!$AI$2:$AL$1051,4,0)</f>
        <v>RIO/ES</v>
      </c>
      <c r="E367">
        <v>0</v>
      </c>
      <c r="F367" s="7" t="str">
        <f>VLOOKUP($A367,'[1]PORTE 18-19'!$A$4:$M$1053,13,0)</f>
        <v>PORTE 4</v>
      </c>
      <c r="G367">
        <f>VLOOKUP($F367,'De Para'!$M$2:$O$7,3,0)</f>
        <v>115</v>
      </c>
      <c r="H367" s="7" t="str">
        <f>VLOOKUP($R367,'De Para'!$M$10:$N$25,2,0)</f>
        <v>PERFIL A</v>
      </c>
      <c r="I367" s="7" t="str">
        <f t="shared" si="46"/>
        <v>PORTE 4 / PERFIL A</v>
      </c>
      <c r="J367" s="1">
        <f>VLOOKUP($A367,'De Para'!$D$2:$E$1051,2,0)</f>
        <v>242604.81</v>
      </c>
      <c r="K367" s="1">
        <f>VLOOKUP($A367,'De Para'!$A$2:$B$1051,2,0)</f>
        <v>257060.07995488637</v>
      </c>
      <c r="L367" s="1">
        <f>VLOOKUP(A367,'De Para'!$G$2:$H$1050,2,0)</f>
        <v>92287.558589310574</v>
      </c>
      <c r="M367">
        <f>VLOOKUP($A367,'De Para'!$J$2:$K$1051,2,0)</f>
        <v>86</v>
      </c>
      <c r="N367">
        <f t="shared" si="48"/>
        <v>1</v>
      </c>
      <c r="O367">
        <f t="shared" si="49"/>
        <v>1</v>
      </c>
      <c r="P367">
        <f t="shared" si="50"/>
        <v>1</v>
      </c>
      <c r="Q367">
        <f t="shared" si="51"/>
        <v>1</v>
      </c>
      <c r="R367" t="str">
        <f t="shared" si="47"/>
        <v>1111</v>
      </c>
      <c r="S367" s="29" t="e">
        <f>J367/#REF!</f>
        <v>#REF!</v>
      </c>
      <c r="T367" s="29" t="e">
        <f>K367/#REF!</f>
        <v>#REF!</v>
      </c>
      <c r="U367" s="29" t="e">
        <f>L367/#REF!</f>
        <v>#REF!</v>
      </c>
      <c r="W367" t="str">
        <f>VLOOKUP(R367,'De Para'!$O$9:$P$25,2,FALSE)</f>
        <v>Lojas com todas as metas</v>
      </c>
      <c r="X367">
        <f>VLOOKUP(W367,content!$B:$C,2,FALSE)</f>
        <v>741869</v>
      </c>
      <c r="Y367">
        <f>VLOOKUP(F367&amp;W367,content!$E:$H,4,FALSE)</f>
        <v>741916</v>
      </c>
    </row>
    <row r="368" spans="1:25" x14ac:dyDescent="0.25">
      <c r="A368">
        <v>1175</v>
      </c>
      <c r="B368" t="str">
        <f>VLOOKUP($A368,'De Para'!$AI$2:$AL$1051,2,0)</f>
        <v>NOVA IGUAÇU - RJ</v>
      </c>
      <c r="C368">
        <f>VLOOKUP($A368,'De Para'!$AI$2:$AL$1051,3,0)</f>
        <v>217</v>
      </c>
      <c r="D368" t="str">
        <f>VLOOKUP($A368,'De Para'!$AI$2:$AL$1051,4,0)</f>
        <v>RIO/ES</v>
      </c>
      <c r="E368">
        <v>0</v>
      </c>
      <c r="F368" s="7" t="str">
        <f>VLOOKUP($A368,'[1]PORTE 18-19'!$A$4:$M$1053,13,0)</f>
        <v>PORTE 4</v>
      </c>
      <c r="G368">
        <f>VLOOKUP($F368,'De Para'!$M$2:$O$7,3,0)</f>
        <v>115</v>
      </c>
      <c r="H368" s="7" t="str">
        <f>VLOOKUP($R368,'De Para'!$M$10:$N$25,2,0)</f>
        <v>PERFIL A</v>
      </c>
      <c r="I368" s="7" t="str">
        <f t="shared" si="46"/>
        <v>PORTE 4 / PERFIL A</v>
      </c>
      <c r="J368" s="1">
        <f>VLOOKUP($A368,'De Para'!$D$2:$E$1051,2,0)</f>
        <v>575895.34</v>
      </c>
      <c r="K368" s="1">
        <f>VLOOKUP($A368,'De Para'!$A$2:$B$1051,2,0)</f>
        <v>775760.70298468671</v>
      </c>
      <c r="L368" s="1">
        <f>VLOOKUP(A368,'De Para'!$G$2:$H$1050,2,0)</f>
        <v>101486.78047276552</v>
      </c>
      <c r="M368">
        <f>VLOOKUP($A368,'De Para'!$J$2:$K$1051,2,0)</f>
        <v>140</v>
      </c>
      <c r="N368">
        <f t="shared" si="48"/>
        <v>1</v>
      </c>
      <c r="O368">
        <f t="shared" si="49"/>
        <v>1</v>
      </c>
      <c r="P368">
        <f t="shared" si="50"/>
        <v>1</v>
      </c>
      <c r="Q368">
        <f t="shared" si="51"/>
        <v>1</v>
      </c>
      <c r="R368" t="str">
        <f t="shared" si="47"/>
        <v>1111</v>
      </c>
      <c r="S368" s="29" t="e">
        <f>J368/#REF!</f>
        <v>#REF!</v>
      </c>
      <c r="T368" s="29" t="e">
        <f>K368/#REF!</f>
        <v>#REF!</v>
      </c>
      <c r="U368" s="29" t="e">
        <f>L368/#REF!</f>
        <v>#REF!</v>
      </c>
      <c r="W368" t="str">
        <f>VLOOKUP(R368,'De Para'!$O$9:$P$25,2,FALSE)</f>
        <v>Lojas com todas as metas</v>
      </c>
      <c r="X368">
        <f>VLOOKUP(W368,content!$B:$C,2,FALSE)</f>
        <v>741869</v>
      </c>
      <c r="Y368">
        <f>VLOOKUP(F368&amp;W368,content!$E:$H,4,FALSE)</f>
        <v>741916</v>
      </c>
    </row>
    <row r="369" spans="1:25" x14ac:dyDescent="0.25">
      <c r="A369">
        <v>1176</v>
      </c>
      <c r="B369" t="str">
        <f>VLOOKUP($A369,'De Para'!$AI$2:$AL$1051,2,0)</f>
        <v>MADUREIRA SHOPPING - RJ</v>
      </c>
      <c r="C369">
        <f>VLOOKUP($A369,'De Para'!$AI$2:$AL$1051,3,0)</f>
        <v>211</v>
      </c>
      <c r="D369" t="str">
        <f>VLOOKUP($A369,'De Para'!$AI$2:$AL$1051,4,0)</f>
        <v>RIO/ES</v>
      </c>
      <c r="E369">
        <v>0</v>
      </c>
      <c r="F369" s="7" t="str">
        <f>VLOOKUP($A369,'[1]PORTE 18-19'!$A$4:$M$1053,13,0)</f>
        <v>PORTE 5</v>
      </c>
      <c r="G369">
        <f>VLOOKUP($F369,'De Para'!$M$2:$O$7,3,0)</f>
        <v>140</v>
      </c>
      <c r="H369" s="7" t="str">
        <f>VLOOKUP($R369,'De Para'!$M$10:$N$25,2,0)</f>
        <v>PERFIL A</v>
      </c>
      <c r="I369" s="7" t="str">
        <f t="shared" si="46"/>
        <v>PORTE 5 / PERFIL A</v>
      </c>
      <c r="J369" s="1">
        <f>VLOOKUP($A369,'De Para'!$D$2:$E$1051,2,0)</f>
        <v>411032.7</v>
      </c>
      <c r="K369" s="1">
        <f>VLOOKUP($A369,'De Para'!$A$2:$B$1051,2,0)</f>
        <v>467918.55370605894</v>
      </c>
      <c r="L369" s="1">
        <f>VLOOKUP(A369,'De Para'!$G$2:$H$1050,2,0)</f>
        <v>104771.85860020196</v>
      </c>
      <c r="M369">
        <f>VLOOKUP($A369,'De Para'!$J$2:$K$1051,2,0)</f>
        <v>156</v>
      </c>
      <c r="N369">
        <f t="shared" si="48"/>
        <v>1</v>
      </c>
      <c r="O369">
        <f t="shared" si="49"/>
        <v>1</v>
      </c>
      <c r="P369">
        <f t="shared" si="50"/>
        <v>1</v>
      </c>
      <c r="Q369">
        <f t="shared" si="51"/>
        <v>1</v>
      </c>
      <c r="R369" t="str">
        <f t="shared" si="47"/>
        <v>1111</v>
      </c>
      <c r="S369" s="29" t="e">
        <f>J369/#REF!</f>
        <v>#REF!</v>
      </c>
      <c r="T369" s="29" t="e">
        <f>K369/#REF!</f>
        <v>#REF!</v>
      </c>
      <c r="U369" s="29" t="e">
        <f>L369/#REF!</f>
        <v>#REF!</v>
      </c>
      <c r="W369" t="str">
        <f>VLOOKUP(R369,'De Para'!$O$9:$P$25,2,FALSE)</f>
        <v>Lojas com todas as metas</v>
      </c>
      <c r="X369">
        <f>VLOOKUP(W369,content!$B:$C,2,FALSE)</f>
        <v>741869</v>
      </c>
      <c r="Y369">
        <f>VLOOKUP(F369&amp;W369,content!$E:$H,4,FALSE)</f>
        <v>741921</v>
      </c>
    </row>
    <row r="370" spans="1:25" x14ac:dyDescent="0.25">
      <c r="A370">
        <v>1177</v>
      </c>
      <c r="B370" t="str">
        <f>VLOOKUP($A370,'De Para'!$AI$2:$AL$1051,2,0)</f>
        <v>BONSUCESSO - RJ</v>
      </c>
      <c r="C370">
        <f>VLOOKUP($A370,'De Para'!$AI$2:$AL$1051,3,0)</f>
        <v>211</v>
      </c>
      <c r="D370" t="str">
        <f>VLOOKUP($A370,'De Para'!$AI$2:$AL$1051,4,0)</f>
        <v>RIO/ES</v>
      </c>
      <c r="E370">
        <v>0</v>
      </c>
      <c r="F370" s="7" t="str">
        <f>VLOOKUP($A370,'[1]PORTE 18-19'!$A$4:$M$1053,13,0)</f>
        <v>PORTE 6</v>
      </c>
      <c r="G370">
        <f>VLOOKUP($F370,'De Para'!$M$2:$O$7,3,0)</f>
        <v>170</v>
      </c>
      <c r="H370" s="7" t="str">
        <f>VLOOKUP($R370,'De Para'!$M$10:$N$25,2,0)</f>
        <v>PERFIL A</v>
      </c>
      <c r="I370" s="7" t="str">
        <f t="shared" si="46"/>
        <v>PORTE 6 / PERFIL A</v>
      </c>
      <c r="J370" s="1">
        <f>VLOOKUP($A370,'De Para'!$D$2:$E$1051,2,0)</f>
        <v>740447.04</v>
      </c>
      <c r="K370" s="1">
        <f>VLOOKUP($A370,'De Para'!$A$2:$B$1051,2,0)</f>
        <v>1017025.0881915034</v>
      </c>
      <c r="L370" s="1">
        <f>VLOOKUP(A370,'De Para'!$G$2:$H$1050,2,0)</f>
        <v>98524.237623271809</v>
      </c>
      <c r="M370">
        <f>VLOOKUP($A370,'De Para'!$J$2:$K$1051,2,0)</f>
        <v>189</v>
      </c>
      <c r="N370">
        <f t="shared" si="48"/>
        <v>1</v>
      </c>
      <c r="O370">
        <f t="shared" si="49"/>
        <v>1</v>
      </c>
      <c r="P370">
        <f t="shared" si="50"/>
        <v>1</v>
      </c>
      <c r="Q370">
        <f t="shared" si="51"/>
        <v>1</v>
      </c>
      <c r="R370" t="str">
        <f t="shared" si="47"/>
        <v>1111</v>
      </c>
      <c r="S370" s="29" t="e">
        <f>J370/#REF!</f>
        <v>#REF!</v>
      </c>
      <c r="T370" s="29" t="e">
        <f>K370/#REF!</f>
        <v>#REF!</v>
      </c>
      <c r="U370" s="29" t="e">
        <f>L370/#REF!</f>
        <v>#REF!</v>
      </c>
      <c r="W370" t="str">
        <f>VLOOKUP(R370,'De Para'!$O$9:$P$25,2,FALSE)</f>
        <v>Lojas com todas as metas</v>
      </c>
      <c r="X370">
        <f>VLOOKUP(W370,content!$B:$C,2,FALSE)</f>
        <v>741869</v>
      </c>
      <c r="Y370">
        <f>VLOOKUP(F370&amp;W370,content!$E:$H,4,FALSE)</f>
        <v>741925</v>
      </c>
    </row>
    <row r="371" spans="1:25" x14ac:dyDescent="0.25">
      <c r="A371">
        <v>1178</v>
      </c>
      <c r="B371" t="str">
        <f>VLOOKUP($A371,'De Para'!$AI$2:$AL$1051,2,0)</f>
        <v>SÃO GONÇALO - RJ</v>
      </c>
      <c r="C371">
        <f>VLOOKUP($A371,'De Para'!$AI$2:$AL$1051,3,0)</f>
        <v>215</v>
      </c>
      <c r="D371" t="str">
        <f>VLOOKUP($A371,'De Para'!$AI$2:$AL$1051,4,0)</f>
        <v>RIO/ES</v>
      </c>
      <c r="E371">
        <v>0</v>
      </c>
      <c r="F371" s="7" t="str">
        <f>VLOOKUP($A371,'[1]PORTE 18-19'!$A$4:$M$1053,13,0)</f>
        <v>PORTE 5</v>
      </c>
      <c r="G371">
        <f>VLOOKUP($F371,'De Para'!$M$2:$O$7,3,0)</f>
        <v>140</v>
      </c>
      <c r="H371" s="7" t="str">
        <f>VLOOKUP($R371,'De Para'!$M$10:$N$25,2,0)</f>
        <v>PERFIL A</v>
      </c>
      <c r="I371" s="7" t="str">
        <f t="shared" si="46"/>
        <v>PORTE 5 / PERFIL A</v>
      </c>
      <c r="J371" s="1">
        <f>VLOOKUP($A371,'De Para'!$D$2:$E$1051,2,0)</f>
        <v>720145.3600000001</v>
      </c>
      <c r="K371" s="1">
        <f>VLOOKUP($A371,'De Para'!$A$2:$B$1051,2,0)</f>
        <v>749586.80006850732</v>
      </c>
      <c r="L371" s="1">
        <f>VLOOKUP(A371,'De Para'!$G$2:$H$1050,2,0)</f>
        <v>99080.060392201194</v>
      </c>
      <c r="M371">
        <f>VLOOKUP($A371,'De Para'!$J$2:$K$1051,2,0)</f>
        <v>121</v>
      </c>
      <c r="N371">
        <f t="shared" si="48"/>
        <v>1</v>
      </c>
      <c r="O371">
        <f t="shared" si="49"/>
        <v>1</v>
      </c>
      <c r="P371">
        <f t="shared" si="50"/>
        <v>1</v>
      </c>
      <c r="Q371">
        <f t="shared" si="51"/>
        <v>1</v>
      </c>
      <c r="R371" t="str">
        <f t="shared" si="47"/>
        <v>1111</v>
      </c>
      <c r="S371" s="29" t="e">
        <f>J371/#REF!</f>
        <v>#REF!</v>
      </c>
      <c r="T371" s="29" t="e">
        <f>K371/#REF!</f>
        <v>#REF!</v>
      </c>
      <c r="U371" s="29" t="e">
        <f>L371/#REF!</f>
        <v>#REF!</v>
      </c>
      <c r="W371" t="str">
        <f>VLOOKUP(R371,'De Para'!$O$9:$P$25,2,FALSE)</f>
        <v>Lojas com todas as metas</v>
      </c>
      <c r="X371">
        <f>VLOOKUP(W371,content!$B:$C,2,FALSE)</f>
        <v>741869</v>
      </c>
      <c r="Y371">
        <f>VLOOKUP(F371&amp;W371,content!$E:$H,4,FALSE)</f>
        <v>741921</v>
      </c>
    </row>
    <row r="372" spans="1:25" x14ac:dyDescent="0.25">
      <c r="A372">
        <v>1180</v>
      </c>
      <c r="B372" t="str">
        <f>VLOOKUP($A372,'De Para'!$AI$2:$AL$1051,2,0)</f>
        <v>SHOP PLAZA SHOPPING - RJ</v>
      </c>
      <c r="C372">
        <f>VLOOKUP($A372,'De Para'!$AI$2:$AL$1051,3,0)</f>
        <v>215</v>
      </c>
      <c r="D372" t="str">
        <f>VLOOKUP($A372,'De Para'!$AI$2:$AL$1051,4,0)</f>
        <v>RIO/ES</v>
      </c>
      <c r="E372">
        <v>0</v>
      </c>
      <c r="F372" s="7" t="str">
        <f>VLOOKUP($A372,'[1]PORTE 18-19'!$A$4:$M$1053,13,0)</f>
        <v>PORTE 5</v>
      </c>
      <c r="G372">
        <f>VLOOKUP($F372,'De Para'!$M$2:$O$7,3,0)</f>
        <v>140</v>
      </c>
      <c r="H372" s="7" t="str">
        <f>VLOOKUP($R372,'De Para'!$M$10:$N$25,2,0)</f>
        <v>PERFIL A</v>
      </c>
      <c r="I372" s="7" t="str">
        <f t="shared" si="46"/>
        <v>PORTE 5 / PERFIL A</v>
      </c>
      <c r="J372" s="1">
        <f>VLOOKUP($A372,'De Para'!$D$2:$E$1051,2,0)</f>
        <v>515440.41</v>
      </c>
      <c r="K372" s="1">
        <f>VLOOKUP($A372,'De Para'!$A$2:$B$1051,2,0)</f>
        <v>818176.26183741237</v>
      </c>
      <c r="L372" s="1">
        <f>VLOOKUP(A372,'De Para'!$G$2:$H$1050,2,0)</f>
        <v>133157.62763787425</v>
      </c>
      <c r="M372">
        <f>VLOOKUP($A372,'De Para'!$J$2:$K$1051,2,0)</f>
        <v>148</v>
      </c>
      <c r="N372">
        <f t="shared" si="48"/>
        <v>1</v>
      </c>
      <c r="O372">
        <f t="shared" si="49"/>
        <v>1</v>
      </c>
      <c r="P372">
        <f t="shared" si="50"/>
        <v>1</v>
      </c>
      <c r="Q372">
        <f t="shared" si="51"/>
        <v>1</v>
      </c>
      <c r="R372" t="str">
        <f t="shared" si="47"/>
        <v>1111</v>
      </c>
      <c r="S372" s="29" t="e">
        <f>J372/#REF!</f>
        <v>#REF!</v>
      </c>
      <c r="T372" s="29" t="e">
        <f>K372/#REF!</f>
        <v>#REF!</v>
      </c>
      <c r="U372" s="29" t="e">
        <f>L372/#REF!</f>
        <v>#REF!</v>
      </c>
      <c r="W372" t="str">
        <f>VLOOKUP(R372,'De Para'!$O$9:$P$25,2,FALSE)</f>
        <v>Lojas com todas as metas</v>
      </c>
      <c r="X372">
        <f>VLOOKUP(W372,content!$B:$C,2,FALSE)</f>
        <v>741869</v>
      </c>
      <c r="Y372">
        <f>VLOOKUP(F372&amp;W372,content!$E:$H,4,FALSE)</f>
        <v>741921</v>
      </c>
    </row>
    <row r="373" spans="1:25" x14ac:dyDescent="0.25">
      <c r="A373">
        <v>1181</v>
      </c>
      <c r="B373" t="str">
        <f>VLOOKUP($A373,'De Para'!$AI$2:$AL$1051,2,0)</f>
        <v>SHOP RIO SUL - RJ</v>
      </c>
      <c r="C373">
        <f>VLOOKUP($A373,'De Para'!$AI$2:$AL$1051,3,0)</f>
        <v>612</v>
      </c>
      <c r="D373" t="str">
        <f>VLOOKUP($A373,'De Para'!$AI$2:$AL$1051,4,0)</f>
        <v>PREMIUM</v>
      </c>
      <c r="E373">
        <v>0</v>
      </c>
      <c r="F373" s="7" t="str">
        <f>VLOOKUP($A373,'[1]PORTE 18-19'!$A$4:$M$1053,13,0)</f>
        <v>PORTE 4</v>
      </c>
      <c r="G373">
        <f>VLOOKUP($F373,'De Para'!$M$2:$O$7,3,0)</f>
        <v>115</v>
      </c>
      <c r="H373" s="7" t="str">
        <f>VLOOKUP($R373,'De Para'!$M$10:$N$25,2,0)</f>
        <v>PERFIL B</v>
      </c>
      <c r="I373" s="7" t="str">
        <f t="shared" si="46"/>
        <v>PORTE 4 / PERFIL B</v>
      </c>
      <c r="J373" s="1">
        <f>VLOOKUP($A373,'De Para'!$D$2:$E$1051,2,0)</f>
        <v>0</v>
      </c>
      <c r="K373" s="1">
        <f>VLOOKUP($A373,'De Para'!$A$2:$B$1051,2,0)</f>
        <v>60243.826473614943</v>
      </c>
      <c r="L373" s="1">
        <f>VLOOKUP(A373,'De Para'!$G$2:$H$1050,2,0)</f>
        <v>50217.747957975313</v>
      </c>
      <c r="M373">
        <f>VLOOKUP($A373,'De Para'!$J$2:$K$1051,2,0)</f>
        <v>64</v>
      </c>
      <c r="N373">
        <f t="shared" si="48"/>
        <v>0</v>
      </c>
      <c r="O373">
        <f t="shared" si="49"/>
        <v>1</v>
      </c>
      <c r="P373">
        <f t="shared" si="50"/>
        <v>1</v>
      </c>
      <c r="Q373">
        <f t="shared" si="51"/>
        <v>1</v>
      </c>
      <c r="R373" t="str">
        <f t="shared" si="47"/>
        <v>0111</v>
      </c>
      <c r="S373" s="29" t="e">
        <f>J373/#REF!</f>
        <v>#REF!</v>
      </c>
      <c r="T373" s="29" t="e">
        <f>K373/#REF!</f>
        <v>#REF!</v>
      </c>
      <c r="U373" s="29" t="e">
        <f>L373/#REF!</f>
        <v>#REF!</v>
      </c>
      <c r="W373" t="str">
        <f>VLOOKUP(R373,'De Para'!$O$9:$P$25,2,FALSE)</f>
        <v>Lojas sem meta de CDC</v>
      </c>
      <c r="X373">
        <f>VLOOKUP(W373,content!$B:$C,2,FALSE)</f>
        <v>741883</v>
      </c>
      <c r="Y373">
        <f>VLOOKUP(F373&amp;W373,content!$E:$H,4,FALSE)</f>
        <v>741919</v>
      </c>
    </row>
    <row r="374" spans="1:25" x14ac:dyDescent="0.25">
      <c r="A374">
        <v>1182</v>
      </c>
      <c r="B374" t="str">
        <f>VLOOKUP($A374,'De Para'!$AI$2:$AL$1051,2,0)</f>
        <v>PENHA 2 - RJ</v>
      </c>
      <c r="C374">
        <f>VLOOKUP($A374,'De Para'!$AI$2:$AL$1051,3,0)</f>
        <v>211</v>
      </c>
      <c r="D374" t="str">
        <f>VLOOKUP($A374,'De Para'!$AI$2:$AL$1051,4,0)</f>
        <v>RIO/ES</v>
      </c>
      <c r="E374">
        <v>0</v>
      </c>
      <c r="F374" s="7" t="str">
        <f>VLOOKUP($A374,'[1]PORTE 18-19'!$A$4:$M$1053,13,0)</f>
        <v>PORTE 4</v>
      </c>
      <c r="G374">
        <f>VLOOKUP($F374,'De Para'!$M$2:$O$7,3,0)</f>
        <v>115</v>
      </c>
      <c r="H374" s="7" t="str">
        <f>VLOOKUP($R374,'De Para'!$M$10:$N$25,2,0)</f>
        <v>PERFIL A</v>
      </c>
      <c r="I374" s="7" t="str">
        <f t="shared" si="46"/>
        <v>PORTE 4 / PERFIL A</v>
      </c>
      <c r="J374" s="1">
        <f>VLOOKUP($A374,'De Para'!$D$2:$E$1051,2,0)</f>
        <v>449717.92999999993</v>
      </c>
      <c r="K374" s="1">
        <f>VLOOKUP($A374,'De Para'!$A$2:$B$1051,2,0)</f>
        <v>610201.07234195643</v>
      </c>
      <c r="L374" s="1">
        <f>VLOOKUP(A374,'De Para'!$G$2:$H$1050,2,0)</f>
        <v>69914.840721318586</v>
      </c>
      <c r="M374">
        <f>VLOOKUP($A374,'De Para'!$J$2:$K$1051,2,0)</f>
        <v>115</v>
      </c>
      <c r="N374">
        <f t="shared" si="48"/>
        <v>1</v>
      </c>
      <c r="O374">
        <f t="shared" si="49"/>
        <v>1</v>
      </c>
      <c r="P374">
        <f t="shared" si="50"/>
        <v>1</v>
      </c>
      <c r="Q374">
        <f t="shared" si="51"/>
        <v>1</v>
      </c>
      <c r="R374" t="str">
        <f t="shared" si="47"/>
        <v>1111</v>
      </c>
      <c r="S374" s="29" t="e">
        <f>J374/#REF!</f>
        <v>#REF!</v>
      </c>
      <c r="T374" s="29" t="e">
        <f>K374/#REF!</f>
        <v>#REF!</v>
      </c>
      <c r="U374" s="29" t="e">
        <f>L374/#REF!</f>
        <v>#REF!</v>
      </c>
      <c r="W374" t="str">
        <f>VLOOKUP(R374,'De Para'!$O$9:$P$25,2,FALSE)</f>
        <v>Lojas com todas as metas</v>
      </c>
      <c r="X374">
        <f>VLOOKUP(W374,content!$B:$C,2,FALSE)</f>
        <v>741869</v>
      </c>
      <c r="Y374">
        <f>VLOOKUP(F374&amp;W374,content!$E:$H,4,FALSE)</f>
        <v>741916</v>
      </c>
    </row>
    <row r="375" spans="1:25" x14ac:dyDescent="0.25">
      <c r="A375">
        <v>1183</v>
      </c>
      <c r="B375" t="str">
        <f>VLOOKUP($A375,'De Para'!$AI$2:$AL$1051,2,0)</f>
        <v>JUIZ DE FORA RIO BRANCO 2 - MG</v>
      </c>
      <c r="C375">
        <f>VLOOKUP($A375,'De Para'!$AI$2:$AL$1051,3,0)</f>
        <v>216</v>
      </c>
      <c r="D375" t="str">
        <f>VLOOKUP($A375,'De Para'!$AI$2:$AL$1051,4,0)</f>
        <v>RIO/ES</v>
      </c>
      <c r="E375">
        <v>0</v>
      </c>
      <c r="F375" s="7" t="str">
        <f>VLOOKUP($A375,'[1]PORTE 18-19'!$A$4:$M$1053,13,0)</f>
        <v>PORTE 5</v>
      </c>
      <c r="G375">
        <f>VLOOKUP($F375,'De Para'!$M$2:$O$7,3,0)</f>
        <v>140</v>
      </c>
      <c r="H375" s="7" t="str">
        <f>VLOOKUP($R375,'De Para'!$M$10:$N$25,2,0)</f>
        <v>PERFIL A</v>
      </c>
      <c r="I375" s="7" t="str">
        <f t="shared" si="46"/>
        <v>PORTE 5 / PERFIL A</v>
      </c>
      <c r="J375" s="1">
        <f>VLOOKUP($A375,'De Para'!$D$2:$E$1051,2,0)</f>
        <v>728796.4</v>
      </c>
      <c r="K375" s="1">
        <f>VLOOKUP($A375,'De Para'!$A$2:$B$1051,2,0)</f>
        <v>616370.46013187768</v>
      </c>
      <c r="L375" s="1">
        <f>VLOOKUP(A375,'De Para'!$G$2:$H$1050,2,0)</f>
        <v>107409.74217446757</v>
      </c>
      <c r="M375">
        <f>VLOOKUP($A375,'De Para'!$J$2:$K$1051,2,0)</f>
        <v>148</v>
      </c>
      <c r="N375">
        <f t="shared" si="48"/>
        <v>1</v>
      </c>
      <c r="O375">
        <f t="shared" si="49"/>
        <v>1</v>
      </c>
      <c r="P375">
        <f t="shared" si="50"/>
        <v>1</v>
      </c>
      <c r="Q375">
        <f t="shared" si="51"/>
        <v>1</v>
      </c>
      <c r="R375" t="str">
        <f t="shared" si="47"/>
        <v>1111</v>
      </c>
      <c r="S375" s="29" t="e">
        <f>J375/#REF!</f>
        <v>#REF!</v>
      </c>
      <c r="T375" s="29" t="e">
        <f>K375/#REF!</f>
        <v>#REF!</v>
      </c>
      <c r="U375" s="29" t="e">
        <f>L375/#REF!</f>
        <v>#REF!</v>
      </c>
      <c r="W375" t="str">
        <f>VLOOKUP(R375,'De Para'!$O$9:$P$25,2,FALSE)</f>
        <v>Lojas com todas as metas</v>
      </c>
      <c r="X375">
        <f>VLOOKUP(W375,content!$B:$C,2,FALSE)</f>
        <v>741869</v>
      </c>
      <c r="Y375">
        <f>VLOOKUP(F375&amp;W375,content!$E:$H,4,FALSE)</f>
        <v>741921</v>
      </c>
    </row>
    <row r="376" spans="1:25" x14ac:dyDescent="0.25">
      <c r="A376">
        <v>1184</v>
      </c>
      <c r="B376" t="str">
        <f>VLOOKUP($A376,'De Para'!$AI$2:$AL$1051,2,0)</f>
        <v>SHOP BAY MARKET - RJ</v>
      </c>
      <c r="C376">
        <f>VLOOKUP($A376,'De Para'!$AI$2:$AL$1051,3,0)</f>
        <v>215</v>
      </c>
      <c r="D376" t="str">
        <f>VLOOKUP($A376,'De Para'!$AI$2:$AL$1051,4,0)</f>
        <v>RIO/ES</v>
      </c>
      <c r="E376">
        <v>0</v>
      </c>
      <c r="F376" s="7" t="str">
        <f>VLOOKUP($A376,'[1]PORTE 18-19'!$A$4:$M$1053,13,0)</f>
        <v>PORTE 5</v>
      </c>
      <c r="G376">
        <f>VLOOKUP($F376,'De Para'!$M$2:$O$7,3,0)</f>
        <v>140</v>
      </c>
      <c r="H376" s="7" t="str">
        <f>VLOOKUP($R376,'De Para'!$M$10:$N$25,2,0)</f>
        <v>PERFIL A</v>
      </c>
      <c r="I376" s="7" t="str">
        <f t="shared" si="46"/>
        <v>PORTE 5 / PERFIL A</v>
      </c>
      <c r="J376" s="1">
        <f>VLOOKUP($A376,'De Para'!$D$2:$E$1051,2,0)</f>
        <v>724384.90999999992</v>
      </c>
      <c r="K376" s="1">
        <f>VLOOKUP($A376,'De Para'!$A$2:$B$1051,2,0)</f>
        <v>793776.73483698664</v>
      </c>
      <c r="L376" s="1">
        <f>VLOOKUP(A376,'De Para'!$G$2:$H$1050,2,0)</f>
        <v>105730.18773926568</v>
      </c>
      <c r="M376">
        <f>VLOOKUP($A376,'De Para'!$J$2:$K$1051,2,0)</f>
        <v>141</v>
      </c>
      <c r="N376">
        <f t="shared" si="48"/>
        <v>1</v>
      </c>
      <c r="O376">
        <f t="shared" si="49"/>
        <v>1</v>
      </c>
      <c r="P376">
        <f t="shared" si="50"/>
        <v>1</v>
      </c>
      <c r="Q376">
        <f t="shared" si="51"/>
        <v>1</v>
      </c>
      <c r="R376" t="str">
        <f t="shared" si="47"/>
        <v>1111</v>
      </c>
      <c r="S376" s="29" t="e">
        <f>J376/#REF!</f>
        <v>#REF!</v>
      </c>
      <c r="T376" s="29" t="e">
        <f>K376/#REF!</f>
        <v>#REF!</v>
      </c>
      <c r="U376" s="29" t="e">
        <f>L376/#REF!</f>
        <v>#REF!</v>
      </c>
      <c r="W376" t="str">
        <f>VLOOKUP(R376,'De Para'!$O$9:$P$25,2,FALSE)</f>
        <v>Lojas com todas as metas</v>
      </c>
      <c r="X376">
        <f>VLOOKUP(W376,content!$B:$C,2,FALSE)</f>
        <v>741869</v>
      </c>
      <c r="Y376">
        <f>VLOOKUP(F376&amp;W376,content!$E:$H,4,FALSE)</f>
        <v>741921</v>
      </c>
    </row>
    <row r="377" spans="1:25" x14ac:dyDescent="0.25">
      <c r="A377">
        <v>1185</v>
      </c>
      <c r="B377" t="str">
        <f>VLOOKUP($A377,'De Para'!$AI$2:$AL$1051,2,0)</f>
        <v>NILÓPOLIS - RJ</v>
      </c>
      <c r="C377">
        <f>VLOOKUP($A377,'De Para'!$AI$2:$AL$1051,3,0)</f>
        <v>217</v>
      </c>
      <c r="D377" t="str">
        <f>VLOOKUP($A377,'De Para'!$AI$2:$AL$1051,4,0)</f>
        <v>RIO/ES</v>
      </c>
      <c r="E377">
        <v>0</v>
      </c>
      <c r="F377" s="7" t="str">
        <f>VLOOKUP($A377,'[1]PORTE 18-19'!$A$4:$M$1053,13,0)</f>
        <v>PORTE 5</v>
      </c>
      <c r="G377">
        <f>VLOOKUP($F377,'De Para'!$M$2:$O$7,3,0)</f>
        <v>140</v>
      </c>
      <c r="H377" s="7" t="str">
        <f>VLOOKUP($R377,'De Para'!$M$10:$N$25,2,0)</f>
        <v>PERFIL A</v>
      </c>
      <c r="I377" s="7" t="str">
        <f t="shared" ref="I377:I440" si="52">F377&amp;" / "&amp;H377</f>
        <v>PORTE 5 / PERFIL A</v>
      </c>
      <c r="J377" s="1">
        <f>VLOOKUP($A377,'De Para'!$D$2:$E$1051,2,0)</f>
        <v>678068.07</v>
      </c>
      <c r="K377" s="1">
        <f>VLOOKUP($A377,'De Para'!$A$2:$B$1051,2,0)</f>
        <v>682091.66374226287</v>
      </c>
      <c r="L377" s="1">
        <f>VLOOKUP(A377,'De Para'!$G$2:$H$1050,2,0)</f>
        <v>122159.45792274506</v>
      </c>
      <c r="M377">
        <f>VLOOKUP($A377,'De Para'!$J$2:$K$1051,2,0)</f>
        <v>160</v>
      </c>
      <c r="N377">
        <f t="shared" si="48"/>
        <v>1</v>
      </c>
      <c r="O377">
        <f t="shared" si="49"/>
        <v>1</v>
      </c>
      <c r="P377">
        <f t="shared" si="50"/>
        <v>1</v>
      </c>
      <c r="Q377">
        <f t="shared" si="51"/>
        <v>1</v>
      </c>
      <c r="R377" t="str">
        <f t="shared" si="47"/>
        <v>1111</v>
      </c>
      <c r="S377" s="29" t="e">
        <f>J377/#REF!</f>
        <v>#REF!</v>
      </c>
      <c r="T377" s="29" t="e">
        <f>K377/#REF!</f>
        <v>#REF!</v>
      </c>
      <c r="U377" s="29" t="e">
        <f>L377/#REF!</f>
        <v>#REF!</v>
      </c>
      <c r="W377" t="str">
        <f>VLOOKUP(R377,'De Para'!$O$9:$P$25,2,FALSE)</f>
        <v>Lojas com todas as metas</v>
      </c>
      <c r="X377">
        <f>VLOOKUP(W377,content!$B:$C,2,FALSE)</f>
        <v>741869</v>
      </c>
      <c r="Y377">
        <f>VLOOKUP(F377&amp;W377,content!$E:$H,4,FALSE)</f>
        <v>741921</v>
      </c>
    </row>
    <row r="378" spans="1:25" x14ac:dyDescent="0.25">
      <c r="A378">
        <v>1186</v>
      </c>
      <c r="B378" t="str">
        <f>VLOOKUP($A378,'De Para'!$AI$2:$AL$1051,2,0)</f>
        <v>ARAÇATUBA 2 - SP</v>
      </c>
      <c r="C378">
        <f>VLOOKUP($A378,'De Para'!$AI$2:$AL$1051,3,0)</f>
        <v>515</v>
      </c>
      <c r="D378" t="str">
        <f>VLOOKUP($A378,'De Para'!$AI$2:$AL$1051,4,0)</f>
        <v>SUL</v>
      </c>
      <c r="E378">
        <v>0</v>
      </c>
      <c r="F378" s="7" t="str">
        <f>VLOOKUP($A378,'[1]PORTE 18-19'!$A$4:$M$1053,13,0)</f>
        <v>PORTE 2</v>
      </c>
      <c r="G378">
        <f>VLOOKUP($F378,'De Para'!$M$2:$O$7,3,0)</f>
        <v>70</v>
      </c>
      <c r="H378" s="7" t="str">
        <f>VLOOKUP($R378,'De Para'!$M$10:$N$25,2,0)</f>
        <v>PERFIL A</v>
      </c>
      <c r="I378" s="7" t="str">
        <f t="shared" si="52"/>
        <v>PORTE 2 / PERFIL A</v>
      </c>
      <c r="J378" s="1">
        <f>VLOOKUP($A378,'De Para'!$D$2:$E$1051,2,0)</f>
        <v>150520.54</v>
      </c>
      <c r="K378" s="1">
        <f>VLOOKUP($A378,'De Para'!$A$2:$B$1051,2,0)</f>
        <v>49947.540914409969</v>
      </c>
      <c r="L378" s="1">
        <f>VLOOKUP(A378,'De Para'!$G$2:$H$1050,2,0)</f>
        <v>29363.730210743448</v>
      </c>
      <c r="M378">
        <f>VLOOKUP($A378,'De Para'!$J$2:$K$1051,2,0)</f>
        <v>41</v>
      </c>
      <c r="N378">
        <f t="shared" si="48"/>
        <v>1</v>
      </c>
      <c r="O378">
        <f t="shared" si="49"/>
        <v>1</v>
      </c>
      <c r="P378">
        <f t="shared" si="50"/>
        <v>1</v>
      </c>
      <c r="Q378">
        <f t="shared" si="51"/>
        <v>1</v>
      </c>
      <c r="R378" t="str">
        <f t="shared" ref="R378:R441" si="53">IF($E378=0,N378&amp;O378&amp;P378&amp;Q378,N378&amp;0&amp;0&amp;Q378&amp;"M")</f>
        <v>1111</v>
      </c>
      <c r="S378" s="29" t="e">
        <f>J378/#REF!</f>
        <v>#REF!</v>
      </c>
      <c r="T378" s="29" t="e">
        <f>K378/#REF!</f>
        <v>#REF!</v>
      </c>
      <c r="U378" s="29" t="e">
        <f>L378/#REF!</f>
        <v>#REF!</v>
      </c>
      <c r="W378" t="str">
        <f>VLOOKUP(R378,'De Para'!$O$9:$P$25,2,FALSE)</f>
        <v>Lojas com todas as metas</v>
      </c>
      <c r="X378">
        <f>VLOOKUP(W378,content!$B:$C,2,FALSE)</f>
        <v>741869</v>
      </c>
      <c r="Y378">
        <f>VLOOKUP(F378&amp;W378,content!$E:$H,4,FALSE)</f>
        <v>741882</v>
      </c>
    </row>
    <row r="379" spans="1:25" x14ac:dyDescent="0.25">
      <c r="A379">
        <v>1187</v>
      </c>
      <c r="B379" t="str">
        <f>VLOOKUP($A379,'De Para'!$AI$2:$AL$1051,2,0)</f>
        <v>PETRÓPOLIS - RJ</v>
      </c>
      <c r="C379">
        <f>VLOOKUP($A379,'De Para'!$AI$2:$AL$1051,3,0)</f>
        <v>216</v>
      </c>
      <c r="D379" t="str">
        <f>VLOOKUP($A379,'De Para'!$AI$2:$AL$1051,4,0)</f>
        <v>RIO/ES</v>
      </c>
      <c r="E379">
        <v>0</v>
      </c>
      <c r="F379" s="7" t="str">
        <f>VLOOKUP($A379,'[1]PORTE 18-19'!$A$4:$M$1053,13,0)</f>
        <v>PORTE 4</v>
      </c>
      <c r="G379">
        <f>VLOOKUP($F379,'De Para'!$M$2:$O$7,3,0)</f>
        <v>115</v>
      </c>
      <c r="H379" s="7" t="str">
        <f>VLOOKUP($R379,'De Para'!$M$10:$N$25,2,0)</f>
        <v>PERFIL A</v>
      </c>
      <c r="I379" s="7" t="str">
        <f t="shared" si="52"/>
        <v>PORTE 4 / PERFIL A</v>
      </c>
      <c r="J379" s="1">
        <f>VLOOKUP($A379,'De Para'!$D$2:$E$1051,2,0)</f>
        <v>469004.37000000017</v>
      </c>
      <c r="K379" s="1">
        <f>VLOOKUP($A379,'De Para'!$A$2:$B$1051,2,0)</f>
        <v>601770.02322365006</v>
      </c>
      <c r="L379" s="1">
        <f>VLOOKUP(A379,'De Para'!$G$2:$H$1050,2,0)</f>
        <v>84114.337558629282</v>
      </c>
      <c r="M379">
        <f>VLOOKUP($A379,'De Para'!$J$2:$K$1051,2,0)</f>
        <v>110</v>
      </c>
      <c r="N379">
        <f t="shared" si="48"/>
        <v>1</v>
      </c>
      <c r="O379">
        <f t="shared" si="49"/>
        <v>1</v>
      </c>
      <c r="P379">
        <f t="shared" si="50"/>
        <v>1</v>
      </c>
      <c r="Q379">
        <f t="shared" si="51"/>
        <v>1</v>
      </c>
      <c r="R379" t="str">
        <f t="shared" si="53"/>
        <v>1111</v>
      </c>
      <c r="S379" s="29" t="e">
        <f>J379/#REF!</f>
        <v>#REF!</v>
      </c>
      <c r="T379" s="29" t="e">
        <f>K379/#REF!</f>
        <v>#REF!</v>
      </c>
      <c r="U379" s="29" t="e">
        <f>L379/#REF!</f>
        <v>#REF!</v>
      </c>
      <c r="W379" t="str">
        <f>VLOOKUP(R379,'De Para'!$O$9:$P$25,2,FALSE)</f>
        <v>Lojas com todas as metas</v>
      </c>
      <c r="X379">
        <f>VLOOKUP(W379,content!$B:$C,2,FALSE)</f>
        <v>741869</v>
      </c>
      <c r="Y379">
        <f>VLOOKUP(F379&amp;W379,content!$E:$H,4,FALSE)</f>
        <v>741916</v>
      </c>
    </row>
    <row r="380" spans="1:25" x14ac:dyDescent="0.25">
      <c r="A380">
        <v>1188</v>
      </c>
      <c r="B380" t="str">
        <f>VLOOKUP($A380,'De Para'!$AI$2:$AL$1051,2,0)</f>
        <v xml:space="preserve"> SANTA CRUZ 1 - RJ </v>
      </c>
      <c r="C380">
        <f>VLOOKUP($A380,'De Para'!$AI$2:$AL$1051,3,0)</f>
        <v>213</v>
      </c>
      <c r="D380" t="str">
        <f>VLOOKUP($A380,'De Para'!$AI$2:$AL$1051,4,0)</f>
        <v>RIO/ES</v>
      </c>
      <c r="E380">
        <v>0</v>
      </c>
      <c r="F380" s="7" t="str">
        <f>VLOOKUP($A380,'[1]PORTE 18-19'!$A$4:$M$1053,13,0)</f>
        <v>PORTE 4</v>
      </c>
      <c r="G380">
        <f>VLOOKUP($F380,'De Para'!$M$2:$O$7,3,0)</f>
        <v>115</v>
      </c>
      <c r="H380" s="7" t="str">
        <f>VLOOKUP($R380,'De Para'!$M$10:$N$25,2,0)</f>
        <v>PERFIL A</v>
      </c>
      <c r="I380" s="7" t="str">
        <f t="shared" si="52"/>
        <v>PORTE 4 / PERFIL A</v>
      </c>
      <c r="J380" s="1">
        <f>VLOOKUP($A380,'De Para'!$D$2:$E$1051,2,0)</f>
        <v>475577.28000000014</v>
      </c>
      <c r="K380" s="1">
        <f>VLOOKUP($A380,'De Para'!$A$2:$B$1051,2,0)</f>
        <v>600981.48070020531</v>
      </c>
      <c r="L380" s="1">
        <f>VLOOKUP(A380,'De Para'!$G$2:$H$1050,2,0)</f>
        <v>83684.357412300495</v>
      </c>
      <c r="M380">
        <f>VLOOKUP($A380,'De Para'!$J$2:$K$1051,2,0)</f>
        <v>131</v>
      </c>
      <c r="N380">
        <f t="shared" si="48"/>
        <v>1</v>
      </c>
      <c r="O380">
        <f t="shared" si="49"/>
        <v>1</v>
      </c>
      <c r="P380">
        <f t="shared" si="50"/>
        <v>1</v>
      </c>
      <c r="Q380">
        <f t="shared" si="51"/>
        <v>1</v>
      </c>
      <c r="R380" t="str">
        <f t="shared" si="53"/>
        <v>1111</v>
      </c>
      <c r="S380" s="29" t="e">
        <f>J380/#REF!</f>
        <v>#REF!</v>
      </c>
      <c r="T380" s="29" t="e">
        <f>K380/#REF!</f>
        <v>#REF!</v>
      </c>
      <c r="U380" s="29" t="e">
        <f>L380/#REF!</f>
        <v>#REF!</v>
      </c>
      <c r="W380" t="str">
        <f>VLOOKUP(R380,'De Para'!$O$9:$P$25,2,FALSE)</f>
        <v>Lojas com todas as metas</v>
      </c>
      <c r="X380">
        <f>VLOOKUP(W380,content!$B:$C,2,FALSE)</f>
        <v>741869</v>
      </c>
      <c r="Y380">
        <f>VLOOKUP(F380&amp;W380,content!$E:$H,4,FALSE)</f>
        <v>741916</v>
      </c>
    </row>
    <row r="381" spans="1:25" x14ac:dyDescent="0.25">
      <c r="A381">
        <v>1189</v>
      </c>
      <c r="B381" t="str">
        <f>VLOOKUP($A381,'De Para'!$AI$2:$AL$1051,2,0)</f>
        <v>DUQUE DE CAXIAS 7 - RJ</v>
      </c>
      <c r="C381">
        <f>VLOOKUP($A381,'De Para'!$AI$2:$AL$1051,3,0)</f>
        <v>211</v>
      </c>
      <c r="D381" t="str">
        <f>VLOOKUP($A381,'De Para'!$AI$2:$AL$1051,4,0)</f>
        <v>RIO/ES</v>
      </c>
      <c r="E381">
        <v>0</v>
      </c>
      <c r="F381" s="7" t="str">
        <f>VLOOKUP($A381,'[1]PORTE 18-19'!$A$4:$M$1053,13,0)</f>
        <v>PORTE 3</v>
      </c>
      <c r="G381">
        <f>VLOOKUP($F381,'De Para'!$M$2:$O$7,3,0)</f>
        <v>90</v>
      </c>
      <c r="H381" s="7" t="str">
        <f>VLOOKUP($R381,'De Para'!$M$10:$N$25,2,0)</f>
        <v>PERFIL A</v>
      </c>
      <c r="I381" s="7" t="str">
        <f t="shared" si="52"/>
        <v>PORTE 3 / PERFIL A</v>
      </c>
      <c r="J381" s="1">
        <f>VLOOKUP($A381,'De Para'!$D$2:$E$1051,2,0)</f>
        <v>347385.18999999994</v>
      </c>
      <c r="K381" s="1">
        <f>VLOOKUP($A381,'De Para'!$A$2:$B$1051,2,0)</f>
        <v>399256.49849670642</v>
      </c>
      <c r="L381" s="1">
        <f>VLOOKUP(A381,'De Para'!$G$2:$H$1050,2,0)</f>
        <v>69908.993736556818</v>
      </c>
      <c r="M381">
        <f>VLOOKUP($A381,'De Para'!$J$2:$K$1051,2,0)</f>
        <v>90</v>
      </c>
      <c r="N381">
        <f t="shared" si="48"/>
        <v>1</v>
      </c>
      <c r="O381">
        <f t="shared" si="49"/>
        <v>1</v>
      </c>
      <c r="P381">
        <f t="shared" si="50"/>
        <v>1</v>
      </c>
      <c r="Q381">
        <f t="shared" si="51"/>
        <v>1</v>
      </c>
      <c r="R381" t="str">
        <f t="shared" si="53"/>
        <v>1111</v>
      </c>
      <c r="S381" s="29" t="e">
        <f>J381/#REF!</f>
        <v>#REF!</v>
      </c>
      <c r="T381" s="29" t="e">
        <f>K381/#REF!</f>
        <v>#REF!</v>
      </c>
      <c r="U381" s="29" t="e">
        <f>L381/#REF!</f>
        <v>#REF!</v>
      </c>
      <c r="W381" t="str">
        <f>VLOOKUP(R381,'De Para'!$O$9:$P$25,2,FALSE)</f>
        <v>Lojas com todas as metas</v>
      </c>
      <c r="X381">
        <f>VLOOKUP(W381,content!$B:$C,2,FALSE)</f>
        <v>741869</v>
      </c>
      <c r="Y381">
        <f>VLOOKUP(F381&amp;W381,content!$E:$H,4,FALSE)</f>
        <v>741893</v>
      </c>
    </row>
    <row r="382" spans="1:25" x14ac:dyDescent="0.25">
      <c r="A382">
        <v>1190</v>
      </c>
      <c r="B382" t="str">
        <f>VLOOKUP($A382,'De Para'!$AI$2:$AL$1051,2,0)</f>
        <v xml:space="preserve"> VOLTA REDONDA  - RJ </v>
      </c>
      <c r="C382">
        <f>VLOOKUP($A382,'De Para'!$AI$2:$AL$1051,3,0)</f>
        <v>213</v>
      </c>
      <c r="D382" t="str">
        <f>VLOOKUP($A382,'De Para'!$AI$2:$AL$1051,4,0)</f>
        <v>RIO/ES</v>
      </c>
      <c r="E382">
        <v>0</v>
      </c>
      <c r="F382" s="7" t="str">
        <f>VLOOKUP($A382,'[1]PORTE 18-19'!$A$4:$M$1053,13,0)</f>
        <v>PORTE 5</v>
      </c>
      <c r="G382">
        <f>VLOOKUP($F382,'De Para'!$M$2:$O$7,3,0)</f>
        <v>140</v>
      </c>
      <c r="H382" s="7" t="str">
        <f>VLOOKUP($R382,'De Para'!$M$10:$N$25,2,0)</f>
        <v>PERFIL A</v>
      </c>
      <c r="I382" s="7" t="str">
        <f t="shared" si="52"/>
        <v>PORTE 5 / PERFIL A</v>
      </c>
      <c r="J382" s="1">
        <f>VLOOKUP($A382,'De Para'!$D$2:$E$1051,2,0)</f>
        <v>638312.13000000012</v>
      </c>
      <c r="K382" s="1">
        <f>VLOOKUP($A382,'De Para'!$A$2:$B$1051,2,0)</f>
        <v>691843.84400264872</v>
      </c>
      <c r="L382" s="1">
        <f>VLOOKUP(A382,'De Para'!$G$2:$H$1050,2,0)</f>
        <v>95555.925309313461</v>
      </c>
      <c r="M382">
        <f>VLOOKUP($A382,'De Para'!$J$2:$K$1051,2,0)</f>
        <v>159</v>
      </c>
      <c r="N382">
        <f t="shared" ref="N382:N445" si="54">IF(J382&gt;0,1,0)</f>
        <v>1</v>
      </c>
      <c r="O382">
        <f t="shared" ref="O382:O445" si="55">IF(K382&gt;0,1,0)</f>
        <v>1</v>
      </c>
      <c r="P382">
        <f t="shared" ref="P382:P445" si="56">IF(L382&gt;0,1,0)</f>
        <v>1</v>
      </c>
      <c r="Q382">
        <f t="shared" ref="Q382:Q445" si="57">IF(M382&gt;0,1,0)</f>
        <v>1</v>
      </c>
      <c r="R382" t="str">
        <f t="shared" si="53"/>
        <v>1111</v>
      </c>
      <c r="S382" s="29" t="e">
        <f>J382/#REF!</f>
        <v>#REF!</v>
      </c>
      <c r="T382" s="29" t="e">
        <f>K382/#REF!</f>
        <v>#REF!</v>
      </c>
      <c r="U382" s="29" t="e">
        <f>L382/#REF!</f>
        <v>#REF!</v>
      </c>
      <c r="W382" t="str">
        <f>VLOOKUP(R382,'De Para'!$O$9:$P$25,2,FALSE)</f>
        <v>Lojas com todas as metas</v>
      </c>
      <c r="X382">
        <f>VLOOKUP(W382,content!$B:$C,2,FALSE)</f>
        <v>741869</v>
      </c>
      <c r="Y382">
        <f>VLOOKUP(F382&amp;W382,content!$E:$H,4,FALSE)</f>
        <v>741921</v>
      </c>
    </row>
    <row r="383" spans="1:25" x14ac:dyDescent="0.25">
      <c r="A383">
        <v>1191</v>
      </c>
      <c r="B383" t="str">
        <f>VLOOKUP($A383,'De Para'!$AI$2:$AL$1051,2,0)</f>
        <v>TAQUARA 1 - RJ</v>
      </c>
      <c r="C383">
        <f>VLOOKUP($A383,'De Para'!$AI$2:$AL$1051,3,0)</f>
        <v>214</v>
      </c>
      <c r="D383" t="str">
        <f>VLOOKUP($A383,'De Para'!$AI$2:$AL$1051,4,0)</f>
        <v>RIO/ES</v>
      </c>
      <c r="E383">
        <v>0</v>
      </c>
      <c r="F383" s="7" t="str">
        <f>VLOOKUP($A383,'[1]PORTE 18-19'!$A$4:$M$1053,13,0)</f>
        <v>PORTE 6</v>
      </c>
      <c r="G383">
        <f>VLOOKUP($F383,'De Para'!$M$2:$O$7,3,0)</f>
        <v>170</v>
      </c>
      <c r="H383" s="7" t="str">
        <f>VLOOKUP($R383,'De Para'!$M$10:$N$25,2,0)</f>
        <v>PERFIL A</v>
      </c>
      <c r="I383" s="7" t="str">
        <f t="shared" si="52"/>
        <v>PORTE 6 / PERFIL A</v>
      </c>
      <c r="J383" s="1">
        <f>VLOOKUP($A383,'De Para'!$D$2:$E$1051,2,0)</f>
        <v>764936.69</v>
      </c>
      <c r="K383" s="1">
        <f>VLOOKUP($A383,'De Para'!$A$2:$B$1051,2,0)</f>
        <v>1041548.208618318</v>
      </c>
      <c r="L383" s="1">
        <f>VLOOKUP(A383,'De Para'!$G$2:$H$1050,2,0)</f>
        <v>109678.21267188308</v>
      </c>
      <c r="M383">
        <f>VLOOKUP($A383,'De Para'!$J$2:$K$1051,2,0)</f>
        <v>185</v>
      </c>
      <c r="N383">
        <f t="shared" si="54"/>
        <v>1</v>
      </c>
      <c r="O383">
        <f t="shared" si="55"/>
        <v>1</v>
      </c>
      <c r="P383">
        <f t="shared" si="56"/>
        <v>1</v>
      </c>
      <c r="Q383">
        <f t="shared" si="57"/>
        <v>1</v>
      </c>
      <c r="R383" t="str">
        <f t="shared" si="53"/>
        <v>1111</v>
      </c>
      <c r="S383" s="29" t="e">
        <f>J383/#REF!</f>
        <v>#REF!</v>
      </c>
      <c r="T383" s="29" t="e">
        <f>K383/#REF!</f>
        <v>#REF!</v>
      </c>
      <c r="U383" s="29" t="e">
        <f>L383/#REF!</f>
        <v>#REF!</v>
      </c>
      <c r="W383" t="str">
        <f>VLOOKUP(R383,'De Para'!$O$9:$P$25,2,FALSE)</f>
        <v>Lojas com todas as metas</v>
      </c>
      <c r="X383">
        <f>VLOOKUP(W383,content!$B:$C,2,FALSE)</f>
        <v>741869</v>
      </c>
      <c r="Y383">
        <f>VLOOKUP(F383&amp;W383,content!$E:$H,4,FALSE)</f>
        <v>741925</v>
      </c>
    </row>
    <row r="384" spans="1:25" x14ac:dyDescent="0.25">
      <c r="A384">
        <v>1192</v>
      </c>
      <c r="B384" t="str">
        <f>VLOOKUP($A384,'De Para'!$AI$2:$AL$1051,2,0)</f>
        <v>BANGU - RJ</v>
      </c>
      <c r="C384">
        <f>VLOOKUP($A384,'De Para'!$AI$2:$AL$1051,3,0)</f>
        <v>214</v>
      </c>
      <c r="D384" t="str">
        <f>VLOOKUP($A384,'De Para'!$AI$2:$AL$1051,4,0)</f>
        <v>RIO/ES</v>
      </c>
      <c r="E384">
        <v>0</v>
      </c>
      <c r="F384" s="7" t="str">
        <f>VLOOKUP($A384,'[1]PORTE 18-19'!$A$4:$M$1053,13,0)</f>
        <v>PORTE 5</v>
      </c>
      <c r="G384">
        <f>VLOOKUP($F384,'De Para'!$M$2:$O$7,3,0)</f>
        <v>140</v>
      </c>
      <c r="H384" s="7" t="str">
        <f>VLOOKUP($R384,'De Para'!$M$10:$N$25,2,0)</f>
        <v>PERFIL A</v>
      </c>
      <c r="I384" s="7" t="str">
        <f t="shared" si="52"/>
        <v>PORTE 5 / PERFIL A</v>
      </c>
      <c r="J384" s="1">
        <f>VLOOKUP($A384,'De Para'!$D$2:$E$1051,2,0)</f>
        <v>954252.55999999982</v>
      </c>
      <c r="K384" s="1">
        <f>VLOOKUP($A384,'De Para'!$A$2:$B$1051,2,0)</f>
        <v>1185760.6651751702</v>
      </c>
      <c r="L384" s="1">
        <f>VLOOKUP(A384,'De Para'!$G$2:$H$1050,2,0)</f>
        <v>124495.085115289</v>
      </c>
      <c r="M384">
        <f>VLOOKUP($A384,'De Para'!$J$2:$K$1051,2,0)</f>
        <v>163</v>
      </c>
      <c r="N384">
        <f t="shared" si="54"/>
        <v>1</v>
      </c>
      <c r="O384">
        <f t="shared" si="55"/>
        <v>1</v>
      </c>
      <c r="P384">
        <f t="shared" si="56"/>
        <v>1</v>
      </c>
      <c r="Q384">
        <f t="shared" si="57"/>
        <v>1</v>
      </c>
      <c r="R384" t="str">
        <f t="shared" si="53"/>
        <v>1111</v>
      </c>
      <c r="S384" s="29" t="e">
        <f>J384/#REF!</f>
        <v>#REF!</v>
      </c>
      <c r="T384" s="29" t="e">
        <f>K384/#REF!</f>
        <v>#REF!</v>
      </c>
      <c r="U384" s="29" t="e">
        <f>L384/#REF!</f>
        <v>#REF!</v>
      </c>
      <c r="W384" t="str">
        <f>VLOOKUP(R384,'De Para'!$O$9:$P$25,2,FALSE)</f>
        <v>Lojas com todas as metas</v>
      </c>
      <c r="X384">
        <f>VLOOKUP(W384,content!$B:$C,2,FALSE)</f>
        <v>741869</v>
      </c>
      <c r="Y384">
        <f>VLOOKUP(F384&amp;W384,content!$E:$H,4,FALSE)</f>
        <v>741921</v>
      </c>
    </row>
    <row r="385" spans="1:25" x14ac:dyDescent="0.25">
      <c r="A385">
        <v>1193</v>
      </c>
      <c r="B385" t="str">
        <f>VLOOKUP($A385,'De Para'!$AI$2:$AL$1051,2,0)</f>
        <v>MARICÁ - RJ</v>
      </c>
      <c r="C385">
        <f>VLOOKUP($A385,'De Para'!$AI$2:$AL$1051,3,0)</f>
        <v>215</v>
      </c>
      <c r="D385" t="str">
        <f>VLOOKUP($A385,'De Para'!$AI$2:$AL$1051,4,0)</f>
        <v>RIO/ES</v>
      </c>
      <c r="E385">
        <v>0</v>
      </c>
      <c r="F385" s="7" t="str">
        <f>VLOOKUP($A385,'[1]PORTE 18-19'!$A$4:$M$1053,13,0)</f>
        <v>PORTE 4</v>
      </c>
      <c r="G385">
        <f>VLOOKUP($F385,'De Para'!$M$2:$O$7,3,0)</f>
        <v>115</v>
      </c>
      <c r="H385" s="7" t="str">
        <f>VLOOKUP($R385,'De Para'!$M$10:$N$25,2,0)</f>
        <v>PERFIL A</v>
      </c>
      <c r="I385" s="7" t="str">
        <f t="shared" si="52"/>
        <v>PORTE 4 / PERFIL A</v>
      </c>
      <c r="J385" s="1">
        <f>VLOOKUP($A385,'De Para'!$D$2:$E$1051,2,0)</f>
        <v>544902.62</v>
      </c>
      <c r="K385" s="1">
        <f>VLOOKUP($A385,'De Para'!$A$2:$B$1051,2,0)</f>
        <v>680013.64494480565</v>
      </c>
      <c r="L385" s="1">
        <f>VLOOKUP(A385,'De Para'!$G$2:$H$1050,2,0)</f>
        <v>85737.877928003625</v>
      </c>
      <c r="M385">
        <f>VLOOKUP($A385,'De Para'!$J$2:$K$1051,2,0)</f>
        <v>136</v>
      </c>
      <c r="N385">
        <f t="shared" si="54"/>
        <v>1</v>
      </c>
      <c r="O385">
        <f t="shared" si="55"/>
        <v>1</v>
      </c>
      <c r="P385">
        <f t="shared" si="56"/>
        <v>1</v>
      </c>
      <c r="Q385">
        <f t="shared" si="57"/>
        <v>1</v>
      </c>
      <c r="R385" t="str">
        <f t="shared" si="53"/>
        <v>1111</v>
      </c>
      <c r="S385" s="29" t="e">
        <f>J385/#REF!</f>
        <v>#REF!</v>
      </c>
      <c r="T385" s="29" t="e">
        <f>K385/#REF!</f>
        <v>#REF!</v>
      </c>
      <c r="U385" s="29" t="e">
        <f>L385/#REF!</f>
        <v>#REF!</v>
      </c>
      <c r="W385" t="str">
        <f>VLOOKUP(R385,'De Para'!$O$9:$P$25,2,FALSE)</f>
        <v>Lojas com todas as metas</v>
      </c>
      <c r="X385">
        <f>VLOOKUP(W385,content!$B:$C,2,FALSE)</f>
        <v>741869</v>
      </c>
      <c r="Y385">
        <f>VLOOKUP(F385&amp;W385,content!$E:$H,4,FALSE)</f>
        <v>741916</v>
      </c>
    </row>
    <row r="386" spans="1:25" x14ac:dyDescent="0.25">
      <c r="A386">
        <v>1194</v>
      </c>
      <c r="B386" t="str">
        <f>VLOOKUP($A386,'De Para'!$AI$2:$AL$1051,2,0)</f>
        <v>TERESÓPOLIS - RJ</v>
      </c>
      <c r="C386">
        <f>VLOOKUP($A386,'De Para'!$AI$2:$AL$1051,3,0)</f>
        <v>216</v>
      </c>
      <c r="D386" t="str">
        <f>VLOOKUP($A386,'De Para'!$AI$2:$AL$1051,4,0)</f>
        <v>RIO/ES</v>
      </c>
      <c r="E386">
        <v>0</v>
      </c>
      <c r="F386" s="7" t="str">
        <f>VLOOKUP($A386,'[1]PORTE 18-19'!$A$4:$M$1053,13,0)</f>
        <v>PORTE 4</v>
      </c>
      <c r="G386">
        <f>VLOOKUP($F386,'De Para'!$M$2:$O$7,3,0)</f>
        <v>115</v>
      </c>
      <c r="H386" s="7" t="str">
        <f>VLOOKUP($R386,'De Para'!$M$10:$N$25,2,0)</f>
        <v>PERFIL A</v>
      </c>
      <c r="I386" s="7" t="str">
        <f t="shared" si="52"/>
        <v>PORTE 4 / PERFIL A</v>
      </c>
      <c r="J386" s="1">
        <f>VLOOKUP($A386,'De Para'!$D$2:$E$1051,2,0)</f>
        <v>526841.4800000001</v>
      </c>
      <c r="K386" s="1">
        <f>VLOOKUP($A386,'De Para'!$A$2:$B$1051,2,0)</f>
        <v>440485.20729793276</v>
      </c>
      <c r="L386" s="1">
        <f>VLOOKUP(A386,'De Para'!$G$2:$H$1050,2,0)</f>
        <v>103371.99821953895</v>
      </c>
      <c r="M386">
        <f>VLOOKUP($A386,'De Para'!$J$2:$K$1051,2,0)</f>
        <v>99</v>
      </c>
      <c r="N386">
        <f t="shared" si="54"/>
        <v>1</v>
      </c>
      <c r="O386">
        <f t="shared" si="55"/>
        <v>1</v>
      </c>
      <c r="P386">
        <f t="shared" si="56"/>
        <v>1</v>
      </c>
      <c r="Q386">
        <f t="shared" si="57"/>
        <v>1</v>
      </c>
      <c r="R386" t="str">
        <f t="shared" si="53"/>
        <v>1111</v>
      </c>
      <c r="S386" s="29" t="e">
        <f>J386/#REF!</f>
        <v>#REF!</v>
      </c>
      <c r="T386" s="29" t="e">
        <f>K386/#REF!</f>
        <v>#REF!</v>
      </c>
      <c r="U386" s="29" t="e">
        <f>L386/#REF!</f>
        <v>#REF!</v>
      </c>
      <c r="W386" t="str">
        <f>VLOOKUP(R386,'De Para'!$O$9:$P$25,2,FALSE)</f>
        <v>Lojas com todas as metas</v>
      </c>
      <c r="X386">
        <f>VLOOKUP(W386,content!$B:$C,2,FALSE)</f>
        <v>741869</v>
      </c>
      <c r="Y386">
        <f>VLOOKUP(F386&amp;W386,content!$E:$H,4,FALSE)</f>
        <v>741916</v>
      </c>
    </row>
    <row r="387" spans="1:25" x14ac:dyDescent="0.25">
      <c r="A387">
        <v>1195</v>
      </c>
      <c r="B387" t="str">
        <f>VLOOKUP($A387,'De Para'!$AI$2:$AL$1051,2,0)</f>
        <v>CAMPOS 3 - RJ</v>
      </c>
      <c r="C387">
        <f>VLOOKUP($A387,'De Para'!$AI$2:$AL$1051,3,0)</f>
        <v>210</v>
      </c>
      <c r="D387" t="str">
        <f>VLOOKUP($A387,'De Para'!$AI$2:$AL$1051,4,0)</f>
        <v>RIO/ES</v>
      </c>
      <c r="E387">
        <v>0</v>
      </c>
      <c r="F387" s="7" t="str">
        <f>VLOOKUP($A387,'[1]PORTE 18-19'!$A$4:$M$1053,13,0)</f>
        <v>PORTE 4</v>
      </c>
      <c r="G387">
        <f>VLOOKUP($F387,'De Para'!$M$2:$O$7,3,0)</f>
        <v>115</v>
      </c>
      <c r="H387" s="7" t="str">
        <f>VLOOKUP($R387,'De Para'!$M$10:$N$25,2,0)</f>
        <v>PERFIL A</v>
      </c>
      <c r="I387" s="7" t="str">
        <f t="shared" si="52"/>
        <v>PORTE 4 / PERFIL A</v>
      </c>
      <c r="J387" s="1">
        <f>VLOOKUP($A387,'De Para'!$D$2:$E$1051,2,0)</f>
        <v>472224.40000000008</v>
      </c>
      <c r="K387" s="1">
        <f>VLOOKUP($A387,'De Para'!$A$2:$B$1051,2,0)</f>
        <v>422502.79848172481</v>
      </c>
      <c r="L387" s="1">
        <f>VLOOKUP(A387,'De Para'!$G$2:$H$1050,2,0)</f>
        <v>83619.847190380809</v>
      </c>
      <c r="M387">
        <f>VLOOKUP($A387,'De Para'!$J$2:$K$1051,2,0)</f>
        <v>116</v>
      </c>
      <c r="N387">
        <f t="shared" si="54"/>
        <v>1</v>
      </c>
      <c r="O387">
        <f t="shared" si="55"/>
        <v>1</v>
      </c>
      <c r="P387">
        <f t="shared" si="56"/>
        <v>1</v>
      </c>
      <c r="Q387">
        <f t="shared" si="57"/>
        <v>1</v>
      </c>
      <c r="R387" t="str">
        <f t="shared" si="53"/>
        <v>1111</v>
      </c>
      <c r="S387" s="29" t="e">
        <f>J387/#REF!</f>
        <v>#REF!</v>
      </c>
      <c r="T387" s="29" t="e">
        <f>K387/#REF!</f>
        <v>#REF!</v>
      </c>
      <c r="U387" s="29" t="e">
        <f>L387/#REF!</f>
        <v>#REF!</v>
      </c>
      <c r="W387" t="str">
        <f>VLOOKUP(R387,'De Para'!$O$9:$P$25,2,FALSE)</f>
        <v>Lojas com todas as metas</v>
      </c>
      <c r="X387">
        <f>VLOOKUP(W387,content!$B:$C,2,FALSE)</f>
        <v>741869</v>
      </c>
      <c r="Y387">
        <f>VLOOKUP(F387&amp;W387,content!$E:$H,4,FALSE)</f>
        <v>741916</v>
      </c>
    </row>
    <row r="388" spans="1:25" x14ac:dyDescent="0.25">
      <c r="A388">
        <v>1196</v>
      </c>
      <c r="B388" t="str">
        <f>VLOOKUP($A388,'De Para'!$AI$2:$AL$1051,2,0)</f>
        <v>NOVO MUNDO - PR</v>
      </c>
      <c r="C388">
        <f>VLOOKUP($A388,'De Para'!$AI$2:$AL$1051,3,0)</f>
        <v>512</v>
      </c>
      <c r="D388" t="str">
        <f>VLOOKUP($A388,'De Para'!$AI$2:$AL$1051,4,0)</f>
        <v>SUL</v>
      </c>
      <c r="E388">
        <v>0</v>
      </c>
      <c r="F388" s="7" t="str">
        <f>VLOOKUP($A388,'[1]PORTE 18-19'!$A$4:$M$1053,13,0)</f>
        <v>PORTE 3</v>
      </c>
      <c r="G388">
        <f>VLOOKUP($F388,'De Para'!$M$2:$O$7,3,0)</f>
        <v>90</v>
      </c>
      <c r="H388" s="7" t="str">
        <f>VLOOKUP($R388,'De Para'!$M$10:$N$25,2,0)</f>
        <v>PERFIL A</v>
      </c>
      <c r="I388" s="7" t="str">
        <f t="shared" si="52"/>
        <v>PORTE 3 / PERFIL A</v>
      </c>
      <c r="J388" s="1">
        <f>VLOOKUP($A388,'De Para'!$D$2:$E$1051,2,0)</f>
        <v>327407.72000000009</v>
      </c>
      <c r="K388" s="1">
        <f>VLOOKUP($A388,'De Para'!$A$2:$B$1051,2,0)</f>
        <v>480048.67153913365</v>
      </c>
      <c r="L388" s="1">
        <f>VLOOKUP(A388,'De Para'!$G$2:$H$1050,2,0)</f>
        <v>49351.312087198639</v>
      </c>
      <c r="M388">
        <f>VLOOKUP($A388,'De Para'!$J$2:$K$1051,2,0)</f>
        <v>62</v>
      </c>
      <c r="N388">
        <f t="shared" si="54"/>
        <v>1</v>
      </c>
      <c r="O388">
        <f t="shared" si="55"/>
        <v>1</v>
      </c>
      <c r="P388">
        <f t="shared" si="56"/>
        <v>1</v>
      </c>
      <c r="Q388">
        <f t="shared" si="57"/>
        <v>1</v>
      </c>
      <c r="R388" t="str">
        <f t="shared" si="53"/>
        <v>1111</v>
      </c>
      <c r="S388" s="29" t="e">
        <f>J388/#REF!</f>
        <v>#REF!</v>
      </c>
      <c r="T388" s="29" t="e">
        <f>K388/#REF!</f>
        <v>#REF!</v>
      </c>
      <c r="U388" s="29" t="e">
        <f>L388/#REF!</f>
        <v>#REF!</v>
      </c>
      <c r="W388" t="str">
        <f>VLOOKUP(R388,'De Para'!$O$9:$P$25,2,FALSE)</f>
        <v>Lojas com todas as metas</v>
      </c>
      <c r="X388">
        <f>VLOOKUP(W388,content!$B:$C,2,FALSE)</f>
        <v>741869</v>
      </c>
      <c r="Y388">
        <f>VLOOKUP(F388&amp;W388,content!$E:$H,4,FALSE)</f>
        <v>741893</v>
      </c>
    </row>
    <row r="389" spans="1:25" x14ac:dyDescent="0.25">
      <c r="A389">
        <v>1197</v>
      </c>
      <c r="B389" t="str">
        <f>VLOOKUP($A389,'De Para'!$AI$2:$AL$1051,2,0)</f>
        <v>PINDAMONHANGABA - SP</v>
      </c>
      <c r="C389">
        <f>VLOOKUP($A389,'De Para'!$AI$2:$AL$1051,3,0)</f>
        <v>112</v>
      </c>
      <c r="D389" t="str">
        <f>VLOOKUP($A389,'De Para'!$AI$2:$AL$1051,4,0)</f>
        <v>SPI/CO</v>
      </c>
      <c r="E389">
        <v>0</v>
      </c>
      <c r="F389" s="7" t="str">
        <f>VLOOKUP($A389,'[1]PORTE 18-19'!$A$4:$M$1053,13,0)</f>
        <v>PORTE 3</v>
      </c>
      <c r="G389">
        <f>VLOOKUP($F389,'De Para'!$M$2:$O$7,3,0)</f>
        <v>90</v>
      </c>
      <c r="H389" s="7" t="str">
        <f>VLOOKUP($R389,'De Para'!$M$10:$N$25,2,0)</f>
        <v>PERFIL A</v>
      </c>
      <c r="I389" s="7" t="str">
        <f t="shared" si="52"/>
        <v>PORTE 3 / PERFIL A</v>
      </c>
      <c r="J389" s="1">
        <f>VLOOKUP($A389,'De Para'!$D$2:$E$1051,2,0)</f>
        <v>328821.01999999996</v>
      </c>
      <c r="K389" s="1">
        <f>VLOOKUP($A389,'De Para'!$A$2:$B$1051,2,0)</f>
        <v>188842.35674634413</v>
      </c>
      <c r="L389" s="1">
        <f>VLOOKUP(A389,'De Para'!$G$2:$H$1050,2,0)</f>
        <v>82117.921639591805</v>
      </c>
      <c r="M389">
        <f>VLOOKUP($A389,'De Para'!$J$2:$K$1051,2,0)</f>
        <v>85</v>
      </c>
      <c r="N389">
        <f t="shared" si="54"/>
        <v>1</v>
      </c>
      <c r="O389">
        <f t="shared" si="55"/>
        <v>1</v>
      </c>
      <c r="P389">
        <f t="shared" si="56"/>
        <v>1</v>
      </c>
      <c r="Q389">
        <f t="shared" si="57"/>
        <v>1</v>
      </c>
      <c r="R389" t="str">
        <f t="shared" si="53"/>
        <v>1111</v>
      </c>
      <c r="S389" s="29" t="e">
        <f>J389/#REF!</f>
        <v>#REF!</v>
      </c>
      <c r="T389" s="29" t="e">
        <f>K389/#REF!</f>
        <v>#REF!</v>
      </c>
      <c r="U389" s="29" t="e">
        <f>L389/#REF!</f>
        <v>#REF!</v>
      </c>
      <c r="W389" t="str">
        <f>VLOOKUP(R389,'De Para'!$O$9:$P$25,2,FALSE)</f>
        <v>Lojas com todas as metas</v>
      </c>
      <c r="X389">
        <f>VLOOKUP(W389,content!$B:$C,2,FALSE)</f>
        <v>741869</v>
      </c>
      <c r="Y389">
        <f>VLOOKUP(F389&amp;W389,content!$E:$H,4,FALSE)</f>
        <v>741893</v>
      </c>
    </row>
    <row r="390" spans="1:25" x14ac:dyDescent="0.25">
      <c r="A390">
        <v>1199</v>
      </c>
      <c r="B390" t="str">
        <f>VLOOKUP($A390,'De Para'!$AI$2:$AL$1051,2,0)</f>
        <v>SHOP CAXIAS - RJ</v>
      </c>
      <c r="C390">
        <f>VLOOKUP($A390,'De Para'!$AI$2:$AL$1051,3,0)</f>
        <v>211</v>
      </c>
      <c r="D390" t="str">
        <f>VLOOKUP($A390,'De Para'!$AI$2:$AL$1051,4,0)</f>
        <v>RIO/ES</v>
      </c>
      <c r="E390">
        <v>0</v>
      </c>
      <c r="F390" s="7" t="str">
        <f>VLOOKUP($A390,'[1]PORTE 18-19'!$A$4:$M$1053,13,0)</f>
        <v>PORTE 5</v>
      </c>
      <c r="G390">
        <f>VLOOKUP($F390,'De Para'!$M$2:$O$7,3,0)</f>
        <v>140</v>
      </c>
      <c r="H390" s="7" t="str">
        <f>VLOOKUP($R390,'De Para'!$M$10:$N$25,2,0)</f>
        <v>PERFIL A</v>
      </c>
      <c r="I390" s="7" t="str">
        <f t="shared" si="52"/>
        <v>PORTE 5 / PERFIL A</v>
      </c>
      <c r="J390" s="1">
        <f>VLOOKUP($A390,'De Para'!$D$2:$E$1051,2,0)</f>
        <v>339111.95</v>
      </c>
      <c r="K390" s="1">
        <f>VLOOKUP($A390,'De Para'!$A$2:$B$1051,2,0)</f>
        <v>528113.27816172177</v>
      </c>
      <c r="L390" s="1">
        <f>VLOOKUP(A390,'De Para'!$G$2:$H$1050,2,0)</f>
        <v>70223.039581854959</v>
      </c>
      <c r="M390">
        <f>VLOOKUP($A390,'De Para'!$J$2:$K$1051,2,0)</f>
        <v>117</v>
      </c>
      <c r="N390">
        <f t="shared" si="54"/>
        <v>1</v>
      </c>
      <c r="O390">
        <f t="shared" si="55"/>
        <v>1</v>
      </c>
      <c r="P390">
        <f t="shared" si="56"/>
        <v>1</v>
      </c>
      <c r="Q390">
        <f t="shared" si="57"/>
        <v>1</v>
      </c>
      <c r="R390" t="str">
        <f t="shared" si="53"/>
        <v>1111</v>
      </c>
      <c r="S390" s="29" t="e">
        <f>J390/#REF!</f>
        <v>#REF!</v>
      </c>
      <c r="T390" s="29" t="e">
        <f>K390/#REF!</f>
        <v>#REF!</v>
      </c>
      <c r="U390" s="29" t="e">
        <f>L390/#REF!</f>
        <v>#REF!</v>
      </c>
      <c r="W390" t="str">
        <f>VLOOKUP(R390,'De Para'!$O$9:$P$25,2,FALSE)</f>
        <v>Lojas com todas as metas</v>
      </c>
      <c r="X390">
        <f>VLOOKUP(W390,content!$B:$C,2,FALSE)</f>
        <v>741869</v>
      </c>
      <c r="Y390">
        <f>VLOOKUP(F390&amp;W390,content!$E:$H,4,FALSE)</f>
        <v>741921</v>
      </c>
    </row>
    <row r="391" spans="1:25" x14ac:dyDescent="0.25">
      <c r="A391">
        <v>1201</v>
      </c>
      <c r="B391" t="str">
        <f>VLOOKUP($A391,'De Para'!$AI$2:$AL$1051,2,0)</f>
        <v>PARANAGUÁ - PR</v>
      </c>
      <c r="C391">
        <f>VLOOKUP($A391,'De Para'!$AI$2:$AL$1051,3,0)</f>
        <v>512</v>
      </c>
      <c r="D391" t="str">
        <f>VLOOKUP($A391,'De Para'!$AI$2:$AL$1051,4,0)</f>
        <v>SUL</v>
      </c>
      <c r="E391">
        <v>0</v>
      </c>
      <c r="F391" s="7" t="str">
        <f>VLOOKUP($A391,'[1]PORTE 18-19'!$A$4:$M$1053,13,0)</f>
        <v>PORTE 4</v>
      </c>
      <c r="G391">
        <f>VLOOKUP($F391,'De Para'!$M$2:$O$7,3,0)</f>
        <v>115</v>
      </c>
      <c r="H391" s="7" t="str">
        <f>VLOOKUP($R391,'De Para'!$M$10:$N$25,2,0)</f>
        <v>PERFIL A</v>
      </c>
      <c r="I391" s="7" t="str">
        <f t="shared" si="52"/>
        <v>PORTE 4 / PERFIL A</v>
      </c>
      <c r="J391" s="1">
        <f>VLOOKUP($A391,'De Para'!$D$2:$E$1051,2,0)</f>
        <v>658988.8600000001</v>
      </c>
      <c r="K391" s="1">
        <f>VLOOKUP($A391,'De Para'!$A$2:$B$1051,2,0)</f>
        <v>823760.57207787293</v>
      </c>
      <c r="L391" s="1">
        <f>VLOOKUP(A391,'De Para'!$G$2:$H$1050,2,0)</f>
        <v>83599.060816324156</v>
      </c>
      <c r="M391">
        <f>VLOOKUP($A391,'De Para'!$J$2:$K$1051,2,0)</f>
        <v>125</v>
      </c>
      <c r="N391">
        <f t="shared" si="54"/>
        <v>1</v>
      </c>
      <c r="O391">
        <f t="shared" si="55"/>
        <v>1</v>
      </c>
      <c r="P391">
        <f t="shared" si="56"/>
        <v>1</v>
      </c>
      <c r="Q391">
        <f t="shared" si="57"/>
        <v>1</v>
      </c>
      <c r="R391" t="str">
        <f t="shared" si="53"/>
        <v>1111</v>
      </c>
      <c r="S391" s="29" t="e">
        <f>J391/#REF!</f>
        <v>#REF!</v>
      </c>
      <c r="T391" s="29" t="e">
        <f>K391/#REF!</f>
        <v>#REF!</v>
      </c>
      <c r="U391" s="29" t="e">
        <f>L391/#REF!</f>
        <v>#REF!</v>
      </c>
      <c r="W391" t="str">
        <f>VLOOKUP(R391,'De Para'!$O$9:$P$25,2,FALSE)</f>
        <v>Lojas com todas as metas</v>
      </c>
      <c r="X391">
        <f>VLOOKUP(W391,content!$B:$C,2,FALSE)</f>
        <v>741869</v>
      </c>
      <c r="Y391">
        <f>VLOOKUP(F391&amp;W391,content!$E:$H,4,FALSE)</f>
        <v>741916</v>
      </c>
    </row>
    <row r="392" spans="1:25" x14ac:dyDescent="0.25">
      <c r="A392">
        <v>1202</v>
      </c>
      <c r="B392" t="str">
        <f>VLOOKUP($A392,'De Para'!$AI$2:$AL$1051,2,0)</f>
        <v>CASCAVEL - PR</v>
      </c>
      <c r="C392">
        <f>VLOOKUP($A392,'De Para'!$AI$2:$AL$1051,3,0)</f>
        <v>513</v>
      </c>
      <c r="D392" t="str">
        <f>VLOOKUP($A392,'De Para'!$AI$2:$AL$1051,4,0)</f>
        <v>SUL</v>
      </c>
      <c r="E392">
        <v>0</v>
      </c>
      <c r="F392" s="7" t="str">
        <f>VLOOKUP($A392,'[1]PORTE 18-19'!$A$4:$M$1053,13,0)</f>
        <v>PORTE 4</v>
      </c>
      <c r="G392">
        <f>VLOOKUP($F392,'De Para'!$M$2:$O$7,3,0)</f>
        <v>115</v>
      </c>
      <c r="H392" s="7" t="str">
        <f>VLOOKUP($R392,'De Para'!$M$10:$N$25,2,0)</f>
        <v>PERFIL A</v>
      </c>
      <c r="I392" s="7" t="str">
        <f t="shared" si="52"/>
        <v>PORTE 4 / PERFIL A</v>
      </c>
      <c r="J392" s="1">
        <f>VLOOKUP($A392,'De Para'!$D$2:$E$1051,2,0)</f>
        <v>437703.75999999995</v>
      </c>
      <c r="K392" s="1">
        <f>VLOOKUP($A392,'De Para'!$A$2:$B$1051,2,0)</f>
        <v>468554.44906454044</v>
      </c>
      <c r="L392" s="1">
        <f>VLOOKUP(A392,'De Para'!$G$2:$H$1050,2,0)</f>
        <v>80024.004090399671</v>
      </c>
      <c r="M392">
        <f>VLOOKUP($A392,'De Para'!$J$2:$K$1051,2,0)</f>
        <v>95</v>
      </c>
      <c r="N392">
        <f t="shared" si="54"/>
        <v>1</v>
      </c>
      <c r="O392">
        <f t="shared" si="55"/>
        <v>1</v>
      </c>
      <c r="P392">
        <f t="shared" si="56"/>
        <v>1</v>
      </c>
      <c r="Q392">
        <f t="shared" si="57"/>
        <v>1</v>
      </c>
      <c r="R392" t="str">
        <f t="shared" si="53"/>
        <v>1111</v>
      </c>
      <c r="S392" s="29" t="e">
        <f>J392/#REF!</f>
        <v>#REF!</v>
      </c>
      <c r="T392" s="29" t="e">
        <f>K392/#REF!</f>
        <v>#REF!</v>
      </c>
      <c r="U392" s="29" t="e">
        <f>L392/#REF!</f>
        <v>#REF!</v>
      </c>
      <c r="W392" t="str">
        <f>VLOOKUP(R392,'De Para'!$O$9:$P$25,2,FALSE)</f>
        <v>Lojas com todas as metas</v>
      </c>
      <c r="X392">
        <f>VLOOKUP(W392,content!$B:$C,2,FALSE)</f>
        <v>741869</v>
      </c>
      <c r="Y392">
        <f>VLOOKUP(F392&amp;W392,content!$E:$H,4,FALSE)</f>
        <v>741916</v>
      </c>
    </row>
    <row r="393" spans="1:25" x14ac:dyDescent="0.25">
      <c r="A393">
        <v>1203</v>
      </c>
      <c r="B393" t="str">
        <f>VLOOKUP($A393,'De Para'!$AI$2:$AL$1051,2,0)</f>
        <v>ITAJAÍ - SC</v>
      </c>
      <c r="C393">
        <f>VLOOKUP($A393,'De Para'!$AI$2:$AL$1051,3,0)</f>
        <v>511</v>
      </c>
      <c r="D393" t="str">
        <f>VLOOKUP($A393,'De Para'!$AI$2:$AL$1051,4,0)</f>
        <v>SUL</v>
      </c>
      <c r="E393">
        <v>0</v>
      </c>
      <c r="F393" s="7" t="str">
        <f>VLOOKUP($A393,'[1]PORTE 18-19'!$A$4:$M$1053,13,0)</f>
        <v>PORTE 4</v>
      </c>
      <c r="G393">
        <f>VLOOKUP($F393,'De Para'!$M$2:$O$7,3,0)</f>
        <v>115</v>
      </c>
      <c r="H393" s="7" t="str">
        <f>VLOOKUP($R393,'De Para'!$M$10:$N$25,2,0)</f>
        <v>PERFIL A</v>
      </c>
      <c r="I393" s="7" t="str">
        <f t="shared" si="52"/>
        <v>PORTE 4 / PERFIL A</v>
      </c>
      <c r="J393" s="1">
        <f>VLOOKUP($A393,'De Para'!$D$2:$E$1051,2,0)</f>
        <v>469350.03</v>
      </c>
      <c r="K393" s="1">
        <f>VLOOKUP($A393,'De Para'!$A$2:$B$1051,2,0)</f>
        <v>722968.17702190951</v>
      </c>
      <c r="L393" s="1">
        <f>VLOOKUP(A393,'De Para'!$G$2:$H$1050,2,0)</f>
        <v>64045.67563572884</v>
      </c>
      <c r="M393">
        <f>VLOOKUP($A393,'De Para'!$J$2:$K$1051,2,0)</f>
        <v>99</v>
      </c>
      <c r="N393">
        <f t="shared" si="54"/>
        <v>1</v>
      </c>
      <c r="O393">
        <f t="shared" si="55"/>
        <v>1</v>
      </c>
      <c r="P393">
        <f t="shared" si="56"/>
        <v>1</v>
      </c>
      <c r="Q393">
        <f t="shared" si="57"/>
        <v>1</v>
      </c>
      <c r="R393" t="str">
        <f t="shared" si="53"/>
        <v>1111</v>
      </c>
      <c r="S393" s="29" t="e">
        <f>J393/#REF!</f>
        <v>#REF!</v>
      </c>
      <c r="T393" s="29" t="e">
        <f>K393/#REF!</f>
        <v>#REF!</v>
      </c>
      <c r="U393" s="29" t="e">
        <f>L393/#REF!</f>
        <v>#REF!</v>
      </c>
      <c r="W393" t="str">
        <f>VLOOKUP(R393,'De Para'!$O$9:$P$25,2,FALSE)</f>
        <v>Lojas com todas as metas</v>
      </c>
      <c r="X393">
        <f>VLOOKUP(W393,content!$B:$C,2,FALSE)</f>
        <v>741869</v>
      </c>
      <c r="Y393">
        <f>VLOOKUP(F393&amp;W393,content!$E:$H,4,FALSE)</f>
        <v>741916</v>
      </c>
    </row>
    <row r="394" spans="1:25" x14ac:dyDescent="0.25">
      <c r="A394">
        <v>1204</v>
      </c>
      <c r="B394" t="str">
        <f>VLOOKUP($A394,'De Para'!$AI$2:$AL$1051,2,0)</f>
        <v xml:space="preserve"> PARATI - RJ </v>
      </c>
      <c r="C394">
        <f>VLOOKUP($A394,'De Para'!$AI$2:$AL$1051,3,0)</f>
        <v>213</v>
      </c>
      <c r="D394" t="str">
        <f>VLOOKUP($A394,'De Para'!$AI$2:$AL$1051,4,0)</f>
        <v>RIO/ES</v>
      </c>
      <c r="E394">
        <v>0</v>
      </c>
      <c r="F394" s="7" t="str">
        <f>VLOOKUP($A394,'[1]PORTE 18-19'!$A$4:$M$1053,13,0)</f>
        <v>PORTE 3</v>
      </c>
      <c r="G394">
        <f>VLOOKUP($F394,'De Para'!$M$2:$O$7,3,0)</f>
        <v>90</v>
      </c>
      <c r="H394" s="7" t="str">
        <f>VLOOKUP($R394,'De Para'!$M$10:$N$25,2,0)</f>
        <v>PERFIL A</v>
      </c>
      <c r="I394" s="7" t="str">
        <f t="shared" si="52"/>
        <v>PORTE 3 / PERFIL A</v>
      </c>
      <c r="J394" s="1">
        <f>VLOOKUP($A394,'De Para'!$D$2:$E$1051,2,0)</f>
        <v>369620.47999999998</v>
      </c>
      <c r="K394" s="1">
        <f>VLOOKUP($A394,'De Para'!$A$2:$B$1051,2,0)</f>
        <v>184139.90881638328</v>
      </c>
      <c r="L394" s="1">
        <f>VLOOKUP(A394,'De Para'!$G$2:$H$1050,2,0)</f>
        <v>74355.242540812178</v>
      </c>
      <c r="M394">
        <f>VLOOKUP($A394,'De Para'!$J$2:$K$1051,2,0)</f>
        <v>54</v>
      </c>
      <c r="N394">
        <f t="shared" si="54"/>
        <v>1</v>
      </c>
      <c r="O394">
        <f t="shared" si="55"/>
        <v>1</v>
      </c>
      <c r="P394">
        <f t="shared" si="56"/>
        <v>1</v>
      </c>
      <c r="Q394">
        <f t="shared" si="57"/>
        <v>1</v>
      </c>
      <c r="R394" t="str">
        <f t="shared" si="53"/>
        <v>1111</v>
      </c>
      <c r="S394" s="29" t="e">
        <f>J394/#REF!</f>
        <v>#REF!</v>
      </c>
      <c r="T394" s="29" t="e">
        <f>K394/#REF!</f>
        <v>#REF!</v>
      </c>
      <c r="U394" s="29" t="e">
        <f>L394/#REF!</f>
        <v>#REF!</v>
      </c>
      <c r="W394" t="str">
        <f>VLOOKUP(R394,'De Para'!$O$9:$P$25,2,FALSE)</f>
        <v>Lojas com todas as metas</v>
      </c>
      <c r="X394">
        <f>VLOOKUP(W394,content!$B:$C,2,FALSE)</f>
        <v>741869</v>
      </c>
      <c r="Y394">
        <f>VLOOKUP(F394&amp;W394,content!$E:$H,4,FALSE)</f>
        <v>741893</v>
      </c>
    </row>
    <row r="395" spans="1:25" x14ac:dyDescent="0.25">
      <c r="A395">
        <v>1205</v>
      </c>
      <c r="B395" t="str">
        <f>VLOOKUP($A395,'De Para'!$AI$2:$AL$1051,2,0)</f>
        <v>DIVINÓPOLIS - MG</v>
      </c>
      <c r="C395">
        <f>VLOOKUP($A395,'De Para'!$AI$2:$AL$1051,3,0)</f>
        <v>414</v>
      </c>
      <c r="D395" t="str">
        <f>VLOOKUP($A395,'De Para'!$AI$2:$AL$1051,4,0)</f>
        <v>MG/NE</v>
      </c>
      <c r="E395">
        <v>0</v>
      </c>
      <c r="F395" s="7" t="str">
        <f>VLOOKUP($A395,'[1]PORTE 18-19'!$A$4:$M$1053,13,0)</f>
        <v>PORTE 4</v>
      </c>
      <c r="G395">
        <f>VLOOKUP($F395,'De Para'!$M$2:$O$7,3,0)</f>
        <v>115</v>
      </c>
      <c r="H395" s="7" t="str">
        <f>VLOOKUP($R395,'De Para'!$M$10:$N$25,2,0)</f>
        <v>PERFIL A</v>
      </c>
      <c r="I395" s="7" t="str">
        <f t="shared" si="52"/>
        <v>PORTE 4 / PERFIL A</v>
      </c>
      <c r="J395" s="1">
        <f>VLOOKUP($A395,'De Para'!$D$2:$E$1051,2,0)</f>
        <v>490719.62</v>
      </c>
      <c r="K395" s="1">
        <f>VLOOKUP($A395,'De Para'!$A$2:$B$1051,2,0)</f>
        <v>285399.8885453649</v>
      </c>
      <c r="L395" s="1">
        <f>VLOOKUP(A395,'De Para'!$G$2:$H$1050,2,0)</f>
        <v>157230.04022077154</v>
      </c>
      <c r="M395">
        <f>VLOOKUP($A395,'De Para'!$J$2:$K$1051,2,0)</f>
        <v>124</v>
      </c>
      <c r="N395">
        <f t="shared" si="54"/>
        <v>1</v>
      </c>
      <c r="O395">
        <f t="shared" si="55"/>
        <v>1</v>
      </c>
      <c r="P395">
        <f t="shared" si="56"/>
        <v>1</v>
      </c>
      <c r="Q395">
        <f t="shared" si="57"/>
        <v>1</v>
      </c>
      <c r="R395" t="str">
        <f t="shared" si="53"/>
        <v>1111</v>
      </c>
      <c r="S395" s="29" t="e">
        <f>J395/#REF!</f>
        <v>#REF!</v>
      </c>
      <c r="T395" s="29" t="e">
        <f>K395/#REF!</f>
        <v>#REF!</v>
      </c>
      <c r="U395" s="29" t="e">
        <f>L395/#REF!</f>
        <v>#REF!</v>
      </c>
      <c r="W395" t="str">
        <f>VLOOKUP(R395,'De Para'!$O$9:$P$25,2,FALSE)</f>
        <v>Lojas com todas as metas</v>
      </c>
      <c r="X395">
        <f>VLOOKUP(W395,content!$B:$C,2,FALSE)</f>
        <v>741869</v>
      </c>
      <c r="Y395">
        <f>VLOOKUP(F395&amp;W395,content!$E:$H,4,FALSE)</f>
        <v>741916</v>
      </c>
    </row>
    <row r="396" spans="1:25" x14ac:dyDescent="0.25">
      <c r="A396">
        <v>1206</v>
      </c>
      <c r="B396" t="str">
        <f>VLOOKUP($A396,'De Para'!$AI$2:$AL$1051,2,0)</f>
        <v>PRAÇA RAMOS - SP</v>
      </c>
      <c r="C396">
        <f>VLOOKUP($A396,'De Para'!$AI$2:$AL$1051,3,0)</f>
        <v>319</v>
      </c>
      <c r="D396" t="str">
        <f>VLOOKUP($A396,'De Para'!$AI$2:$AL$1051,4,0)</f>
        <v>GDE SP</v>
      </c>
      <c r="E396">
        <v>0</v>
      </c>
      <c r="F396" s="7" t="str">
        <f>VLOOKUP($A396,'[1]PORTE 18-19'!$A$4:$M$1053,13,0)</f>
        <v>PORTE 6</v>
      </c>
      <c r="G396">
        <f>VLOOKUP($F396,'De Para'!$M$2:$O$7,3,0)</f>
        <v>170</v>
      </c>
      <c r="H396" s="7" t="str">
        <f>VLOOKUP($R396,'De Para'!$M$10:$N$25,2,0)</f>
        <v>PERFIL A</v>
      </c>
      <c r="I396" s="7" t="str">
        <f t="shared" si="52"/>
        <v>PORTE 6 / PERFIL A</v>
      </c>
      <c r="J396" s="1">
        <f>VLOOKUP($A396,'De Para'!$D$2:$E$1051,2,0)</f>
        <v>915877.46999999986</v>
      </c>
      <c r="K396" s="1">
        <f>VLOOKUP($A396,'De Para'!$A$2:$B$1051,2,0)</f>
        <v>1371606.5653586534</v>
      </c>
      <c r="L396" s="1">
        <f>VLOOKUP(A396,'De Para'!$G$2:$H$1050,2,0)</f>
        <v>263480.37131444045</v>
      </c>
      <c r="M396">
        <f>VLOOKUP($A396,'De Para'!$J$2:$K$1051,2,0)</f>
        <v>221</v>
      </c>
      <c r="N396">
        <f t="shared" si="54"/>
        <v>1</v>
      </c>
      <c r="O396">
        <f t="shared" si="55"/>
        <v>1</v>
      </c>
      <c r="P396">
        <f t="shared" si="56"/>
        <v>1</v>
      </c>
      <c r="Q396">
        <f t="shared" si="57"/>
        <v>1</v>
      </c>
      <c r="R396" t="str">
        <f t="shared" si="53"/>
        <v>1111</v>
      </c>
      <c r="S396" s="29" t="e">
        <f>J396/#REF!</f>
        <v>#REF!</v>
      </c>
      <c r="T396" s="29" t="e">
        <f>K396/#REF!</f>
        <v>#REF!</v>
      </c>
      <c r="U396" s="29" t="e">
        <f>L396/#REF!</f>
        <v>#REF!</v>
      </c>
      <c r="W396" t="str">
        <f>VLOOKUP(R396,'De Para'!$O$9:$P$25,2,FALSE)</f>
        <v>Lojas com todas as metas</v>
      </c>
      <c r="X396">
        <f>VLOOKUP(W396,content!$B:$C,2,FALSE)</f>
        <v>741869</v>
      </c>
      <c r="Y396">
        <f>VLOOKUP(F396&amp;W396,content!$E:$H,4,FALSE)</f>
        <v>741925</v>
      </c>
    </row>
    <row r="397" spans="1:25" x14ac:dyDescent="0.25">
      <c r="A397">
        <v>1207</v>
      </c>
      <c r="B397" t="str">
        <f>VLOOKUP($A397,'De Para'!$AI$2:$AL$1051,2,0)</f>
        <v>CAPÃO REDONDO - SP</v>
      </c>
      <c r="C397">
        <f>VLOOKUP($A397,'De Para'!$AI$2:$AL$1051,3,0)</f>
        <v>313</v>
      </c>
      <c r="D397" t="str">
        <f>VLOOKUP($A397,'De Para'!$AI$2:$AL$1051,4,0)</f>
        <v>GDE SP</v>
      </c>
      <c r="E397">
        <v>0</v>
      </c>
      <c r="F397" s="7" t="str">
        <f>VLOOKUP($A397,'[1]PORTE 18-19'!$A$4:$M$1053,13,0)</f>
        <v>PORTE 3</v>
      </c>
      <c r="G397">
        <f>VLOOKUP($F397,'De Para'!$M$2:$O$7,3,0)</f>
        <v>90</v>
      </c>
      <c r="H397" s="7" t="str">
        <f>VLOOKUP($R397,'De Para'!$M$10:$N$25,2,0)</f>
        <v>PERFIL A</v>
      </c>
      <c r="I397" s="7" t="str">
        <f t="shared" si="52"/>
        <v>PORTE 3 / PERFIL A</v>
      </c>
      <c r="J397" s="1">
        <f>VLOOKUP($A397,'De Para'!$D$2:$E$1051,2,0)</f>
        <v>318638.48</v>
      </c>
      <c r="K397" s="1">
        <f>VLOOKUP($A397,'De Para'!$A$2:$B$1051,2,0)</f>
        <v>376313.78238248837</v>
      </c>
      <c r="L397" s="1">
        <f>VLOOKUP(A397,'De Para'!$G$2:$H$1050,2,0)</f>
        <v>74226.527113293181</v>
      </c>
      <c r="M397">
        <f>VLOOKUP($A397,'De Para'!$J$2:$K$1051,2,0)</f>
        <v>94</v>
      </c>
      <c r="N397">
        <f t="shared" si="54"/>
        <v>1</v>
      </c>
      <c r="O397">
        <f t="shared" si="55"/>
        <v>1</v>
      </c>
      <c r="P397">
        <f t="shared" si="56"/>
        <v>1</v>
      </c>
      <c r="Q397">
        <f t="shared" si="57"/>
        <v>1</v>
      </c>
      <c r="R397" t="str">
        <f t="shared" si="53"/>
        <v>1111</v>
      </c>
      <c r="S397" s="29" t="e">
        <f>J397/#REF!</f>
        <v>#REF!</v>
      </c>
      <c r="T397" s="29" t="e">
        <f>K397/#REF!</f>
        <v>#REF!</v>
      </c>
      <c r="U397" s="29" t="e">
        <f>L397/#REF!</f>
        <v>#REF!</v>
      </c>
      <c r="W397" t="str">
        <f>VLOOKUP(R397,'De Para'!$O$9:$P$25,2,FALSE)</f>
        <v>Lojas com todas as metas</v>
      </c>
      <c r="X397">
        <f>VLOOKUP(W397,content!$B:$C,2,FALSE)</f>
        <v>741869</v>
      </c>
      <c r="Y397">
        <f>VLOOKUP(F397&amp;W397,content!$E:$H,4,FALSE)</f>
        <v>741893</v>
      </c>
    </row>
    <row r="398" spans="1:25" x14ac:dyDescent="0.25">
      <c r="A398">
        <v>1208</v>
      </c>
      <c r="B398" t="str">
        <f>VLOOKUP($A398,'De Para'!$AI$2:$AL$1051,2,0)</f>
        <v>FOZ DO IGUAÇU - PR</v>
      </c>
      <c r="C398">
        <f>VLOOKUP($A398,'De Para'!$AI$2:$AL$1051,3,0)</f>
        <v>513</v>
      </c>
      <c r="D398" t="str">
        <f>VLOOKUP($A398,'De Para'!$AI$2:$AL$1051,4,0)</f>
        <v>SUL</v>
      </c>
      <c r="E398">
        <v>0</v>
      </c>
      <c r="F398" s="7" t="str">
        <f>VLOOKUP($A398,'[1]PORTE 18-19'!$A$4:$M$1053,13,0)</f>
        <v>PORTE 3</v>
      </c>
      <c r="G398">
        <f>VLOOKUP($F398,'De Para'!$M$2:$O$7,3,0)</f>
        <v>90</v>
      </c>
      <c r="H398" s="7" t="str">
        <f>VLOOKUP($R398,'De Para'!$M$10:$N$25,2,0)</f>
        <v>PERFIL A</v>
      </c>
      <c r="I398" s="7" t="str">
        <f t="shared" si="52"/>
        <v>PORTE 3 / PERFIL A</v>
      </c>
      <c r="J398" s="1">
        <f>VLOOKUP($A398,'De Para'!$D$2:$E$1051,2,0)</f>
        <v>311753.12</v>
      </c>
      <c r="K398" s="1">
        <f>VLOOKUP($A398,'De Para'!$A$2:$B$1051,2,0)</f>
        <v>346678.58998608473</v>
      </c>
      <c r="L398" s="1">
        <f>VLOOKUP(A398,'De Para'!$G$2:$H$1050,2,0)</f>
        <v>69394.725191976249</v>
      </c>
      <c r="M398">
        <f>VLOOKUP($A398,'De Para'!$J$2:$K$1051,2,0)</f>
        <v>59</v>
      </c>
      <c r="N398">
        <f t="shared" si="54"/>
        <v>1</v>
      </c>
      <c r="O398">
        <f t="shared" si="55"/>
        <v>1</v>
      </c>
      <c r="P398">
        <f t="shared" si="56"/>
        <v>1</v>
      </c>
      <c r="Q398">
        <f t="shared" si="57"/>
        <v>1</v>
      </c>
      <c r="R398" t="str">
        <f t="shared" si="53"/>
        <v>1111</v>
      </c>
      <c r="S398" s="29" t="e">
        <f>J398/#REF!</f>
        <v>#REF!</v>
      </c>
      <c r="T398" s="29" t="e">
        <f>K398/#REF!</f>
        <v>#REF!</v>
      </c>
      <c r="U398" s="29" t="e">
        <f>L398/#REF!</f>
        <v>#REF!</v>
      </c>
      <c r="W398" t="str">
        <f>VLOOKUP(R398,'De Para'!$O$9:$P$25,2,FALSE)</f>
        <v>Lojas com todas as metas</v>
      </c>
      <c r="X398">
        <f>VLOOKUP(W398,content!$B:$C,2,FALSE)</f>
        <v>741869</v>
      </c>
      <c r="Y398">
        <f>VLOOKUP(F398&amp;W398,content!$E:$H,4,FALSE)</f>
        <v>741893</v>
      </c>
    </row>
    <row r="399" spans="1:25" x14ac:dyDescent="0.25">
      <c r="A399">
        <v>1209</v>
      </c>
      <c r="B399" t="str">
        <f>VLOOKUP($A399,'De Para'!$AI$2:$AL$1051,2,0)</f>
        <v>CAMPO LIMPO - SP</v>
      </c>
      <c r="C399">
        <f>VLOOKUP($A399,'De Para'!$AI$2:$AL$1051,3,0)</f>
        <v>313</v>
      </c>
      <c r="D399" t="str">
        <f>VLOOKUP($A399,'De Para'!$AI$2:$AL$1051,4,0)</f>
        <v>GDE SP</v>
      </c>
      <c r="E399">
        <v>0</v>
      </c>
      <c r="F399" s="7" t="str">
        <f>VLOOKUP($A399,'[1]PORTE 18-19'!$A$4:$M$1053,13,0)</f>
        <v>PORTE 4</v>
      </c>
      <c r="G399">
        <f>VLOOKUP($F399,'De Para'!$M$2:$O$7,3,0)</f>
        <v>115</v>
      </c>
      <c r="H399" s="7" t="str">
        <f>VLOOKUP($R399,'De Para'!$M$10:$N$25,2,0)</f>
        <v>PERFIL A</v>
      </c>
      <c r="I399" s="7" t="str">
        <f t="shared" si="52"/>
        <v>PORTE 4 / PERFIL A</v>
      </c>
      <c r="J399" s="1">
        <f>VLOOKUP($A399,'De Para'!$D$2:$E$1051,2,0)</f>
        <v>362266.05</v>
      </c>
      <c r="K399" s="1">
        <f>VLOOKUP($A399,'De Para'!$A$2:$B$1051,2,0)</f>
        <v>507625.39155155531</v>
      </c>
      <c r="L399" s="1">
        <f>VLOOKUP(A399,'De Para'!$G$2:$H$1050,2,0)</f>
        <v>98577.984812267721</v>
      </c>
      <c r="M399">
        <f>VLOOKUP($A399,'De Para'!$J$2:$K$1051,2,0)</f>
        <v>113</v>
      </c>
      <c r="N399">
        <f t="shared" si="54"/>
        <v>1</v>
      </c>
      <c r="O399">
        <f t="shared" si="55"/>
        <v>1</v>
      </c>
      <c r="P399">
        <f t="shared" si="56"/>
        <v>1</v>
      </c>
      <c r="Q399">
        <f t="shared" si="57"/>
        <v>1</v>
      </c>
      <c r="R399" t="str">
        <f t="shared" si="53"/>
        <v>1111</v>
      </c>
      <c r="S399" s="29" t="e">
        <f>J399/#REF!</f>
        <v>#REF!</v>
      </c>
      <c r="T399" s="29" t="e">
        <f>K399/#REF!</f>
        <v>#REF!</v>
      </c>
      <c r="U399" s="29" t="e">
        <f>L399/#REF!</f>
        <v>#REF!</v>
      </c>
      <c r="W399" t="str">
        <f>VLOOKUP(R399,'De Para'!$O$9:$P$25,2,FALSE)</f>
        <v>Lojas com todas as metas</v>
      </c>
      <c r="X399">
        <f>VLOOKUP(W399,content!$B:$C,2,FALSE)</f>
        <v>741869</v>
      </c>
      <c r="Y399">
        <f>VLOOKUP(F399&amp;W399,content!$E:$H,4,FALSE)</f>
        <v>741916</v>
      </c>
    </row>
    <row r="400" spans="1:25" x14ac:dyDescent="0.25">
      <c r="A400">
        <v>1210</v>
      </c>
      <c r="B400" t="str">
        <f>VLOOKUP($A400,'De Para'!$AI$2:$AL$1051,2,0)</f>
        <v>SHOP ARICANDUVA - SP</v>
      </c>
      <c r="C400">
        <f>VLOOKUP($A400,'De Para'!$AI$2:$AL$1051,3,0)</f>
        <v>318</v>
      </c>
      <c r="D400" t="str">
        <f>VLOOKUP($A400,'De Para'!$AI$2:$AL$1051,4,0)</f>
        <v>GDE SP</v>
      </c>
      <c r="E400">
        <v>0</v>
      </c>
      <c r="F400" s="7" t="str">
        <f>VLOOKUP($A400,'[1]PORTE 18-19'!$A$4:$M$1053,13,0)</f>
        <v>PORTE 6</v>
      </c>
      <c r="G400">
        <f>VLOOKUP($F400,'De Para'!$M$2:$O$7,3,0)</f>
        <v>170</v>
      </c>
      <c r="H400" s="7" t="str">
        <f>VLOOKUP($R400,'De Para'!$M$10:$N$25,2,0)</f>
        <v>PERFIL A</v>
      </c>
      <c r="I400" s="7" t="str">
        <f t="shared" si="52"/>
        <v>PORTE 6 / PERFIL A</v>
      </c>
      <c r="J400" s="1">
        <f>VLOOKUP($A400,'De Para'!$D$2:$E$1051,2,0)</f>
        <v>792825.71999999986</v>
      </c>
      <c r="K400" s="1">
        <f>VLOOKUP($A400,'De Para'!$A$2:$B$1051,2,0)</f>
        <v>1321524.733299484</v>
      </c>
      <c r="L400" s="1">
        <f>VLOOKUP(A400,'De Para'!$G$2:$H$1050,2,0)</f>
        <v>271361.42440354498</v>
      </c>
      <c r="M400">
        <f>VLOOKUP($A400,'De Para'!$J$2:$K$1051,2,0)</f>
        <v>238</v>
      </c>
      <c r="N400">
        <f t="shared" si="54"/>
        <v>1</v>
      </c>
      <c r="O400">
        <f t="shared" si="55"/>
        <v>1</v>
      </c>
      <c r="P400">
        <f t="shared" si="56"/>
        <v>1</v>
      </c>
      <c r="Q400">
        <f t="shared" si="57"/>
        <v>1</v>
      </c>
      <c r="R400" t="str">
        <f t="shared" si="53"/>
        <v>1111</v>
      </c>
      <c r="S400" s="29" t="e">
        <f>J400/#REF!</f>
        <v>#REF!</v>
      </c>
      <c r="T400" s="29" t="e">
        <f>K400/#REF!</f>
        <v>#REF!</v>
      </c>
      <c r="U400" s="29" t="e">
        <f>L400/#REF!</f>
        <v>#REF!</v>
      </c>
      <c r="W400" t="str">
        <f>VLOOKUP(R400,'De Para'!$O$9:$P$25,2,FALSE)</f>
        <v>Lojas com todas as metas</v>
      </c>
      <c r="X400">
        <f>VLOOKUP(W400,content!$B:$C,2,FALSE)</f>
        <v>741869</v>
      </c>
      <c r="Y400">
        <f>VLOOKUP(F400&amp;W400,content!$E:$H,4,FALSE)</f>
        <v>741925</v>
      </c>
    </row>
    <row r="401" spans="1:25" x14ac:dyDescent="0.25">
      <c r="A401">
        <v>1211</v>
      </c>
      <c r="B401" t="str">
        <f>VLOOKUP($A401,'De Para'!$AI$2:$AL$1051,2,0)</f>
        <v>GRAJAÚ - SP</v>
      </c>
      <c r="C401">
        <f>VLOOKUP($A401,'De Para'!$AI$2:$AL$1051,3,0)</f>
        <v>310</v>
      </c>
      <c r="D401" t="str">
        <f>VLOOKUP($A401,'De Para'!$AI$2:$AL$1051,4,0)</f>
        <v>GDE SP</v>
      </c>
      <c r="E401">
        <v>0</v>
      </c>
      <c r="F401" s="7" t="str">
        <f>VLOOKUP($A401,'[1]PORTE 18-19'!$A$4:$M$1053,13,0)</f>
        <v>PORTE 4</v>
      </c>
      <c r="G401">
        <f>VLOOKUP($F401,'De Para'!$M$2:$O$7,3,0)</f>
        <v>115</v>
      </c>
      <c r="H401" s="7" t="str">
        <f>VLOOKUP($R401,'De Para'!$M$10:$N$25,2,0)</f>
        <v>PERFIL A</v>
      </c>
      <c r="I401" s="7" t="str">
        <f t="shared" si="52"/>
        <v>PORTE 4 / PERFIL A</v>
      </c>
      <c r="J401" s="1">
        <f>VLOOKUP($A401,'De Para'!$D$2:$E$1051,2,0)</f>
        <v>573683.93000000005</v>
      </c>
      <c r="K401" s="1">
        <f>VLOOKUP($A401,'De Para'!$A$2:$B$1051,2,0)</f>
        <v>500766.63595356746</v>
      </c>
      <c r="L401" s="1">
        <f>VLOOKUP(A401,'De Para'!$G$2:$H$1050,2,0)</f>
        <v>136818.37041294921</v>
      </c>
      <c r="M401">
        <f>VLOOKUP($A401,'De Para'!$J$2:$K$1051,2,0)</f>
        <v>152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1</v>
      </c>
      <c r="R401" t="str">
        <f t="shared" si="53"/>
        <v>1111</v>
      </c>
      <c r="S401" s="29" t="e">
        <f>J401/#REF!</f>
        <v>#REF!</v>
      </c>
      <c r="T401" s="29" t="e">
        <f>K401/#REF!</f>
        <v>#REF!</v>
      </c>
      <c r="U401" s="29" t="e">
        <f>L401/#REF!</f>
        <v>#REF!</v>
      </c>
      <c r="W401" t="str">
        <f>VLOOKUP(R401,'De Para'!$O$9:$P$25,2,FALSE)</f>
        <v>Lojas com todas as metas</v>
      </c>
      <c r="X401">
        <f>VLOOKUP(W401,content!$B:$C,2,FALSE)</f>
        <v>741869</v>
      </c>
      <c r="Y401">
        <f>VLOOKUP(F401&amp;W401,content!$E:$H,4,FALSE)</f>
        <v>741916</v>
      </c>
    </row>
    <row r="402" spans="1:25" x14ac:dyDescent="0.25">
      <c r="A402">
        <v>1212</v>
      </c>
      <c r="B402" t="str">
        <f>VLOOKUP($A402,'De Para'!$AI$2:$AL$1051,2,0)</f>
        <v>SHOP IGUAÇU TOP SHOPPING - RJ</v>
      </c>
      <c r="C402">
        <f>VLOOKUP($A402,'De Para'!$AI$2:$AL$1051,3,0)</f>
        <v>217</v>
      </c>
      <c r="D402" t="str">
        <f>VLOOKUP($A402,'De Para'!$AI$2:$AL$1051,4,0)</f>
        <v>RIO/ES</v>
      </c>
      <c r="E402">
        <v>0</v>
      </c>
      <c r="F402" s="7" t="str">
        <f>VLOOKUP($A402,'[1]PORTE 18-19'!$A$4:$M$1053,13,0)</f>
        <v>PORTE 5</v>
      </c>
      <c r="G402">
        <f>VLOOKUP($F402,'De Para'!$M$2:$O$7,3,0)</f>
        <v>140</v>
      </c>
      <c r="H402" s="7" t="str">
        <f>VLOOKUP($R402,'De Para'!$M$10:$N$25,2,0)</f>
        <v>PERFIL A</v>
      </c>
      <c r="I402" s="7" t="str">
        <f t="shared" si="52"/>
        <v>PORTE 5 / PERFIL A</v>
      </c>
      <c r="J402" s="1">
        <f>VLOOKUP($A402,'De Para'!$D$2:$E$1051,2,0)</f>
        <v>346396.97000000003</v>
      </c>
      <c r="K402" s="1">
        <f>VLOOKUP($A402,'De Para'!$A$2:$B$1051,2,0)</f>
        <v>362136.28676857986</v>
      </c>
      <c r="L402" s="1">
        <f>VLOOKUP(A402,'De Para'!$G$2:$H$1050,2,0)</f>
        <v>93963.872369688514</v>
      </c>
      <c r="M402">
        <f>VLOOKUP($A402,'De Para'!$J$2:$K$1051,2,0)</f>
        <v>131</v>
      </c>
      <c r="N402">
        <f t="shared" si="54"/>
        <v>1</v>
      </c>
      <c r="O402">
        <f t="shared" si="55"/>
        <v>1</v>
      </c>
      <c r="P402">
        <f t="shared" si="56"/>
        <v>1</v>
      </c>
      <c r="Q402">
        <f t="shared" si="57"/>
        <v>1</v>
      </c>
      <c r="R402" t="str">
        <f t="shared" si="53"/>
        <v>1111</v>
      </c>
      <c r="S402" s="29" t="e">
        <f>J402/#REF!</f>
        <v>#REF!</v>
      </c>
      <c r="T402" s="29" t="e">
        <f>K402/#REF!</f>
        <v>#REF!</v>
      </c>
      <c r="U402" s="29" t="e">
        <f>L402/#REF!</f>
        <v>#REF!</v>
      </c>
      <c r="W402" t="str">
        <f>VLOOKUP(R402,'De Para'!$O$9:$P$25,2,FALSE)</f>
        <v>Lojas com todas as metas</v>
      </c>
      <c r="X402">
        <f>VLOOKUP(W402,content!$B:$C,2,FALSE)</f>
        <v>741869</v>
      </c>
      <c r="Y402">
        <f>VLOOKUP(F402&amp;W402,content!$E:$H,4,FALSE)</f>
        <v>741921</v>
      </c>
    </row>
    <row r="403" spans="1:25" x14ac:dyDescent="0.25">
      <c r="A403">
        <v>1213</v>
      </c>
      <c r="B403" t="str">
        <f>VLOOKUP($A403,'De Para'!$AI$2:$AL$1051,2,0)</f>
        <v>GUARULHOS - CUMBICA - SP</v>
      </c>
      <c r="C403">
        <f>VLOOKUP($A403,'De Para'!$AI$2:$AL$1051,3,0)</f>
        <v>317</v>
      </c>
      <c r="D403" t="str">
        <f>VLOOKUP($A403,'De Para'!$AI$2:$AL$1051,4,0)</f>
        <v>GDE SP</v>
      </c>
      <c r="E403">
        <v>0</v>
      </c>
      <c r="F403" s="7" t="str">
        <f>VLOOKUP($A403,'[1]PORTE 18-19'!$A$4:$M$1053,13,0)</f>
        <v>PORTE 4</v>
      </c>
      <c r="G403">
        <f>VLOOKUP($F403,'De Para'!$M$2:$O$7,3,0)</f>
        <v>115</v>
      </c>
      <c r="H403" s="7" t="str">
        <f>VLOOKUP($R403,'De Para'!$M$10:$N$25,2,0)</f>
        <v>PERFIL A</v>
      </c>
      <c r="I403" s="7" t="str">
        <f t="shared" si="52"/>
        <v>PORTE 4 / PERFIL A</v>
      </c>
      <c r="J403" s="1">
        <f>VLOOKUP($A403,'De Para'!$D$2:$E$1051,2,0)</f>
        <v>423724.13999999996</v>
      </c>
      <c r="K403" s="1">
        <f>VLOOKUP($A403,'De Para'!$A$2:$B$1051,2,0)</f>
        <v>422625.47348202969</v>
      </c>
      <c r="L403" s="1">
        <f>VLOOKUP(A403,'De Para'!$G$2:$H$1050,2,0)</f>
        <v>92350.502666656685</v>
      </c>
      <c r="M403">
        <f>VLOOKUP($A403,'De Para'!$J$2:$K$1051,2,0)</f>
        <v>114</v>
      </c>
      <c r="N403">
        <f t="shared" si="54"/>
        <v>1</v>
      </c>
      <c r="O403">
        <f t="shared" si="55"/>
        <v>1</v>
      </c>
      <c r="P403">
        <f t="shared" si="56"/>
        <v>1</v>
      </c>
      <c r="Q403">
        <f t="shared" si="57"/>
        <v>1</v>
      </c>
      <c r="R403" t="str">
        <f t="shared" si="53"/>
        <v>1111</v>
      </c>
      <c r="S403" s="29" t="e">
        <f>J403/#REF!</f>
        <v>#REF!</v>
      </c>
      <c r="T403" s="29" t="e">
        <f>K403/#REF!</f>
        <v>#REF!</v>
      </c>
      <c r="U403" s="29" t="e">
        <f>L403/#REF!</f>
        <v>#REF!</v>
      </c>
      <c r="W403" t="str">
        <f>VLOOKUP(R403,'De Para'!$O$9:$P$25,2,FALSE)</f>
        <v>Lojas com todas as metas</v>
      </c>
      <c r="X403">
        <f>VLOOKUP(W403,content!$B:$C,2,FALSE)</f>
        <v>741869</v>
      </c>
      <c r="Y403">
        <f>VLOOKUP(F403&amp;W403,content!$E:$H,4,FALSE)</f>
        <v>741916</v>
      </c>
    </row>
    <row r="404" spans="1:25" x14ac:dyDescent="0.25">
      <c r="A404">
        <v>1214</v>
      </c>
      <c r="B404" t="str">
        <f>VLOOKUP($A404,'De Para'!$AI$2:$AL$1051,2,0)</f>
        <v>JUNDIAÍ - SP</v>
      </c>
      <c r="C404">
        <f>VLOOKUP($A404,'De Para'!$AI$2:$AL$1051,3,0)</f>
        <v>114</v>
      </c>
      <c r="D404" t="str">
        <f>VLOOKUP($A404,'De Para'!$AI$2:$AL$1051,4,0)</f>
        <v>SPI/CO</v>
      </c>
      <c r="E404">
        <v>0</v>
      </c>
      <c r="F404" s="7" t="str">
        <f>VLOOKUP($A404,'[1]PORTE 18-19'!$A$4:$M$1053,13,0)</f>
        <v>PORTE 5</v>
      </c>
      <c r="G404">
        <f>VLOOKUP($F404,'De Para'!$M$2:$O$7,3,0)</f>
        <v>140</v>
      </c>
      <c r="H404" s="7" t="str">
        <f>VLOOKUP($R404,'De Para'!$M$10:$N$25,2,0)</f>
        <v>PERFIL A</v>
      </c>
      <c r="I404" s="7" t="str">
        <f t="shared" si="52"/>
        <v>PORTE 5 / PERFIL A</v>
      </c>
      <c r="J404" s="1">
        <f>VLOOKUP($A404,'De Para'!$D$2:$E$1051,2,0)</f>
        <v>1044989.87</v>
      </c>
      <c r="K404" s="1">
        <f>VLOOKUP($A404,'De Para'!$A$2:$B$1051,2,0)</f>
        <v>856493.98424223647</v>
      </c>
      <c r="L404" s="1">
        <f>VLOOKUP(A404,'De Para'!$G$2:$H$1050,2,0)</f>
        <v>166021.39818871592</v>
      </c>
      <c r="M404">
        <f>VLOOKUP($A404,'De Para'!$J$2:$K$1051,2,0)</f>
        <v>194</v>
      </c>
      <c r="N404">
        <f t="shared" si="54"/>
        <v>1</v>
      </c>
      <c r="O404">
        <f t="shared" si="55"/>
        <v>1</v>
      </c>
      <c r="P404">
        <f t="shared" si="56"/>
        <v>1</v>
      </c>
      <c r="Q404">
        <f t="shared" si="57"/>
        <v>1</v>
      </c>
      <c r="R404" t="str">
        <f t="shared" si="53"/>
        <v>1111</v>
      </c>
      <c r="S404" s="29" t="e">
        <f>J404/#REF!</f>
        <v>#REF!</v>
      </c>
      <c r="T404" s="29" t="e">
        <f>K404/#REF!</f>
        <v>#REF!</v>
      </c>
      <c r="U404" s="29" t="e">
        <f>L404/#REF!</f>
        <v>#REF!</v>
      </c>
      <c r="W404" t="str">
        <f>VLOOKUP(R404,'De Para'!$O$9:$P$25,2,FALSE)</f>
        <v>Lojas com todas as metas</v>
      </c>
      <c r="X404">
        <f>VLOOKUP(W404,content!$B:$C,2,FALSE)</f>
        <v>741869</v>
      </c>
      <c r="Y404">
        <f>VLOOKUP(F404&amp;W404,content!$E:$H,4,FALSE)</f>
        <v>741921</v>
      </c>
    </row>
    <row r="405" spans="1:25" x14ac:dyDescent="0.25">
      <c r="A405">
        <v>1215</v>
      </c>
      <c r="B405" t="str">
        <f>VLOOKUP($A405,'De Para'!$AI$2:$AL$1051,2,0)</f>
        <v>HIPERCENTRO BH 2 - MG</v>
      </c>
      <c r="C405">
        <f>VLOOKUP($A405,'De Para'!$AI$2:$AL$1051,3,0)</f>
        <v>414</v>
      </c>
      <c r="D405" t="str">
        <f>VLOOKUP($A405,'De Para'!$AI$2:$AL$1051,4,0)</f>
        <v>MG/NE</v>
      </c>
      <c r="E405">
        <v>0</v>
      </c>
      <c r="F405" s="7" t="str">
        <f>VLOOKUP($A405,'[1]PORTE 18-19'!$A$4:$M$1053,13,0)</f>
        <v>PORTE 5</v>
      </c>
      <c r="G405">
        <f>VLOOKUP($F405,'De Para'!$M$2:$O$7,3,0)</f>
        <v>140</v>
      </c>
      <c r="H405" s="7" t="str">
        <f>VLOOKUP($R405,'De Para'!$M$10:$N$25,2,0)</f>
        <v>PERFIL A</v>
      </c>
      <c r="I405" s="7" t="str">
        <f t="shared" si="52"/>
        <v>PORTE 5 / PERFIL A</v>
      </c>
      <c r="J405" s="1">
        <f>VLOOKUP($A405,'De Para'!$D$2:$E$1051,2,0)</f>
        <v>625356.68000000005</v>
      </c>
      <c r="K405" s="1">
        <f>VLOOKUP($A405,'De Para'!$A$2:$B$1051,2,0)</f>
        <v>777483.64616013132</v>
      </c>
      <c r="L405" s="1">
        <f>VLOOKUP(A405,'De Para'!$G$2:$H$1050,2,0)</f>
        <v>142635.16259193228</v>
      </c>
      <c r="M405">
        <f>VLOOKUP($A405,'De Para'!$J$2:$K$1051,2,0)</f>
        <v>161</v>
      </c>
      <c r="N405">
        <f t="shared" si="54"/>
        <v>1</v>
      </c>
      <c r="O405">
        <f t="shared" si="55"/>
        <v>1</v>
      </c>
      <c r="P405">
        <f t="shared" si="56"/>
        <v>1</v>
      </c>
      <c r="Q405">
        <f t="shared" si="57"/>
        <v>1</v>
      </c>
      <c r="R405" t="str">
        <f t="shared" si="53"/>
        <v>1111</v>
      </c>
      <c r="S405" s="29" t="e">
        <f>J405/#REF!</f>
        <v>#REF!</v>
      </c>
      <c r="T405" s="29" t="e">
        <f>K405/#REF!</f>
        <v>#REF!</v>
      </c>
      <c r="U405" s="29" t="e">
        <f>L405/#REF!</f>
        <v>#REF!</v>
      </c>
      <c r="W405" t="str">
        <f>VLOOKUP(R405,'De Para'!$O$9:$P$25,2,FALSE)</f>
        <v>Lojas com todas as metas</v>
      </c>
      <c r="X405">
        <f>VLOOKUP(W405,content!$B:$C,2,FALSE)</f>
        <v>741869</v>
      </c>
      <c r="Y405">
        <f>VLOOKUP(F405&amp;W405,content!$E:$H,4,FALSE)</f>
        <v>741921</v>
      </c>
    </row>
    <row r="406" spans="1:25" x14ac:dyDescent="0.25">
      <c r="A406">
        <v>1216</v>
      </c>
      <c r="B406" t="str">
        <f>VLOOKUP($A406,'De Para'!$AI$2:$AL$1051,2,0)</f>
        <v>S.B.CAMPO - RUDGE RAMOS - SP</v>
      </c>
      <c r="C406">
        <f>VLOOKUP($A406,'De Para'!$AI$2:$AL$1051,3,0)</f>
        <v>311</v>
      </c>
      <c r="D406" t="str">
        <f>VLOOKUP($A406,'De Para'!$AI$2:$AL$1051,4,0)</f>
        <v>GDE SP</v>
      </c>
      <c r="E406">
        <v>0</v>
      </c>
      <c r="F406" s="7" t="str">
        <f>VLOOKUP($A406,'[1]PORTE 18-19'!$A$4:$M$1053,13,0)</f>
        <v>PORTE 2</v>
      </c>
      <c r="G406">
        <f>VLOOKUP($F406,'De Para'!$M$2:$O$7,3,0)</f>
        <v>70</v>
      </c>
      <c r="H406" s="7" t="str">
        <f>VLOOKUP($R406,'De Para'!$M$10:$N$25,2,0)</f>
        <v>PERFIL A</v>
      </c>
      <c r="I406" s="7" t="str">
        <f t="shared" si="52"/>
        <v>PORTE 2 / PERFIL A</v>
      </c>
      <c r="J406" s="1">
        <f>VLOOKUP($A406,'De Para'!$D$2:$E$1051,2,0)</f>
        <v>208631.58</v>
      </c>
      <c r="K406" s="1">
        <f>VLOOKUP($A406,'De Para'!$A$2:$B$1051,2,0)</f>
        <v>239932.83884034265</v>
      </c>
      <c r="L406" s="1">
        <f>VLOOKUP(A406,'De Para'!$G$2:$H$1050,2,0)</f>
        <v>64782.676992353758</v>
      </c>
      <c r="M406">
        <f>VLOOKUP($A406,'De Para'!$J$2:$K$1051,2,0)</f>
        <v>57</v>
      </c>
      <c r="N406">
        <f t="shared" si="54"/>
        <v>1</v>
      </c>
      <c r="O406">
        <f t="shared" si="55"/>
        <v>1</v>
      </c>
      <c r="P406">
        <f t="shared" si="56"/>
        <v>1</v>
      </c>
      <c r="Q406">
        <f t="shared" si="57"/>
        <v>1</v>
      </c>
      <c r="R406" t="str">
        <f t="shared" si="53"/>
        <v>1111</v>
      </c>
      <c r="S406" s="29" t="e">
        <f>J406/#REF!</f>
        <v>#REF!</v>
      </c>
      <c r="T406" s="29" t="e">
        <f>K406/#REF!</f>
        <v>#REF!</v>
      </c>
      <c r="U406" s="29" t="e">
        <f>L406/#REF!</f>
        <v>#REF!</v>
      </c>
      <c r="W406" t="str">
        <f>VLOOKUP(R406,'De Para'!$O$9:$P$25,2,FALSE)</f>
        <v>Lojas com todas as metas</v>
      </c>
      <c r="X406">
        <f>VLOOKUP(W406,content!$B:$C,2,FALSE)</f>
        <v>741869</v>
      </c>
      <c r="Y406">
        <f>VLOOKUP(F406&amp;W406,content!$E:$H,4,FALSE)</f>
        <v>741882</v>
      </c>
    </row>
    <row r="407" spans="1:25" x14ac:dyDescent="0.25">
      <c r="A407">
        <v>1217</v>
      </c>
      <c r="B407" t="str">
        <f>VLOOKUP($A407,'De Para'!$AI$2:$AL$1051,2,0)</f>
        <v>GOV. VALADARES 1 - MG</v>
      </c>
      <c r="C407">
        <f>VLOOKUP($A407,'De Para'!$AI$2:$AL$1051,3,0)</f>
        <v>413</v>
      </c>
      <c r="D407" t="str">
        <f>VLOOKUP($A407,'De Para'!$AI$2:$AL$1051,4,0)</f>
        <v>MG/NE</v>
      </c>
      <c r="E407">
        <v>0</v>
      </c>
      <c r="F407" s="7" t="str">
        <f>VLOOKUP($A407,'[1]PORTE 18-19'!$A$4:$M$1053,13,0)</f>
        <v>PORTE 4</v>
      </c>
      <c r="G407">
        <f>VLOOKUP($F407,'De Para'!$M$2:$O$7,3,0)</f>
        <v>115</v>
      </c>
      <c r="H407" s="7" t="str">
        <f>VLOOKUP($R407,'De Para'!$M$10:$N$25,2,0)</f>
        <v>PERFIL A</v>
      </c>
      <c r="I407" s="7" t="str">
        <f t="shared" si="52"/>
        <v>PORTE 4 / PERFIL A</v>
      </c>
      <c r="J407" s="1">
        <f>VLOOKUP($A407,'De Para'!$D$2:$E$1051,2,0)</f>
        <v>548862.30999999994</v>
      </c>
      <c r="K407" s="1">
        <f>VLOOKUP($A407,'De Para'!$A$2:$B$1051,2,0)</f>
        <v>470798.07076756586</v>
      </c>
      <c r="L407" s="1">
        <f>VLOOKUP(A407,'De Para'!$G$2:$H$1050,2,0)</f>
        <v>134049.40186309852</v>
      </c>
      <c r="M407">
        <f>VLOOKUP($A407,'De Para'!$J$2:$K$1051,2,0)</f>
        <v>141</v>
      </c>
      <c r="N407">
        <f t="shared" si="54"/>
        <v>1</v>
      </c>
      <c r="O407">
        <f t="shared" si="55"/>
        <v>1</v>
      </c>
      <c r="P407">
        <f t="shared" si="56"/>
        <v>1</v>
      </c>
      <c r="Q407">
        <f t="shared" si="57"/>
        <v>1</v>
      </c>
      <c r="R407" t="str">
        <f t="shared" si="53"/>
        <v>1111</v>
      </c>
      <c r="S407" s="29" t="e">
        <f>J407/#REF!</f>
        <v>#REF!</v>
      </c>
      <c r="T407" s="29" t="e">
        <f>K407/#REF!</f>
        <v>#REF!</v>
      </c>
      <c r="U407" s="29" t="e">
        <f>L407/#REF!</f>
        <v>#REF!</v>
      </c>
      <c r="W407" t="str">
        <f>VLOOKUP(R407,'De Para'!$O$9:$P$25,2,FALSE)</f>
        <v>Lojas com todas as metas</v>
      </c>
      <c r="X407">
        <f>VLOOKUP(W407,content!$B:$C,2,FALSE)</f>
        <v>741869</v>
      </c>
      <c r="Y407">
        <f>VLOOKUP(F407&amp;W407,content!$E:$H,4,FALSE)</f>
        <v>741916</v>
      </c>
    </row>
    <row r="408" spans="1:25" x14ac:dyDescent="0.25">
      <c r="A408">
        <v>1218</v>
      </c>
      <c r="B408" t="str">
        <f>VLOOKUP($A408,'De Para'!$AI$2:$AL$1051,2,0)</f>
        <v>PIRITUBA - SP</v>
      </c>
      <c r="C408">
        <f>VLOOKUP($A408,'De Para'!$AI$2:$AL$1051,3,0)</f>
        <v>312</v>
      </c>
      <c r="D408" t="str">
        <f>VLOOKUP($A408,'De Para'!$AI$2:$AL$1051,4,0)</f>
        <v>GDE SP</v>
      </c>
      <c r="E408">
        <v>0</v>
      </c>
      <c r="F408" s="7" t="str">
        <f>VLOOKUP($A408,'[1]PORTE 18-19'!$A$4:$M$1053,13,0)</f>
        <v>PORTE 4</v>
      </c>
      <c r="G408">
        <f>VLOOKUP($F408,'De Para'!$M$2:$O$7,3,0)</f>
        <v>115</v>
      </c>
      <c r="H408" s="7" t="str">
        <f>VLOOKUP($R408,'De Para'!$M$10:$N$25,2,0)</f>
        <v>PERFIL A</v>
      </c>
      <c r="I408" s="7" t="str">
        <f t="shared" si="52"/>
        <v>PORTE 4 / PERFIL A</v>
      </c>
      <c r="J408" s="1">
        <f>VLOOKUP($A408,'De Para'!$D$2:$E$1051,2,0)</f>
        <v>412190.19</v>
      </c>
      <c r="K408" s="1">
        <f>VLOOKUP($A408,'De Para'!$A$2:$B$1051,2,0)</f>
        <v>474383.0084463841</v>
      </c>
      <c r="L408" s="1">
        <f>VLOOKUP(A408,'De Para'!$G$2:$H$1050,2,0)</f>
        <v>117854.92315566212</v>
      </c>
      <c r="M408">
        <f>VLOOKUP($A408,'De Para'!$J$2:$K$1051,2,0)</f>
        <v>104</v>
      </c>
      <c r="N408">
        <f t="shared" si="54"/>
        <v>1</v>
      </c>
      <c r="O408">
        <f t="shared" si="55"/>
        <v>1</v>
      </c>
      <c r="P408">
        <f t="shared" si="56"/>
        <v>1</v>
      </c>
      <c r="Q408">
        <f t="shared" si="57"/>
        <v>1</v>
      </c>
      <c r="R408" t="str">
        <f t="shared" si="53"/>
        <v>1111</v>
      </c>
      <c r="S408" s="29" t="e">
        <f>J408/#REF!</f>
        <v>#REF!</v>
      </c>
      <c r="T408" s="29" t="e">
        <f>K408/#REF!</f>
        <v>#REF!</v>
      </c>
      <c r="U408" s="29" t="e">
        <f>L408/#REF!</f>
        <v>#REF!</v>
      </c>
      <c r="W408" t="str">
        <f>VLOOKUP(R408,'De Para'!$O$9:$P$25,2,FALSE)</f>
        <v>Lojas com todas as metas</v>
      </c>
      <c r="X408">
        <f>VLOOKUP(W408,content!$B:$C,2,FALSE)</f>
        <v>741869</v>
      </c>
      <c r="Y408">
        <f>VLOOKUP(F408&amp;W408,content!$E:$H,4,FALSE)</f>
        <v>741916</v>
      </c>
    </row>
    <row r="409" spans="1:25" x14ac:dyDescent="0.25">
      <c r="A409">
        <v>1219</v>
      </c>
      <c r="B409" t="str">
        <f>VLOOKUP($A409,'De Para'!$AI$2:$AL$1051,2,0)</f>
        <v>COTIA - SP</v>
      </c>
      <c r="C409">
        <f>VLOOKUP($A409,'De Para'!$AI$2:$AL$1051,3,0)</f>
        <v>313</v>
      </c>
      <c r="D409" t="str">
        <f>VLOOKUP($A409,'De Para'!$AI$2:$AL$1051,4,0)</f>
        <v>GDE SP</v>
      </c>
      <c r="E409">
        <v>0</v>
      </c>
      <c r="F409" s="7" t="str">
        <f>VLOOKUP($A409,'[1]PORTE 18-19'!$A$4:$M$1053,13,0)</f>
        <v>PORTE 4</v>
      </c>
      <c r="G409">
        <f>VLOOKUP($F409,'De Para'!$M$2:$O$7,3,0)</f>
        <v>115</v>
      </c>
      <c r="H409" s="7" t="str">
        <f>VLOOKUP($R409,'De Para'!$M$10:$N$25,2,0)</f>
        <v>PERFIL A</v>
      </c>
      <c r="I409" s="7" t="str">
        <f t="shared" si="52"/>
        <v>PORTE 4 / PERFIL A</v>
      </c>
      <c r="J409" s="1">
        <f>VLOOKUP($A409,'De Para'!$D$2:$E$1051,2,0)</f>
        <v>586623.60999999987</v>
      </c>
      <c r="K409" s="1">
        <f>VLOOKUP($A409,'De Para'!$A$2:$B$1051,2,0)</f>
        <v>526924.98174364795</v>
      </c>
      <c r="L409" s="1">
        <f>VLOOKUP(A409,'De Para'!$G$2:$H$1050,2,0)</f>
        <v>108962.65160416093</v>
      </c>
      <c r="M409">
        <f>VLOOKUP($A409,'De Para'!$J$2:$K$1051,2,0)</f>
        <v>120</v>
      </c>
      <c r="N409">
        <f t="shared" si="54"/>
        <v>1</v>
      </c>
      <c r="O409">
        <f t="shared" si="55"/>
        <v>1</v>
      </c>
      <c r="P409">
        <f t="shared" si="56"/>
        <v>1</v>
      </c>
      <c r="Q409">
        <f t="shared" si="57"/>
        <v>1</v>
      </c>
      <c r="R409" t="str">
        <f t="shared" si="53"/>
        <v>1111</v>
      </c>
      <c r="S409" s="29" t="e">
        <f>J409/#REF!</f>
        <v>#REF!</v>
      </c>
      <c r="T409" s="29" t="e">
        <f>K409/#REF!</f>
        <v>#REF!</v>
      </c>
      <c r="U409" s="29" t="e">
        <f>L409/#REF!</f>
        <v>#REF!</v>
      </c>
      <c r="W409" t="str">
        <f>VLOOKUP(R409,'De Para'!$O$9:$P$25,2,FALSE)</f>
        <v>Lojas com todas as metas</v>
      </c>
      <c r="X409">
        <f>VLOOKUP(W409,content!$B:$C,2,FALSE)</f>
        <v>741869</v>
      </c>
      <c r="Y409">
        <f>VLOOKUP(F409&amp;W409,content!$E:$H,4,FALSE)</f>
        <v>741916</v>
      </c>
    </row>
    <row r="410" spans="1:25" x14ac:dyDescent="0.25">
      <c r="A410">
        <v>1220</v>
      </c>
      <c r="B410" t="str">
        <f>VLOOKUP($A410,'De Para'!$AI$2:$AL$1051,2,0)</f>
        <v>S.MIGUEL PAULISTA 3 - SP</v>
      </c>
      <c r="C410">
        <f>VLOOKUP($A410,'De Para'!$AI$2:$AL$1051,3,0)</f>
        <v>316</v>
      </c>
      <c r="D410" t="str">
        <f>VLOOKUP($A410,'De Para'!$AI$2:$AL$1051,4,0)</f>
        <v>GDE SP</v>
      </c>
      <c r="E410">
        <v>0</v>
      </c>
      <c r="F410" s="7" t="str">
        <f>VLOOKUP($A410,'[1]PORTE 18-19'!$A$4:$M$1053,13,0)</f>
        <v>PORTE 5</v>
      </c>
      <c r="G410">
        <f>VLOOKUP($F410,'De Para'!$M$2:$O$7,3,0)</f>
        <v>140</v>
      </c>
      <c r="H410" s="7" t="str">
        <f>VLOOKUP($R410,'De Para'!$M$10:$N$25,2,0)</f>
        <v>PERFIL A</v>
      </c>
      <c r="I410" s="7" t="str">
        <f t="shared" si="52"/>
        <v>PORTE 5 / PERFIL A</v>
      </c>
      <c r="J410" s="1">
        <f>VLOOKUP($A410,'De Para'!$D$2:$E$1051,2,0)</f>
        <v>454835.08000000007</v>
      </c>
      <c r="K410" s="1">
        <f>VLOOKUP($A410,'De Para'!$A$2:$B$1051,2,0)</f>
        <v>580995.63866044907</v>
      </c>
      <c r="L410" s="1">
        <f>VLOOKUP(A410,'De Para'!$G$2:$H$1050,2,0)</f>
        <v>151003.6032715156</v>
      </c>
      <c r="M410">
        <f>VLOOKUP($A410,'De Para'!$J$2:$K$1051,2,0)</f>
        <v>153</v>
      </c>
      <c r="N410">
        <f t="shared" si="54"/>
        <v>1</v>
      </c>
      <c r="O410">
        <f t="shared" si="55"/>
        <v>1</v>
      </c>
      <c r="P410">
        <f t="shared" si="56"/>
        <v>1</v>
      </c>
      <c r="Q410">
        <f t="shared" si="57"/>
        <v>1</v>
      </c>
      <c r="R410" t="str">
        <f t="shared" si="53"/>
        <v>1111</v>
      </c>
      <c r="S410" s="29" t="e">
        <f>J410/#REF!</f>
        <v>#REF!</v>
      </c>
      <c r="T410" s="29" t="e">
        <f>K410/#REF!</f>
        <v>#REF!</v>
      </c>
      <c r="U410" s="29" t="e">
        <f>L410/#REF!</f>
        <v>#REF!</v>
      </c>
      <c r="W410" t="str">
        <f>VLOOKUP(R410,'De Para'!$O$9:$P$25,2,FALSE)</f>
        <v>Lojas com todas as metas</v>
      </c>
      <c r="X410">
        <f>VLOOKUP(W410,content!$B:$C,2,FALSE)</f>
        <v>741869</v>
      </c>
      <c r="Y410">
        <f>VLOOKUP(F410&amp;W410,content!$E:$H,4,FALSE)</f>
        <v>741921</v>
      </c>
    </row>
    <row r="411" spans="1:25" x14ac:dyDescent="0.25">
      <c r="A411">
        <v>1221</v>
      </c>
      <c r="B411" t="str">
        <f>VLOOKUP($A411,'De Para'!$AI$2:$AL$1051,2,0)</f>
        <v>CIDADE OCIAN - PRAIA GRANDE - SP</v>
      </c>
      <c r="C411">
        <f>VLOOKUP($A411,'De Para'!$AI$2:$AL$1051,3,0)</f>
        <v>113</v>
      </c>
      <c r="D411" t="str">
        <f>VLOOKUP($A411,'De Para'!$AI$2:$AL$1051,4,0)</f>
        <v>SPI/CO</v>
      </c>
      <c r="E411">
        <v>0</v>
      </c>
      <c r="F411" s="7" t="str">
        <f>VLOOKUP($A411,'[1]PORTE 18-19'!$A$4:$M$1053,13,0)</f>
        <v>PORTE 5</v>
      </c>
      <c r="G411">
        <f>VLOOKUP($F411,'De Para'!$M$2:$O$7,3,0)</f>
        <v>140</v>
      </c>
      <c r="H411" s="7" t="str">
        <f>VLOOKUP($R411,'De Para'!$M$10:$N$25,2,0)</f>
        <v>PERFIL A</v>
      </c>
      <c r="I411" s="7" t="str">
        <f t="shared" si="52"/>
        <v>PORTE 5 / PERFIL A</v>
      </c>
      <c r="J411" s="1">
        <f>VLOOKUP($A411,'De Para'!$D$2:$E$1051,2,0)</f>
        <v>677494.3600000001</v>
      </c>
      <c r="K411" s="1">
        <f>VLOOKUP($A411,'De Para'!$A$2:$B$1051,2,0)</f>
        <v>704050.90928658587</v>
      </c>
      <c r="L411" s="1">
        <f>VLOOKUP(A411,'De Para'!$G$2:$H$1050,2,0)</f>
        <v>105465.11904292638</v>
      </c>
      <c r="M411">
        <f>VLOOKUP($A411,'De Para'!$J$2:$K$1051,2,0)</f>
        <v>103</v>
      </c>
      <c r="N411">
        <f t="shared" si="54"/>
        <v>1</v>
      </c>
      <c r="O411">
        <f t="shared" si="55"/>
        <v>1</v>
      </c>
      <c r="P411">
        <f t="shared" si="56"/>
        <v>1</v>
      </c>
      <c r="Q411">
        <f t="shared" si="57"/>
        <v>1</v>
      </c>
      <c r="R411" t="str">
        <f t="shared" si="53"/>
        <v>1111</v>
      </c>
      <c r="S411" s="29" t="e">
        <f>J411/#REF!</f>
        <v>#REF!</v>
      </c>
      <c r="T411" s="29" t="e">
        <f>K411/#REF!</f>
        <v>#REF!</v>
      </c>
      <c r="U411" s="29" t="e">
        <f>L411/#REF!</f>
        <v>#REF!</v>
      </c>
      <c r="W411" t="str">
        <f>VLOOKUP(R411,'De Para'!$O$9:$P$25,2,FALSE)</f>
        <v>Lojas com todas as metas</v>
      </c>
      <c r="X411">
        <f>VLOOKUP(W411,content!$B:$C,2,FALSE)</f>
        <v>741869</v>
      </c>
      <c r="Y411">
        <f>VLOOKUP(F411&amp;W411,content!$E:$H,4,FALSE)</f>
        <v>741921</v>
      </c>
    </row>
    <row r="412" spans="1:25" x14ac:dyDescent="0.25">
      <c r="A412">
        <v>1223</v>
      </c>
      <c r="B412" t="str">
        <f>VLOOKUP($A412,'De Para'!$AI$2:$AL$1051,2,0)</f>
        <v>PIABETÁ - RJ</v>
      </c>
      <c r="C412">
        <f>VLOOKUP($A412,'De Para'!$AI$2:$AL$1051,3,0)</f>
        <v>216</v>
      </c>
      <c r="D412" t="str">
        <f>VLOOKUP($A412,'De Para'!$AI$2:$AL$1051,4,0)</f>
        <v>RIO/ES</v>
      </c>
      <c r="E412">
        <v>0</v>
      </c>
      <c r="F412" s="7" t="str">
        <f>VLOOKUP($A412,'[1]PORTE 18-19'!$A$4:$M$1053,13,0)</f>
        <v>PORTE 5</v>
      </c>
      <c r="G412">
        <f>VLOOKUP($F412,'De Para'!$M$2:$O$7,3,0)</f>
        <v>140</v>
      </c>
      <c r="H412" s="7" t="str">
        <f>VLOOKUP($R412,'De Para'!$M$10:$N$25,2,0)</f>
        <v>PERFIL A</v>
      </c>
      <c r="I412" s="7" t="str">
        <f t="shared" si="52"/>
        <v>PORTE 5 / PERFIL A</v>
      </c>
      <c r="J412" s="1">
        <f>VLOOKUP($A412,'De Para'!$D$2:$E$1051,2,0)</f>
        <v>852883.85999999987</v>
      </c>
      <c r="K412" s="1">
        <f>VLOOKUP($A412,'De Para'!$A$2:$B$1051,2,0)</f>
        <v>716980.97806909215</v>
      </c>
      <c r="L412" s="1">
        <f>VLOOKUP(A412,'De Para'!$G$2:$H$1050,2,0)</f>
        <v>98592.700975009997</v>
      </c>
      <c r="M412">
        <f>VLOOKUP($A412,'De Para'!$J$2:$K$1051,2,0)</f>
        <v>188</v>
      </c>
      <c r="N412">
        <f t="shared" si="54"/>
        <v>1</v>
      </c>
      <c r="O412">
        <f t="shared" si="55"/>
        <v>1</v>
      </c>
      <c r="P412">
        <f t="shared" si="56"/>
        <v>1</v>
      </c>
      <c r="Q412">
        <f t="shared" si="57"/>
        <v>1</v>
      </c>
      <c r="R412" t="str">
        <f t="shared" si="53"/>
        <v>1111</v>
      </c>
      <c r="S412" s="29" t="e">
        <f>J412/#REF!</f>
        <v>#REF!</v>
      </c>
      <c r="T412" s="29" t="e">
        <f>K412/#REF!</f>
        <v>#REF!</v>
      </c>
      <c r="U412" s="29" t="e">
        <f>L412/#REF!</f>
        <v>#REF!</v>
      </c>
      <c r="W412" t="str">
        <f>VLOOKUP(R412,'De Para'!$O$9:$P$25,2,FALSE)</f>
        <v>Lojas com todas as metas</v>
      </c>
      <c r="X412">
        <f>VLOOKUP(W412,content!$B:$C,2,FALSE)</f>
        <v>741869</v>
      </c>
      <c r="Y412">
        <f>VLOOKUP(F412&amp;W412,content!$E:$H,4,FALSE)</f>
        <v>741921</v>
      </c>
    </row>
    <row r="413" spans="1:25" x14ac:dyDescent="0.25">
      <c r="A413">
        <v>1224</v>
      </c>
      <c r="B413" t="str">
        <f>VLOOKUP($A413,'De Para'!$AI$2:$AL$1051,2,0)</f>
        <v>POÁ - SP</v>
      </c>
      <c r="C413">
        <f>VLOOKUP($A413,'De Para'!$AI$2:$AL$1051,3,0)</f>
        <v>316</v>
      </c>
      <c r="D413" t="str">
        <f>VLOOKUP($A413,'De Para'!$AI$2:$AL$1051,4,0)</f>
        <v>GDE SP</v>
      </c>
      <c r="E413">
        <v>0</v>
      </c>
      <c r="F413" s="7" t="str">
        <f>VLOOKUP($A413,'[1]PORTE 18-19'!$A$4:$M$1053,13,0)</f>
        <v>PORTE 3</v>
      </c>
      <c r="G413">
        <f>VLOOKUP($F413,'De Para'!$M$2:$O$7,3,0)</f>
        <v>90</v>
      </c>
      <c r="H413" s="7" t="str">
        <f>VLOOKUP($R413,'De Para'!$M$10:$N$25,2,0)</f>
        <v>PERFIL A</v>
      </c>
      <c r="I413" s="7" t="str">
        <f t="shared" si="52"/>
        <v>PORTE 3 / PERFIL A</v>
      </c>
      <c r="J413" s="1">
        <f>VLOOKUP($A413,'De Para'!$D$2:$E$1051,2,0)</f>
        <v>340606.50000000006</v>
      </c>
      <c r="K413" s="1">
        <f>VLOOKUP($A413,'De Para'!$A$2:$B$1051,2,0)</f>
        <v>280376.49205932638</v>
      </c>
      <c r="L413" s="1">
        <f>VLOOKUP(A413,'De Para'!$G$2:$H$1050,2,0)</f>
        <v>82046.371257707186</v>
      </c>
      <c r="M413">
        <f>VLOOKUP($A413,'De Para'!$J$2:$K$1051,2,0)</f>
        <v>93</v>
      </c>
      <c r="N413">
        <f t="shared" si="54"/>
        <v>1</v>
      </c>
      <c r="O413">
        <f t="shared" si="55"/>
        <v>1</v>
      </c>
      <c r="P413">
        <f t="shared" si="56"/>
        <v>1</v>
      </c>
      <c r="Q413">
        <f t="shared" si="57"/>
        <v>1</v>
      </c>
      <c r="R413" t="str">
        <f t="shared" si="53"/>
        <v>1111</v>
      </c>
      <c r="S413" s="29" t="e">
        <f>J413/#REF!</f>
        <v>#REF!</v>
      </c>
      <c r="T413" s="29" t="e">
        <f>K413/#REF!</f>
        <v>#REF!</v>
      </c>
      <c r="U413" s="29" t="e">
        <f>L413/#REF!</f>
        <v>#REF!</v>
      </c>
      <c r="W413" t="str">
        <f>VLOOKUP(R413,'De Para'!$O$9:$P$25,2,FALSE)</f>
        <v>Lojas com todas as metas</v>
      </c>
      <c r="X413">
        <f>VLOOKUP(W413,content!$B:$C,2,FALSE)</f>
        <v>741869</v>
      </c>
      <c r="Y413">
        <f>VLOOKUP(F413&amp;W413,content!$E:$H,4,FALSE)</f>
        <v>741893</v>
      </c>
    </row>
    <row r="414" spans="1:25" x14ac:dyDescent="0.25">
      <c r="A414">
        <v>1226</v>
      </c>
      <c r="B414" t="str">
        <f>VLOOKUP($A414,'De Para'!$AI$2:$AL$1051,2,0)</f>
        <v>ARTHUR ALVIM - SP</v>
      </c>
      <c r="C414">
        <f>VLOOKUP($A414,'De Para'!$AI$2:$AL$1051,3,0)</f>
        <v>317</v>
      </c>
      <c r="D414" t="str">
        <f>VLOOKUP($A414,'De Para'!$AI$2:$AL$1051,4,0)</f>
        <v>GDE SP</v>
      </c>
      <c r="E414">
        <v>0</v>
      </c>
      <c r="F414" s="7" t="str">
        <f>VLOOKUP($A414,'[1]PORTE 18-19'!$A$4:$M$1053,13,0)</f>
        <v>PORTE 3</v>
      </c>
      <c r="G414">
        <f>VLOOKUP($F414,'De Para'!$M$2:$O$7,3,0)</f>
        <v>90</v>
      </c>
      <c r="H414" s="7" t="str">
        <f>VLOOKUP($R414,'De Para'!$M$10:$N$25,2,0)</f>
        <v>PERFIL A</v>
      </c>
      <c r="I414" s="7" t="str">
        <f t="shared" si="52"/>
        <v>PORTE 3 / PERFIL A</v>
      </c>
      <c r="J414" s="1">
        <f>VLOOKUP($A414,'De Para'!$D$2:$E$1051,2,0)</f>
        <v>272581.86000000004</v>
      </c>
      <c r="K414" s="1">
        <f>VLOOKUP($A414,'De Para'!$A$2:$B$1051,2,0)</f>
        <v>258619.18434325923</v>
      </c>
      <c r="L414" s="1">
        <f>VLOOKUP(A414,'De Para'!$G$2:$H$1050,2,0)</f>
        <v>68193.648623157584</v>
      </c>
      <c r="M414">
        <f>VLOOKUP($A414,'De Para'!$J$2:$K$1051,2,0)</f>
        <v>80</v>
      </c>
      <c r="N414">
        <f t="shared" si="54"/>
        <v>1</v>
      </c>
      <c r="O414">
        <f t="shared" si="55"/>
        <v>1</v>
      </c>
      <c r="P414">
        <f t="shared" si="56"/>
        <v>1</v>
      </c>
      <c r="Q414">
        <f t="shared" si="57"/>
        <v>1</v>
      </c>
      <c r="R414" t="str">
        <f t="shared" si="53"/>
        <v>1111</v>
      </c>
      <c r="S414" s="29" t="e">
        <f>J414/#REF!</f>
        <v>#REF!</v>
      </c>
      <c r="T414" s="29" t="e">
        <f>K414/#REF!</f>
        <v>#REF!</v>
      </c>
      <c r="U414" s="29" t="e">
        <f>L414/#REF!</f>
        <v>#REF!</v>
      </c>
      <c r="W414" t="str">
        <f>VLOOKUP(R414,'De Para'!$O$9:$P$25,2,FALSE)</f>
        <v>Lojas com todas as metas</v>
      </c>
      <c r="X414">
        <f>VLOOKUP(W414,content!$B:$C,2,FALSE)</f>
        <v>741869</v>
      </c>
      <c r="Y414">
        <f>VLOOKUP(F414&amp;W414,content!$E:$H,4,FALSE)</f>
        <v>741893</v>
      </c>
    </row>
    <row r="415" spans="1:25" x14ac:dyDescent="0.25">
      <c r="A415">
        <v>1228</v>
      </c>
      <c r="B415" t="str">
        <f>VLOOKUP($A415,'De Para'!$AI$2:$AL$1051,2,0)</f>
        <v>LEME - SP</v>
      </c>
      <c r="C415">
        <f>VLOOKUP($A415,'De Para'!$AI$2:$AL$1051,3,0)</f>
        <v>111</v>
      </c>
      <c r="D415" t="str">
        <f>VLOOKUP($A415,'De Para'!$AI$2:$AL$1051,4,0)</f>
        <v>SPI/CO</v>
      </c>
      <c r="E415">
        <v>0</v>
      </c>
      <c r="F415" s="7" t="str">
        <f>VLOOKUP($A415,'[1]PORTE 18-19'!$A$4:$M$1053,13,0)</f>
        <v>PORTE 2</v>
      </c>
      <c r="G415">
        <f>VLOOKUP($F415,'De Para'!$M$2:$O$7,3,0)</f>
        <v>70</v>
      </c>
      <c r="H415" s="7" t="str">
        <f>VLOOKUP($R415,'De Para'!$M$10:$N$25,2,0)</f>
        <v>PERFIL A</v>
      </c>
      <c r="I415" s="7" t="str">
        <f t="shared" si="52"/>
        <v>PORTE 2 / PERFIL A</v>
      </c>
      <c r="J415" s="1">
        <f>VLOOKUP($A415,'De Para'!$D$2:$E$1051,2,0)</f>
        <v>184231.6</v>
      </c>
      <c r="K415" s="1">
        <f>VLOOKUP($A415,'De Para'!$A$2:$B$1051,2,0)</f>
        <v>60185.903036166404</v>
      </c>
      <c r="L415" s="1">
        <f>VLOOKUP(A415,'De Para'!$G$2:$H$1050,2,0)</f>
        <v>54253.148768413754</v>
      </c>
      <c r="M415">
        <f>VLOOKUP($A415,'De Para'!$J$2:$K$1051,2,0)</f>
        <v>58</v>
      </c>
      <c r="N415">
        <f t="shared" si="54"/>
        <v>1</v>
      </c>
      <c r="O415">
        <f t="shared" si="55"/>
        <v>1</v>
      </c>
      <c r="P415">
        <f t="shared" si="56"/>
        <v>1</v>
      </c>
      <c r="Q415">
        <f t="shared" si="57"/>
        <v>1</v>
      </c>
      <c r="R415" t="str">
        <f t="shared" si="53"/>
        <v>1111</v>
      </c>
      <c r="S415" s="29" t="e">
        <f>J415/#REF!</f>
        <v>#REF!</v>
      </c>
      <c r="T415" s="29" t="e">
        <f>K415/#REF!</f>
        <v>#REF!</v>
      </c>
      <c r="U415" s="29" t="e">
        <f>L415/#REF!</f>
        <v>#REF!</v>
      </c>
      <c r="W415" t="str">
        <f>VLOOKUP(R415,'De Para'!$O$9:$P$25,2,FALSE)</f>
        <v>Lojas com todas as metas</v>
      </c>
      <c r="X415">
        <f>VLOOKUP(W415,content!$B:$C,2,FALSE)</f>
        <v>741869</v>
      </c>
      <c r="Y415">
        <f>VLOOKUP(F415&amp;W415,content!$E:$H,4,FALSE)</f>
        <v>741882</v>
      </c>
    </row>
    <row r="416" spans="1:25" x14ac:dyDescent="0.25">
      <c r="A416">
        <v>1229</v>
      </c>
      <c r="B416" t="str">
        <f>VLOOKUP($A416,'De Para'!$AI$2:$AL$1051,2,0)</f>
        <v>INDAIATUBA - SP</v>
      </c>
      <c r="C416">
        <f>VLOOKUP($A416,'De Para'!$AI$2:$AL$1051,3,0)</f>
        <v>115</v>
      </c>
      <c r="D416" t="str">
        <f>VLOOKUP($A416,'De Para'!$AI$2:$AL$1051,4,0)</f>
        <v>SPI/CO</v>
      </c>
      <c r="E416">
        <v>0</v>
      </c>
      <c r="F416" s="7" t="str">
        <f>VLOOKUP($A416,'[1]PORTE 18-19'!$A$4:$M$1053,13,0)</f>
        <v>PORTE 2</v>
      </c>
      <c r="G416">
        <f>VLOOKUP($F416,'De Para'!$M$2:$O$7,3,0)</f>
        <v>70</v>
      </c>
      <c r="H416" s="7" t="str">
        <f>VLOOKUP($R416,'De Para'!$M$10:$N$25,2,0)</f>
        <v>PERFIL A</v>
      </c>
      <c r="I416" s="7" t="str">
        <f t="shared" si="52"/>
        <v>PORTE 2 / PERFIL A</v>
      </c>
      <c r="J416" s="1">
        <f>VLOOKUP($A416,'De Para'!$D$2:$E$1051,2,0)</f>
        <v>222903.52000000005</v>
      </c>
      <c r="K416" s="1">
        <f>VLOOKUP($A416,'De Para'!$A$2:$B$1051,2,0)</f>
        <v>119452.65422532374</v>
      </c>
      <c r="L416" s="1">
        <f>VLOOKUP(A416,'De Para'!$G$2:$H$1050,2,0)</f>
        <v>59078.551002965134</v>
      </c>
      <c r="M416">
        <f>VLOOKUP($A416,'De Para'!$J$2:$K$1051,2,0)</f>
        <v>54</v>
      </c>
      <c r="N416">
        <f t="shared" si="54"/>
        <v>1</v>
      </c>
      <c r="O416">
        <f t="shared" si="55"/>
        <v>1</v>
      </c>
      <c r="P416">
        <f t="shared" si="56"/>
        <v>1</v>
      </c>
      <c r="Q416">
        <f t="shared" si="57"/>
        <v>1</v>
      </c>
      <c r="R416" t="str">
        <f t="shared" si="53"/>
        <v>1111</v>
      </c>
      <c r="S416" s="29" t="e">
        <f>J416/#REF!</f>
        <v>#REF!</v>
      </c>
      <c r="T416" s="29" t="e">
        <f>K416/#REF!</f>
        <v>#REF!</v>
      </c>
      <c r="U416" s="29" t="e">
        <f>L416/#REF!</f>
        <v>#REF!</v>
      </c>
      <c r="W416" t="str">
        <f>VLOOKUP(R416,'De Para'!$O$9:$P$25,2,FALSE)</f>
        <v>Lojas com todas as metas</v>
      </c>
      <c r="X416">
        <f>VLOOKUP(W416,content!$B:$C,2,FALSE)</f>
        <v>741869</v>
      </c>
      <c r="Y416">
        <f>VLOOKUP(F416&amp;W416,content!$E:$H,4,FALSE)</f>
        <v>741882</v>
      </c>
    </row>
    <row r="417" spans="1:25" x14ac:dyDescent="0.25">
      <c r="A417">
        <v>1230</v>
      </c>
      <c r="B417" t="str">
        <f>VLOOKUP($A417,'De Para'!$AI$2:$AL$1051,2,0)</f>
        <v>CRUZEIRO - SP</v>
      </c>
      <c r="C417">
        <f>VLOOKUP($A417,'De Para'!$AI$2:$AL$1051,3,0)</f>
        <v>112</v>
      </c>
      <c r="D417" t="str">
        <f>VLOOKUP($A417,'De Para'!$AI$2:$AL$1051,4,0)</f>
        <v>SPI/CO</v>
      </c>
      <c r="E417">
        <v>0</v>
      </c>
      <c r="F417" s="7" t="str">
        <f>VLOOKUP($A417,'[1]PORTE 18-19'!$A$4:$M$1053,13,0)</f>
        <v>PORTE 2</v>
      </c>
      <c r="G417">
        <f>VLOOKUP($F417,'De Para'!$M$2:$O$7,3,0)</f>
        <v>70</v>
      </c>
      <c r="H417" s="7" t="str">
        <f>VLOOKUP($R417,'De Para'!$M$10:$N$25,2,0)</f>
        <v>PERFIL A</v>
      </c>
      <c r="I417" s="7" t="str">
        <f t="shared" si="52"/>
        <v>PORTE 2 / PERFIL A</v>
      </c>
      <c r="J417" s="1">
        <f>VLOOKUP($A417,'De Para'!$D$2:$E$1051,2,0)</f>
        <v>252606.16000000006</v>
      </c>
      <c r="K417" s="1">
        <f>VLOOKUP($A417,'De Para'!$A$2:$B$1051,2,0)</f>
        <v>257479.61653804226</v>
      </c>
      <c r="L417" s="1">
        <f>VLOOKUP(A417,'De Para'!$G$2:$H$1050,2,0)</f>
        <v>73907.261176909436</v>
      </c>
      <c r="M417">
        <f>VLOOKUP($A417,'De Para'!$J$2:$K$1051,2,0)</f>
        <v>68</v>
      </c>
      <c r="N417">
        <f t="shared" si="54"/>
        <v>1</v>
      </c>
      <c r="O417">
        <f t="shared" si="55"/>
        <v>1</v>
      </c>
      <c r="P417">
        <f t="shared" si="56"/>
        <v>1</v>
      </c>
      <c r="Q417">
        <f t="shared" si="57"/>
        <v>1</v>
      </c>
      <c r="R417" t="str">
        <f t="shared" si="53"/>
        <v>1111</v>
      </c>
      <c r="S417" s="29" t="e">
        <f>J417/#REF!</f>
        <v>#REF!</v>
      </c>
      <c r="T417" s="29" t="e">
        <f>K417/#REF!</f>
        <v>#REF!</v>
      </c>
      <c r="U417" s="29" t="e">
        <f>L417/#REF!</f>
        <v>#REF!</v>
      </c>
      <c r="W417" t="str">
        <f>VLOOKUP(R417,'De Para'!$O$9:$P$25,2,FALSE)</f>
        <v>Lojas com todas as metas</v>
      </c>
      <c r="X417">
        <f>VLOOKUP(W417,content!$B:$C,2,FALSE)</f>
        <v>741869</v>
      </c>
      <c r="Y417">
        <f>VLOOKUP(F417&amp;W417,content!$E:$H,4,FALSE)</f>
        <v>741882</v>
      </c>
    </row>
    <row r="418" spans="1:25" x14ac:dyDescent="0.25">
      <c r="A418">
        <v>1231</v>
      </c>
      <c r="B418" t="str">
        <f>VLOOKUP($A418,'De Para'!$AI$2:$AL$1051,2,0)</f>
        <v>SHOP METRÔ STA.CRUZ - SP</v>
      </c>
      <c r="C418">
        <f>VLOOKUP($A418,'De Para'!$AI$2:$AL$1051,3,0)</f>
        <v>319</v>
      </c>
      <c r="D418" t="str">
        <f>VLOOKUP($A418,'De Para'!$AI$2:$AL$1051,4,0)</f>
        <v>GDE SP</v>
      </c>
      <c r="E418">
        <v>0</v>
      </c>
      <c r="F418" s="7" t="str">
        <f>VLOOKUP($A418,'[1]PORTE 18-19'!$A$4:$M$1053,13,0)</f>
        <v>PORTE 4</v>
      </c>
      <c r="G418">
        <f>VLOOKUP($F418,'De Para'!$M$2:$O$7,3,0)</f>
        <v>115</v>
      </c>
      <c r="H418" s="7" t="str">
        <f>VLOOKUP($R418,'De Para'!$M$10:$N$25,2,0)</f>
        <v>PERFIL A</v>
      </c>
      <c r="I418" s="7" t="str">
        <f t="shared" si="52"/>
        <v>PORTE 4 / PERFIL A</v>
      </c>
      <c r="J418" s="1">
        <f>VLOOKUP($A418,'De Para'!$D$2:$E$1051,2,0)</f>
        <v>306693.02999999991</v>
      </c>
      <c r="K418" s="1">
        <f>VLOOKUP($A418,'De Para'!$A$2:$B$1051,2,0)</f>
        <v>423554.7815830594</v>
      </c>
      <c r="L418" s="1">
        <f>VLOOKUP(A418,'De Para'!$G$2:$H$1050,2,0)</f>
        <v>117927.049134509</v>
      </c>
      <c r="M418">
        <f>VLOOKUP($A418,'De Para'!$J$2:$K$1051,2,0)</f>
        <v>68</v>
      </c>
      <c r="N418">
        <f t="shared" si="54"/>
        <v>1</v>
      </c>
      <c r="O418">
        <f t="shared" si="55"/>
        <v>1</v>
      </c>
      <c r="P418">
        <f t="shared" si="56"/>
        <v>1</v>
      </c>
      <c r="Q418">
        <f t="shared" si="57"/>
        <v>1</v>
      </c>
      <c r="R418" t="str">
        <f t="shared" si="53"/>
        <v>1111</v>
      </c>
      <c r="S418" s="29" t="e">
        <f>J418/#REF!</f>
        <v>#REF!</v>
      </c>
      <c r="T418" s="29" t="e">
        <f>K418/#REF!</f>
        <v>#REF!</v>
      </c>
      <c r="U418" s="29" t="e">
        <f>L418/#REF!</f>
        <v>#REF!</v>
      </c>
      <c r="W418" t="str">
        <f>VLOOKUP(R418,'De Para'!$O$9:$P$25,2,FALSE)</f>
        <v>Lojas com todas as metas</v>
      </c>
      <c r="X418">
        <f>VLOOKUP(W418,content!$B:$C,2,FALSE)</f>
        <v>741869</v>
      </c>
      <c r="Y418">
        <f>VLOOKUP(F418&amp;W418,content!$E:$H,4,FALSE)</f>
        <v>741916</v>
      </c>
    </row>
    <row r="419" spans="1:25" x14ac:dyDescent="0.25">
      <c r="A419">
        <v>1233</v>
      </c>
      <c r="B419" t="str">
        <f>VLOOKUP($A419,'De Para'!$AI$2:$AL$1051,2,0)</f>
        <v>DOURADOS 1 - MS</v>
      </c>
      <c r="C419">
        <f>VLOOKUP($A419,'De Para'!$AI$2:$AL$1051,3,0)</f>
        <v>516</v>
      </c>
      <c r="D419" t="str">
        <f>VLOOKUP($A419,'De Para'!$AI$2:$AL$1051,4,0)</f>
        <v>SUL</v>
      </c>
      <c r="E419">
        <v>0</v>
      </c>
      <c r="F419" s="7" t="str">
        <f>VLOOKUP($A419,'[1]PORTE 18-19'!$A$4:$M$1053,13,0)</f>
        <v>PORTE 4</v>
      </c>
      <c r="G419">
        <f>VLOOKUP($F419,'De Para'!$M$2:$O$7,3,0)</f>
        <v>115</v>
      </c>
      <c r="H419" s="7" t="str">
        <f>VLOOKUP($R419,'De Para'!$M$10:$N$25,2,0)</f>
        <v>PERFIL A</v>
      </c>
      <c r="I419" s="7" t="str">
        <f t="shared" si="52"/>
        <v>PORTE 4 / PERFIL A</v>
      </c>
      <c r="J419" s="1">
        <f>VLOOKUP($A419,'De Para'!$D$2:$E$1051,2,0)</f>
        <v>552279.85999999987</v>
      </c>
      <c r="K419" s="1">
        <f>VLOOKUP($A419,'De Para'!$A$2:$B$1051,2,0)</f>
        <v>460765.20470097312</v>
      </c>
      <c r="L419" s="1">
        <f>VLOOKUP(A419,'De Para'!$G$2:$H$1050,2,0)</f>
        <v>92092.757334188384</v>
      </c>
      <c r="M419">
        <f>VLOOKUP($A419,'De Para'!$J$2:$K$1051,2,0)</f>
        <v>82</v>
      </c>
      <c r="N419">
        <f t="shared" si="54"/>
        <v>1</v>
      </c>
      <c r="O419">
        <f t="shared" si="55"/>
        <v>1</v>
      </c>
      <c r="P419">
        <f t="shared" si="56"/>
        <v>1</v>
      </c>
      <c r="Q419">
        <f t="shared" si="57"/>
        <v>1</v>
      </c>
      <c r="R419" t="str">
        <f t="shared" si="53"/>
        <v>1111</v>
      </c>
      <c r="S419" s="29" t="e">
        <f>J419/#REF!</f>
        <v>#REF!</v>
      </c>
      <c r="T419" s="29" t="e">
        <f>K419/#REF!</f>
        <v>#REF!</v>
      </c>
      <c r="U419" s="29" t="e">
        <f>L419/#REF!</f>
        <v>#REF!</v>
      </c>
      <c r="W419" t="str">
        <f>VLOOKUP(R419,'De Para'!$O$9:$P$25,2,FALSE)</f>
        <v>Lojas com todas as metas</v>
      </c>
      <c r="X419">
        <f>VLOOKUP(W419,content!$B:$C,2,FALSE)</f>
        <v>741869</v>
      </c>
      <c r="Y419">
        <f>VLOOKUP(F419&amp;W419,content!$E:$H,4,FALSE)</f>
        <v>741916</v>
      </c>
    </row>
    <row r="420" spans="1:25" x14ac:dyDescent="0.25">
      <c r="A420">
        <v>1234</v>
      </c>
      <c r="B420" t="str">
        <f>VLOOKUP($A420,'De Para'!$AI$2:$AL$1051,2,0)</f>
        <v xml:space="preserve"> RESENDE - RJ </v>
      </c>
      <c r="C420">
        <f>VLOOKUP($A420,'De Para'!$AI$2:$AL$1051,3,0)</f>
        <v>213</v>
      </c>
      <c r="D420" t="str">
        <f>VLOOKUP($A420,'De Para'!$AI$2:$AL$1051,4,0)</f>
        <v>RIO/ES</v>
      </c>
      <c r="E420">
        <v>0</v>
      </c>
      <c r="F420" s="7" t="str">
        <f>VLOOKUP($A420,'[1]PORTE 18-19'!$A$4:$M$1053,13,0)</f>
        <v>PORTE 4</v>
      </c>
      <c r="G420">
        <f>VLOOKUP($F420,'De Para'!$M$2:$O$7,3,0)</f>
        <v>115</v>
      </c>
      <c r="H420" s="7" t="str">
        <f>VLOOKUP($R420,'De Para'!$M$10:$N$25,2,0)</f>
        <v>PERFIL A</v>
      </c>
      <c r="I420" s="7" t="str">
        <f t="shared" si="52"/>
        <v>PORTE 4 / PERFIL A</v>
      </c>
      <c r="J420" s="1">
        <f>VLOOKUP($A420,'De Para'!$D$2:$E$1051,2,0)</f>
        <v>465128.67000000004</v>
      </c>
      <c r="K420" s="1">
        <f>VLOOKUP($A420,'De Para'!$A$2:$B$1051,2,0)</f>
        <v>499612.02055756014</v>
      </c>
      <c r="L420" s="1">
        <f>VLOOKUP(A420,'De Para'!$G$2:$H$1050,2,0)</f>
        <v>98919.908855348214</v>
      </c>
      <c r="M420">
        <f>VLOOKUP($A420,'De Para'!$J$2:$K$1051,2,0)</f>
        <v>106</v>
      </c>
      <c r="N420">
        <f t="shared" si="54"/>
        <v>1</v>
      </c>
      <c r="O420">
        <f t="shared" si="55"/>
        <v>1</v>
      </c>
      <c r="P420">
        <f t="shared" si="56"/>
        <v>1</v>
      </c>
      <c r="Q420">
        <f t="shared" si="57"/>
        <v>1</v>
      </c>
      <c r="R420" t="str">
        <f t="shared" si="53"/>
        <v>1111</v>
      </c>
      <c r="S420" s="29" t="e">
        <f>J420/#REF!</f>
        <v>#REF!</v>
      </c>
      <c r="T420" s="29" t="e">
        <f>K420/#REF!</f>
        <v>#REF!</v>
      </c>
      <c r="U420" s="29" t="e">
        <f>L420/#REF!</f>
        <v>#REF!</v>
      </c>
      <c r="W420" t="str">
        <f>VLOOKUP(R420,'De Para'!$O$9:$P$25,2,FALSE)</f>
        <v>Lojas com todas as metas</v>
      </c>
      <c r="X420">
        <f>VLOOKUP(W420,content!$B:$C,2,FALSE)</f>
        <v>741869</v>
      </c>
      <c r="Y420">
        <f>VLOOKUP(F420&amp;W420,content!$E:$H,4,FALSE)</f>
        <v>741916</v>
      </c>
    </row>
    <row r="421" spans="1:25" x14ac:dyDescent="0.25">
      <c r="A421">
        <v>1235</v>
      </c>
      <c r="B421" t="str">
        <f>VLOOKUP($A421,'De Para'!$AI$2:$AL$1051,2,0)</f>
        <v>GUARULHOS - PIMENTAS - SP</v>
      </c>
      <c r="C421">
        <f>VLOOKUP($A421,'De Para'!$AI$2:$AL$1051,3,0)</f>
        <v>317</v>
      </c>
      <c r="D421" t="str">
        <f>VLOOKUP($A421,'De Para'!$AI$2:$AL$1051,4,0)</f>
        <v>GDE SP</v>
      </c>
      <c r="E421">
        <v>0</v>
      </c>
      <c r="F421" s="7" t="str">
        <f>VLOOKUP($A421,'[1]PORTE 18-19'!$A$4:$M$1053,13,0)</f>
        <v>PORTE 4</v>
      </c>
      <c r="G421">
        <f>VLOOKUP($F421,'De Para'!$M$2:$O$7,3,0)</f>
        <v>115</v>
      </c>
      <c r="H421" s="7" t="str">
        <f>VLOOKUP($R421,'De Para'!$M$10:$N$25,2,0)</f>
        <v>PERFIL A</v>
      </c>
      <c r="I421" s="7" t="str">
        <f t="shared" si="52"/>
        <v>PORTE 4 / PERFIL A</v>
      </c>
      <c r="J421" s="1">
        <f>VLOOKUP($A421,'De Para'!$D$2:$E$1051,2,0)</f>
        <v>510566.15</v>
      </c>
      <c r="K421" s="1">
        <f>VLOOKUP($A421,'De Para'!$A$2:$B$1051,2,0)</f>
        <v>536255.84775788081</v>
      </c>
      <c r="L421" s="1">
        <f>VLOOKUP(A421,'De Para'!$G$2:$H$1050,2,0)</f>
        <v>87853.054447723276</v>
      </c>
      <c r="M421">
        <f>VLOOKUP($A421,'De Para'!$J$2:$K$1051,2,0)</f>
        <v>101</v>
      </c>
      <c r="N421">
        <f t="shared" si="54"/>
        <v>1</v>
      </c>
      <c r="O421">
        <f t="shared" si="55"/>
        <v>1</v>
      </c>
      <c r="P421">
        <f t="shared" si="56"/>
        <v>1</v>
      </c>
      <c r="Q421">
        <f t="shared" si="57"/>
        <v>1</v>
      </c>
      <c r="R421" t="str">
        <f t="shared" si="53"/>
        <v>1111</v>
      </c>
      <c r="S421" s="29" t="e">
        <f>J421/#REF!</f>
        <v>#REF!</v>
      </c>
      <c r="T421" s="29" t="e">
        <f>K421/#REF!</f>
        <v>#REF!</v>
      </c>
      <c r="U421" s="29" t="e">
        <f>L421/#REF!</f>
        <v>#REF!</v>
      </c>
      <c r="W421" t="str">
        <f>VLOOKUP(R421,'De Para'!$O$9:$P$25,2,FALSE)</f>
        <v>Lojas com todas as metas</v>
      </c>
      <c r="X421">
        <f>VLOOKUP(W421,content!$B:$C,2,FALSE)</f>
        <v>741869</v>
      </c>
      <c r="Y421">
        <f>VLOOKUP(F421&amp;W421,content!$E:$H,4,FALSE)</f>
        <v>741916</v>
      </c>
    </row>
    <row r="422" spans="1:25" x14ac:dyDescent="0.25">
      <c r="A422">
        <v>1236</v>
      </c>
      <c r="B422" t="str">
        <f>VLOOKUP($A422,'De Para'!$AI$2:$AL$1051,2,0)</f>
        <v>JD.GRIMALDI - SP</v>
      </c>
      <c r="C422">
        <f>VLOOKUP($A422,'De Para'!$AI$2:$AL$1051,3,0)</f>
        <v>318</v>
      </c>
      <c r="D422" t="str">
        <f>VLOOKUP($A422,'De Para'!$AI$2:$AL$1051,4,0)</f>
        <v>GDE SP</v>
      </c>
      <c r="E422">
        <v>0</v>
      </c>
      <c r="F422" s="7" t="str">
        <f>VLOOKUP($A422,'[1]PORTE 18-19'!$A$4:$M$1053,13,0)</f>
        <v>PORTE 4</v>
      </c>
      <c r="G422">
        <f>VLOOKUP($F422,'De Para'!$M$2:$O$7,3,0)</f>
        <v>115</v>
      </c>
      <c r="H422" s="7" t="str">
        <f>VLOOKUP($R422,'De Para'!$M$10:$N$25,2,0)</f>
        <v>PERFIL A</v>
      </c>
      <c r="I422" s="7" t="str">
        <f t="shared" si="52"/>
        <v>PORTE 4 / PERFIL A</v>
      </c>
      <c r="J422" s="1">
        <f>VLOOKUP($A422,'De Para'!$D$2:$E$1051,2,0)</f>
        <v>550767.84</v>
      </c>
      <c r="K422" s="1">
        <f>VLOOKUP($A422,'De Para'!$A$2:$B$1051,2,0)</f>
        <v>457513.05451619835</v>
      </c>
      <c r="L422" s="1">
        <f>VLOOKUP(A422,'De Para'!$G$2:$H$1050,2,0)</f>
        <v>118155.53670802277</v>
      </c>
      <c r="M422">
        <f>VLOOKUP($A422,'De Para'!$J$2:$K$1051,2,0)</f>
        <v>131</v>
      </c>
      <c r="N422">
        <f t="shared" si="54"/>
        <v>1</v>
      </c>
      <c r="O422">
        <f t="shared" si="55"/>
        <v>1</v>
      </c>
      <c r="P422">
        <f t="shared" si="56"/>
        <v>1</v>
      </c>
      <c r="Q422">
        <f t="shared" si="57"/>
        <v>1</v>
      </c>
      <c r="R422" t="str">
        <f t="shared" si="53"/>
        <v>1111</v>
      </c>
      <c r="S422" s="29" t="e">
        <f>J422/#REF!</f>
        <v>#REF!</v>
      </c>
      <c r="T422" s="29" t="e">
        <f>K422/#REF!</f>
        <v>#REF!</v>
      </c>
      <c r="U422" s="29" t="e">
        <f>L422/#REF!</f>
        <v>#REF!</v>
      </c>
      <c r="W422" t="str">
        <f>VLOOKUP(R422,'De Para'!$O$9:$P$25,2,FALSE)</f>
        <v>Lojas com todas as metas</v>
      </c>
      <c r="X422">
        <f>VLOOKUP(W422,content!$B:$C,2,FALSE)</f>
        <v>741869</v>
      </c>
      <c r="Y422">
        <f>VLOOKUP(F422&amp;W422,content!$E:$H,4,FALSE)</f>
        <v>741916</v>
      </c>
    </row>
    <row r="423" spans="1:25" x14ac:dyDescent="0.25">
      <c r="A423">
        <v>1237</v>
      </c>
      <c r="B423" t="str">
        <f>VLOOKUP($A423,'De Para'!$AI$2:$AL$1051,2,0)</f>
        <v>RIBEIRÃO PRETO - SP</v>
      </c>
      <c r="C423">
        <f>VLOOKUP($A423,'De Para'!$AI$2:$AL$1051,3,0)</f>
        <v>111</v>
      </c>
      <c r="D423" t="str">
        <f>VLOOKUP($A423,'De Para'!$AI$2:$AL$1051,4,0)</f>
        <v>SPI/CO</v>
      </c>
      <c r="E423">
        <v>0</v>
      </c>
      <c r="F423" s="7" t="str">
        <f>VLOOKUP($A423,'[1]PORTE 18-19'!$A$4:$M$1053,13,0)</f>
        <v>PORTE 4</v>
      </c>
      <c r="G423">
        <f>VLOOKUP($F423,'De Para'!$M$2:$O$7,3,0)</f>
        <v>115</v>
      </c>
      <c r="H423" s="7" t="str">
        <f>VLOOKUP($R423,'De Para'!$M$10:$N$25,2,0)</f>
        <v>PERFIL A</v>
      </c>
      <c r="I423" s="7" t="str">
        <f t="shared" si="52"/>
        <v>PORTE 4 / PERFIL A</v>
      </c>
      <c r="J423" s="1">
        <f>VLOOKUP($A423,'De Para'!$D$2:$E$1051,2,0)</f>
        <v>615247.49</v>
      </c>
      <c r="K423" s="1">
        <f>VLOOKUP($A423,'De Para'!$A$2:$B$1051,2,0)</f>
        <v>734575.01759810396</v>
      </c>
      <c r="L423" s="1">
        <f>VLOOKUP(A423,'De Para'!$G$2:$H$1050,2,0)</f>
        <v>92539.017412387562</v>
      </c>
      <c r="M423">
        <f>VLOOKUP($A423,'De Para'!$J$2:$K$1051,2,0)</f>
        <v>143</v>
      </c>
      <c r="N423">
        <f t="shared" si="54"/>
        <v>1</v>
      </c>
      <c r="O423">
        <f t="shared" si="55"/>
        <v>1</v>
      </c>
      <c r="P423">
        <f t="shared" si="56"/>
        <v>1</v>
      </c>
      <c r="Q423">
        <f t="shared" si="57"/>
        <v>1</v>
      </c>
      <c r="R423" t="str">
        <f t="shared" si="53"/>
        <v>1111</v>
      </c>
      <c r="S423" s="29" t="e">
        <f>J423/#REF!</f>
        <v>#REF!</v>
      </c>
      <c r="T423" s="29" t="e">
        <f>K423/#REF!</f>
        <v>#REF!</v>
      </c>
      <c r="U423" s="29" t="e">
        <f>L423/#REF!</f>
        <v>#REF!</v>
      </c>
      <c r="W423" t="str">
        <f>VLOOKUP(R423,'De Para'!$O$9:$P$25,2,FALSE)</f>
        <v>Lojas com todas as metas</v>
      </c>
      <c r="X423">
        <f>VLOOKUP(W423,content!$B:$C,2,FALSE)</f>
        <v>741869</v>
      </c>
      <c r="Y423">
        <f>VLOOKUP(F423&amp;W423,content!$E:$H,4,FALSE)</f>
        <v>741916</v>
      </c>
    </row>
    <row r="424" spans="1:25" x14ac:dyDescent="0.25">
      <c r="A424">
        <v>1238</v>
      </c>
      <c r="B424" t="str">
        <f>VLOOKUP($A424,'De Para'!$AI$2:$AL$1051,2,0)</f>
        <v>HIPERCENTRO BH 3 - MG</v>
      </c>
      <c r="C424">
        <f>VLOOKUP($A424,'De Para'!$AI$2:$AL$1051,3,0)</f>
        <v>414</v>
      </c>
      <c r="D424" t="str">
        <f>VLOOKUP($A424,'De Para'!$AI$2:$AL$1051,4,0)</f>
        <v>MG/NE</v>
      </c>
      <c r="E424">
        <v>0</v>
      </c>
      <c r="F424" s="7" t="str">
        <f>VLOOKUP($A424,'[1]PORTE 18-19'!$A$4:$M$1053,13,0)</f>
        <v>PORTE 3</v>
      </c>
      <c r="G424">
        <f>VLOOKUP($F424,'De Para'!$M$2:$O$7,3,0)</f>
        <v>90</v>
      </c>
      <c r="H424" s="7" t="str">
        <f>VLOOKUP($R424,'De Para'!$M$10:$N$25,2,0)</f>
        <v>PERFIL A</v>
      </c>
      <c r="I424" s="7" t="str">
        <f t="shared" si="52"/>
        <v>PORTE 3 / PERFIL A</v>
      </c>
      <c r="J424" s="1">
        <f>VLOOKUP($A424,'De Para'!$D$2:$E$1051,2,0)</f>
        <v>489257.5500000001</v>
      </c>
      <c r="K424" s="1">
        <f>VLOOKUP($A424,'De Para'!$A$2:$B$1051,2,0)</f>
        <v>413571.56766495644</v>
      </c>
      <c r="L424" s="1">
        <f>VLOOKUP(A424,'De Para'!$G$2:$H$1050,2,0)</f>
        <v>91896.985347479276</v>
      </c>
      <c r="M424">
        <f>VLOOKUP($A424,'De Para'!$J$2:$K$1051,2,0)</f>
        <v>102</v>
      </c>
      <c r="N424">
        <f t="shared" si="54"/>
        <v>1</v>
      </c>
      <c r="O424">
        <f t="shared" si="55"/>
        <v>1</v>
      </c>
      <c r="P424">
        <f t="shared" si="56"/>
        <v>1</v>
      </c>
      <c r="Q424">
        <f t="shared" si="57"/>
        <v>1</v>
      </c>
      <c r="R424" t="str">
        <f t="shared" si="53"/>
        <v>1111</v>
      </c>
      <c r="S424" s="29" t="e">
        <f>J424/#REF!</f>
        <v>#REF!</v>
      </c>
      <c r="T424" s="29" t="e">
        <f>K424/#REF!</f>
        <v>#REF!</v>
      </c>
      <c r="U424" s="29" t="e">
        <f>L424/#REF!</f>
        <v>#REF!</v>
      </c>
      <c r="W424" t="str">
        <f>VLOOKUP(R424,'De Para'!$O$9:$P$25,2,FALSE)</f>
        <v>Lojas com todas as metas</v>
      </c>
      <c r="X424">
        <f>VLOOKUP(W424,content!$B:$C,2,FALSE)</f>
        <v>741869</v>
      </c>
      <c r="Y424">
        <f>VLOOKUP(F424&amp;W424,content!$E:$H,4,FALSE)</f>
        <v>741893</v>
      </c>
    </row>
    <row r="425" spans="1:25" x14ac:dyDescent="0.25">
      <c r="A425">
        <v>1239</v>
      </c>
      <c r="B425" t="str">
        <f>VLOOKUP($A425,'De Para'!$AI$2:$AL$1051,2,0)</f>
        <v>SHOP GRAND PLAZA - STO. ANDRÉ - SP</v>
      </c>
      <c r="C425">
        <f>VLOOKUP($A425,'De Para'!$AI$2:$AL$1051,3,0)</f>
        <v>311</v>
      </c>
      <c r="D425" t="str">
        <f>VLOOKUP($A425,'De Para'!$AI$2:$AL$1051,4,0)</f>
        <v>GDE SP</v>
      </c>
      <c r="E425">
        <v>0</v>
      </c>
      <c r="F425" s="7" t="str">
        <f>VLOOKUP($A425,'[1]PORTE 18-19'!$A$4:$M$1053,13,0)</f>
        <v>PORTE 3</v>
      </c>
      <c r="G425">
        <f>VLOOKUP($F425,'De Para'!$M$2:$O$7,3,0)</f>
        <v>90</v>
      </c>
      <c r="H425" s="7" t="str">
        <f>VLOOKUP($R425,'De Para'!$M$10:$N$25,2,0)</f>
        <v>PERFIL A</v>
      </c>
      <c r="I425" s="7" t="str">
        <f t="shared" si="52"/>
        <v>PORTE 3 / PERFIL A</v>
      </c>
      <c r="J425" s="1">
        <f>VLOOKUP($A425,'De Para'!$D$2:$E$1051,2,0)</f>
        <v>279509.51999999996</v>
      </c>
      <c r="K425" s="1">
        <f>VLOOKUP($A425,'De Para'!$A$2:$B$1051,2,0)</f>
        <v>170440.39373791061</v>
      </c>
      <c r="L425" s="1">
        <f>VLOOKUP(A425,'De Para'!$G$2:$H$1050,2,0)</f>
        <v>87163.830524245452</v>
      </c>
      <c r="M425">
        <f>VLOOKUP($A425,'De Para'!$J$2:$K$1051,2,0)</f>
        <v>89</v>
      </c>
      <c r="N425">
        <f t="shared" si="54"/>
        <v>1</v>
      </c>
      <c r="O425">
        <f t="shared" si="55"/>
        <v>1</v>
      </c>
      <c r="P425">
        <f t="shared" si="56"/>
        <v>1</v>
      </c>
      <c r="Q425">
        <f t="shared" si="57"/>
        <v>1</v>
      </c>
      <c r="R425" t="str">
        <f t="shared" si="53"/>
        <v>1111</v>
      </c>
      <c r="S425" s="29" t="e">
        <f>J425/#REF!</f>
        <v>#REF!</v>
      </c>
      <c r="T425" s="29" t="e">
        <f>K425/#REF!</f>
        <v>#REF!</v>
      </c>
      <c r="U425" s="29" t="e">
        <f>L425/#REF!</f>
        <v>#REF!</v>
      </c>
      <c r="W425" t="str">
        <f>VLOOKUP(R425,'De Para'!$O$9:$P$25,2,FALSE)</f>
        <v>Lojas com todas as metas</v>
      </c>
      <c r="X425">
        <f>VLOOKUP(W425,content!$B:$C,2,FALSE)</f>
        <v>741869</v>
      </c>
      <c r="Y425">
        <f>VLOOKUP(F425&amp;W425,content!$E:$H,4,FALSE)</f>
        <v>741893</v>
      </c>
    </row>
    <row r="426" spans="1:25" x14ac:dyDescent="0.25">
      <c r="A426">
        <v>1240</v>
      </c>
      <c r="B426" t="str">
        <f>VLOOKUP($A426,'De Para'!$AI$2:$AL$1051,2,0)</f>
        <v xml:space="preserve"> SHOP CENTER ANGRA - RJ </v>
      </c>
      <c r="C426">
        <f>VLOOKUP($A426,'De Para'!$AI$2:$AL$1051,3,0)</f>
        <v>213</v>
      </c>
      <c r="D426" t="str">
        <f>VLOOKUP($A426,'De Para'!$AI$2:$AL$1051,4,0)</f>
        <v>RIO/ES</v>
      </c>
      <c r="E426">
        <v>0</v>
      </c>
      <c r="F426" s="7" t="str">
        <f>VLOOKUP($A426,'[1]PORTE 18-19'!$A$4:$M$1053,13,0)</f>
        <v>PORTE 4</v>
      </c>
      <c r="G426">
        <f>VLOOKUP($F426,'De Para'!$M$2:$O$7,3,0)</f>
        <v>115</v>
      </c>
      <c r="H426" s="7" t="str">
        <f>VLOOKUP($R426,'De Para'!$M$10:$N$25,2,0)</f>
        <v>PERFIL A</v>
      </c>
      <c r="I426" s="7" t="str">
        <f t="shared" si="52"/>
        <v>PORTE 4 / PERFIL A</v>
      </c>
      <c r="J426" s="1">
        <f>VLOOKUP($A426,'De Para'!$D$2:$E$1051,2,0)</f>
        <v>414962.14999999991</v>
      </c>
      <c r="K426" s="1">
        <f>VLOOKUP($A426,'De Para'!$A$2:$B$1051,2,0)</f>
        <v>415446.50760128512</v>
      </c>
      <c r="L426" s="1">
        <f>VLOOKUP(A426,'De Para'!$G$2:$H$1050,2,0)</f>
        <v>57730.439527029717</v>
      </c>
      <c r="M426">
        <f>VLOOKUP($A426,'De Para'!$J$2:$K$1051,2,0)</f>
        <v>69</v>
      </c>
      <c r="N426">
        <f t="shared" si="54"/>
        <v>1</v>
      </c>
      <c r="O426">
        <f t="shared" si="55"/>
        <v>1</v>
      </c>
      <c r="P426">
        <f t="shared" si="56"/>
        <v>1</v>
      </c>
      <c r="Q426">
        <f t="shared" si="57"/>
        <v>1</v>
      </c>
      <c r="R426" t="str">
        <f t="shared" si="53"/>
        <v>1111</v>
      </c>
      <c r="S426" s="29" t="e">
        <f>J426/#REF!</f>
        <v>#REF!</v>
      </c>
      <c r="T426" s="29" t="e">
        <f>K426/#REF!</f>
        <v>#REF!</v>
      </c>
      <c r="U426" s="29" t="e">
        <f>L426/#REF!</f>
        <v>#REF!</v>
      </c>
      <c r="W426" t="str">
        <f>VLOOKUP(R426,'De Para'!$O$9:$P$25,2,FALSE)</f>
        <v>Lojas com todas as metas</v>
      </c>
      <c r="X426">
        <f>VLOOKUP(W426,content!$B:$C,2,FALSE)</f>
        <v>741869</v>
      </c>
      <c r="Y426">
        <f>VLOOKUP(F426&amp;W426,content!$E:$H,4,FALSE)</f>
        <v>741916</v>
      </c>
    </row>
    <row r="427" spans="1:25" x14ac:dyDescent="0.25">
      <c r="A427">
        <v>1241</v>
      </c>
      <c r="B427" t="str">
        <f>VLOOKUP($A427,'De Para'!$AI$2:$AL$1051,2,0)</f>
        <v>SHOP CONTINENTAL - SP</v>
      </c>
      <c r="C427">
        <f>VLOOKUP($A427,'De Para'!$AI$2:$AL$1051,3,0)</f>
        <v>314</v>
      </c>
      <c r="D427" t="str">
        <f>VLOOKUP($A427,'De Para'!$AI$2:$AL$1051,4,0)</f>
        <v>GDE SP</v>
      </c>
      <c r="E427">
        <v>0</v>
      </c>
      <c r="F427" s="7" t="str">
        <f>VLOOKUP($A427,'[1]PORTE 18-19'!$A$4:$M$1053,13,0)</f>
        <v>PORTE 1</v>
      </c>
      <c r="G427">
        <f>VLOOKUP($F427,'De Para'!$M$2:$O$7,3,0)</f>
        <v>65</v>
      </c>
      <c r="H427" s="7" t="str">
        <f>VLOOKUP($R427,'De Para'!$M$10:$N$25,2,0)</f>
        <v>PERFIL A</v>
      </c>
      <c r="I427" s="7" t="str">
        <f t="shared" si="52"/>
        <v>PORTE 1 / PERFIL A</v>
      </c>
      <c r="J427" s="1">
        <f>VLOOKUP($A427,'De Para'!$D$2:$E$1051,2,0)</f>
        <v>106152.09000000001</v>
      </c>
      <c r="K427" s="1">
        <f>VLOOKUP($A427,'De Para'!$A$2:$B$1051,2,0)</f>
        <v>100534.50036567196</v>
      </c>
      <c r="L427" s="1">
        <f>VLOOKUP(A427,'De Para'!$G$2:$H$1050,2,0)</f>
        <v>45322.22266875986</v>
      </c>
      <c r="M427">
        <f>VLOOKUP($A427,'De Para'!$J$2:$K$1051,2,0)</f>
        <v>37</v>
      </c>
      <c r="N427">
        <f t="shared" si="54"/>
        <v>1</v>
      </c>
      <c r="O427">
        <f t="shared" si="55"/>
        <v>1</v>
      </c>
      <c r="P427">
        <f t="shared" si="56"/>
        <v>1</v>
      </c>
      <c r="Q427">
        <f t="shared" si="57"/>
        <v>1</v>
      </c>
      <c r="R427" t="str">
        <f t="shared" si="53"/>
        <v>1111</v>
      </c>
      <c r="S427" s="29" t="e">
        <f>J427/#REF!</f>
        <v>#REF!</v>
      </c>
      <c r="T427" s="29" t="e">
        <f>K427/#REF!</f>
        <v>#REF!</v>
      </c>
      <c r="U427" s="29" t="e">
        <f>L427/#REF!</f>
        <v>#REF!</v>
      </c>
      <c r="W427" t="str">
        <f>VLOOKUP(R427,'De Para'!$O$9:$P$25,2,FALSE)</f>
        <v>Lojas com todas as metas</v>
      </c>
      <c r="X427">
        <f>VLOOKUP(W427,content!$B:$C,2,FALSE)</f>
        <v>741869</v>
      </c>
      <c r="Y427">
        <f>VLOOKUP(F427&amp;W427,content!$E:$H,4,FALSE)</f>
        <v>741858</v>
      </c>
    </row>
    <row r="428" spans="1:25" x14ac:dyDescent="0.25">
      <c r="A428">
        <v>1242</v>
      </c>
      <c r="B428" t="str">
        <f>VLOOKUP($A428,'De Para'!$AI$2:$AL$1051,2,0)</f>
        <v>SÍTIO CERCADO - PR</v>
      </c>
      <c r="C428">
        <f>VLOOKUP($A428,'De Para'!$AI$2:$AL$1051,3,0)</f>
        <v>512</v>
      </c>
      <c r="D428" t="str">
        <f>VLOOKUP($A428,'De Para'!$AI$2:$AL$1051,4,0)</f>
        <v>SUL</v>
      </c>
      <c r="E428">
        <v>0</v>
      </c>
      <c r="F428" s="7" t="str">
        <f>VLOOKUP($A428,'[1]PORTE 18-19'!$A$4:$M$1053,13,0)</f>
        <v>PORTE 4</v>
      </c>
      <c r="G428">
        <f>VLOOKUP($F428,'De Para'!$M$2:$O$7,3,0)</f>
        <v>115</v>
      </c>
      <c r="H428" s="7" t="str">
        <f>VLOOKUP($R428,'De Para'!$M$10:$N$25,2,0)</f>
        <v>PERFIL A</v>
      </c>
      <c r="I428" s="7" t="str">
        <f t="shared" si="52"/>
        <v>PORTE 4 / PERFIL A</v>
      </c>
      <c r="J428" s="1">
        <f>VLOOKUP($A428,'De Para'!$D$2:$E$1051,2,0)</f>
        <v>384181.18</v>
      </c>
      <c r="K428" s="1">
        <f>VLOOKUP($A428,'De Para'!$A$2:$B$1051,2,0)</f>
        <v>492849.27613665431</v>
      </c>
      <c r="L428" s="1">
        <f>VLOOKUP(A428,'De Para'!$G$2:$H$1050,2,0)</f>
        <v>63443.112855381209</v>
      </c>
      <c r="M428">
        <f>VLOOKUP($A428,'De Para'!$J$2:$K$1051,2,0)</f>
        <v>83</v>
      </c>
      <c r="N428">
        <f t="shared" si="54"/>
        <v>1</v>
      </c>
      <c r="O428">
        <f t="shared" si="55"/>
        <v>1</v>
      </c>
      <c r="P428">
        <f t="shared" si="56"/>
        <v>1</v>
      </c>
      <c r="Q428">
        <f t="shared" si="57"/>
        <v>1</v>
      </c>
      <c r="R428" t="str">
        <f t="shared" si="53"/>
        <v>1111</v>
      </c>
      <c r="S428" s="29" t="e">
        <f>J428/#REF!</f>
        <v>#REF!</v>
      </c>
      <c r="T428" s="29" t="e">
        <f>K428/#REF!</f>
        <v>#REF!</v>
      </c>
      <c r="U428" s="29" t="e">
        <f>L428/#REF!</f>
        <v>#REF!</v>
      </c>
      <c r="W428" t="str">
        <f>VLOOKUP(R428,'De Para'!$O$9:$P$25,2,FALSE)</f>
        <v>Lojas com todas as metas</v>
      </c>
      <c r="X428">
        <f>VLOOKUP(W428,content!$B:$C,2,FALSE)</f>
        <v>741869</v>
      </c>
      <c r="Y428">
        <f>VLOOKUP(F428&amp;W428,content!$E:$H,4,FALSE)</f>
        <v>741916</v>
      </c>
    </row>
    <row r="429" spans="1:25" x14ac:dyDescent="0.25">
      <c r="A429">
        <v>1244</v>
      </c>
      <c r="B429" t="str">
        <f>VLOOKUP($A429,'De Para'!$AI$2:$AL$1051,2,0)</f>
        <v>CAMPINAS 5 - SP</v>
      </c>
      <c r="C429">
        <f>VLOOKUP($A429,'De Para'!$AI$2:$AL$1051,3,0)</f>
        <v>114</v>
      </c>
      <c r="D429" t="str">
        <f>VLOOKUP($A429,'De Para'!$AI$2:$AL$1051,4,0)</f>
        <v>SPI/CO</v>
      </c>
      <c r="E429">
        <v>0</v>
      </c>
      <c r="F429" s="7" t="str">
        <f>VLOOKUP($A429,'[1]PORTE 18-19'!$A$4:$M$1053,13,0)</f>
        <v>PORTE 4</v>
      </c>
      <c r="G429">
        <f>VLOOKUP($F429,'De Para'!$M$2:$O$7,3,0)</f>
        <v>115</v>
      </c>
      <c r="H429" s="7" t="str">
        <f>VLOOKUP($R429,'De Para'!$M$10:$N$25,2,0)</f>
        <v>PERFIL A</v>
      </c>
      <c r="I429" s="7" t="str">
        <f t="shared" si="52"/>
        <v>PORTE 4 / PERFIL A</v>
      </c>
      <c r="J429" s="1">
        <f>VLOOKUP($A429,'De Para'!$D$2:$E$1051,2,0)</f>
        <v>414952.36</v>
      </c>
      <c r="K429" s="1">
        <f>VLOOKUP($A429,'De Para'!$A$2:$B$1051,2,0)</f>
        <v>569748.5521917392</v>
      </c>
      <c r="L429" s="1">
        <f>VLOOKUP(A429,'De Para'!$G$2:$H$1050,2,0)</f>
        <v>64764.737780485433</v>
      </c>
      <c r="M429">
        <f>VLOOKUP($A429,'De Para'!$J$2:$K$1051,2,0)</f>
        <v>95</v>
      </c>
      <c r="N429">
        <f t="shared" si="54"/>
        <v>1</v>
      </c>
      <c r="O429">
        <f t="shared" si="55"/>
        <v>1</v>
      </c>
      <c r="P429">
        <f t="shared" si="56"/>
        <v>1</v>
      </c>
      <c r="Q429">
        <f t="shared" si="57"/>
        <v>1</v>
      </c>
      <c r="R429" t="str">
        <f t="shared" si="53"/>
        <v>1111</v>
      </c>
      <c r="S429" s="29" t="e">
        <f>J429/#REF!</f>
        <v>#REF!</v>
      </c>
      <c r="T429" s="29" t="e">
        <f>K429/#REF!</f>
        <v>#REF!</v>
      </c>
      <c r="U429" s="29" t="e">
        <f>L429/#REF!</f>
        <v>#REF!</v>
      </c>
      <c r="W429" t="str">
        <f>VLOOKUP(R429,'De Para'!$O$9:$P$25,2,FALSE)</f>
        <v>Lojas com todas as metas</v>
      </c>
      <c r="X429">
        <f>VLOOKUP(W429,content!$B:$C,2,FALSE)</f>
        <v>741869</v>
      </c>
      <c r="Y429">
        <f>VLOOKUP(F429&amp;W429,content!$E:$H,4,FALSE)</f>
        <v>741916</v>
      </c>
    </row>
    <row r="430" spans="1:25" x14ac:dyDescent="0.25">
      <c r="A430">
        <v>1245</v>
      </c>
      <c r="B430" t="str">
        <f>VLOOKUP($A430,'De Para'!$AI$2:$AL$1051,2,0)</f>
        <v>JARAGUÁ DO SUL - SC</v>
      </c>
      <c r="C430">
        <f>VLOOKUP($A430,'De Para'!$AI$2:$AL$1051,3,0)</f>
        <v>511</v>
      </c>
      <c r="D430" t="str">
        <f>VLOOKUP($A430,'De Para'!$AI$2:$AL$1051,4,0)</f>
        <v>SUL</v>
      </c>
      <c r="E430">
        <v>0</v>
      </c>
      <c r="F430" s="7" t="str">
        <f>VLOOKUP($A430,'[1]PORTE 18-19'!$A$4:$M$1053,13,0)</f>
        <v>PORTE 2</v>
      </c>
      <c r="G430">
        <f>VLOOKUP($F430,'De Para'!$M$2:$O$7,3,0)</f>
        <v>70</v>
      </c>
      <c r="H430" s="7" t="str">
        <f>VLOOKUP($R430,'De Para'!$M$10:$N$25,2,0)</f>
        <v>PERFIL A</v>
      </c>
      <c r="I430" s="7" t="str">
        <f t="shared" si="52"/>
        <v>PORTE 2 / PERFIL A</v>
      </c>
      <c r="J430" s="1">
        <f>VLOOKUP($A430,'De Para'!$D$2:$E$1051,2,0)</f>
        <v>291715.65000000008</v>
      </c>
      <c r="K430" s="1">
        <f>VLOOKUP($A430,'De Para'!$A$2:$B$1051,2,0)</f>
        <v>441551.8116440766</v>
      </c>
      <c r="L430" s="1">
        <f>VLOOKUP(A430,'De Para'!$G$2:$H$1050,2,0)</f>
        <v>36742.431998713837</v>
      </c>
      <c r="M430">
        <f>VLOOKUP($A430,'De Para'!$J$2:$K$1051,2,0)</f>
        <v>41</v>
      </c>
      <c r="N430">
        <f t="shared" si="54"/>
        <v>1</v>
      </c>
      <c r="O430">
        <f t="shared" si="55"/>
        <v>1</v>
      </c>
      <c r="P430">
        <f t="shared" si="56"/>
        <v>1</v>
      </c>
      <c r="Q430">
        <f t="shared" si="57"/>
        <v>1</v>
      </c>
      <c r="R430" t="str">
        <f t="shared" si="53"/>
        <v>1111</v>
      </c>
      <c r="S430" s="29" t="e">
        <f>J430/#REF!</f>
        <v>#REF!</v>
      </c>
      <c r="T430" s="29" t="e">
        <f>K430/#REF!</f>
        <v>#REF!</v>
      </c>
      <c r="U430" s="29" t="e">
        <f>L430/#REF!</f>
        <v>#REF!</v>
      </c>
      <c r="W430" t="str">
        <f>VLOOKUP(R430,'De Para'!$O$9:$P$25,2,FALSE)</f>
        <v>Lojas com todas as metas</v>
      </c>
      <c r="X430">
        <f>VLOOKUP(W430,content!$B:$C,2,FALSE)</f>
        <v>741869</v>
      </c>
      <c r="Y430">
        <f>VLOOKUP(F430&amp;W430,content!$E:$H,4,FALSE)</f>
        <v>741882</v>
      </c>
    </row>
    <row r="431" spans="1:25" x14ac:dyDescent="0.25">
      <c r="A431">
        <v>1246</v>
      </c>
      <c r="B431" t="str">
        <f>VLOOKUP($A431,'De Para'!$AI$2:$AL$1051,2,0)</f>
        <v>SHOP MINAS SHOPPING - MG</v>
      </c>
      <c r="C431">
        <f>VLOOKUP($A431,'De Para'!$AI$2:$AL$1051,3,0)</f>
        <v>414</v>
      </c>
      <c r="D431" t="str">
        <f>VLOOKUP($A431,'De Para'!$AI$2:$AL$1051,4,0)</f>
        <v>MG/NE</v>
      </c>
      <c r="E431">
        <v>0</v>
      </c>
      <c r="F431" s="7" t="str">
        <f>VLOOKUP($A431,'[1]PORTE 18-19'!$A$4:$M$1053,13,0)</f>
        <v>PORTE 5</v>
      </c>
      <c r="G431">
        <f>VLOOKUP($F431,'De Para'!$M$2:$O$7,3,0)</f>
        <v>140</v>
      </c>
      <c r="H431" s="7" t="str">
        <f>VLOOKUP($R431,'De Para'!$M$10:$N$25,2,0)</f>
        <v>PERFIL A</v>
      </c>
      <c r="I431" s="7" t="str">
        <f t="shared" si="52"/>
        <v>PORTE 5 / PERFIL A</v>
      </c>
      <c r="J431" s="1">
        <f>VLOOKUP($A431,'De Para'!$D$2:$E$1051,2,0)</f>
        <v>497624.75999999995</v>
      </c>
      <c r="K431" s="1">
        <f>VLOOKUP($A431,'De Para'!$A$2:$B$1051,2,0)</f>
        <v>578666.78257588577</v>
      </c>
      <c r="L431" s="1">
        <f>VLOOKUP(A431,'De Para'!$G$2:$H$1050,2,0)</f>
        <v>132982.38051350819</v>
      </c>
      <c r="M431">
        <f>VLOOKUP($A431,'De Para'!$J$2:$K$1051,2,0)</f>
        <v>163</v>
      </c>
      <c r="N431">
        <f t="shared" si="54"/>
        <v>1</v>
      </c>
      <c r="O431">
        <f t="shared" si="55"/>
        <v>1</v>
      </c>
      <c r="P431">
        <f t="shared" si="56"/>
        <v>1</v>
      </c>
      <c r="Q431">
        <f t="shared" si="57"/>
        <v>1</v>
      </c>
      <c r="R431" t="str">
        <f t="shared" si="53"/>
        <v>1111</v>
      </c>
      <c r="S431" s="29" t="e">
        <f>J431/#REF!</f>
        <v>#REF!</v>
      </c>
      <c r="T431" s="29" t="e">
        <f>K431/#REF!</f>
        <v>#REF!</v>
      </c>
      <c r="U431" s="29" t="e">
        <f>L431/#REF!</f>
        <v>#REF!</v>
      </c>
      <c r="W431" t="str">
        <f>VLOOKUP(R431,'De Para'!$O$9:$P$25,2,FALSE)</f>
        <v>Lojas com todas as metas</v>
      </c>
      <c r="X431">
        <f>VLOOKUP(W431,content!$B:$C,2,FALSE)</f>
        <v>741869</v>
      </c>
      <c r="Y431">
        <f>VLOOKUP(F431&amp;W431,content!$E:$H,4,FALSE)</f>
        <v>741921</v>
      </c>
    </row>
    <row r="432" spans="1:25" x14ac:dyDescent="0.25">
      <c r="A432">
        <v>1247</v>
      </c>
      <c r="B432" t="str">
        <f>VLOOKUP($A432,'De Para'!$AI$2:$AL$1051,2,0)</f>
        <v>QUEIMADOS - RJ</v>
      </c>
      <c r="C432">
        <f>VLOOKUP($A432,'De Para'!$AI$2:$AL$1051,3,0)</f>
        <v>217</v>
      </c>
      <c r="D432" t="str">
        <f>VLOOKUP($A432,'De Para'!$AI$2:$AL$1051,4,0)</f>
        <v>RIO/ES</v>
      </c>
      <c r="E432">
        <v>0</v>
      </c>
      <c r="F432" s="7" t="str">
        <f>VLOOKUP($A432,'[1]PORTE 18-19'!$A$4:$M$1053,13,0)</f>
        <v>PORTE 5</v>
      </c>
      <c r="G432">
        <f>VLOOKUP($F432,'De Para'!$M$2:$O$7,3,0)</f>
        <v>140</v>
      </c>
      <c r="H432" s="7" t="str">
        <f>VLOOKUP($R432,'De Para'!$M$10:$N$25,2,0)</f>
        <v>PERFIL A</v>
      </c>
      <c r="I432" s="7" t="str">
        <f t="shared" si="52"/>
        <v>PORTE 5 / PERFIL A</v>
      </c>
      <c r="J432" s="1">
        <f>VLOOKUP($A432,'De Para'!$D$2:$E$1051,2,0)</f>
        <v>865787.91999999993</v>
      </c>
      <c r="K432" s="1">
        <f>VLOOKUP($A432,'De Para'!$A$2:$B$1051,2,0)</f>
        <v>863909.98678378342</v>
      </c>
      <c r="L432" s="1">
        <f>VLOOKUP(A432,'De Para'!$G$2:$H$1050,2,0)</f>
        <v>104495.29951726954</v>
      </c>
      <c r="M432">
        <f>VLOOKUP($A432,'De Para'!$J$2:$K$1051,2,0)</f>
        <v>180</v>
      </c>
      <c r="N432">
        <f t="shared" si="54"/>
        <v>1</v>
      </c>
      <c r="O432">
        <f t="shared" si="55"/>
        <v>1</v>
      </c>
      <c r="P432">
        <f t="shared" si="56"/>
        <v>1</v>
      </c>
      <c r="Q432">
        <f t="shared" si="57"/>
        <v>1</v>
      </c>
      <c r="R432" t="str">
        <f t="shared" si="53"/>
        <v>1111</v>
      </c>
      <c r="S432" s="29" t="e">
        <f>J432/#REF!</f>
        <v>#REF!</v>
      </c>
      <c r="T432" s="29" t="e">
        <f>K432/#REF!</f>
        <v>#REF!</v>
      </c>
      <c r="U432" s="29" t="e">
        <f>L432/#REF!</f>
        <v>#REF!</v>
      </c>
      <c r="W432" t="str">
        <f>VLOOKUP(R432,'De Para'!$O$9:$P$25,2,FALSE)</f>
        <v>Lojas com todas as metas</v>
      </c>
      <c r="X432">
        <f>VLOOKUP(W432,content!$B:$C,2,FALSE)</f>
        <v>741869</v>
      </c>
      <c r="Y432">
        <f>VLOOKUP(F432&amp;W432,content!$E:$H,4,FALSE)</f>
        <v>741921</v>
      </c>
    </row>
    <row r="433" spans="1:25" x14ac:dyDescent="0.25">
      <c r="A433">
        <v>1248</v>
      </c>
      <c r="B433" t="str">
        <f>VLOOKUP($A433,'De Para'!$AI$2:$AL$1051,2,0)</f>
        <v>JAÚ - SP</v>
      </c>
      <c r="C433">
        <f>VLOOKUP($A433,'De Para'!$AI$2:$AL$1051,3,0)</f>
        <v>514</v>
      </c>
      <c r="D433" t="str">
        <f>VLOOKUP($A433,'De Para'!$AI$2:$AL$1051,4,0)</f>
        <v>SUL</v>
      </c>
      <c r="E433">
        <v>0</v>
      </c>
      <c r="F433" s="7" t="str">
        <f>VLOOKUP($A433,'[1]PORTE 18-19'!$A$4:$M$1053,13,0)</f>
        <v>PORTE 3</v>
      </c>
      <c r="G433">
        <f>VLOOKUP($F433,'De Para'!$M$2:$O$7,3,0)</f>
        <v>90</v>
      </c>
      <c r="H433" s="7" t="str">
        <f>VLOOKUP($R433,'De Para'!$M$10:$N$25,2,0)</f>
        <v>PERFIL A</v>
      </c>
      <c r="I433" s="7" t="str">
        <f t="shared" si="52"/>
        <v>PORTE 3 / PERFIL A</v>
      </c>
      <c r="J433" s="1">
        <f>VLOOKUP($A433,'De Para'!$D$2:$E$1051,2,0)</f>
        <v>288117.92999999993</v>
      </c>
      <c r="K433" s="1">
        <f>VLOOKUP($A433,'De Para'!$A$2:$B$1051,2,0)</f>
        <v>172326.77904799135</v>
      </c>
      <c r="L433" s="1">
        <f>VLOOKUP(A433,'De Para'!$G$2:$H$1050,2,0)</f>
        <v>69439.557165364968</v>
      </c>
      <c r="M433">
        <f>VLOOKUP($A433,'De Para'!$J$2:$K$1051,2,0)</f>
        <v>59</v>
      </c>
      <c r="N433">
        <f t="shared" si="54"/>
        <v>1</v>
      </c>
      <c r="O433">
        <f t="shared" si="55"/>
        <v>1</v>
      </c>
      <c r="P433">
        <f t="shared" si="56"/>
        <v>1</v>
      </c>
      <c r="Q433">
        <f t="shared" si="57"/>
        <v>1</v>
      </c>
      <c r="R433" t="str">
        <f t="shared" si="53"/>
        <v>1111</v>
      </c>
      <c r="S433" s="29" t="e">
        <f>J433/#REF!</f>
        <v>#REF!</v>
      </c>
      <c r="T433" s="29" t="e">
        <f>K433/#REF!</f>
        <v>#REF!</v>
      </c>
      <c r="U433" s="29" t="e">
        <f>L433/#REF!</f>
        <v>#REF!</v>
      </c>
      <c r="W433" t="str">
        <f>VLOOKUP(R433,'De Para'!$O$9:$P$25,2,FALSE)</f>
        <v>Lojas com todas as metas</v>
      </c>
      <c r="X433">
        <f>VLOOKUP(W433,content!$B:$C,2,FALSE)</f>
        <v>741869</v>
      </c>
      <c r="Y433">
        <f>VLOOKUP(F433&amp;W433,content!$E:$H,4,FALSE)</f>
        <v>741893</v>
      </c>
    </row>
    <row r="434" spans="1:25" x14ac:dyDescent="0.25">
      <c r="A434">
        <v>1249</v>
      </c>
      <c r="B434" t="str">
        <f>VLOOKUP($A434,'De Para'!$AI$2:$AL$1051,2,0)</f>
        <v xml:space="preserve"> SANTA CRUZ 2 - RJ </v>
      </c>
      <c r="C434">
        <f>VLOOKUP($A434,'De Para'!$AI$2:$AL$1051,3,0)</f>
        <v>213</v>
      </c>
      <c r="D434" t="str">
        <f>VLOOKUP($A434,'De Para'!$AI$2:$AL$1051,4,0)</f>
        <v>RIO/ES</v>
      </c>
      <c r="E434">
        <v>0</v>
      </c>
      <c r="F434" s="7" t="str">
        <f>VLOOKUP($A434,'[1]PORTE 18-19'!$A$4:$M$1053,13,0)</f>
        <v>PORTE 6</v>
      </c>
      <c r="G434">
        <f>VLOOKUP($F434,'De Para'!$M$2:$O$7,3,0)</f>
        <v>170</v>
      </c>
      <c r="H434" s="7" t="str">
        <f>VLOOKUP($R434,'De Para'!$M$10:$N$25,2,0)</f>
        <v>PERFIL A</v>
      </c>
      <c r="I434" s="7" t="str">
        <f t="shared" si="52"/>
        <v>PORTE 6 / PERFIL A</v>
      </c>
      <c r="J434" s="1">
        <f>VLOOKUP($A434,'De Para'!$D$2:$E$1051,2,0)</f>
        <v>963037.64</v>
      </c>
      <c r="K434" s="1">
        <f>VLOOKUP($A434,'De Para'!$A$2:$B$1051,2,0)</f>
        <v>1195784.8347970324</v>
      </c>
      <c r="L434" s="1">
        <f>VLOOKUP(A434,'De Para'!$G$2:$H$1050,2,0)</f>
        <v>95415.748063423758</v>
      </c>
      <c r="M434">
        <f>VLOOKUP($A434,'De Para'!$J$2:$K$1051,2,0)</f>
        <v>199</v>
      </c>
      <c r="N434">
        <f t="shared" si="54"/>
        <v>1</v>
      </c>
      <c r="O434">
        <f t="shared" si="55"/>
        <v>1</v>
      </c>
      <c r="P434">
        <f t="shared" si="56"/>
        <v>1</v>
      </c>
      <c r="Q434">
        <f t="shared" si="57"/>
        <v>1</v>
      </c>
      <c r="R434" t="str">
        <f t="shared" si="53"/>
        <v>1111</v>
      </c>
      <c r="S434" s="29" t="e">
        <f>J434/#REF!</f>
        <v>#REF!</v>
      </c>
      <c r="T434" s="29" t="e">
        <f>K434/#REF!</f>
        <v>#REF!</v>
      </c>
      <c r="U434" s="29" t="e">
        <f>L434/#REF!</f>
        <v>#REF!</v>
      </c>
      <c r="W434" t="str">
        <f>VLOOKUP(R434,'De Para'!$O$9:$P$25,2,FALSE)</f>
        <v>Lojas com todas as metas</v>
      </c>
      <c r="X434">
        <f>VLOOKUP(W434,content!$B:$C,2,FALSE)</f>
        <v>741869</v>
      </c>
      <c r="Y434">
        <f>VLOOKUP(F434&amp;W434,content!$E:$H,4,FALSE)</f>
        <v>741925</v>
      </c>
    </row>
    <row r="435" spans="1:25" x14ac:dyDescent="0.25">
      <c r="A435">
        <v>1250</v>
      </c>
      <c r="B435" t="str">
        <f>VLOOKUP($A435,'De Para'!$AI$2:$AL$1051,2,0)</f>
        <v>HORTOLÂNDIA - SP</v>
      </c>
      <c r="C435">
        <f>VLOOKUP($A435,'De Para'!$AI$2:$AL$1051,3,0)</f>
        <v>116</v>
      </c>
      <c r="D435" t="str">
        <f>VLOOKUP($A435,'De Para'!$AI$2:$AL$1051,4,0)</f>
        <v>SPI/CO</v>
      </c>
      <c r="E435">
        <v>0</v>
      </c>
      <c r="F435" s="7" t="str">
        <f>VLOOKUP($A435,'[1]PORTE 18-19'!$A$4:$M$1053,13,0)</f>
        <v>PORTE 4</v>
      </c>
      <c r="G435">
        <f>VLOOKUP($F435,'De Para'!$M$2:$O$7,3,0)</f>
        <v>115</v>
      </c>
      <c r="H435" s="7" t="str">
        <f>VLOOKUP($R435,'De Para'!$M$10:$N$25,2,0)</f>
        <v>PERFIL A</v>
      </c>
      <c r="I435" s="7" t="str">
        <f t="shared" si="52"/>
        <v>PORTE 4 / PERFIL A</v>
      </c>
      <c r="J435" s="1">
        <f>VLOOKUP($A435,'De Para'!$D$2:$E$1051,2,0)</f>
        <v>505066.9</v>
      </c>
      <c r="K435" s="1">
        <f>VLOOKUP($A435,'De Para'!$A$2:$B$1051,2,0)</f>
        <v>323783.18385591696</v>
      </c>
      <c r="L435" s="1">
        <f>VLOOKUP(A435,'De Para'!$G$2:$H$1050,2,0)</f>
        <v>85454.648788338454</v>
      </c>
      <c r="M435">
        <f>VLOOKUP($A435,'De Para'!$J$2:$K$1051,2,0)</f>
        <v>114</v>
      </c>
      <c r="N435">
        <f t="shared" si="54"/>
        <v>1</v>
      </c>
      <c r="O435">
        <f t="shared" si="55"/>
        <v>1</v>
      </c>
      <c r="P435">
        <f t="shared" si="56"/>
        <v>1</v>
      </c>
      <c r="Q435">
        <f t="shared" si="57"/>
        <v>1</v>
      </c>
      <c r="R435" t="str">
        <f t="shared" si="53"/>
        <v>1111</v>
      </c>
      <c r="S435" s="29" t="e">
        <f>J435/#REF!</f>
        <v>#REF!</v>
      </c>
      <c r="T435" s="29" t="e">
        <f>K435/#REF!</f>
        <v>#REF!</v>
      </c>
      <c r="U435" s="29" t="e">
        <f>L435/#REF!</f>
        <v>#REF!</v>
      </c>
      <c r="W435" t="str">
        <f>VLOOKUP(R435,'De Para'!$O$9:$P$25,2,FALSE)</f>
        <v>Lojas com todas as metas</v>
      </c>
      <c r="X435">
        <f>VLOOKUP(W435,content!$B:$C,2,FALSE)</f>
        <v>741869</v>
      </c>
      <c r="Y435">
        <f>VLOOKUP(F435&amp;W435,content!$E:$H,4,FALSE)</f>
        <v>741916</v>
      </c>
    </row>
    <row r="436" spans="1:25" x14ac:dyDescent="0.25">
      <c r="A436">
        <v>1251</v>
      </c>
      <c r="B436" t="str">
        <f>VLOOKUP($A436,'De Para'!$AI$2:$AL$1051,2,0)</f>
        <v>PERUÍBE - SP</v>
      </c>
      <c r="C436">
        <f>VLOOKUP($A436,'De Para'!$AI$2:$AL$1051,3,0)</f>
        <v>113</v>
      </c>
      <c r="D436" t="str">
        <f>VLOOKUP($A436,'De Para'!$AI$2:$AL$1051,4,0)</f>
        <v>SPI/CO</v>
      </c>
      <c r="E436">
        <v>0</v>
      </c>
      <c r="F436" s="7" t="str">
        <f>VLOOKUP($A436,'[1]PORTE 18-19'!$A$4:$M$1053,13,0)</f>
        <v>PORTE 3</v>
      </c>
      <c r="G436">
        <f>VLOOKUP($F436,'De Para'!$M$2:$O$7,3,0)</f>
        <v>90</v>
      </c>
      <c r="H436" s="7" t="str">
        <f>VLOOKUP($R436,'De Para'!$M$10:$N$25,2,0)</f>
        <v>PERFIL A</v>
      </c>
      <c r="I436" s="7" t="str">
        <f t="shared" si="52"/>
        <v>PORTE 3 / PERFIL A</v>
      </c>
      <c r="J436" s="1">
        <f>VLOOKUP($A436,'De Para'!$D$2:$E$1051,2,0)</f>
        <v>288113.34000000003</v>
      </c>
      <c r="K436" s="1">
        <f>VLOOKUP($A436,'De Para'!$A$2:$B$1051,2,0)</f>
        <v>142518.58391804996</v>
      </c>
      <c r="L436" s="1">
        <f>VLOOKUP(A436,'De Para'!$G$2:$H$1050,2,0)</f>
        <v>47330.037795205542</v>
      </c>
      <c r="M436">
        <f>VLOOKUP($A436,'De Para'!$J$2:$K$1051,2,0)</f>
        <v>60</v>
      </c>
      <c r="N436">
        <f t="shared" si="54"/>
        <v>1</v>
      </c>
      <c r="O436">
        <f t="shared" si="55"/>
        <v>1</v>
      </c>
      <c r="P436">
        <f t="shared" si="56"/>
        <v>1</v>
      </c>
      <c r="Q436">
        <f t="shared" si="57"/>
        <v>1</v>
      </c>
      <c r="R436" t="str">
        <f t="shared" si="53"/>
        <v>1111</v>
      </c>
      <c r="S436" s="29" t="e">
        <f>J436/#REF!</f>
        <v>#REF!</v>
      </c>
      <c r="T436" s="29" t="e">
        <f>K436/#REF!</f>
        <v>#REF!</v>
      </c>
      <c r="U436" s="29" t="e">
        <f>L436/#REF!</f>
        <v>#REF!</v>
      </c>
      <c r="W436" t="str">
        <f>VLOOKUP(R436,'De Para'!$O$9:$P$25,2,FALSE)</f>
        <v>Lojas com todas as metas</v>
      </c>
      <c r="X436">
        <f>VLOOKUP(W436,content!$B:$C,2,FALSE)</f>
        <v>741869</v>
      </c>
      <c r="Y436">
        <f>VLOOKUP(F436&amp;W436,content!$E:$H,4,FALSE)</f>
        <v>741893</v>
      </c>
    </row>
    <row r="437" spans="1:25" x14ac:dyDescent="0.25">
      <c r="A437">
        <v>1252</v>
      </c>
      <c r="B437" t="str">
        <f>VLOOKUP($A437,'De Para'!$AI$2:$AL$1051,2,0)</f>
        <v>JD. ANGELA - SP</v>
      </c>
      <c r="C437">
        <f>VLOOKUP($A437,'De Para'!$AI$2:$AL$1051,3,0)</f>
        <v>313</v>
      </c>
      <c r="D437" t="str">
        <f>VLOOKUP($A437,'De Para'!$AI$2:$AL$1051,4,0)</f>
        <v>GDE SP</v>
      </c>
      <c r="E437">
        <v>0</v>
      </c>
      <c r="F437" s="7" t="str">
        <f>VLOOKUP($A437,'[1]PORTE 18-19'!$A$4:$M$1053,13,0)</f>
        <v>PORTE 6</v>
      </c>
      <c r="G437">
        <f>VLOOKUP($F437,'De Para'!$M$2:$O$7,3,0)</f>
        <v>170</v>
      </c>
      <c r="H437" s="7" t="str">
        <f>VLOOKUP($R437,'De Para'!$M$10:$N$25,2,0)</f>
        <v>PERFIL A</v>
      </c>
      <c r="I437" s="7" t="str">
        <f t="shared" si="52"/>
        <v>PORTE 6 / PERFIL A</v>
      </c>
      <c r="J437" s="1">
        <f>VLOOKUP($A437,'De Para'!$D$2:$E$1051,2,0)</f>
        <v>837121.00000000012</v>
      </c>
      <c r="K437" s="1">
        <f>VLOOKUP($A437,'De Para'!$A$2:$B$1051,2,0)</f>
        <v>964420.79216367181</v>
      </c>
      <c r="L437" s="1">
        <f>VLOOKUP(A437,'De Para'!$G$2:$H$1050,2,0)</f>
        <v>160137.71141501289</v>
      </c>
      <c r="M437">
        <f>VLOOKUP($A437,'De Para'!$J$2:$K$1051,2,0)</f>
        <v>164</v>
      </c>
      <c r="N437">
        <f t="shared" si="54"/>
        <v>1</v>
      </c>
      <c r="O437">
        <f t="shared" si="55"/>
        <v>1</v>
      </c>
      <c r="P437">
        <f t="shared" si="56"/>
        <v>1</v>
      </c>
      <c r="Q437">
        <f t="shared" si="57"/>
        <v>1</v>
      </c>
      <c r="R437" t="str">
        <f t="shared" si="53"/>
        <v>1111</v>
      </c>
      <c r="S437" s="29" t="e">
        <f>J437/#REF!</f>
        <v>#REF!</v>
      </c>
      <c r="T437" s="29" t="e">
        <f>K437/#REF!</f>
        <v>#REF!</v>
      </c>
      <c r="U437" s="29" t="e">
        <f>L437/#REF!</f>
        <v>#REF!</v>
      </c>
      <c r="W437" t="str">
        <f>VLOOKUP(R437,'De Para'!$O$9:$P$25,2,FALSE)</f>
        <v>Lojas com todas as metas</v>
      </c>
      <c r="X437">
        <f>VLOOKUP(W437,content!$B:$C,2,FALSE)</f>
        <v>741869</v>
      </c>
      <c r="Y437">
        <f>VLOOKUP(F437&amp;W437,content!$E:$H,4,FALSE)</f>
        <v>741925</v>
      </c>
    </row>
    <row r="438" spans="1:25" x14ac:dyDescent="0.25">
      <c r="A438">
        <v>1253</v>
      </c>
      <c r="B438" t="str">
        <f>VLOOKUP($A438,'De Para'!$AI$2:$AL$1051,2,0)</f>
        <v xml:space="preserve"> BARRA DO PIRAÍ - RJ </v>
      </c>
      <c r="C438">
        <f>VLOOKUP($A438,'De Para'!$AI$2:$AL$1051,3,0)</f>
        <v>213</v>
      </c>
      <c r="D438" t="str">
        <f>VLOOKUP($A438,'De Para'!$AI$2:$AL$1051,4,0)</f>
        <v>RIO/ES</v>
      </c>
      <c r="E438">
        <v>0</v>
      </c>
      <c r="F438" s="7" t="str">
        <f>VLOOKUP($A438,'[1]PORTE 18-19'!$A$4:$M$1053,13,0)</f>
        <v>PORTE 4</v>
      </c>
      <c r="G438">
        <f>VLOOKUP($F438,'De Para'!$M$2:$O$7,3,0)</f>
        <v>115</v>
      </c>
      <c r="H438" s="7" t="str">
        <f>VLOOKUP($R438,'De Para'!$M$10:$N$25,2,0)</f>
        <v>PERFIL A</v>
      </c>
      <c r="I438" s="7" t="str">
        <f t="shared" si="52"/>
        <v>PORTE 4 / PERFIL A</v>
      </c>
      <c r="J438" s="1">
        <f>VLOOKUP($A438,'De Para'!$D$2:$E$1051,2,0)</f>
        <v>472551.99000000005</v>
      </c>
      <c r="K438" s="1">
        <f>VLOOKUP($A438,'De Para'!$A$2:$B$1051,2,0)</f>
        <v>418358.36951142841</v>
      </c>
      <c r="L438" s="1">
        <f>VLOOKUP(A438,'De Para'!$G$2:$H$1050,2,0)</f>
        <v>92657.161329536524</v>
      </c>
      <c r="M438">
        <f>VLOOKUP($A438,'De Para'!$J$2:$K$1051,2,0)</f>
        <v>115</v>
      </c>
      <c r="N438">
        <f t="shared" si="54"/>
        <v>1</v>
      </c>
      <c r="O438">
        <f t="shared" si="55"/>
        <v>1</v>
      </c>
      <c r="P438">
        <f t="shared" si="56"/>
        <v>1</v>
      </c>
      <c r="Q438">
        <f t="shared" si="57"/>
        <v>1</v>
      </c>
      <c r="R438" t="str">
        <f t="shared" si="53"/>
        <v>1111</v>
      </c>
      <c r="S438" s="29" t="e">
        <f>J438/#REF!</f>
        <v>#REF!</v>
      </c>
      <c r="T438" s="29" t="e">
        <f>K438/#REF!</f>
        <v>#REF!</v>
      </c>
      <c r="U438" s="29" t="e">
        <f>L438/#REF!</f>
        <v>#REF!</v>
      </c>
      <c r="W438" t="str">
        <f>VLOOKUP(R438,'De Para'!$O$9:$P$25,2,FALSE)</f>
        <v>Lojas com todas as metas</v>
      </c>
      <c r="X438">
        <f>VLOOKUP(W438,content!$B:$C,2,FALSE)</f>
        <v>741869</v>
      </c>
      <c r="Y438">
        <f>VLOOKUP(F438&amp;W438,content!$E:$H,4,FALSE)</f>
        <v>741916</v>
      </c>
    </row>
    <row r="439" spans="1:25" x14ac:dyDescent="0.25">
      <c r="A439">
        <v>1254</v>
      </c>
      <c r="B439" t="str">
        <f>VLOOKUP($A439,'De Para'!$AI$2:$AL$1051,2,0)</f>
        <v>BANGU 2 - RJ</v>
      </c>
      <c r="C439">
        <f>VLOOKUP($A439,'De Para'!$AI$2:$AL$1051,3,0)</f>
        <v>214</v>
      </c>
      <c r="D439" t="str">
        <f>VLOOKUP($A439,'De Para'!$AI$2:$AL$1051,4,0)</f>
        <v>RIO/ES</v>
      </c>
      <c r="E439">
        <v>0</v>
      </c>
      <c r="F439" s="7" t="str">
        <f>VLOOKUP($A439,'[1]PORTE 18-19'!$A$4:$M$1053,13,0)</f>
        <v>PORTE 2</v>
      </c>
      <c r="G439">
        <f>VLOOKUP($F439,'De Para'!$M$2:$O$7,3,0)</f>
        <v>70</v>
      </c>
      <c r="H439" s="7" t="str">
        <f>VLOOKUP($R439,'De Para'!$M$10:$N$25,2,0)</f>
        <v>PERFIL A</v>
      </c>
      <c r="I439" s="7" t="str">
        <f t="shared" si="52"/>
        <v>PORTE 2 / PERFIL A</v>
      </c>
      <c r="J439" s="1">
        <f>VLOOKUP($A439,'De Para'!$D$2:$E$1051,2,0)</f>
        <v>262063.85000000003</v>
      </c>
      <c r="K439" s="1">
        <f>VLOOKUP($A439,'De Para'!$A$2:$B$1051,2,0)</f>
        <v>244793.02422328919</v>
      </c>
      <c r="L439" s="1">
        <f>VLOOKUP(A439,'De Para'!$G$2:$H$1050,2,0)</f>
        <v>41176.276769918302</v>
      </c>
      <c r="M439">
        <f>VLOOKUP($A439,'De Para'!$J$2:$K$1051,2,0)</f>
        <v>46</v>
      </c>
      <c r="N439">
        <f t="shared" si="54"/>
        <v>1</v>
      </c>
      <c r="O439">
        <f t="shared" si="55"/>
        <v>1</v>
      </c>
      <c r="P439">
        <f t="shared" si="56"/>
        <v>1</v>
      </c>
      <c r="Q439">
        <f t="shared" si="57"/>
        <v>1</v>
      </c>
      <c r="R439" t="str">
        <f t="shared" si="53"/>
        <v>1111</v>
      </c>
      <c r="S439" s="29" t="e">
        <f>J439/#REF!</f>
        <v>#REF!</v>
      </c>
      <c r="T439" s="29" t="e">
        <f>K439/#REF!</f>
        <v>#REF!</v>
      </c>
      <c r="U439" s="29" t="e">
        <f>L439/#REF!</f>
        <v>#REF!</v>
      </c>
      <c r="W439" t="str">
        <f>VLOOKUP(R439,'De Para'!$O$9:$P$25,2,FALSE)</f>
        <v>Lojas com todas as metas</v>
      </c>
      <c r="X439">
        <f>VLOOKUP(W439,content!$B:$C,2,FALSE)</f>
        <v>741869</v>
      </c>
      <c r="Y439">
        <f>VLOOKUP(F439&amp;W439,content!$E:$H,4,FALSE)</f>
        <v>741882</v>
      </c>
    </row>
    <row r="440" spans="1:25" x14ac:dyDescent="0.25">
      <c r="A440">
        <v>1255</v>
      </c>
      <c r="B440" t="str">
        <f>VLOOKUP($A440,'De Para'!$AI$2:$AL$1051,2,0)</f>
        <v>TATUÍ - SP</v>
      </c>
      <c r="C440">
        <f>VLOOKUP($A440,'De Para'!$AI$2:$AL$1051,3,0)</f>
        <v>115</v>
      </c>
      <c r="D440" t="str">
        <f>VLOOKUP($A440,'De Para'!$AI$2:$AL$1051,4,0)</f>
        <v>SPI/CO</v>
      </c>
      <c r="E440">
        <v>0</v>
      </c>
      <c r="F440" s="7" t="str">
        <f>VLOOKUP($A440,'[1]PORTE 18-19'!$A$4:$M$1053,13,0)</f>
        <v>PORTE 3</v>
      </c>
      <c r="G440">
        <f>VLOOKUP($F440,'De Para'!$M$2:$O$7,3,0)</f>
        <v>90</v>
      </c>
      <c r="H440" s="7" t="str">
        <f>VLOOKUP($R440,'De Para'!$M$10:$N$25,2,0)</f>
        <v>PERFIL A</v>
      </c>
      <c r="I440" s="7" t="str">
        <f t="shared" si="52"/>
        <v>PORTE 3 / PERFIL A</v>
      </c>
      <c r="J440" s="1">
        <f>VLOOKUP($A440,'De Para'!$D$2:$E$1051,2,0)</f>
        <v>327938.43</v>
      </c>
      <c r="K440" s="1">
        <f>VLOOKUP($A440,'De Para'!$A$2:$B$1051,2,0)</f>
        <v>196404.01819718097</v>
      </c>
      <c r="L440" s="1">
        <f>VLOOKUP(A440,'De Para'!$G$2:$H$1050,2,0)</f>
        <v>51097.368675344034</v>
      </c>
      <c r="M440">
        <f>VLOOKUP($A440,'De Para'!$J$2:$K$1051,2,0)</f>
        <v>79</v>
      </c>
      <c r="N440">
        <f t="shared" si="54"/>
        <v>1</v>
      </c>
      <c r="O440">
        <f t="shared" si="55"/>
        <v>1</v>
      </c>
      <c r="P440">
        <f t="shared" si="56"/>
        <v>1</v>
      </c>
      <c r="Q440">
        <f t="shared" si="57"/>
        <v>1</v>
      </c>
      <c r="R440" t="str">
        <f t="shared" si="53"/>
        <v>1111</v>
      </c>
      <c r="S440" s="29" t="e">
        <f>J440/#REF!</f>
        <v>#REF!</v>
      </c>
      <c r="T440" s="29" t="e">
        <f>K440/#REF!</f>
        <v>#REF!</v>
      </c>
      <c r="U440" s="29" t="e">
        <f>L440/#REF!</f>
        <v>#REF!</v>
      </c>
      <c r="W440" t="str">
        <f>VLOOKUP(R440,'De Para'!$O$9:$P$25,2,FALSE)</f>
        <v>Lojas com todas as metas</v>
      </c>
      <c r="X440">
        <f>VLOOKUP(W440,content!$B:$C,2,FALSE)</f>
        <v>741869</v>
      </c>
      <c r="Y440">
        <f>VLOOKUP(F440&amp;W440,content!$E:$H,4,FALSE)</f>
        <v>741893</v>
      </c>
    </row>
    <row r="441" spans="1:25" x14ac:dyDescent="0.25">
      <c r="A441">
        <v>1256</v>
      </c>
      <c r="B441" t="str">
        <f>VLOOKUP($A441,'De Para'!$AI$2:$AL$1051,2,0)</f>
        <v>SÃO BERNARDO DO CAMPO 2 - SP</v>
      </c>
      <c r="C441">
        <f>VLOOKUP($A441,'De Para'!$AI$2:$AL$1051,3,0)</f>
        <v>311</v>
      </c>
      <c r="D441" t="str">
        <f>VLOOKUP($A441,'De Para'!$AI$2:$AL$1051,4,0)</f>
        <v>GDE SP</v>
      </c>
      <c r="E441">
        <v>0</v>
      </c>
      <c r="F441" s="7" t="str">
        <f>VLOOKUP($A441,'[1]PORTE 18-19'!$A$4:$M$1053,13,0)</f>
        <v>PORTE 4</v>
      </c>
      <c r="G441">
        <f>VLOOKUP($F441,'De Para'!$M$2:$O$7,3,0)</f>
        <v>115</v>
      </c>
      <c r="H441" s="7" t="str">
        <f>VLOOKUP($R441,'De Para'!$M$10:$N$25,2,0)</f>
        <v>PERFIL A</v>
      </c>
      <c r="I441" s="7" t="str">
        <f t="shared" ref="I441:I504" si="58">F441&amp;" / "&amp;H441</f>
        <v>PORTE 4 / PERFIL A</v>
      </c>
      <c r="J441" s="1">
        <f>VLOOKUP($A441,'De Para'!$D$2:$E$1051,2,0)</f>
        <v>456347.88999999996</v>
      </c>
      <c r="K441" s="1">
        <f>VLOOKUP($A441,'De Para'!$A$2:$B$1051,2,0)</f>
        <v>407144.1004595093</v>
      </c>
      <c r="L441" s="1">
        <f>VLOOKUP(A441,'De Para'!$G$2:$H$1050,2,0)</f>
        <v>99350.402095068712</v>
      </c>
      <c r="M441">
        <f>VLOOKUP($A441,'De Para'!$J$2:$K$1051,2,0)</f>
        <v>126</v>
      </c>
      <c r="N441">
        <f t="shared" si="54"/>
        <v>1</v>
      </c>
      <c r="O441">
        <f t="shared" si="55"/>
        <v>1</v>
      </c>
      <c r="P441">
        <f t="shared" si="56"/>
        <v>1</v>
      </c>
      <c r="Q441">
        <f t="shared" si="57"/>
        <v>1</v>
      </c>
      <c r="R441" t="str">
        <f t="shared" si="53"/>
        <v>1111</v>
      </c>
      <c r="S441" s="29" t="e">
        <f>J441/#REF!</f>
        <v>#REF!</v>
      </c>
      <c r="T441" s="29" t="e">
        <f>K441/#REF!</f>
        <v>#REF!</v>
      </c>
      <c r="U441" s="29" t="e">
        <f>L441/#REF!</f>
        <v>#REF!</v>
      </c>
      <c r="W441" t="str">
        <f>VLOOKUP(R441,'De Para'!$O$9:$P$25,2,FALSE)</f>
        <v>Lojas com todas as metas</v>
      </c>
      <c r="X441">
        <f>VLOOKUP(W441,content!$B:$C,2,FALSE)</f>
        <v>741869</v>
      </c>
      <c r="Y441">
        <f>VLOOKUP(F441&amp;W441,content!$E:$H,4,FALSE)</f>
        <v>741916</v>
      </c>
    </row>
    <row r="442" spans="1:25" x14ac:dyDescent="0.25">
      <c r="A442">
        <v>1258</v>
      </c>
      <c r="B442" t="str">
        <f>VLOOKUP($A442,'De Para'!$AI$2:$AL$1051,2,0)</f>
        <v>ASSIS - SP</v>
      </c>
      <c r="C442">
        <f>VLOOKUP($A442,'De Para'!$AI$2:$AL$1051,3,0)</f>
        <v>514</v>
      </c>
      <c r="D442" t="str">
        <f>VLOOKUP($A442,'De Para'!$AI$2:$AL$1051,4,0)</f>
        <v>SUL</v>
      </c>
      <c r="E442">
        <v>0</v>
      </c>
      <c r="F442" s="7" t="str">
        <f>VLOOKUP($A442,'[1]PORTE 18-19'!$A$4:$M$1053,13,0)</f>
        <v>PORTE 4</v>
      </c>
      <c r="G442">
        <f>VLOOKUP($F442,'De Para'!$M$2:$O$7,3,0)</f>
        <v>115</v>
      </c>
      <c r="H442" s="7" t="str">
        <f>VLOOKUP($R442,'De Para'!$M$10:$N$25,2,0)</f>
        <v>PERFIL A</v>
      </c>
      <c r="I442" s="7" t="str">
        <f t="shared" si="58"/>
        <v>PORTE 4 / PERFIL A</v>
      </c>
      <c r="J442" s="1">
        <f>VLOOKUP($A442,'De Para'!$D$2:$E$1051,2,0)</f>
        <v>708540.94</v>
      </c>
      <c r="K442" s="1">
        <f>VLOOKUP($A442,'De Para'!$A$2:$B$1051,2,0)</f>
        <v>554618.01784445811</v>
      </c>
      <c r="L442" s="1">
        <f>VLOOKUP(A442,'De Para'!$G$2:$H$1050,2,0)</f>
        <v>131217.23849160696</v>
      </c>
      <c r="M442">
        <f>VLOOKUP($A442,'De Para'!$J$2:$K$1051,2,0)</f>
        <v>159</v>
      </c>
      <c r="N442">
        <f t="shared" si="54"/>
        <v>1</v>
      </c>
      <c r="O442">
        <f t="shared" si="55"/>
        <v>1</v>
      </c>
      <c r="P442">
        <f t="shared" si="56"/>
        <v>1</v>
      </c>
      <c r="Q442">
        <f t="shared" si="57"/>
        <v>1</v>
      </c>
      <c r="R442" t="str">
        <f t="shared" ref="R442:R505" si="59">IF($E442=0,N442&amp;O442&amp;P442&amp;Q442,N442&amp;0&amp;0&amp;Q442&amp;"M")</f>
        <v>1111</v>
      </c>
      <c r="S442" s="29" t="e">
        <f>J442/#REF!</f>
        <v>#REF!</v>
      </c>
      <c r="T442" s="29" t="e">
        <f>K442/#REF!</f>
        <v>#REF!</v>
      </c>
      <c r="U442" s="29" t="e">
        <f>L442/#REF!</f>
        <v>#REF!</v>
      </c>
      <c r="W442" t="str">
        <f>VLOOKUP(R442,'De Para'!$O$9:$P$25,2,FALSE)</f>
        <v>Lojas com todas as metas</v>
      </c>
      <c r="X442">
        <f>VLOOKUP(W442,content!$B:$C,2,FALSE)</f>
        <v>741869</v>
      </c>
      <c r="Y442">
        <f>VLOOKUP(F442&amp;W442,content!$E:$H,4,FALSE)</f>
        <v>741916</v>
      </c>
    </row>
    <row r="443" spans="1:25" x14ac:dyDescent="0.25">
      <c r="A443">
        <v>1259</v>
      </c>
      <c r="B443" t="str">
        <f>VLOOKUP($A443,'De Para'!$AI$2:$AL$1051,2,0)</f>
        <v>HIPERCENTRO BH 4 - MG</v>
      </c>
      <c r="C443">
        <f>VLOOKUP($A443,'De Para'!$AI$2:$AL$1051,3,0)</f>
        <v>414</v>
      </c>
      <c r="D443" t="str">
        <f>VLOOKUP($A443,'De Para'!$AI$2:$AL$1051,4,0)</f>
        <v>MG/NE</v>
      </c>
      <c r="E443">
        <v>0</v>
      </c>
      <c r="F443" s="7" t="str">
        <f>VLOOKUP($A443,'[1]PORTE 18-19'!$A$4:$M$1053,13,0)</f>
        <v>PORTE 3</v>
      </c>
      <c r="G443">
        <f>VLOOKUP($F443,'De Para'!$M$2:$O$7,3,0)</f>
        <v>90</v>
      </c>
      <c r="H443" s="7" t="str">
        <f>VLOOKUP($R443,'De Para'!$M$10:$N$25,2,0)</f>
        <v>PERFIL A</v>
      </c>
      <c r="I443" s="7" t="str">
        <f t="shared" si="58"/>
        <v>PORTE 3 / PERFIL A</v>
      </c>
      <c r="J443" s="1">
        <f>VLOOKUP($A443,'De Para'!$D$2:$E$1051,2,0)</f>
        <v>335787.16000000003</v>
      </c>
      <c r="K443" s="1">
        <f>VLOOKUP($A443,'De Para'!$A$2:$B$1051,2,0)</f>
        <v>261546.1203844898</v>
      </c>
      <c r="L443" s="1">
        <f>VLOOKUP(A443,'De Para'!$G$2:$H$1050,2,0)</f>
        <v>85058.514637030879</v>
      </c>
      <c r="M443">
        <f>VLOOKUP($A443,'De Para'!$J$2:$K$1051,2,0)</f>
        <v>75</v>
      </c>
      <c r="N443">
        <f t="shared" si="54"/>
        <v>1</v>
      </c>
      <c r="O443">
        <f t="shared" si="55"/>
        <v>1</v>
      </c>
      <c r="P443">
        <f t="shared" si="56"/>
        <v>1</v>
      </c>
      <c r="Q443">
        <f t="shared" si="57"/>
        <v>1</v>
      </c>
      <c r="R443" t="str">
        <f t="shared" si="59"/>
        <v>1111</v>
      </c>
      <c r="S443" s="29" t="e">
        <f>J443/#REF!</f>
        <v>#REF!</v>
      </c>
      <c r="T443" s="29" t="e">
        <f>K443/#REF!</f>
        <v>#REF!</v>
      </c>
      <c r="U443" s="29" t="e">
        <f>L443/#REF!</f>
        <v>#REF!</v>
      </c>
      <c r="W443" t="str">
        <f>VLOOKUP(R443,'De Para'!$O$9:$P$25,2,FALSE)</f>
        <v>Lojas com todas as metas</v>
      </c>
      <c r="X443">
        <f>VLOOKUP(W443,content!$B:$C,2,FALSE)</f>
        <v>741869</v>
      </c>
      <c r="Y443">
        <f>VLOOKUP(F443&amp;W443,content!$E:$H,4,FALSE)</f>
        <v>741893</v>
      </c>
    </row>
    <row r="444" spans="1:25" x14ac:dyDescent="0.25">
      <c r="A444">
        <v>1260</v>
      </c>
      <c r="B444" t="str">
        <f>VLOOKUP($A444,'De Para'!$AI$2:$AL$1051,2,0)</f>
        <v>SHOP DEL REY - MG</v>
      </c>
      <c r="C444">
        <f>VLOOKUP($A444,'De Para'!$AI$2:$AL$1051,3,0)</f>
        <v>410</v>
      </c>
      <c r="D444" t="str">
        <f>VLOOKUP($A444,'De Para'!$AI$2:$AL$1051,4,0)</f>
        <v>MG/NE</v>
      </c>
      <c r="E444">
        <v>0</v>
      </c>
      <c r="F444" s="7" t="str">
        <f>VLOOKUP($A444,'[1]PORTE 18-19'!$A$4:$M$1053,13,0)</f>
        <v>PORTE 3</v>
      </c>
      <c r="G444">
        <f>VLOOKUP($F444,'De Para'!$M$2:$O$7,3,0)</f>
        <v>90</v>
      </c>
      <c r="H444" s="7" t="str">
        <f>VLOOKUP($R444,'De Para'!$M$10:$N$25,2,0)</f>
        <v>PERFIL A</v>
      </c>
      <c r="I444" s="7" t="str">
        <f t="shared" si="58"/>
        <v>PORTE 3 / PERFIL A</v>
      </c>
      <c r="J444" s="1">
        <f>VLOOKUP($A444,'De Para'!$D$2:$E$1051,2,0)</f>
        <v>210716.33999999997</v>
      </c>
      <c r="K444" s="1">
        <f>VLOOKUP($A444,'De Para'!$A$2:$B$1051,2,0)</f>
        <v>255356.06869710289</v>
      </c>
      <c r="L444" s="1">
        <f>VLOOKUP(A444,'De Para'!$G$2:$H$1050,2,0)</f>
        <v>72979.23687024563</v>
      </c>
      <c r="M444">
        <f>VLOOKUP($A444,'De Para'!$J$2:$K$1051,2,0)</f>
        <v>66</v>
      </c>
      <c r="N444">
        <f t="shared" si="54"/>
        <v>1</v>
      </c>
      <c r="O444">
        <f t="shared" si="55"/>
        <v>1</v>
      </c>
      <c r="P444">
        <f t="shared" si="56"/>
        <v>1</v>
      </c>
      <c r="Q444">
        <f t="shared" si="57"/>
        <v>1</v>
      </c>
      <c r="R444" t="str">
        <f t="shared" si="59"/>
        <v>1111</v>
      </c>
      <c r="S444" s="29" t="e">
        <f>J444/#REF!</f>
        <v>#REF!</v>
      </c>
      <c r="T444" s="29" t="e">
        <f>K444/#REF!</f>
        <v>#REF!</v>
      </c>
      <c r="U444" s="29" t="e">
        <f>L444/#REF!</f>
        <v>#REF!</v>
      </c>
      <c r="W444" t="str">
        <f>VLOOKUP(R444,'De Para'!$O$9:$P$25,2,FALSE)</f>
        <v>Lojas com todas as metas</v>
      </c>
      <c r="X444">
        <f>VLOOKUP(W444,content!$B:$C,2,FALSE)</f>
        <v>741869</v>
      </c>
      <c r="Y444">
        <f>VLOOKUP(F444&amp;W444,content!$E:$H,4,FALSE)</f>
        <v>741893</v>
      </c>
    </row>
    <row r="445" spans="1:25" x14ac:dyDescent="0.25">
      <c r="A445">
        <v>1261</v>
      </c>
      <c r="B445" t="str">
        <f>VLOOKUP($A445,'De Para'!$AI$2:$AL$1051,2,0)</f>
        <v>FERRAZ DE VASCONCELOS - SP</v>
      </c>
      <c r="C445">
        <f>VLOOKUP($A445,'De Para'!$AI$2:$AL$1051,3,0)</f>
        <v>316</v>
      </c>
      <c r="D445" t="str">
        <f>VLOOKUP($A445,'De Para'!$AI$2:$AL$1051,4,0)</f>
        <v>GDE SP</v>
      </c>
      <c r="E445">
        <v>0</v>
      </c>
      <c r="F445" s="7" t="str">
        <f>VLOOKUP($A445,'[1]PORTE 18-19'!$A$4:$M$1053,13,0)</f>
        <v>PORTE 3</v>
      </c>
      <c r="G445">
        <f>VLOOKUP($F445,'De Para'!$M$2:$O$7,3,0)</f>
        <v>90</v>
      </c>
      <c r="H445" s="7" t="str">
        <f>VLOOKUP($R445,'De Para'!$M$10:$N$25,2,0)</f>
        <v>PERFIL A</v>
      </c>
      <c r="I445" s="7" t="str">
        <f t="shared" si="58"/>
        <v>PORTE 3 / PERFIL A</v>
      </c>
      <c r="J445" s="1">
        <f>VLOOKUP($A445,'De Para'!$D$2:$E$1051,2,0)</f>
        <v>433219.05</v>
      </c>
      <c r="K445" s="1">
        <f>VLOOKUP($A445,'De Para'!$A$2:$B$1051,2,0)</f>
        <v>468839.54205337982</v>
      </c>
      <c r="L445" s="1">
        <f>VLOOKUP(A445,'De Para'!$G$2:$H$1050,2,0)</f>
        <v>95160.623398158932</v>
      </c>
      <c r="M445">
        <f>VLOOKUP($A445,'De Para'!$J$2:$K$1051,2,0)</f>
        <v>102</v>
      </c>
      <c r="N445">
        <f t="shared" si="54"/>
        <v>1</v>
      </c>
      <c r="O445">
        <f t="shared" si="55"/>
        <v>1</v>
      </c>
      <c r="P445">
        <f t="shared" si="56"/>
        <v>1</v>
      </c>
      <c r="Q445">
        <f t="shared" si="57"/>
        <v>1</v>
      </c>
      <c r="R445" t="str">
        <f t="shared" si="59"/>
        <v>1111</v>
      </c>
      <c r="S445" s="29" t="e">
        <f>J445/#REF!</f>
        <v>#REF!</v>
      </c>
      <c r="T445" s="29" t="e">
        <f>K445/#REF!</f>
        <v>#REF!</v>
      </c>
      <c r="U445" s="29" t="e">
        <f>L445/#REF!</f>
        <v>#REF!</v>
      </c>
      <c r="W445" t="str">
        <f>VLOOKUP(R445,'De Para'!$O$9:$P$25,2,FALSE)</f>
        <v>Lojas com todas as metas</v>
      </c>
      <c r="X445">
        <f>VLOOKUP(W445,content!$B:$C,2,FALSE)</f>
        <v>741869</v>
      </c>
      <c r="Y445">
        <f>VLOOKUP(F445&amp;W445,content!$E:$H,4,FALSE)</f>
        <v>741893</v>
      </c>
    </row>
    <row r="446" spans="1:25" x14ac:dyDescent="0.25">
      <c r="A446">
        <v>1262</v>
      </c>
      <c r="B446" t="str">
        <f>VLOOKUP($A446,'De Para'!$AI$2:$AL$1051,2,0)</f>
        <v>GUARUJÁ - SP</v>
      </c>
      <c r="C446">
        <f>VLOOKUP($A446,'De Para'!$AI$2:$AL$1051,3,0)</f>
        <v>113</v>
      </c>
      <c r="D446" t="str">
        <f>VLOOKUP($A446,'De Para'!$AI$2:$AL$1051,4,0)</f>
        <v>SPI/CO</v>
      </c>
      <c r="E446">
        <v>0</v>
      </c>
      <c r="F446" s="7" t="str">
        <f>VLOOKUP($A446,'[1]PORTE 18-19'!$A$4:$M$1053,13,0)</f>
        <v>PORTE 3</v>
      </c>
      <c r="G446">
        <f>VLOOKUP($F446,'De Para'!$M$2:$O$7,3,0)</f>
        <v>90</v>
      </c>
      <c r="H446" s="7" t="str">
        <f>VLOOKUP($R446,'De Para'!$M$10:$N$25,2,0)</f>
        <v>PERFIL A</v>
      </c>
      <c r="I446" s="7" t="str">
        <f t="shared" si="58"/>
        <v>PORTE 3 / PERFIL A</v>
      </c>
      <c r="J446" s="1">
        <f>VLOOKUP($A446,'De Para'!$D$2:$E$1051,2,0)</f>
        <v>271291.83</v>
      </c>
      <c r="K446" s="1">
        <f>VLOOKUP($A446,'De Para'!$A$2:$B$1051,2,0)</f>
        <v>230951.89082743356</v>
      </c>
      <c r="L446" s="1">
        <f>VLOOKUP(A446,'De Para'!$G$2:$H$1050,2,0)</f>
        <v>49997.098671997803</v>
      </c>
      <c r="M446">
        <f>VLOOKUP($A446,'De Para'!$J$2:$K$1051,2,0)</f>
        <v>29</v>
      </c>
      <c r="N446">
        <f t="shared" ref="N446:N509" si="60">IF(J446&gt;0,1,0)</f>
        <v>1</v>
      </c>
      <c r="O446">
        <f t="shared" ref="O446:O509" si="61">IF(K446&gt;0,1,0)</f>
        <v>1</v>
      </c>
      <c r="P446">
        <f t="shared" ref="P446:P509" si="62">IF(L446&gt;0,1,0)</f>
        <v>1</v>
      </c>
      <c r="Q446">
        <f t="shared" ref="Q446:Q509" si="63">IF(M446&gt;0,1,0)</f>
        <v>1</v>
      </c>
      <c r="R446" t="str">
        <f t="shared" si="59"/>
        <v>1111</v>
      </c>
      <c r="S446" s="29" t="e">
        <f>J446/#REF!</f>
        <v>#REF!</v>
      </c>
      <c r="T446" s="29" t="e">
        <f>K446/#REF!</f>
        <v>#REF!</v>
      </c>
      <c r="U446" s="29" t="e">
        <f>L446/#REF!</f>
        <v>#REF!</v>
      </c>
      <c r="W446" t="str">
        <f>VLOOKUP(R446,'De Para'!$O$9:$P$25,2,FALSE)</f>
        <v>Lojas com todas as metas</v>
      </c>
      <c r="X446">
        <f>VLOOKUP(W446,content!$B:$C,2,FALSE)</f>
        <v>741869</v>
      </c>
      <c r="Y446">
        <f>VLOOKUP(F446&amp;W446,content!$E:$H,4,FALSE)</f>
        <v>741893</v>
      </c>
    </row>
    <row r="447" spans="1:25" x14ac:dyDescent="0.25">
      <c r="A447">
        <v>1263</v>
      </c>
      <c r="B447" t="str">
        <f>VLOOKUP($A447,'De Para'!$AI$2:$AL$1051,2,0)</f>
        <v>JD. IGUATEMI - SP</v>
      </c>
      <c r="C447">
        <f>VLOOKUP($A447,'De Para'!$AI$2:$AL$1051,3,0)</f>
        <v>318</v>
      </c>
      <c r="D447" t="str">
        <f>VLOOKUP($A447,'De Para'!$AI$2:$AL$1051,4,0)</f>
        <v>GDE SP</v>
      </c>
      <c r="E447">
        <v>0</v>
      </c>
      <c r="F447" s="7" t="str">
        <f>VLOOKUP($A447,'[1]PORTE 18-19'!$A$4:$M$1053,13,0)</f>
        <v>PORTE 3</v>
      </c>
      <c r="G447">
        <f>VLOOKUP($F447,'De Para'!$M$2:$O$7,3,0)</f>
        <v>90</v>
      </c>
      <c r="H447" s="7" t="str">
        <f>VLOOKUP($R447,'De Para'!$M$10:$N$25,2,0)</f>
        <v>PERFIL A</v>
      </c>
      <c r="I447" s="7" t="str">
        <f t="shared" si="58"/>
        <v>PORTE 3 / PERFIL A</v>
      </c>
      <c r="J447" s="1">
        <f>VLOOKUP($A447,'De Para'!$D$2:$E$1051,2,0)</f>
        <v>361455.41000000003</v>
      </c>
      <c r="K447" s="1">
        <f>VLOOKUP($A447,'De Para'!$A$2:$B$1051,2,0)</f>
        <v>334685.77902352577</v>
      </c>
      <c r="L447" s="1">
        <f>VLOOKUP(A447,'De Para'!$G$2:$H$1050,2,0)</f>
        <v>87720.370377105894</v>
      </c>
      <c r="M447">
        <f>VLOOKUP($A447,'De Para'!$J$2:$K$1051,2,0)</f>
        <v>93</v>
      </c>
      <c r="N447">
        <f t="shared" si="60"/>
        <v>1</v>
      </c>
      <c r="O447">
        <f t="shared" si="61"/>
        <v>1</v>
      </c>
      <c r="P447">
        <f t="shared" si="62"/>
        <v>1</v>
      </c>
      <c r="Q447">
        <f t="shared" si="63"/>
        <v>1</v>
      </c>
      <c r="R447" t="str">
        <f t="shared" si="59"/>
        <v>1111</v>
      </c>
      <c r="S447" s="29" t="e">
        <f>J447/#REF!</f>
        <v>#REF!</v>
      </c>
      <c r="T447" s="29" t="e">
        <f>K447/#REF!</f>
        <v>#REF!</v>
      </c>
      <c r="U447" s="29" t="e">
        <f>L447/#REF!</f>
        <v>#REF!</v>
      </c>
      <c r="W447" t="str">
        <f>VLOOKUP(R447,'De Para'!$O$9:$P$25,2,FALSE)</f>
        <v>Lojas com todas as metas</v>
      </c>
      <c r="X447">
        <f>VLOOKUP(W447,content!$B:$C,2,FALSE)</f>
        <v>741869</v>
      </c>
      <c r="Y447">
        <f>VLOOKUP(F447&amp;W447,content!$E:$H,4,FALSE)</f>
        <v>741893</v>
      </c>
    </row>
    <row r="448" spans="1:25" x14ac:dyDescent="0.25">
      <c r="A448">
        <v>1264</v>
      </c>
      <c r="B448" t="str">
        <f>VLOOKUP($A448,'De Para'!$AI$2:$AL$1051,2,0)</f>
        <v>FREGUESIA DO Ó - SP</v>
      </c>
      <c r="C448">
        <f>VLOOKUP($A448,'De Para'!$AI$2:$AL$1051,3,0)</f>
        <v>312</v>
      </c>
      <c r="D448" t="str">
        <f>VLOOKUP($A448,'De Para'!$AI$2:$AL$1051,4,0)</f>
        <v>GDE SP</v>
      </c>
      <c r="E448">
        <v>0</v>
      </c>
      <c r="F448" s="7" t="str">
        <f>VLOOKUP($A448,'[1]PORTE 18-19'!$A$4:$M$1053,13,0)</f>
        <v>PORTE 1</v>
      </c>
      <c r="G448">
        <f>VLOOKUP($F448,'De Para'!$M$2:$O$7,3,0)</f>
        <v>65</v>
      </c>
      <c r="H448" s="7" t="str">
        <f>VLOOKUP($R448,'De Para'!$M$10:$N$25,2,0)</f>
        <v>PERFIL A</v>
      </c>
      <c r="I448" s="7" t="str">
        <f t="shared" si="58"/>
        <v>PORTE 1 / PERFIL A</v>
      </c>
      <c r="J448" s="1">
        <f>VLOOKUP($A448,'De Para'!$D$2:$E$1051,2,0)</f>
        <v>143161.35999999996</v>
      </c>
      <c r="K448" s="1">
        <f>VLOOKUP($A448,'De Para'!$A$2:$B$1051,2,0)</f>
        <v>134965.18985008611</v>
      </c>
      <c r="L448" s="1">
        <f>VLOOKUP(A448,'De Para'!$G$2:$H$1050,2,0)</f>
        <v>34011.107960820373</v>
      </c>
      <c r="M448">
        <f>VLOOKUP($A448,'De Para'!$J$2:$K$1051,2,0)</f>
        <v>37</v>
      </c>
      <c r="N448">
        <f t="shared" si="60"/>
        <v>1</v>
      </c>
      <c r="O448">
        <f t="shared" si="61"/>
        <v>1</v>
      </c>
      <c r="P448">
        <f t="shared" si="62"/>
        <v>1</v>
      </c>
      <c r="Q448">
        <f t="shared" si="63"/>
        <v>1</v>
      </c>
      <c r="R448" t="str">
        <f t="shared" si="59"/>
        <v>1111</v>
      </c>
      <c r="S448" s="29" t="e">
        <f>J448/#REF!</f>
        <v>#REF!</v>
      </c>
      <c r="T448" s="29" t="e">
        <f>K448/#REF!</f>
        <v>#REF!</v>
      </c>
      <c r="U448" s="29" t="e">
        <f>L448/#REF!</f>
        <v>#REF!</v>
      </c>
      <c r="W448" t="str">
        <f>VLOOKUP(R448,'De Para'!$O$9:$P$25,2,FALSE)</f>
        <v>Lojas com todas as metas</v>
      </c>
      <c r="X448">
        <f>VLOOKUP(W448,content!$B:$C,2,FALSE)</f>
        <v>741869</v>
      </c>
      <c r="Y448">
        <f>VLOOKUP(F448&amp;W448,content!$E:$H,4,FALSE)</f>
        <v>741858</v>
      </c>
    </row>
    <row r="449" spans="1:25" x14ac:dyDescent="0.25">
      <c r="A449">
        <v>1265</v>
      </c>
      <c r="B449" t="str">
        <f>VLOOKUP($A449,'De Para'!$AI$2:$AL$1051,2,0)</f>
        <v>PQ. SÃO LUCAS - SP</v>
      </c>
      <c r="C449">
        <f>VLOOKUP($A449,'De Para'!$AI$2:$AL$1051,3,0)</f>
        <v>319</v>
      </c>
      <c r="D449" t="str">
        <f>VLOOKUP($A449,'De Para'!$AI$2:$AL$1051,4,0)</f>
        <v>GDE SP</v>
      </c>
      <c r="E449">
        <v>0</v>
      </c>
      <c r="F449" s="7" t="str">
        <f>VLOOKUP($A449,'[1]PORTE 18-19'!$A$4:$M$1053,13,0)</f>
        <v>PORTE 3</v>
      </c>
      <c r="G449">
        <f>VLOOKUP($F449,'De Para'!$M$2:$O$7,3,0)</f>
        <v>90</v>
      </c>
      <c r="H449" s="7" t="str">
        <f>VLOOKUP($R449,'De Para'!$M$10:$N$25,2,0)</f>
        <v>PERFIL A</v>
      </c>
      <c r="I449" s="7" t="str">
        <f t="shared" si="58"/>
        <v>PORTE 3 / PERFIL A</v>
      </c>
      <c r="J449" s="1">
        <f>VLOOKUP($A449,'De Para'!$D$2:$E$1051,2,0)</f>
        <v>345301.88</v>
      </c>
      <c r="K449" s="1">
        <f>VLOOKUP($A449,'De Para'!$A$2:$B$1051,2,0)</f>
        <v>192878.20278720179</v>
      </c>
      <c r="L449" s="1">
        <f>VLOOKUP(A449,'De Para'!$G$2:$H$1050,2,0)</f>
        <v>78914.349053851809</v>
      </c>
      <c r="M449">
        <f>VLOOKUP($A449,'De Para'!$J$2:$K$1051,2,0)</f>
        <v>65</v>
      </c>
      <c r="N449">
        <f t="shared" si="60"/>
        <v>1</v>
      </c>
      <c r="O449">
        <f t="shared" si="61"/>
        <v>1</v>
      </c>
      <c r="P449">
        <f t="shared" si="62"/>
        <v>1</v>
      </c>
      <c r="Q449">
        <f t="shared" si="63"/>
        <v>1</v>
      </c>
      <c r="R449" t="str">
        <f t="shared" si="59"/>
        <v>1111</v>
      </c>
      <c r="S449" s="29" t="e">
        <f>J449/#REF!</f>
        <v>#REF!</v>
      </c>
      <c r="T449" s="29" t="e">
        <f>K449/#REF!</f>
        <v>#REF!</v>
      </c>
      <c r="U449" s="29" t="e">
        <f>L449/#REF!</f>
        <v>#REF!</v>
      </c>
      <c r="W449" t="str">
        <f>VLOOKUP(R449,'De Para'!$O$9:$P$25,2,FALSE)</f>
        <v>Lojas com todas as metas</v>
      </c>
      <c r="X449">
        <f>VLOOKUP(W449,content!$B:$C,2,FALSE)</f>
        <v>741869</v>
      </c>
      <c r="Y449">
        <f>VLOOKUP(F449&amp;W449,content!$E:$H,4,FALSE)</f>
        <v>741893</v>
      </c>
    </row>
    <row r="450" spans="1:25" x14ac:dyDescent="0.25">
      <c r="A450">
        <v>1266</v>
      </c>
      <c r="B450" t="str">
        <f>VLOOKUP($A450,'De Para'!$AI$2:$AL$1051,2,0)</f>
        <v>CAMPINAS 7 - SP</v>
      </c>
      <c r="C450">
        <f>VLOOKUP($A450,'De Para'!$AI$2:$AL$1051,3,0)</f>
        <v>114</v>
      </c>
      <c r="D450" t="str">
        <f>VLOOKUP($A450,'De Para'!$AI$2:$AL$1051,4,0)</f>
        <v>SPI/CO</v>
      </c>
      <c r="E450">
        <v>0</v>
      </c>
      <c r="F450" s="7" t="str">
        <f>VLOOKUP($A450,'[1]PORTE 18-19'!$A$4:$M$1053,13,0)</f>
        <v>PORTE 2</v>
      </c>
      <c r="G450">
        <f>VLOOKUP($F450,'De Para'!$M$2:$O$7,3,0)</f>
        <v>70</v>
      </c>
      <c r="H450" s="7" t="str">
        <f>VLOOKUP($R450,'De Para'!$M$10:$N$25,2,0)</f>
        <v>PERFIL A</v>
      </c>
      <c r="I450" s="7" t="str">
        <f t="shared" si="58"/>
        <v>PORTE 2 / PERFIL A</v>
      </c>
      <c r="J450" s="1">
        <f>VLOOKUP($A450,'De Para'!$D$2:$E$1051,2,0)</f>
        <v>250374.61000000002</v>
      </c>
      <c r="K450" s="1">
        <f>VLOOKUP($A450,'De Para'!$A$2:$B$1051,2,0)</f>
        <v>189418.18085362081</v>
      </c>
      <c r="L450" s="1">
        <f>VLOOKUP(A450,'De Para'!$G$2:$H$1050,2,0)</f>
        <v>45722.136425649209</v>
      </c>
      <c r="M450">
        <f>VLOOKUP($A450,'De Para'!$J$2:$K$1051,2,0)</f>
        <v>58</v>
      </c>
      <c r="N450">
        <f t="shared" si="60"/>
        <v>1</v>
      </c>
      <c r="O450">
        <f t="shared" si="61"/>
        <v>1</v>
      </c>
      <c r="P450">
        <f t="shared" si="62"/>
        <v>1</v>
      </c>
      <c r="Q450">
        <f t="shared" si="63"/>
        <v>1</v>
      </c>
      <c r="R450" t="str">
        <f t="shared" si="59"/>
        <v>1111</v>
      </c>
      <c r="S450" s="29" t="e">
        <f>J450/#REF!</f>
        <v>#REF!</v>
      </c>
      <c r="T450" s="29" t="e">
        <f>K450/#REF!</f>
        <v>#REF!</v>
      </c>
      <c r="U450" s="29" t="e">
        <f>L450/#REF!</f>
        <v>#REF!</v>
      </c>
      <c r="W450" t="str">
        <f>VLOOKUP(R450,'De Para'!$O$9:$P$25,2,FALSE)</f>
        <v>Lojas com todas as metas</v>
      </c>
      <c r="X450">
        <f>VLOOKUP(W450,content!$B:$C,2,FALSE)</f>
        <v>741869</v>
      </c>
      <c r="Y450">
        <f>VLOOKUP(F450&amp;W450,content!$E:$H,4,FALSE)</f>
        <v>741882</v>
      </c>
    </row>
    <row r="451" spans="1:25" x14ac:dyDescent="0.25">
      <c r="A451">
        <v>1267</v>
      </c>
      <c r="B451" t="str">
        <f>VLOOKUP($A451,'De Para'!$AI$2:$AL$1051,2,0)</f>
        <v>PÇA.TIRADENTES - PR</v>
      </c>
      <c r="C451">
        <f>VLOOKUP($A451,'De Para'!$AI$2:$AL$1051,3,0)</f>
        <v>512</v>
      </c>
      <c r="D451" t="str">
        <f>VLOOKUP($A451,'De Para'!$AI$2:$AL$1051,4,0)</f>
        <v>SUL</v>
      </c>
      <c r="E451">
        <v>0</v>
      </c>
      <c r="F451" s="7" t="str">
        <f>VLOOKUP($A451,'[1]PORTE 18-19'!$A$4:$M$1053,13,0)</f>
        <v>PORTE 2</v>
      </c>
      <c r="G451">
        <f>VLOOKUP($F451,'De Para'!$M$2:$O$7,3,0)</f>
        <v>70</v>
      </c>
      <c r="H451" s="7" t="str">
        <f>VLOOKUP($R451,'De Para'!$M$10:$N$25,2,0)</f>
        <v>PERFIL A</v>
      </c>
      <c r="I451" s="7" t="str">
        <f t="shared" si="58"/>
        <v>PORTE 2 / PERFIL A</v>
      </c>
      <c r="J451" s="1">
        <f>VLOOKUP($A451,'De Para'!$D$2:$E$1051,2,0)</f>
        <v>204777.67999999996</v>
      </c>
      <c r="K451" s="1">
        <f>VLOOKUP($A451,'De Para'!$A$2:$B$1051,2,0)</f>
        <v>166113.42938871236</v>
      </c>
      <c r="L451" s="1">
        <f>VLOOKUP(A451,'De Para'!$G$2:$H$1050,2,0)</f>
        <v>28119.395372601837</v>
      </c>
      <c r="M451">
        <f>VLOOKUP($A451,'De Para'!$J$2:$K$1051,2,0)</f>
        <v>36</v>
      </c>
      <c r="N451">
        <f t="shared" si="60"/>
        <v>1</v>
      </c>
      <c r="O451">
        <f t="shared" si="61"/>
        <v>1</v>
      </c>
      <c r="P451">
        <f t="shared" si="62"/>
        <v>1</v>
      </c>
      <c r="Q451">
        <f t="shared" si="63"/>
        <v>1</v>
      </c>
      <c r="R451" t="str">
        <f t="shared" si="59"/>
        <v>1111</v>
      </c>
      <c r="S451" s="29" t="e">
        <f>J451/#REF!</f>
        <v>#REF!</v>
      </c>
      <c r="T451" s="29" t="e">
        <f>K451/#REF!</f>
        <v>#REF!</v>
      </c>
      <c r="U451" s="29" t="e">
        <f>L451/#REF!</f>
        <v>#REF!</v>
      </c>
      <c r="W451" t="str">
        <f>VLOOKUP(R451,'De Para'!$O$9:$P$25,2,FALSE)</f>
        <v>Lojas com todas as metas</v>
      </c>
      <c r="X451">
        <f>VLOOKUP(W451,content!$B:$C,2,FALSE)</f>
        <v>741869</v>
      </c>
      <c r="Y451">
        <f>VLOOKUP(F451&amp;W451,content!$E:$H,4,FALSE)</f>
        <v>741882</v>
      </c>
    </row>
    <row r="452" spans="1:25" x14ac:dyDescent="0.25">
      <c r="A452">
        <v>1268</v>
      </c>
      <c r="B452" t="str">
        <f>VLOOKUP($A452,'De Para'!$AI$2:$AL$1051,2,0)</f>
        <v>ITAPEVI - SP</v>
      </c>
      <c r="C452">
        <f>VLOOKUP($A452,'De Para'!$AI$2:$AL$1051,3,0)</f>
        <v>314</v>
      </c>
      <c r="D452" t="str">
        <f>VLOOKUP($A452,'De Para'!$AI$2:$AL$1051,4,0)</f>
        <v>GDE SP</v>
      </c>
      <c r="E452">
        <v>0</v>
      </c>
      <c r="F452" s="7" t="str">
        <f>VLOOKUP($A452,'[1]PORTE 18-19'!$A$4:$M$1053,13,0)</f>
        <v>PORTE 5</v>
      </c>
      <c r="G452">
        <f>VLOOKUP($F452,'De Para'!$M$2:$O$7,3,0)</f>
        <v>140</v>
      </c>
      <c r="H452" s="7" t="str">
        <f>VLOOKUP($R452,'De Para'!$M$10:$N$25,2,0)</f>
        <v>PERFIL A</v>
      </c>
      <c r="I452" s="7" t="str">
        <f t="shared" si="58"/>
        <v>PORTE 5 / PERFIL A</v>
      </c>
      <c r="J452" s="1">
        <f>VLOOKUP($A452,'De Para'!$D$2:$E$1051,2,0)</f>
        <v>885339.62000000011</v>
      </c>
      <c r="K452" s="1">
        <f>VLOOKUP($A452,'De Para'!$A$2:$B$1051,2,0)</f>
        <v>756632.61308606085</v>
      </c>
      <c r="L452" s="1">
        <f>VLOOKUP(A452,'De Para'!$G$2:$H$1050,2,0)</f>
        <v>204225.19834629216</v>
      </c>
      <c r="M452">
        <f>VLOOKUP($A452,'De Para'!$J$2:$K$1051,2,0)</f>
        <v>205</v>
      </c>
      <c r="N452">
        <f t="shared" si="60"/>
        <v>1</v>
      </c>
      <c r="O452">
        <f t="shared" si="61"/>
        <v>1</v>
      </c>
      <c r="P452">
        <f t="shared" si="62"/>
        <v>1</v>
      </c>
      <c r="Q452">
        <f t="shared" si="63"/>
        <v>1</v>
      </c>
      <c r="R452" t="str">
        <f t="shared" si="59"/>
        <v>1111</v>
      </c>
      <c r="S452" s="29" t="e">
        <f>J452/#REF!</f>
        <v>#REF!</v>
      </c>
      <c r="T452" s="29" t="e">
        <f>K452/#REF!</f>
        <v>#REF!</v>
      </c>
      <c r="U452" s="29" t="e">
        <f>L452/#REF!</f>
        <v>#REF!</v>
      </c>
      <c r="W452" t="str">
        <f>VLOOKUP(R452,'De Para'!$O$9:$P$25,2,FALSE)</f>
        <v>Lojas com todas as metas</v>
      </c>
      <c r="X452">
        <f>VLOOKUP(W452,content!$B:$C,2,FALSE)</f>
        <v>741869</v>
      </c>
      <c r="Y452">
        <f>VLOOKUP(F452&amp;W452,content!$E:$H,4,FALSE)</f>
        <v>741921</v>
      </c>
    </row>
    <row r="453" spans="1:25" x14ac:dyDescent="0.25">
      <c r="A453">
        <v>1269</v>
      </c>
      <c r="B453" t="str">
        <f>VLOOKUP($A453,'De Para'!$AI$2:$AL$1051,2,0)</f>
        <v>V. NOVA CACHOEIRINHA - SP</v>
      </c>
      <c r="C453">
        <f>VLOOKUP($A453,'De Para'!$AI$2:$AL$1051,3,0)</f>
        <v>312</v>
      </c>
      <c r="D453" t="str">
        <f>VLOOKUP($A453,'De Para'!$AI$2:$AL$1051,4,0)</f>
        <v>GDE SP</v>
      </c>
      <c r="E453">
        <v>0</v>
      </c>
      <c r="F453" s="7" t="str">
        <f>VLOOKUP($A453,'[1]PORTE 18-19'!$A$4:$M$1053,13,0)</f>
        <v>PORTE 6</v>
      </c>
      <c r="G453">
        <f>VLOOKUP($F453,'De Para'!$M$2:$O$7,3,0)</f>
        <v>170</v>
      </c>
      <c r="H453" s="7" t="str">
        <f>VLOOKUP($R453,'De Para'!$M$10:$N$25,2,0)</f>
        <v>PERFIL A</v>
      </c>
      <c r="I453" s="7" t="str">
        <f t="shared" si="58"/>
        <v>PORTE 6 / PERFIL A</v>
      </c>
      <c r="J453" s="1">
        <f>VLOOKUP($A453,'De Para'!$D$2:$E$1051,2,0)</f>
        <v>1256706.5399999998</v>
      </c>
      <c r="K453" s="1">
        <f>VLOOKUP($A453,'De Para'!$A$2:$B$1051,2,0)</f>
        <v>1940851.2288853182</v>
      </c>
      <c r="L453" s="1">
        <f>VLOOKUP(A453,'De Para'!$G$2:$H$1050,2,0)</f>
        <v>259131.99134505744</v>
      </c>
      <c r="M453">
        <f>VLOOKUP($A453,'De Para'!$J$2:$K$1051,2,0)</f>
        <v>269</v>
      </c>
      <c r="N453">
        <f t="shared" si="60"/>
        <v>1</v>
      </c>
      <c r="O453">
        <f t="shared" si="61"/>
        <v>1</v>
      </c>
      <c r="P453">
        <f t="shared" si="62"/>
        <v>1</v>
      </c>
      <c r="Q453">
        <f t="shared" si="63"/>
        <v>1</v>
      </c>
      <c r="R453" t="str">
        <f t="shared" si="59"/>
        <v>1111</v>
      </c>
      <c r="S453" s="29" t="e">
        <f>J453/#REF!</f>
        <v>#REF!</v>
      </c>
      <c r="T453" s="29" t="e">
        <f>K453/#REF!</f>
        <v>#REF!</v>
      </c>
      <c r="U453" s="29" t="e">
        <f>L453/#REF!</f>
        <v>#REF!</v>
      </c>
      <c r="W453" t="str">
        <f>VLOOKUP(R453,'De Para'!$O$9:$P$25,2,FALSE)</f>
        <v>Lojas com todas as metas</v>
      </c>
      <c r="X453">
        <f>VLOOKUP(W453,content!$B:$C,2,FALSE)</f>
        <v>741869</v>
      </c>
      <c r="Y453">
        <f>VLOOKUP(F453&amp;W453,content!$E:$H,4,FALSE)</f>
        <v>741925</v>
      </c>
    </row>
    <row r="454" spans="1:25" x14ac:dyDescent="0.25">
      <c r="A454">
        <v>1270</v>
      </c>
      <c r="B454" t="str">
        <f>VLOOKUP($A454,'De Para'!$AI$2:$AL$1051,2,0)</f>
        <v>SANTANA - SP</v>
      </c>
      <c r="C454">
        <f>VLOOKUP($A454,'De Para'!$AI$2:$AL$1051,3,0)</f>
        <v>312</v>
      </c>
      <c r="D454" t="str">
        <f>VLOOKUP($A454,'De Para'!$AI$2:$AL$1051,4,0)</f>
        <v>GDE SP</v>
      </c>
      <c r="E454">
        <v>0</v>
      </c>
      <c r="F454" s="7" t="str">
        <f>VLOOKUP($A454,'[1]PORTE 18-19'!$A$4:$M$1053,13,0)</f>
        <v>PORTE 4</v>
      </c>
      <c r="G454">
        <f>VLOOKUP($F454,'De Para'!$M$2:$O$7,3,0)</f>
        <v>115</v>
      </c>
      <c r="H454" s="7" t="str">
        <f>VLOOKUP($R454,'De Para'!$M$10:$N$25,2,0)</f>
        <v>PERFIL A</v>
      </c>
      <c r="I454" s="7" t="str">
        <f t="shared" si="58"/>
        <v>PORTE 4 / PERFIL A</v>
      </c>
      <c r="J454" s="1">
        <f>VLOOKUP($A454,'De Para'!$D$2:$E$1051,2,0)</f>
        <v>424822.01999999996</v>
      </c>
      <c r="K454" s="1">
        <f>VLOOKUP($A454,'De Para'!$A$2:$B$1051,2,0)</f>
        <v>678344.75201455818</v>
      </c>
      <c r="L454" s="1">
        <f>VLOOKUP(A454,'De Para'!$G$2:$H$1050,2,0)</f>
        <v>125431.36429859449</v>
      </c>
      <c r="M454">
        <f>VLOOKUP($A454,'De Para'!$J$2:$K$1051,2,0)</f>
        <v>100</v>
      </c>
      <c r="N454">
        <f t="shared" si="60"/>
        <v>1</v>
      </c>
      <c r="O454">
        <f t="shared" si="61"/>
        <v>1</v>
      </c>
      <c r="P454">
        <f t="shared" si="62"/>
        <v>1</v>
      </c>
      <c r="Q454">
        <f t="shared" si="63"/>
        <v>1</v>
      </c>
      <c r="R454" t="str">
        <f t="shared" si="59"/>
        <v>1111</v>
      </c>
      <c r="S454" s="29" t="e">
        <f>J454/#REF!</f>
        <v>#REF!</v>
      </c>
      <c r="T454" s="29" t="e">
        <f>K454/#REF!</f>
        <v>#REF!</v>
      </c>
      <c r="U454" s="29" t="e">
        <f>L454/#REF!</f>
        <v>#REF!</v>
      </c>
      <c r="W454" t="str">
        <f>VLOOKUP(R454,'De Para'!$O$9:$P$25,2,FALSE)</f>
        <v>Lojas com todas as metas</v>
      </c>
      <c r="X454">
        <f>VLOOKUP(W454,content!$B:$C,2,FALSE)</f>
        <v>741869</v>
      </c>
      <c r="Y454">
        <f>VLOOKUP(F454&amp;W454,content!$E:$H,4,FALSE)</f>
        <v>741916</v>
      </c>
    </row>
    <row r="455" spans="1:25" x14ac:dyDescent="0.25">
      <c r="A455">
        <v>1271</v>
      </c>
      <c r="B455" t="str">
        <f>VLOOKUP($A455,'De Para'!$AI$2:$AL$1051,2,0)</f>
        <v>VILA DIVA - SP</v>
      </c>
      <c r="C455">
        <f>VLOOKUP($A455,'De Para'!$AI$2:$AL$1051,3,0)</f>
        <v>319</v>
      </c>
      <c r="D455" t="str">
        <f>VLOOKUP($A455,'De Para'!$AI$2:$AL$1051,4,0)</f>
        <v>GDE SP</v>
      </c>
      <c r="E455">
        <v>0</v>
      </c>
      <c r="F455" s="7" t="str">
        <f>VLOOKUP($A455,'[1]PORTE 18-19'!$A$4:$M$1053,13,0)</f>
        <v>PORTE 2</v>
      </c>
      <c r="G455">
        <f>VLOOKUP($F455,'De Para'!$M$2:$O$7,3,0)</f>
        <v>70</v>
      </c>
      <c r="H455" s="7" t="str">
        <f>VLOOKUP($R455,'De Para'!$M$10:$N$25,2,0)</f>
        <v>PERFIL A</v>
      </c>
      <c r="I455" s="7" t="str">
        <f t="shared" si="58"/>
        <v>PORTE 2 / PERFIL A</v>
      </c>
      <c r="J455" s="1">
        <f>VLOOKUP($A455,'De Para'!$D$2:$E$1051,2,0)</f>
        <v>227607.40999999995</v>
      </c>
      <c r="K455" s="1">
        <f>VLOOKUP($A455,'De Para'!$A$2:$B$1051,2,0)</f>
        <v>189730.58204080726</v>
      </c>
      <c r="L455" s="1">
        <f>VLOOKUP(A455,'De Para'!$G$2:$H$1050,2,0)</f>
        <v>60522.600117835886</v>
      </c>
      <c r="M455">
        <f>VLOOKUP($A455,'De Para'!$J$2:$K$1051,2,0)</f>
        <v>46</v>
      </c>
      <c r="N455">
        <f t="shared" si="60"/>
        <v>1</v>
      </c>
      <c r="O455">
        <f t="shared" si="61"/>
        <v>1</v>
      </c>
      <c r="P455">
        <f t="shared" si="62"/>
        <v>1</v>
      </c>
      <c r="Q455">
        <f t="shared" si="63"/>
        <v>1</v>
      </c>
      <c r="R455" t="str">
        <f t="shared" si="59"/>
        <v>1111</v>
      </c>
      <c r="S455" s="29" t="e">
        <f>J455/#REF!</f>
        <v>#REF!</v>
      </c>
      <c r="T455" s="29" t="e">
        <f>K455/#REF!</f>
        <v>#REF!</v>
      </c>
      <c r="U455" s="29" t="e">
        <f>L455/#REF!</f>
        <v>#REF!</v>
      </c>
      <c r="W455" t="str">
        <f>VLOOKUP(R455,'De Para'!$O$9:$P$25,2,FALSE)</f>
        <v>Lojas com todas as metas</v>
      </c>
      <c r="X455">
        <f>VLOOKUP(W455,content!$B:$C,2,FALSE)</f>
        <v>741869</v>
      </c>
      <c r="Y455">
        <f>VLOOKUP(F455&amp;W455,content!$E:$H,4,FALSE)</f>
        <v>741882</v>
      </c>
    </row>
    <row r="456" spans="1:25" x14ac:dyDescent="0.25">
      <c r="A456">
        <v>1273</v>
      </c>
      <c r="B456" t="str">
        <f>VLOOKUP($A456,'De Para'!$AI$2:$AL$1051,2,0)</f>
        <v>CPO GRANDE 2 - MS</v>
      </c>
      <c r="C456">
        <f>VLOOKUP($A456,'De Para'!$AI$2:$AL$1051,3,0)</f>
        <v>516</v>
      </c>
      <c r="D456" t="str">
        <f>VLOOKUP($A456,'De Para'!$AI$2:$AL$1051,4,0)</f>
        <v>SUL</v>
      </c>
      <c r="E456">
        <v>0</v>
      </c>
      <c r="F456" s="7" t="str">
        <f>VLOOKUP($A456,'[1]PORTE 18-19'!$A$4:$M$1053,13,0)</f>
        <v>PORTE 3</v>
      </c>
      <c r="G456">
        <f>VLOOKUP($F456,'De Para'!$M$2:$O$7,3,0)</f>
        <v>90</v>
      </c>
      <c r="H456" s="7" t="str">
        <f>VLOOKUP($R456,'De Para'!$M$10:$N$25,2,0)</f>
        <v>PERFIL A</v>
      </c>
      <c r="I456" s="7" t="str">
        <f t="shared" si="58"/>
        <v>PORTE 3 / PERFIL A</v>
      </c>
      <c r="J456" s="1">
        <f>VLOOKUP($A456,'De Para'!$D$2:$E$1051,2,0)</f>
        <v>374419.14</v>
      </c>
      <c r="K456" s="1">
        <f>VLOOKUP($A456,'De Para'!$A$2:$B$1051,2,0)</f>
        <v>408131.81121135713</v>
      </c>
      <c r="L456" s="1">
        <f>VLOOKUP(A456,'De Para'!$G$2:$H$1050,2,0)</f>
        <v>42391.934142251092</v>
      </c>
      <c r="M456">
        <f>VLOOKUP($A456,'De Para'!$J$2:$K$1051,2,0)</f>
        <v>67</v>
      </c>
      <c r="N456">
        <f t="shared" si="60"/>
        <v>1</v>
      </c>
      <c r="O456">
        <f t="shared" si="61"/>
        <v>1</v>
      </c>
      <c r="P456">
        <f t="shared" si="62"/>
        <v>1</v>
      </c>
      <c r="Q456">
        <f t="shared" si="63"/>
        <v>1</v>
      </c>
      <c r="R456" t="str">
        <f t="shared" si="59"/>
        <v>1111</v>
      </c>
      <c r="S456" s="29" t="e">
        <f>J456/#REF!</f>
        <v>#REF!</v>
      </c>
      <c r="T456" s="29" t="e">
        <f>K456/#REF!</f>
        <v>#REF!</v>
      </c>
      <c r="U456" s="29" t="e">
        <f>L456/#REF!</f>
        <v>#REF!</v>
      </c>
      <c r="W456" t="str">
        <f>VLOOKUP(R456,'De Para'!$O$9:$P$25,2,FALSE)</f>
        <v>Lojas com todas as metas</v>
      </c>
      <c r="X456">
        <f>VLOOKUP(W456,content!$B:$C,2,FALSE)</f>
        <v>741869</v>
      </c>
      <c r="Y456">
        <f>VLOOKUP(F456&amp;W456,content!$E:$H,4,FALSE)</f>
        <v>741893</v>
      </c>
    </row>
    <row r="457" spans="1:25" x14ac:dyDescent="0.25">
      <c r="A457">
        <v>1274</v>
      </c>
      <c r="B457" t="str">
        <f>VLOOKUP($A457,'De Para'!$AI$2:$AL$1051,2,0)</f>
        <v>SANTO AMARO 4 - SP</v>
      </c>
      <c r="C457">
        <f>VLOOKUP($A457,'De Para'!$AI$2:$AL$1051,3,0)</f>
        <v>310</v>
      </c>
      <c r="D457" t="str">
        <f>VLOOKUP($A457,'De Para'!$AI$2:$AL$1051,4,0)</f>
        <v>GDE SP</v>
      </c>
      <c r="E457">
        <v>0</v>
      </c>
      <c r="F457" s="7" t="str">
        <f>VLOOKUP($A457,'[1]PORTE 18-19'!$A$4:$M$1053,13,0)</f>
        <v>PORTE 3</v>
      </c>
      <c r="G457">
        <f>VLOOKUP($F457,'De Para'!$M$2:$O$7,3,0)</f>
        <v>90</v>
      </c>
      <c r="H457" s="7" t="str">
        <f>VLOOKUP($R457,'De Para'!$M$10:$N$25,2,0)</f>
        <v>PERFIL A</v>
      </c>
      <c r="I457" s="7" t="str">
        <f t="shared" si="58"/>
        <v>PORTE 3 / PERFIL A</v>
      </c>
      <c r="J457" s="1">
        <f>VLOOKUP($A457,'De Para'!$D$2:$E$1051,2,0)</f>
        <v>308287.86000000004</v>
      </c>
      <c r="K457" s="1">
        <f>VLOOKUP($A457,'De Para'!$A$2:$B$1051,2,0)</f>
        <v>328612.79151404835</v>
      </c>
      <c r="L457" s="1">
        <f>VLOOKUP(A457,'De Para'!$G$2:$H$1050,2,0)</f>
        <v>73772.514092742975</v>
      </c>
      <c r="M457">
        <f>VLOOKUP($A457,'De Para'!$J$2:$K$1051,2,0)</f>
        <v>79</v>
      </c>
      <c r="N457">
        <f t="shared" si="60"/>
        <v>1</v>
      </c>
      <c r="O457">
        <f t="shared" si="61"/>
        <v>1</v>
      </c>
      <c r="P457">
        <f t="shared" si="62"/>
        <v>1</v>
      </c>
      <c r="Q457">
        <f t="shared" si="63"/>
        <v>1</v>
      </c>
      <c r="R457" t="str">
        <f t="shared" si="59"/>
        <v>1111</v>
      </c>
      <c r="S457" s="29" t="e">
        <f>J457/#REF!</f>
        <v>#REF!</v>
      </c>
      <c r="T457" s="29" t="e">
        <f>K457/#REF!</f>
        <v>#REF!</v>
      </c>
      <c r="U457" s="29" t="e">
        <f>L457/#REF!</f>
        <v>#REF!</v>
      </c>
      <c r="W457" t="str">
        <f>VLOOKUP(R457,'De Para'!$O$9:$P$25,2,FALSE)</f>
        <v>Lojas com todas as metas</v>
      </c>
      <c r="X457">
        <f>VLOOKUP(W457,content!$B:$C,2,FALSE)</f>
        <v>741869</v>
      </c>
      <c r="Y457">
        <f>VLOOKUP(F457&amp;W457,content!$E:$H,4,FALSE)</f>
        <v>741893</v>
      </c>
    </row>
    <row r="458" spans="1:25" x14ac:dyDescent="0.25">
      <c r="A458">
        <v>1276</v>
      </c>
      <c r="B458" t="str">
        <f>VLOOKUP($A458,'De Para'!$AI$2:$AL$1051,2,0)</f>
        <v>RIBEIRÃO PIRES - SP</v>
      </c>
      <c r="C458">
        <f>VLOOKUP($A458,'De Para'!$AI$2:$AL$1051,3,0)</f>
        <v>318</v>
      </c>
      <c r="D458" t="str">
        <f>VLOOKUP($A458,'De Para'!$AI$2:$AL$1051,4,0)</f>
        <v>GDE SP</v>
      </c>
      <c r="E458">
        <v>0</v>
      </c>
      <c r="F458" s="7" t="str">
        <f>VLOOKUP($A458,'[1]PORTE 18-19'!$A$4:$M$1053,13,0)</f>
        <v>PORTE 4</v>
      </c>
      <c r="G458">
        <f>VLOOKUP($F458,'De Para'!$M$2:$O$7,3,0)</f>
        <v>115</v>
      </c>
      <c r="H458" s="7" t="str">
        <f>VLOOKUP($R458,'De Para'!$M$10:$N$25,2,0)</f>
        <v>PERFIL A</v>
      </c>
      <c r="I458" s="7" t="str">
        <f t="shared" si="58"/>
        <v>PORTE 4 / PERFIL A</v>
      </c>
      <c r="J458" s="1">
        <f>VLOOKUP($A458,'De Para'!$D$2:$E$1051,2,0)</f>
        <v>462413.91000000003</v>
      </c>
      <c r="K458" s="1">
        <f>VLOOKUP($A458,'De Para'!$A$2:$B$1051,2,0)</f>
        <v>360594.79456415406</v>
      </c>
      <c r="L458" s="1">
        <f>VLOOKUP(A458,'De Para'!$G$2:$H$1050,2,0)</f>
        <v>99673.040424056613</v>
      </c>
      <c r="M458">
        <f>VLOOKUP($A458,'De Para'!$J$2:$K$1051,2,0)</f>
        <v>109</v>
      </c>
      <c r="N458">
        <f t="shared" si="60"/>
        <v>1</v>
      </c>
      <c r="O458">
        <f t="shared" si="61"/>
        <v>1</v>
      </c>
      <c r="P458">
        <f t="shared" si="62"/>
        <v>1</v>
      </c>
      <c r="Q458">
        <f t="shared" si="63"/>
        <v>1</v>
      </c>
      <c r="R458" t="str">
        <f t="shared" si="59"/>
        <v>1111</v>
      </c>
      <c r="S458" s="29" t="e">
        <f>J458/#REF!</f>
        <v>#REF!</v>
      </c>
      <c r="T458" s="29" t="e">
        <f>K458/#REF!</f>
        <v>#REF!</v>
      </c>
      <c r="U458" s="29" t="e">
        <f>L458/#REF!</f>
        <v>#REF!</v>
      </c>
      <c r="W458" t="str">
        <f>VLOOKUP(R458,'De Para'!$O$9:$P$25,2,FALSE)</f>
        <v>Lojas com todas as metas</v>
      </c>
      <c r="X458">
        <f>VLOOKUP(W458,content!$B:$C,2,FALSE)</f>
        <v>741869</v>
      </c>
      <c r="Y458">
        <f>VLOOKUP(F458&amp;W458,content!$E:$H,4,FALSE)</f>
        <v>741916</v>
      </c>
    </row>
    <row r="459" spans="1:25" x14ac:dyDescent="0.25">
      <c r="A459">
        <v>1277</v>
      </c>
      <c r="B459" t="str">
        <f>VLOOKUP($A459,'De Para'!$AI$2:$AL$1051,2,0)</f>
        <v>ITAPETININGA - SP</v>
      </c>
      <c r="C459">
        <f>VLOOKUP($A459,'De Para'!$AI$2:$AL$1051,3,0)</f>
        <v>115</v>
      </c>
      <c r="D459" t="str">
        <f>VLOOKUP($A459,'De Para'!$AI$2:$AL$1051,4,0)</f>
        <v>SPI/CO</v>
      </c>
      <c r="E459">
        <v>0</v>
      </c>
      <c r="F459" s="7" t="str">
        <f>VLOOKUP($A459,'[1]PORTE 18-19'!$A$4:$M$1053,13,0)</f>
        <v>PORTE 3</v>
      </c>
      <c r="G459">
        <f>VLOOKUP($F459,'De Para'!$M$2:$O$7,3,0)</f>
        <v>90</v>
      </c>
      <c r="H459" s="7" t="str">
        <f>VLOOKUP($R459,'De Para'!$M$10:$N$25,2,0)</f>
        <v>PERFIL A</v>
      </c>
      <c r="I459" s="7" t="str">
        <f t="shared" si="58"/>
        <v>PORTE 3 / PERFIL A</v>
      </c>
      <c r="J459" s="1">
        <f>VLOOKUP($A459,'De Para'!$D$2:$E$1051,2,0)</f>
        <v>295315.09999999998</v>
      </c>
      <c r="K459" s="1">
        <f>VLOOKUP($A459,'De Para'!$A$2:$B$1051,2,0)</f>
        <v>93241.191702024706</v>
      </c>
      <c r="L459" s="1">
        <f>VLOOKUP(A459,'De Para'!$G$2:$H$1050,2,0)</f>
        <v>53188.079505917354</v>
      </c>
      <c r="M459">
        <f>VLOOKUP($A459,'De Para'!$J$2:$K$1051,2,0)</f>
        <v>87</v>
      </c>
      <c r="N459">
        <f t="shared" si="60"/>
        <v>1</v>
      </c>
      <c r="O459">
        <f t="shared" si="61"/>
        <v>1</v>
      </c>
      <c r="P459">
        <f t="shared" si="62"/>
        <v>1</v>
      </c>
      <c r="Q459">
        <f t="shared" si="63"/>
        <v>1</v>
      </c>
      <c r="R459" t="str">
        <f t="shared" si="59"/>
        <v>1111</v>
      </c>
      <c r="S459" s="29" t="e">
        <f>J459/#REF!</f>
        <v>#REF!</v>
      </c>
      <c r="T459" s="29" t="e">
        <f>K459/#REF!</f>
        <v>#REF!</v>
      </c>
      <c r="U459" s="29" t="e">
        <f>L459/#REF!</f>
        <v>#REF!</v>
      </c>
      <c r="W459" t="str">
        <f>VLOOKUP(R459,'De Para'!$O$9:$P$25,2,FALSE)</f>
        <v>Lojas com todas as metas</v>
      </c>
      <c r="X459">
        <f>VLOOKUP(W459,content!$B:$C,2,FALSE)</f>
        <v>741869</v>
      </c>
      <c r="Y459">
        <f>VLOOKUP(F459&amp;W459,content!$E:$H,4,FALSE)</f>
        <v>741893</v>
      </c>
    </row>
    <row r="460" spans="1:25" x14ac:dyDescent="0.25">
      <c r="A460">
        <v>1278</v>
      </c>
      <c r="B460" t="str">
        <f>VLOOKUP($A460,'De Para'!$AI$2:$AL$1051,2,0)</f>
        <v>LONDRINA - PR</v>
      </c>
      <c r="C460">
        <f>VLOOKUP($A460,'De Para'!$AI$2:$AL$1051,3,0)</f>
        <v>513</v>
      </c>
      <c r="D460" t="str">
        <f>VLOOKUP($A460,'De Para'!$AI$2:$AL$1051,4,0)</f>
        <v>SUL</v>
      </c>
      <c r="E460">
        <v>0</v>
      </c>
      <c r="F460" s="7" t="str">
        <f>VLOOKUP($A460,'[1]PORTE 18-19'!$A$4:$M$1053,13,0)</f>
        <v>PORTE 3</v>
      </c>
      <c r="G460">
        <f>VLOOKUP($F460,'De Para'!$M$2:$O$7,3,0)</f>
        <v>90</v>
      </c>
      <c r="H460" s="7" t="str">
        <f>VLOOKUP($R460,'De Para'!$M$10:$N$25,2,0)</f>
        <v>PERFIL A</v>
      </c>
      <c r="I460" s="7" t="str">
        <f t="shared" si="58"/>
        <v>PORTE 3 / PERFIL A</v>
      </c>
      <c r="J460" s="1">
        <f>VLOOKUP($A460,'De Para'!$D$2:$E$1051,2,0)</f>
        <v>287190.96000000008</v>
      </c>
      <c r="K460" s="1">
        <f>VLOOKUP($A460,'De Para'!$A$2:$B$1051,2,0)</f>
        <v>366382.4815459103</v>
      </c>
      <c r="L460" s="1">
        <f>VLOOKUP(A460,'De Para'!$G$2:$H$1050,2,0)</f>
        <v>49998.702481690561</v>
      </c>
      <c r="M460">
        <f>VLOOKUP($A460,'De Para'!$J$2:$K$1051,2,0)</f>
        <v>80</v>
      </c>
      <c r="N460">
        <f t="shared" si="60"/>
        <v>1</v>
      </c>
      <c r="O460">
        <f t="shared" si="61"/>
        <v>1</v>
      </c>
      <c r="P460">
        <f t="shared" si="62"/>
        <v>1</v>
      </c>
      <c r="Q460">
        <f t="shared" si="63"/>
        <v>1</v>
      </c>
      <c r="R460" t="str">
        <f t="shared" si="59"/>
        <v>1111</v>
      </c>
      <c r="S460" s="29" t="e">
        <f>J460/#REF!</f>
        <v>#REF!</v>
      </c>
      <c r="T460" s="29" t="e">
        <f>K460/#REF!</f>
        <v>#REF!</v>
      </c>
      <c r="U460" s="29" t="e">
        <f>L460/#REF!</f>
        <v>#REF!</v>
      </c>
      <c r="W460" t="str">
        <f>VLOOKUP(R460,'De Para'!$O$9:$P$25,2,FALSE)</f>
        <v>Lojas com todas as metas</v>
      </c>
      <c r="X460">
        <f>VLOOKUP(W460,content!$B:$C,2,FALSE)</f>
        <v>741869</v>
      </c>
      <c r="Y460">
        <f>VLOOKUP(F460&amp;W460,content!$E:$H,4,FALSE)</f>
        <v>741893</v>
      </c>
    </row>
    <row r="461" spans="1:25" x14ac:dyDescent="0.25">
      <c r="A461">
        <v>1279</v>
      </c>
      <c r="B461" t="str">
        <f>VLOOKUP($A461,'De Para'!$AI$2:$AL$1051,2,0)</f>
        <v>NOVA IGUAÇU 3 - RJ</v>
      </c>
      <c r="C461">
        <f>VLOOKUP($A461,'De Para'!$AI$2:$AL$1051,3,0)</f>
        <v>217</v>
      </c>
      <c r="D461" t="str">
        <f>VLOOKUP($A461,'De Para'!$AI$2:$AL$1051,4,0)</f>
        <v>RIO/ES</v>
      </c>
      <c r="E461">
        <v>0</v>
      </c>
      <c r="F461" s="7" t="str">
        <f>VLOOKUP($A461,'[1]PORTE 18-19'!$A$4:$M$1053,13,0)</f>
        <v>PORTE 6</v>
      </c>
      <c r="G461">
        <f>VLOOKUP($F461,'De Para'!$M$2:$O$7,3,0)</f>
        <v>170</v>
      </c>
      <c r="H461" s="7" t="str">
        <f>VLOOKUP($R461,'De Para'!$M$10:$N$25,2,0)</f>
        <v>PERFIL A</v>
      </c>
      <c r="I461" s="7" t="str">
        <f t="shared" si="58"/>
        <v>PORTE 6 / PERFIL A</v>
      </c>
      <c r="J461" s="1">
        <f>VLOOKUP($A461,'De Para'!$D$2:$E$1051,2,0)</f>
        <v>855989.66000000015</v>
      </c>
      <c r="K461" s="1">
        <f>VLOOKUP($A461,'De Para'!$A$2:$B$1051,2,0)</f>
        <v>1070334.8580776444</v>
      </c>
      <c r="L461" s="1">
        <f>VLOOKUP(A461,'De Para'!$G$2:$H$1050,2,0)</f>
        <v>120757.774020497</v>
      </c>
      <c r="M461">
        <f>VLOOKUP($A461,'De Para'!$J$2:$K$1051,2,0)</f>
        <v>229</v>
      </c>
      <c r="N461">
        <f t="shared" si="60"/>
        <v>1</v>
      </c>
      <c r="O461">
        <f t="shared" si="61"/>
        <v>1</v>
      </c>
      <c r="P461">
        <f t="shared" si="62"/>
        <v>1</v>
      </c>
      <c r="Q461">
        <f t="shared" si="63"/>
        <v>1</v>
      </c>
      <c r="R461" t="str">
        <f t="shared" si="59"/>
        <v>1111</v>
      </c>
      <c r="S461" s="29" t="e">
        <f>J461/#REF!</f>
        <v>#REF!</v>
      </c>
      <c r="T461" s="29" t="e">
        <f>K461/#REF!</f>
        <v>#REF!</v>
      </c>
      <c r="U461" s="29" t="e">
        <f>L461/#REF!</f>
        <v>#REF!</v>
      </c>
      <c r="W461" t="str">
        <f>VLOOKUP(R461,'De Para'!$O$9:$P$25,2,FALSE)</f>
        <v>Lojas com todas as metas</v>
      </c>
      <c r="X461">
        <f>VLOOKUP(W461,content!$B:$C,2,FALSE)</f>
        <v>741869</v>
      </c>
      <c r="Y461">
        <f>VLOOKUP(F461&amp;W461,content!$E:$H,4,FALSE)</f>
        <v>741925</v>
      </c>
    </row>
    <row r="462" spans="1:25" x14ac:dyDescent="0.25">
      <c r="A462">
        <v>1280</v>
      </c>
      <c r="B462" t="str">
        <f>VLOOKUP($A462,'De Para'!$AI$2:$AL$1051,2,0)</f>
        <v>MADUREIRA 3 - RJ</v>
      </c>
      <c r="C462">
        <f>VLOOKUP($A462,'De Para'!$AI$2:$AL$1051,3,0)</f>
        <v>211</v>
      </c>
      <c r="D462" t="str">
        <f>VLOOKUP($A462,'De Para'!$AI$2:$AL$1051,4,0)</f>
        <v>RIO/ES</v>
      </c>
      <c r="E462">
        <v>0</v>
      </c>
      <c r="F462" s="7" t="str">
        <f>VLOOKUP($A462,'[1]PORTE 18-19'!$A$4:$M$1053,13,0)</f>
        <v>PORTE 4</v>
      </c>
      <c r="G462">
        <f>VLOOKUP($F462,'De Para'!$M$2:$O$7,3,0)</f>
        <v>115</v>
      </c>
      <c r="H462" s="7" t="str">
        <f>VLOOKUP($R462,'De Para'!$M$10:$N$25,2,0)</f>
        <v>PERFIL A</v>
      </c>
      <c r="I462" s="7" t="str">
        <f t="shared" si="58"/>
        <v>PORTE 4 / PERFIL A</v>
      </c>
      <c r="J462" s="1">
        <f>VLOOKUP($A462,'De Para'!$D$2:$E$1051,2,0)</f>
        <v>674663.70000000007</v>
      </c>
      <c r="K462" s="1">
        <f>VLOOKUP($A462,'De Para'!$A$2:$B$1051,2,0)</f>
        <v>789963.26757478237</v>
      </c>
      <c r="L462" s="1">
        <f>VLOOKUP(A462,'De Para'!$G$2:$H$1050,2,0)</f>
        <v>102993.90509422759</v>
      </c>
      <c r="M462">
        <f>VLOOKUP($A462,'De Para'!$J$2:$K$1051,2,0)</f>
        <v>80</v>
      </c>
      <c r="N462">
        <f t="shared" si="60"/>
        <v>1</v>
      </c>
      <c r="O462">
        <f t="shared" si="61"/>
        <v>1</v>
      </c>
      <c r="P462">
        <f t="shared" si="62"/>
        <v>1</v>
      </c>
      <c r="Q462">
        <f t="shared" si="63"/>
        <v>1</v>
      </c>
      <c r="R462" t="str">
        <f t="shared" si="59"/>
        <v>1111</v>
      </c>
      <c r="S462" s="29" t="e">
        <f>J462/#REF!</f>
        <v>#REF!</v>
      </c>
      <c r="T462" s="29" t="e">
        <f>K462/#REF!</f>
        <v>#REF!</v>
      </c>
      <c r="U462" s="29" t="e">
        <f>L462/#REF!</f>
        <v>#REF!</v>
      </c>
      <c r="W462" t="str">
        <f>VLOOKUP(R462,'De Para'!$O$9:$P$25,2,FALSE)</f>
        <v>Lojas com todas as metas</v>
      </c>
      <c r="X462">
        <f>VLOOKUP(W462,content!$B:$C,2,FALSE)</f>
        <v>741869</v>
      </c>
      <c r="Y462">
        <f>VLOOKUP(F462&amp;W462,content!$E:$H,4,FALSE)</f>
        <v>741916</v>
      </c>
    </row>
    <row r="463" spans="1:25" x14ac:dyDescent="0.25">
      <c r="A463">
        <v>1281</v>
      </c>
      <c r="B463" t="str">
        <f>VLOOKUP($A463,'De Para'!$AI$2:$AL$1051,2,0)</f>
        <v>SHOP CENTER RIO - RJ</v>
      </c>
      <c r="C463">
        <f>VLOOKUP($A463,'De Para'!$AI$2:$AL$1051,3,0)</f>
        <v>214</v>
      </c>
      <c r="D463" t="str">
        <f>VLOOKUP($A463,'De Para'!$AI$2:$AL$1051,4,0)</f>
        <v>RIO/ES</v>
      </c>
      <c r="E463">
        <v>0</v>
      </c>
      <c r="F463" s="7" t="str">
        <f>VLOOKUP($A463,'[1]PORTE 18-19'!$A$4:$M$1053,13,0)</f>
        <v>PORTE 3</v>
      </c>
      <c r="G463">
        <f>VLOOKUP($F463,'De Para'!$M$2:$O$7,3,0)</f>
        <v>90</v>
      </c>
      <c r="H463" s="7" t="str">
        <f>VLOOKUP($R463,'De Para'!$M$10:$N$25,2,0)</f>
        <v>PERFIL A</v>
      </c>
      <c r="I463" s="7" t="str">
        <f t="shared" si="58"/>
        <v>PORTE 3 / PERFIL A</v>
      </c>
      <c r="J463" s="1">
        <f>VLOOKUP($A463,'De Para'!$D$2:$E$1051,2,0)</f>
        <v>257640.77999999997</v>
      </c>
      <c r="K463" s="1">
        <f>VLOOKUP($A463,'De Para'!$A$2:$B$1051,2,0)</f>
        <v>307481.83628294623</v>
      </c>
      <c r="L463" s="1">
        <f>VLOOKUP(A463,'De Para'!$G$2:$H$1050,2,0)</f>
        <v>70270.505451866527</v>
      </c>
      <c r="M463">
        <f>VLOOKUP($A463,'De Para'!$J$2:$K$1051,2,0)</f>
        <v>76</v>
      </c>
      <c r="N463">
        <f t="shared" si="60"/>
        <v>1</v>
      </c>
      <c r="O463">
        <f t="shared" si="61"/>
        <v>1</v>
      </c>
      <c r="P463">
        <f t="shared" si="62"/>
        <v>1</v>
      </c>
      <c r="Q463">
        <f t="shared" si="63"/>
        <v>1</v>
      </c>
      <c r="R463" t="str">
        <f t="shared" si="59"/>
        <v>1111</v>
      </c>
      <c r="S463" s="29" t="e">
        <f>J463/#REF!</f>
        <v>#REF!</v>
      </c>
      <c r="T463" s="29" t="e">
        <f>K463/#REF!</f>
        <v>#REF!</v>
      </c>
      <c r="U463" s="29" t="e">
        <f>L463/#REF!</f>
        <v>#REF!</v>
      </c>
      <c r="W463" t="str">
        <f>VLOOKUP(R463,'De Para'!$O$9:$P$25,2,FALSE)</f>
        <v>Lojas com todas as metas</v>
      </c>
      <c r="X463">
        <f>VLOOKUP(W463,content!$B:$C,2,FALSE)</f>
        <v>741869</v>
      </c>
      <c r="Y463">
        <f>VLOOKUP(F463&amp;W463,content!$E:$H,4,FALSE)</f>
        <v>741893</v>
      </c>
    </row>
    <row r="464" spans="1:25" x14ac:dyDescent="0.25">
      <c r="A464">
        <v>1282</v>
      </c>
      <c r="B464" t="str">
        <f>VLOOKUP($A464,'De Para'!$AI$2:$AL$1051,2,0)</f>
        <v>ITAPECERICA DA SERRA - SP</v>
      </c>
      <c r="C464">
        <f>VLOOKUP($A464,'De Para'!$AI$2:$AL$1051,3,0)</f>
        <v>313</v>
      </c>
      <c r="D464" t="str">
        <f>VLOOKUP($A464,'De Para'!$AI$2:$AL$1051,4,0)</f>
        <v>GDE SP</v>
      </c>
      <c r="E464">
        <v>0</v>
      </c>
      <c r="F464" s="7" t="str">
        <f>VLOOKUP($A464,'[1]PORTE 18-19'!$A$4:$M$1053,13,0)</f>
        <v>PORTE 4</v>
      </c>
      <c r="G464">
        <f>VLOOKUP($F464,'De Para'!$M$2:$O$7,3,0)</f>
        <v>115</v>
      </c>
      <c r="H464" s="7" t="str">
        <f>VLOOKUP($R464,'De Para'!$M$10:$N$25,2,0)</f>
        <v>PERFIL A</v>
      </c>
      <c r="I464" s="7" t="str">
        <f t="shared" si="58"/>
        <v>PORTE 4 / PERFIL A</v>
      </c>
      <c r="J464" s="1">
        <f>VLOOKUP($A464,'De Para'!$D$2:$E$1051,2,0)</f>
        <v>483590.82999999996</v>
      </c>
      <c r="K464" s="1">
        <f>VLOOKUP($A464,'De Para'!$A$2:$B$1051,2,0)</f>
        <v>445783.25150789245</v>
      </c>
      <c r="L464" s="1">
        <f>VLOOKUP(A464,'De Para'!$G$2:$H$1050,2,0)</f>
        <v>100930.61771061175</v>
      </c>
      <c r="M464">
        <f>VLOOKUP($A464,'De Para'!$J$2:$K$1051,2,0)</f>
        <v>139</v>
      </c>
      <c r="N464">
        <f t="shared" si="60"/>
        <v>1</v>
      </c>
      <c r="O464">
        <f t="shared" si="61"/>
        <v>1</v>
      </c>
      <c r="P464">
        <f t="shared" si="62"/>
        <v>1</v>
      </c>
      <c r="Q464">
        <f t="shared" si="63"/>
        <v>1</v>
      </c>
      <c r="R464" t="str">
        <f t="shared" si="59"/>
        <v>1111</v>
      </c>
      <c r="S464" s="29" t="e">
        <f>J464/#REF!</f>
        <v>#REF!</v>
      </c>
      <c r="T464" s="29" t="e">
        <f>K464/#REF!</f>
        <v>#REF!</v>
      </c>
      <c r="U464" s="29" t="e">
        <f>L464/#REF!</f>
        <v>#REF!</v>
      </c>
      <c r="W464" t="str">
        <f>VLOOKUP(R464,'De Para'!$O$9:$P$25,2,FALSE)</f>
        <v>Lojas com todas as metas</v>
      </c>
      <c r="X464">
        <f>VLOOKUP(W464,content!$B:$C,2,FALSE)</f>
        <v>741869</v>
      </c>
      <c r="Y464">
        <f>VLOOKUP(F464&amp;W464,content!$E:$H,4,FALSE)</f>
        <v>741916</v>
      </c>
    </row>
    <row r="465" spans="1:25" x14ac:dyDescent="0.25">
      <c r="A465">
        <v>1283</v>
      </c>
      <c r="B465" t="str">
        <f>VLOOKUP($A465,'De Para'!$AI$2:$AL$1051,2,0)</f>
        <v>CAMPOS 4 - RJ</v>
      </c>
      <c r="C465">
        <f>VLOOKUP($A465,'De Para'!$AI$2:$AL$1051,3,0)</f>
        <v>210</v>
      </c>
      <c r="D465" t="str">
        <f>VLOOKUP($A465,'De Para'!$AI$2:$AL$1051,4,0)</f>
        <v>RIO/ES</v>
      </c>
      <c r="E465">
        <v>0</v>
      </c>
      <c r="F465" s="7" t="str">
        <f>VLOOKUP($A465,'[1]PORTE 18-19'!$A$4:$M$1053,13,0)</f>
        <v>PORTE 5</v>
      </c>
      <c r="G465">
        <f>VLOOKUP($F465,'De Para'!$M$2:$O$7,3,0)</f>
        <v>140</v>
      </c>
      <c r="H465" s="7" t="str">
        <f>VLOOKUP($R465,'De Para'!$M$10:$N$25,2,0)</f>
        <v>PERFIL A</v>
      </c>
      <c r="I465" s="7" t="str">
        <f t="shared" si="58"/>
        <v>PORTE 5 / PERFIL A</v>
      </c>
      <c r="J465" s="1">
        <f>VLOOKUP($A465,'De Para'!$D$2:$E$1051,2,0)</f>
        <v>661299.92000000004</v>
      </c>
      <c r="K465" s="1">
        <f>VLOOKUP($A465,'De Para'!$A$2:$B$1051,2,0)</f>
        <v>703269.79483103694</v>
      </c>
      <c r="L465" s="1">
        <f>VLOOKUP(A465,'De Para'!$G$2:$H$1050,2,0)</f>
        <v>91588.636482046801</v>
      </c>
      <c r="M465">
        <f>VLOOKUP($A465,'De Para'!$J$2:$K$1051,2,0)</f>
        <v>113</v>
      </c>
      <c r="N465">
        <f t="shared" si="60"/>
        <v>1</v>
      </c>
      <c r="O465">
        <f t="shared" si="61"/>
        <v>1</v>
      </c>
      <c r="P465">
        <f t="shared" si="62"/>
        <v>1</v>
      </c>
      <c r="Q465">
        <f t="shared" si="63"/>
        <v>1</v>
      </c>
      <c r="R465" t="str">
        <f t="shared" si="59"/>
        <v>1111</v>
      </c>
      <c r="S465" s="29" t="e">
        <f>J465/#REF!</f>
        <v>#REF!</v>
      </c>
      <c r="T465" s="29" t="e">
        <f>K465/#REF!</f>
        <v>#REF!</v>
      </c>
      <c r="U465" s="29" t="e">
        <f>L465/#REF!</f>
        <v>#REF!</v>
      </c>
      <c r="W465" t="str">
        <f>VLOOKUP(R465,'De Para'!$O$9:$P$25,2,FALSE)</f>
        <v>Lojas com todas as metas</v>
      </c>
      <c r="X465">
        <f>VLOOKUP(W465,content!$B:$C,2,FALSE)</f>
        <v>741869</v>
      </c>
      <c r="Y465">
        <f>VLOOKUP(F465&amp;W465,content!$E:$H,4,FALSE)</f>
        <v>741921</v>
      </c>
    </row>
    <row r="466" spans="1:25" x14ac:dyDescent="0.25">
      <c r="A466">
        <v>1285</v>
      </c>
      <c r="B466" t="str">
        <f>VLOOKUP($A466,'De Para'!$AI$2:$AL$1051,2,0)</f>
        <v>HIPERCENTRO BH 5 - MG</v>
      </c>
      <c r="C466">
        <f>VLOOKUP($A466,'De Para'!$AI$2:$AL$1051,3,0)</f>
        <v>414</v>
      </c>
      <c r="D466" t="str">
        <f>VLOOKUP($A466,'De Para'!$AI$2:$AL$1051,4,0)</f>
        <v>MG/NE</v>
      </c>
      <c r="E466">
        <v>0</v>
      </c>
      <c r="F466" s="7" t="str">
        <f>VLOOKUP($A466,'[1]PORTE 18-19'!$A$4:$M$1053,13,0)</f>
        <v>PORTE 3</v>
      </c>
      <c r="G466">
        <f>VLOOKUP($F466,'De Para'!$M$2:$O$7,3,0)</f>
        <v>90</v>
      </c>
      <c r="H466" s="7" t="str">
        <f>VLOOKUP($R466,'De Para'!$M$10:$N$25,2,0)</f>
        <v>PERFIL A</v>
      </c>
      <c r="I466" s="7" t="str">
        <f t="shared" si="58"/>
        <v>PORTE 3 / PERFIL A</v>
      </c>
      <c r="J466" s="1">
        <f>VLOOKUP($A466,'De Para'!$D$2:$E$1051,2,0)</f>
        <v>430659.92999999988</v>
      </c>
      <c r="K466" s="1">
        <f>VLOOKUP($A466,'De Para'!$A$2:$B$1051,2,0)</f>
        <v>388998.77566738788</v>
      </c>
      <c r="L466" s="1">
        <f>VLOOKUP(A466,'De Para'!$G$2:$H$1050,2,0)</f>
        <v>122644.00478802454</v>
      </c>
      <c r="M466">
        <f>VLOOKUP($A466,'De Para'!$J$2:$K$1051,2,0)</f>
        <v>108</v>
      </c>
      <c r="N466">
        <f t="shared" si="60"/>
        <v>1</v>
      </c>
      <c r="O466">
        <f t="shared" si="61"/>
        <v>1</v>
      </c>
      <c r="P466">
        <f t="shared" si="62"/>
        <v>1</v>
      </c>
      <c r="Q466">
        <f t="shared" si="63"/>
        <v>1</v>
      </c>
      <c r="R466" t="str">
        <f t="shared" si="59"/>
        <v>1111</v>
      </c>
      <c r="S466" s="29" t="e">
        <f>J466/#REF!</f>
        <v>#REF!</v>
      </c>
      <c r="T466" s="29" t="e">
        <f>K466/#REF!</f>
        <v>#REF!</v>
      </c>
      <c r="U466" s="29" t="e">
        <f>L466/#REF!</f>
        <v>#REF!</v>
      </c>
      <c r="W466" t="str">
        <f>VLOOKUP(R466,'De Para'!$O$9:$P$25,2,FALSE)</f>
        <v>Lojas com todas as metas</v>
      </c>
      <c r="X466">
        <f>VLOOKUP(W466,content!$B:$C,2,FALSE)</f>
        <v>741869</v>
      </c>
      <c r="Y466">
        <f>VLOOKUP(F466&amp;W466,content!$E:$H,4,FALSE)</f>
        <v>741893</v>
      </c>
    </row>
    <row r="467" spans="1:25" x14ac:dyDescent="0.25">
      <c r="A467">
        <v>1286</v>
      </c>
      <c r="B467" t="str">
        <f>VLOOKUP($A467,'De Para'!$AI$2:$AL$1051,2,0)</f>
        <v>ITAQUAQUECETUBA - SP</v>
      </c>
      <c r="C467">
        <f>VLOOKUP($A467,'De Para'!$AI$2:$AL$1051,3,0)</f>
        <v>316</v>
      </c>
      <c r="D467" t="str">
        <f>VLOOKUP($A467,'De Para'!$AI$2:$AL$1051,4,0)</f>
        <v>GDE SP</v>
      </c>
      <c r="E467">
        <v>0</v>
      </c>
      <c r="F467" s="7" t="str">
        <f>VLOOKUP($A467,'[1]PORTE 18-19'!$A$4:$M$1053,13,0)</f>
        <v>PORTE 6</v>
      </c>
      <c r="G467">
        <f>VLOOKUP($F467,'De Para'!$M$2:$O$7,3,0)</f>
        <v>170</v>
      </c>
      <c r="H467" s="7" t="str">
        <f>VLOOKUP($R467,'De Para'!$M$10:$N$25,2,0)</f>
        <v>PERFIL A</v>
      </c>
      <c r="I467" s="7" t="str">
        <f t="shared" si="58"/>
        <v>PORTE 6 / PERFIL A</v>
      </c>
      <c r="J467" s="1">
        <f>VLOOKUP($A467,'De Para'!$D$2:$E$1051,2,0)</f>
        <v>1101193.8499999999</v>
      </c>
      <c r="K467" s="1">
        <f>VLOOKUP($A467,'De Para'!$A$2:$B$1051,2,0)</f>
        <v>1024804.1121859641</v>
      </c>
      <c r="L467" s="1">
        <f>VLOOKUP(A467,'De Para'!$G$2:$H$1050,2,0)</f>
        <v>245142.05312271463</v>
      </c>
      <c r="M467">
        <f>VLOOKUP($A467,'De Para'!$J$2:$K$1051,2,0)</f>
        <v>273</v>
      </c>
      <c r="N467">
        <f t="shared" si="60"/>
        <v>1</v>
      </c>
      <c r="O467">
        <f t="shared" si="61"/>
        <v>1</v>
      </c>
      <c r="P467">
        <f t="shared" si="62"/>
        <v>1</v>
      </c>
      <c r="Q467">
        <f t="shared" si="63"/>
        <v>1</v>
      </c>
      <c r="R467" t="str">
        <f t="shared" si="59"/>
        <v>1111</v>
      </c>
      <c r="S467" s="29" t="e">
        <f>J467/#REF!</f>
        <v>#REF!</v>
      </c>
      <c r="T467" s="29" t="e">
        <f>K467/#REF!</f>
        <v>#REF!</v>
      </c>
      <c r="U467" s="29" t="e">
        <f>L467/#REF!</f>
        <v>#REF!</v>
      </c>
      <c r="W467" t="str">
        <f>VLOOKUP(R467,'De Para'!$O$9:$P$25,2,FALSE)</f>
        <v>Lojas com todas as metas</v>
      </c>
      <c r="X467">
        <f>VLOOKUP(W467,content!$B:$C,2,FALSE)</f>
        <v>741869</v>
      </c>
      <c r="Y467">
        <f>VLOOKUP(F467&amp;W467,content!$E:$H,4,FALSE)</f>
        <v>741925</v>
      </c>
    </row>
    <row r="468" spans="1:25" x14ac:dyDescent="0.25">
      <c r="A468">
        <v>1287</v>
      </c>
      <c r="B468" t="str">
        <f>VLOOKUP($A468,'De Para'!$AI$2:$AL$1051,2,0)</f>
        <v>TABOÃO- PIRAJUSSARA - SP</v>
      </c>
      <c r="C468">
        <f>VLOOKUP($A468,'De Para'!$AI$2:$AL$1051,3,0)</f>
        <v>313</v>
      </c>
      <c r="D468" t="str">
        <f>VLOOKUP($A468,'De Para'!$AI$2:$AL$1051,4,0)</f>
        <v>GDE SP</v>
      </c>
      <c r="E468">
        <v>0</v>
      </c>
      <c r="F468" s="7" t="str">
        <f>VLOOKUP($A468,'[1]PORTE 18-19'!$A$4:$M$1053,13,0)</f>
        <v>PORTE 5</v>
      </c>
      <c r="G468">
        <f>VLOOKUP($F468,'De Para'!$M$2:$O$7,3,0)</f>
        <v>140</v>
      </c>
      <c r="H468" s="7" t="str">
        <f>VLOOKUP($R468,'De Para'!$M$10:$N$25,2,0)</f>
        <v>PERFIL A</v>
      </c>
      <c r="I468" s="7" t="str">
        <f t="shared" si="58"/>
        <v>PORTE 5 / PERFIL A</v>
      </c>
      <c r="J468" s="1">
        <f>VLOOKUP($A468,'De Para'!$D$2:$E$1051,2,0)</f>
        <v>1017928.4000000003</v>
      </c>
      <c r="K468" s="1">
        <f>VLOOKUP($A468,'De Para'!$A$2:$B$1051,2,0)</f>
        <v>984993.62009995151</v>
      </c>
      <c r="L468" s="1">
        <f>VLOOKUP(A468,'De Para'!$G$2:$H$1050,2,0)</f>
        <v>178227.94418772281</v>
      </c>
      <c r="M468">
        <f>VLOOKUP($A468,'De Para'!$J$2:$K$1051,2,0)</f>
        <v>217</v>
      </c>
      <c r="N468">
        <f t="shared" si="60"/>
        <v>1</v>
      </c>
      <c r="O468">
        <f t="shared" si="61"/>
        <v>1</v>
      </c>
      <c r="P468">
        <f t="shared" si="62"/>
        <v>1</v>
      </c>
      <c r="Q468">
        <f t="shared" si="63"/>
        <v>1</v>
      </c>
      <c r="R468" t="str">
        <f t="shared" si="59"/>
        <v>1111</v>
      </c>
      <c r="S468" s="29" t="e">
        <f>J468/#REF!</f>
        <v>#REF!</v>
      </c>
      <c r="T468" s="29" t="e">
        <f>K468/#REF!</f>
        <v>#REF!</v>
      </c>
      <c r="U468" s="29" t="e">
        <f>L468/#REF!</f>
        <v>#REF!</v>
      </c>
      <c r="W468" t="str">
        <f>VLOOKUP(R468,'De Para'!$O$9:$P$25,2,FALSE)</f>
        <v>Lojas com todas as metas</v>
      </c>
      <c r="X468">
        <f>VLOOKUP(W468,content!$B:$C,2,FALSE)</f>
        <v>741869</v>
      </c>
      <c r="Y468">
        <f>VLOOKUP(F468&amp;W468,content!$E:$H,4,FALSE)</f>
        <v>741921</v>
      </c>
    </row>
    <row r="469" spans="1:25" x14ac:dyDescent="0.25">
      <c r="A469">
        <v>1288</v>
      </c>
      <c r="B469" t="str">
        <f>VLOOKUP($A469,'De Para'!$AI$2:$AL$1051,2,0)</f>
        <v>SHOP PLAZA SUL - SP</v>
      </c>
      <c r="C469">
        <f>VLOOKUP($A469,'De Para'!$AI$2:$AL$1051,3,0)</f>
        <v>613</v>
      </c>
      <c r="D469" t="str">
        <f>VLOOKUP($A469,'De Para'!$AI$2:$AL$1051,4,0)</f>
        <v>PREMIUM</v>
      </c>
      <c r="E469">
        <v>0</v>
      </c>
      <c r="F469" s="7" t="str">
        <f>VLOOKUP($A469,'[1]PORTE 18-19'!$A$4:$M$1053,13,0)</f>
        <v>PORTE 3</v>
      </c>
      <c r="G469">
        <f>VLOOKUP($F469,'De Para'!$M$2:$O$7,3,0)</f>
        <v>90</v>
      </c>
      <c r="H469" s="7" t="str">
        <f>VLOOKUP($R469,'De Para'!$M$10:$N$25,2,0)</f>
        <v>PERFIL A</v>
      </c>
      <c r="I469" s="7" t="str">
        <f t="shared" si="58"/>
        <v>PORTE 3 / PERFIL A</v>
      </c>
      <c r="J469" s="1">
        <f>VLOOKUP($A469,'De Para'!$D$2:$E$1051,2,0)</f>
        <v>145944.85</v>
      </c>
      <c r="K469" s="1">
        <f>VLOOKUP($A469,'De Para'!$A$2:$B$1051,2,0)</f>
        <v>25200.449534726071</v>
      </c>
      <c r="L469" s="1">
        <f>VLOOKUP(A469,'De Para'!$G$2:$H$1050,2,0)</f>
        <v>67152.91399625162</v>
      </c>
      <c r="M469">
        <f>VLOOKUP($A469,'De Para'!$J$2:$K$1051,2,0)</f>
        <v>51</v>
      </c>
      <c r="N469">
        <f t="shared" si="60"/>
        <v>1</v>
      </c>
      <c r="O469">
        <f t="shared" si="61"/>
        <v>1</v>
      </c>
      <c r="P469">
        <f t="shared" si="62"/>
        <v>1</v>
      </c>
      <c r="Q469">
        <f t="shared" si="63"/>
        <v>1</v>
      </c>
      <c r="R469" t="str">
        <f t="shared" si="59"/>
        <v>1111</v>
      </c>
      <c r="S469" s="29" t="e">
        <f>J469/#REF!</f>
        <v>#REF!</v>
      </c>
      <c r="T469" s="29" t="e">
        <f>K469/#REF!</f>
        <v>#REF!</v>
      </c>
      <c r="U469" s="29" t="e">
        <f>L469/#REF!</f>
        <v>#REF!</v>
      </c>
      <c r="W469" t="str">
        <f>VLOOKUP(R469,'De Para'!$O$9:$P$25,2,FALSE)</f>
        <v>Lojas com todas as metas</v>
      </c>
      <c r="X469">
        <f>VLOOKUP(W469,content!$B:$C,2,FALSE)</f>
        <v>741869</v>
      </c>
      <c r="Y469">
        <f>VLOOKUP(F469&amp;W469,content!$E:$H,4,FALSE)</f>
        <v>741893</v>
      </c>
    </row>
    <row r="470" spans="1:25" x14ac:dyDescent="0.25">
      <c r="A470">
        <v>1289</v>
      </c>
      <c r="B470" t="str">
        <f>VLOOKUP($A470,'De Para'!$AI$2:$AL$1051,2,0)</f>
        <v>SHOP CENTER FIESTA - SP</v>
      </c>
      <c r="C470">
        <f>VLOOKUP($A470,'De Para'!$AI$2:$AL$1051,3,0)</f>
        <v>310</v>
      </c>
      <c r="D470" t="str">
        <f>VLOOKUP($A470,'De Para'!$AI$2:$AL$1051,4,0)</f>
        <v>GDE SP</v>
      </c>
      <c r="E470">
        <v>0</v>
      </c>
      <c r="F470" s="7" t="str">
        <f>VLOOKUP($A470,'[1]PORTE 18-19'!$A$4:$M$1053,13,0)</f>
        <v>PORTE 4</v>
      </c>
      <c r="G470">
        <f>VLOOKUP($F470,'De Para'!$M$2:$O$7,3,0)</f>
        <v>115</v>
      </c>
      <c r="H470" s="7" t="str">
        <f>VLOOKUP($R470,'De Para'!$M$10:$N$25,2,0)</f>
        <v>PERFIL A</v>
      </c>
      <c r="I470" s="7" t="str">
        <f t="shared" si="58"/>
        <v>PORTE 4 / PERFIL A</v>
      </c>
      <c r="J470" s="1">
        <f>VLOOKUP($A470,'De Para'!$D$2:$E$1051,2,0)</f>
        <v>286076.2099999999</v>
      </c>
      <c r="K470" s="1">
        <f>VLOOKUP($A470,'De Para'!$A$2:$B$1051,2,0)</f>
        <v>422413.93774374062</v>
      </c>
      <c r="L470" s="1">
        <f>VLOOKUP(A470,'De Para'!$G$2:$H$1050,2,0)</f>
        <v>82729.420891913105</v>
      </c>
      <c r="M470">
        <f>VLOOKUP($A470,'De Para'!$J$2:$K$1051,2,0)</f>
        <v>85</v>
      </c>
      <c r="N470">
        <f t="shared" si="60"/>
        <v>1</v>
      </c>
      <c r="O470">
        <f t="shared" si="61"/>
        <v>1</v>
      </c>
      <c r="P470">
        <f t="shared" si="62"/>
        <v>1</v>
      </c>
      <c r="Q470">
        <f t="shared" si="63"/>
        <v>1</v>
      </c>
      <c r="R470" t="str">
        <f t="shared" si="59"/>
        <v>1111</v>
      </c>
      <c r="S470" s="29" t="e">
        <f>J470/#REF!</f>
        <v>#REF!</v>
      </c>
      <c r="T470" s="29" t="e">
        <f>K470/#REF!</f>
        <v>#REF!</v>
      </c>
      <c r="U470" s="29" t="e">
        <f>L470/#REF!</f>
        <v>#REF!</v>
      </c>
      <c r="W470" t="str">
        <f>VLOOKUP(R470,'De Para'!$O$9:$P$25,2,FALSE)</f>
        <v>Lojas com todas as metas</v>
      </c>
      <c r="X470">
        <f>VLOOKUP(W470,content!$B:$C,2,FALSE)</f>
        <v>741869</v>
      </c>
      <c r="Y470">
        <f>VLOOKUP(F470&amp;W470,content!$E:$H,4,FALSE)</f>
        <v>741916</v>
      </c>
    </row>
    <row r="471" spans="1:25" x14ac:dyDescent="0.25">
      <c r="A471">
        <v>1290</v>
      </c>
      <c r="B471" t="str">
        <f>VLOOKUP($A471,'De Para'!$AI$2:$AL$1051,2,0)</f>
        <v>JD. IGUATEMI 2 - SP</v>
      </c>
      <c r="C471">
        <f>VLOOKUP($A471,'De Para'!$AI$2:$AL$1051,3,0)</f>
        <v>318</v>
      </c>
      <c r="D471" t="str">
        <f>VLOOKUP($A471,'De Para'!$AI$2:$AL$1051,4,0)</f>
        <v>GDE SP</v>
      </c>
      <c r="E471">
        <v>0</v>
      </c>
      <c r="F471" s="7" t="str">
        <f>VLOOKUP($A471,'[1]PORTE 18-19'!$A$4:$M$1053,13,0)</f>
        <v>PORTE 2</v>
      </c>
      <c r="G471">
        <f>VLOOKUP($F471,'De Para'!$M$2:$O$7,3,0)</f>
        <v>70</v>
      </c>
      <c r="H471" s="7" t="str">
        <f>VLOOKUP($R471,'De Para'!$M$10:$N$25,2,0)</f>
        <v>PERFIL A</v>
      </c>
      <c r="I471" s="7" t="str">
        <f t="shared" si="58"/>
        <v>PORTE 2 / PERFIL A</v>
      </c>
      <c r="J471" s="1">
        <f>VLOOKUP($A471,'De Para'!$D$2:$E$1051,2,0)</f>
        <v>198312.40999999997</v>
      </c>
      <c r="K471" s="1">
        <f>VLOOKUP($A471,'De Para'!$A$2:$B$1051,2,0)</f>
        <v>185936.42840908861</v>
      </c>
      <c r="L471" s="1">
        <f>VLOOKUP(A471,'De Para'!$G$2:$H$1050,2,0)</f>
        <v>56756.81455907043</v>
      </c>
      <c r="M471">
        <f>VLOOKUP($A471,'De Para'!$J$2:$K$1051,2,0)</f>
        <v>48</v>
      </c>
      <c r="N471">
        <f t="shared" si="60"/>
        <v>1</v>
      </c>
      <c r="O471">
        <f t="shared" si="61"/>
        <v>1</v>
      </c>
      <c r="P471">
        <f t="shared" si="62"/>
        <v>1</v>
      </c>
      <c r="Q471">
        <f t="shared" si="63"/>
        <v>1</v>
      </c>
      <c r="R471" t="str">
        <f t="shared" si="59"/>
        <v>1111</v>
      </c>
      <c r="S471" s="29" t="e">
        <f>J471/#REF!</f>
        <v>#REF!</v>
      </c>
      <c r="T471" s="29" t="e">
        <f>K471/#REF!</f>
        <v>#REF!</v>
      </c>
      <c r="U471" s="29" t="e">
        <f>L471/#REF!</f>
        <v>#REF!</v>
      </c>
      <c r="W471" t="str">
        <f>VLOOKUP(R471,'De Para'!$O$9:$P$25,2,FALSE)</f>
        <v>Lojas com todas as metas</v>
      </c>
      <c r="X471">
        <f>VLOOKUP(W471,content!$B:$C,2,FALSE)</f>
        <v>741869</v>
      </c>
      <c r="Y471">
        <f>VLOOKUP(F471&amp;W471,content!$E:$H,4,FALSE)</f>
        <v>741882</v>
      </c>
    </row>
    <row r="472" spans="1:25" x14ac:dyDescent="0.25">
      <c r="A472">
        <v>1291</v>
      </c>
      <c r="B472" t="str">
        <f>VLOOKUP($A472,'De Para'!$AI$2:$AL$1051,2,0)</f>
        <v>DUQUE DE CAXIAS 8 - RJ</v>
      </c>
      <c r="C472">
        <f>VLOOKUP($A472,'De Para'!$AI$2:$AL$1051,3,0)</f>
        <v>211</v>
      </c>
      <c r="D472" t="str">
        <f>VLOOKUP($A472,'De Para'!$AI$2:$AL$1051,4,0)</f>
        <v>RIO/ES</v>
      </c>
      <c r="E472">
        <v>0</v>
      </c>
      <c r="F472" s="7" t="str">
        <f>VLOOKUP($A472,'[1]PORTE 18-19'!$A$4:$M$1053,13,0)</f>
        <v>PORTE 5</v>
      </c>
      <c r="G472">
        <f>VLOOKUP($F472,'De Para'!$M$2:$O$7,3,0)</f>
        <v>140</v>
      </c>
      <c r="H472" s="7" t="str">
        <f>VLOOKUP($R472,'De Para'!$M$10:$N$25,2,0)</f>
        <v>PERFIL A</v>
      </c>
      <c r="I472" s="7" t="str">
        <f t="shared" si="58"/>
        <v>PORTE 5 / PERFIL A</v>
      </c>
      <c r="J472" s="1">
        <f>VLOOKUP($A472,'De Para'!$D$2:$E$1051,2,0)</f>
        <v>780635.65</v>
      </c>
      <c r="K472" s="1">
        <f>VLOOKUP($A472,'De Para'!$A$2:$B$1051,2,0)</f>
        <v>862123.88274498156</v>
      </c>
      <c r="L472" s="1">
        <f>VLOOKUP(A472,'De Para'!$G$2:$H$1050,2,0)</f>
        <v>96790.278461313574</v>
      </c>
      <c r="M472">
        <f>VLOOKUP($A472,'De Para'!$J$2:$K$1051,2,0)</f>
        <v>154</v>
      </c>
      <c r="N472">
        <f t="shared" si="60"/>
        <v>1</v>
      </c>
      <c r="O472">
        <f t="shared" si="61"/>
        <v>1</v>
      </c>
      <c r="P472">
        <f t="shared" si="62"/>
        <v>1</v>
      </c>
      <c r="Q472">
        <f t="shared" si="63"/>
        <v>1</v>
      </c>
      <c r="R472" t="str">
        <f t="shared" si="59"/>
        <v>1111</v>
      </c>
      <c r="S472" s="29" t="e">
        <f>J472/#REF!</f>
        <v>#REF!</v>
      </c>
      <c r="T472" s="29" t="e">
        <f>K472/#REF!</f>
        <v>#REF!</v>
      </c>
      <c r="U472" s="29" t="e">
        <f>L472/#REF!</f>
        <v>#REF!</v>
      </c>
      <c r="W472" t="str">
        <f>VLOOKUP(R472,'De Para'!$O$9:$P$25,2,FALSE)</f>
        <v>Lojas com todas as metas</v>
      </c>
      <c r="X472">
        <f>VLOOKUP(W472,content!$B:$C,2,FALSE)</f>
        <v>741869</v>
      </c>
      <c r="Y472">
        <f>VLOOKUP(F472&amp;W472,content!$E:$H,4,FALSE)</f>
        <v>741921</v>
      </c>
    </row>
    <row r="473" spans="1:25" x14ac:dyDescent="0.25">
      <c r="A473">
        <v>1292</v>
      </c>
      <c r="B473" t="str">
        <f>VLOOKUP($A473,'De Para'!$AI$2:$AL$1051,2,0)</f>
        <v>FLORIANÓPOLIS - SC</v>
      </c>
      <c r="C473">
        <f>VLOOKUP($A473,'De Para'!$AI$2:$AL$1051,3,0)</f>
        <v>511</v>
      </c>
      <c r="D473" t="str">
        <f>VLOOKUP($A473,'De Para'!$AI$2:$AL$1051,4,0)</f>
        <v>SUL</v>
      </c>
      <c r="E473">
        <v>0</v>
      </c>
      <c r="F473" s="7" t="str">
        <f>VLOOKUP($A473,'[1]PORTE 18-19'!$A$4:$M$1053,13,0)</f>
        <v>PORTE 2</v>
      </c>
      <c r="G473">
        <f>VLOOKUP($F473,'De Para'!$M$2:$O$7,3,0)</f>
        <v>70</v>
      </c>
      <c r="H473" s="7" t="str">
        <f>VLOOKUP($R473,'De Para'!$M$10:$N$25,2,0)</f>
        <v>PERFIL A</v>
      </c>
      <c r="I473" s="7" t="str">
        <f t="shared" si="58"/>
        <v>PORTE 2 / PERFIL A</v>
      </c>
      <c r="J473" s="1">
        <f>VLOOKUP($A473,'De Para'!$D$2:$E$1051,2,0)</f>
        <v>129176.03000000001</v>
      </c>
      <c r="K473" s="1">
        <f>VLOOKUP($A473,'De Para'!$A$2:$B$1051,2,0)</f>
        <v>151052.2309370577</v>
      </c>
      <c r="L473" s="1">
        <f>VLOOKUP(A473,'De Para'!$G$2:$H$1050,2,0)</f>
        <v>26529.332428639806</v>
      </c>
      <c r="M473">
        <f>VLOOKUP($A473,'De Para'!$J$2:$K$1051,2,0)</f>
        <v>27</v>
      </c>
      <c r="N473">
        <f t="shared" si="60"/>
        <v>1</v>
      </c>
      <c r="O473">
        <f t="shared" si="61"/>
        <v>1</v>
      </c>
      <c r="P473">
        <f t="shared" si="62"/>
        <v>1</v>
      </c>
      <c r="Q473">
        <f t="shared" si="63"/>
        <v>1</v>
      </c>
      <c r="R473" t="str">
        <f t="shared" si="59"/>
        <v>1111</v>
      </c>
      <c r="S473" s="29" t="e">
        <f>J473/#REF!</f>
        <v>#REF!</v>
      </c>
      <c r="T473" s="29" t="e">
        <f>K473/#REF!</f>
        <v>#REF!</v>
      </c>
      <c r="U473" s="29" t="e">
        <f>L473/#REF!</f>
        <v>#REF!</v>
      </c>
      <c r="W473" t="str">
        <f>VLOOKUP(R473,'De Para'!$O$9:$P$25,2,FALSE)</f>
        <v>Lojas com todas as metas</v>
      </c>
      <c r="X473">
        <f>VLOOKUP(W473,content!$B:$C,2,FALSE)</f>
        <v>741869</v>
      </c>
      <c r="Y473">
        <f>VLOOKUP(F473&amp;W473,content!$E:$H,4,FALSE)</f>
        <v>741882</v>
      </c>
    </row>
    <row r="474" spans="1:25" x14ac:dyDescent="0.25">
      <c r="A474">
        <v>1293</v>
      </c>
      <c r="B474" t="str">
        <f>VLOOKUP($A474,'De Para'!$AI$2:$AL$1051,2,0)</f>
        <v>ATIBAIA - SP</v>
      </c>
      <c r="C474">
        <f>VLOOKUP($A474,'De Para'!$AI$2:$AL$1051,3,0)</f>
        <v>114</v>
      </c>
      <c r="D474" t="str">
        <f>VLOOKUP($A474,'De Para'!$AI$2:$AL$1051,4,0)</f>
        <v>SPI/CO</v>
      </c>
      <c r="E474">
        <v>0</v>
      </c>
      <c r="F474" s="7" t="str">
        <f>VLOOKUP($A474,'[1]PORTE 18-19'!$A$4:$M$1053,13,0)</f>
        <v>PORTE 5</v>
      </c>
      <c r="G474">
        <f>VLOOKUP($F474,'De Para'!$M$2:$O$7,3,0)</f>
        <v>140</v>
      </c>
      <c r="H474" s="7" t="str">
        <f>VLOOKUP($R474,'De Para'!$M$10:$N$25,2,0)</f>
        <v>PERFIL A</v>
      </c>
      <c r="I474" s="7" t="str">
        <f t="shared" si="58"/>
        <v>PORTE 5 / PERFIL A</v>
      </c>
      <c r="J474" s="1">
        <f>VLOOKUP($A474,'De Para'!$D$2:$E$1051,2,0)</f>
        <v>700388.9</v>
      </c>
      <c r="K474" s="1">
        <f>VLOOKUP($A474,'De Para'!$A$2:$B$1051,2,0)</f>
        <v>516112.77566624188</v>
      </c>
      <c r="L474" s="1">
        <f>VLOOKUP(A474,'De Para'!$G$2:$H$1050,2,0)</f>
        <v>149343.63633819419</v>
      </c>
      <c r="M474">
        <f>VLOOKUP($A474,'De Para'!$J$2:$K$1051,2,0)</f>
        <v>129</v>
      </c>
      <c r="N474">
        <f t="shared" si="60"/>
        <v>1</v>
      </c>
      <c r="O474">
        <f t="shared" si="61"/>
        <v>1</v>
      </c>
      <c r="P474">
        <f t="shared" si="62"/>
        <v>1</v>
      </c>
      <c r="Q474">
        <f t="shared" si="63"/>
        <v>1</v>
      </c>
      <c r="R474" t="str">
        <f t="shared" si="59"/>
        <v>1111</v>
      </c>
      <c r="S474" s="29" t="e">
        <f>J474/#REF!</f>
        <v>#REF!</v>
      </c>
      <c r="T474" s="29" t="e">
        <f>K474/#REF!</f>
        <v>#REF!</v>
      </c>
      <c r="U474" s="29" t="e">
        <f>L474/#REF!</f>
        <v>#REF!</v>
      </c>
      <c r="W474" t="str">
        <f>VLOOKUP(R474,'De Para'!$O$9:$P$25,2,FALSE)</f>
        <v>Lojas com todas as metas</v>
      </c>
      <c r="X474">
        <f>VLOOKUP(W474,content!$B:$C,2,FALSE)</f>
        <v>741869</v>
      </c>
      <c r="Y474">
        <f>VLOOKUP(F474&amp;W474,content!$E:$H,4,FALSE)</f>
        <v>741921</v>
      </c>
    </row>
    <row r="475" spans="1:25" x14ac:dyDescent="0.25">
      <c r="A475">
        <v>1294</v>
      </c>
      <c r="B475" t="str">
        <f>VLOOKUP($A475,'De Para'!$AI$2:$AL$1051,2,0)</f>
        <v>PARAISÓPOLIS - SP</v>
      </c>
      <c r="C475">
        <f>VLOOKUP($A475,'De Para'!$AI$2:$AL$1051,3,0)</f>
        <v>313</v>
      </c>
      <c r="D475" t="str">
        <f>VLOOKUP($A475,'De Para'!$AI$2:$AL$1051,4,0)</f>
        <v>GDE SP</v>
      </c>
      <c r="E475">
        <v>0</v>
      </c>
      <c r="F475" s="7" t="str">
        <f>VLOOKUP($A475,'[1]PORTE 18-19'!$A$4:$M$1053,13,0)</f>
        <v>PORTE 3</v>
      </c>
      <c r="G475">
        <f>VLOOKUP($F475,'De Para'!$M$2:$O$7,3,0)</f>
        <v>90</v>
      </c>
      <c r="H475" s="7" t="str">
        <f>VLOOKUP($R475,'De Para'!$M$10:$N$25,2,0)</f>
        <v>PERFIL A</v>
      </c>
      <c r="I475" s="7" t="str">
        <f t="shared" si="58"/>
        <v>PORTE 3 / PERFIL A</v>
      </c>
      <c r="J475" s="1">
        <f>VLOOKUP($A475,'De Para'!$D$2:$E$1051,2,0)</f>
        <v>370939.93999999989</v>
      </c>
      <c r="K475" s="1">
        <f>VLOOKUP($A475,'De Para'!$A$2:$B$1051,2,0)</f>
        <v>331290.4661237637</v>
      </c>
      <c r="L475" s="1">
        <f>VLOOKUP(A475,'De Para'!$G$2:$H$1050,2,0)</f>
        <v>71692.329955346315</v>
      </c>
      <c r="M475">
        <f>VLOOKUP($A475,'De Para'!$J$2:$K$1051,2,0)</f>
        <v>89</v>
      </c>
      <c r="N475">
        <f t="shared" si="60"/>
        <v>1</v>
      </c>
      <c r="O475">
        <f t="shared" si="61"/>
        <v>1</v>
      </c>
      <c r="P475">
        <f t="shared" si="62"/>
        <v>1</v>
      </c>
      <c r="Q475">
        <f t="shared" si="63"/>
        <v>1</v>
      </c>
      <c r="R475" t="str">
        <f t="shared" si="59"/>
        <v>1111</v>
      </c>
      <c r="S475" s="29" t="e">
        <f>J475/#REF!</f>
        <v>#REF!</v>
      </c>
      <c r="T475" s="29" t="e">
        <f>K475/#REF!</f>
        <v>#REF!</v>
      </c>
      <c r="U475" s="29" t="e">
        <f>L475/#REF!</f>
        <v>#REF!</v>
      </c>
      <c r="W475" t="str">
        <f>VLOOKUP(R475,'De Para'!$O$9:$P$25,2,FALSE)</f>
        <v>Lojas com todas as metas</v>
      </c>
      <c r="X475">
        <f>VLOOKUP(W475,content!$B:$C,2,FALSE)</f>
        <v>741869</v>
      </c>
      <c r="Y475">
        <f>VLOOKUP(F475&amp;W475,content!$E:$H,4,FALSE)</f>
        <v>741893</v>
      </c>
    </row>
    <row r="476" spans="1:25" x14ac:dyDescent="0.25">
      <c r="A476">
        <v>1295</v>
      </c>
      <c r="B476" t="str">
        <f>VLOOKUP($A476,'De Para'!$AI$2:$AL$1051,2,0)</f>
        <v>DIADEMA 2 - SP</v>
      </c>
      <c r="C476">
        <f>VLOOKUP($A476,'De Para'!$AI$2:$AL$1051,3,0)</f>
        <v>311</v>
      </c>
      <c r="D476" t="str">
        <f>VLOOKUP($A476,'De Para'!$AI$2:$AL$1051,4,0)</f>
        <v>GDE SP</v>
      </c>
      <c r="E476">
        <v>0</v>
      </c>
      <c r="F476" s="7" t="str">
        <f>VLOOKUP($A476,'[1]PORTE 18-19'!$A$4:$M$1053,13,0)</f>
        <v>PORTE 3</v>
      </c>
      <c r="G476">
        <f>VLOOKUP($F476,'De Para'!$M$2:$O$7,3,0)</f>
        <v>90</v>
      </c>
      <c r="H476" s="7" t="str">
        <f>VLOOKUP($R476,'De Para'!$M$10:$N$25,2,0)</f>
        <v>PERFIL A</v>
      </c>
      <c r="I476" s="7" t="str">
        <f t="shared" si="58"/>
        <v>PORTE 3 / PERFIL A</v>
      </c>
      <c r="J476" s="1">
        <f>VLOOKUP($A476,'De Para'!$D$2:$E$1051,2,0)</f>
        <v>295332.60000000003</v>
      </c>
      <c r="K476" s="1">
        <f>VLOOKUP($A476,'De Para'!$A$2:$B$1051,2,0)</f>
        <v>233766.60894626781</v>
      </c>
      <c r="L476" s="1">
        <f>VLOOKUP(A476,'De Para'!$G$2:$H$1050,2,0)</f>
        <v>81169.010444105224</v>
      </c>
      <c r="M476">
        <f>VLOOKUP($A476,'De Para'!$J$2:$K$1051,2,0)</f>
        <v>56</v>
      </c>
      <c r="N476">
        <f t="shared" si="60"/>
        <v>1</v>
      </c>
      <c r="O476">
        <f t="shared" si="61"/>
        <v>1</v>
      </c>
      <c r="P476">
        <f t="shared" si="62"/>
        <v>1</v>
      </c>
      <c r="Q476">
        <f t="shared" si="63"/>
        <v>1</v>
      </c>
      <c r="R476" t="str">
        <f t="shared" si="59"/>
        <v>1111</v>
      </c>
      <c r="S476" s="29" t="e">
        <f>J476/#REF!</f>
        <v>#REF!</v>
      </c>
      <c r="T476" s="29" t="e">
        <f>K476/#REF!</f>
        <v>#REF!</v>
      </c>
      <c r="U476" s="29" t="e">
        <f>L476/#REF!</f>
        <v>#REF!</v>
      </c>
      <c r="W476" t="str">
        <f>VLOOKUP(R476,'De Para'!$O$9:$P$25,2,FALSE)</f>
        <v>Lojas com todas as metas</v>
      </c>
      <c r="X476">
        <f>VLOOKUP(W476,content!$B:$C,2,FALSE)</f>
        <v>741869</v>
      </c>
      <c r="Y476">
        <f>VLOOKUP(F476&amp;W476,content!$E:$H,4,FALSE)</f>
        <v>741893</v>
      </c>
    </row>
    <row r="477" spans="1:25" x14ac:dyDescent="0.25">
      <c r="A477">
        <v>1296</v>
      </c>
      <c r="B477" t="str">
        <f>VLOOKUP($A477,'De Para'!$AI$2:$AL$1051,2,0)</f>
        <v>CEILANDIA NORTE - DF</v>
      </c>
      <c r="C477">
        <f>VLOOKUP($A477,'De Para'!$AI$2:$AL$1051,3,0)</f>
        <v>117</v>
      </c>
      <c r="D477" t="str">
        <f>VLOOKUP($A477,'De Para'!$AI$2:$AL$1051,4,0)</f>
        <v>SPI/CO</v>
      </c>
      <c r="E477">
        <v>0</v>
      </c>
      <c r="F477" s="7" t="str">
        <f>VLOOKUP($A477,'[1]PORTE 18-19'!$A$4:$M$1053,13,0)</f>
        <v>PORTE 4</v>
      </c>
      <c r="G477">
        <f>VLOOKUP($F477,'De Para'!$M$2:$O$7,3,0)</f>
        <v>115</v>
      </c>
      <c r="H477" s="7" t="str">
        <f>VLOOKUP($R477,'De Para'!$M$10:$N$25,2,0)</f>
        <v>PERFIL A</v>
      </c>
      <c r="I477" s="7" t="str">
        <f t="shared" si="58"/>
        <v>PORTE 4 / PERFIL A</v>
      </c>
      <c r="J477" s="1">
        <f>VLOOKUP($A477,'De Para'!$D$2:$E$1051,2,0)</f>
        <v>516545.27000000008</v>
      </c>
      <c r="K477" s="1">
        <f>VLOOKUP($A477,'De Para'!$A$2:$B$1051,2,0)</f>
        <v>439982.15606382367</v>
      </c>
      <c r="L477" s="1">
        <f>VLOOKUP(A477,'De Para'!$G$2:$H$1050,2,0)</f>
        <v>146186.30097654846</v>
      </c>
      <c r="M477">
        <f>VLOOKUP($A477,'De Para'!$J$2:$K$1051,2,0)</f>
        <v>183</v>
      </c>
      <c r="N477">
        <f t="shared" si="60"/>
        <v>1</v>
      </c>
      <c r="O477">
        <f t="shared" si="61"/>
        <v>1</v>
      </c>
      <c r="P477">
        <f t="shared" si="62"/>
        <v>1</v>
      </c>
      <c r="Q477">
        <f t="shared" si="63"/>
        <v>1</v>
      </c>
      <c r="R477" t="str">
        <f t="shared" si="59"/>
        <v>1111</v>
      </c>
      <c r="S477" s="29" t="e">
        <f>J477/#REF!</f>
        <v>#REF!</v>
      </c>
      <c r="T477" s="29" t="e">
        <f>K477/#REF!</f>
        <v>#REF!</v>
      </c>
      <c r="U477" s="29" t="e">
        <f>L477/#REF!</f>
        <v>#REF!</v>
      </c>
      <c r="W477" t="str">
        <f>VLOOKUP(R477,'De Para'!$O$9:$P$25,2,FALSE)</f>
        <v>Lojas com todas as metas</v>
      </c>
      <c r="X477">
        <f>VLOOKUP(W477,content!$B:$C,2,FALSE)</f>
        <v>741869</v>
      </c>
      <c r="Y477">
        <f>VLOOKUP(F477&amp;W477,content!$E:$H,4,FALSE)</f>
        <v>741916</v>
      </c>
    </row>
    <row r="478" spans="1:25" x14ac:dyDescent="0.25">
      <c r="A478">
        <v>1297</v>
      </c>
      <c r="B478" t="str">
        <f>VLOOKUP($A478,'De Para'!$AI$2:$AL$1051,2,0)</f>
        <v>SAMAMBAIA NORTE - DF</v>
      </c>
      <c r="C478">
        <f>VLOOKUP($A478,'De Para'!$AI$2:$AL$1051,3,0)</f>
        <v>117</v>
      </c>
      <c r="D478" t="str">
        <f>VLOOKUP($A478,'De Para'!$AI$2:$AL$1051,4,0)</f>
        <v>SPI/CO</v>
      </c>
      <c r="E478">
        <v>0</v>
      </c>
      <c r="F478" s="7" t="str">
        <f>VLOOKUP($A478,'[1]PORTE 18-19'!$A$4:$M$1053,13,0)</f>
        <v>PORTE 4</v>
      </c>
      <c r="G478">
        <f>VLOOKUP($F478,'De Para'!$M$2:$O$7,3,0)</f>
        <v>115</v>
      </c>
      <c r="H478" s="7" t="str">
        <f>VLOOKUP($R478,'De Para'!$M$10:$N$25,2,0)</f>
        <v>PERFIL A</v>
      </c>
      <c r="I478" s="7" t="str">
        <f t="shared" si="58"/>
        <v>PORTE 4 / PERFIL A</v>
      </c>
      <c r="J478" s="1">
        <f>VLOOKUP($A478,'De Para'!$D$2:$E$1051,2,0)</f>
        <v>482317.41</v>
      </c>
      <c r="K478" s="1">
        <f>VLOOKUP($A478,'De Para'!$A$2:$B$1051,2,0)</f>
        <v>435031.60345529183</v>
      </c>
      <c r="L478" s="1">
        <f>VLOOKUP(A478,'De Para'!$G$2:$H$1050,2,0)</f>
        <v>130589.54500180058</v>
      </c>
      <c r="M478">
        <f>VLOOKUP($A478,'De Para'!$J$2:$K$1051,2,0)</f>
        <v>122</v>
      </c>
      <c r="N478">
        <f t="shared" si="60"/>
        <v>1</v>
      </c>
      <c r="O478">
        <f t="shared" si="61"/>
        <v>1</v>
      </c>
      <c r="P478">
        <f t="shared" si="62"/>
        <v>1</v>
      </c>
      <c r="Q478">
        <f t="shared" si="63"/>
        <v>1</v>
      </c>
      <c r="R478" t="str">
        <f t="shared" si="59"/>
        <v>1111</v>
      </c>
      <c r="S478" s="29" t="e">
        <f>J478/#REF!</f>
        <v>#REF!</v>
      </c>
      <c r="T478" s="29" t="e">
        <f>K478/#REF!</f>
        <v>#REF!</v>
      </c>
      <c r="U478" s="29" t="e">
        <f>L478/#REF!</f>
        <v>#REF!</v>
      </c>
      <c r="W478" t="str">
        <f>VLOOKUP(R478,'De Para'!$O$9:$P$25,2,FALSE)</f>
        <v>Lojas com todas as metas</v>
      </c>
      <c r="X478">
        <f>VLOOKUP(W478,content!$B:$C,2,FALSE)</f>
        <v>741869</v>
      </c>
      <c r="Y478">
        <f>VLOOKUP(F478&amp;W478,content!$E:$H,4,FALSE)</f>
        <v>741916</v>
      </c>
    </row>
    <row r="479" spans="1:25" x14ac:dyDescent="0.25">
      <c r="A479">
        <v>1298</v>
      </c>
      <c r="B479" t="str">
        <f>VLOOKUP($A479,'De Para'!$AI$2:$AL$1051,2,0)</f>
        <v>CEILANDIA NORTE 2 - DF</v>
      </c>
      <c r="C479">
        <f>VLOOKUP($A479,'De Para'!$AI$2:$AL$1051,3,0)</f>
        <v>117</v>
      </c>
      <c r="D479" t="str">
        <f>VLOOKUP($A479,'De Para'!$AI$2:$AL$1051,4,0)</f>
        <v>SPI/CO</v>
      </c>
      <c r="E479">
        <v>0</v>
      </c>
      <c r="F479" s="7" t="str">
        <f>VLOOKUP($A479,'[1]PORTE 18-19'!$A$4:$M$1053,13,0)</f>
        <v>PORTE 5</v>
      </c>
      <c r="G479">
        <f>VLOOKUP($F479,'De Para'!$M$2:$O$7,3,0)</f>
        <v>140</v>
      </c>
      <c r="H479" s="7" t="str">
        <f>VLOOKUP($R479,'De Para'!$M$10:$N$25,2,0)</f>
        <v>PERFIL A</v>
      </c>
      <c r="I479" s="7" t="str">
        <f t="shared" si="58"/>
        <v>PORTE 5 / PERFIL A</v>
      </c>
      <c r="J479" s="1">
        <f>VLOOKUP($A479,'De Para'!$D$2:$E$1051,2,0)</f>
        <v>599327.41</v>
      </c>
      <c r="K479" s="1">
        <f>VLOOKUP($A479,'De Para'!$A$2:$B$1051,2,0)</f>
        <v>639143.08297132677</v>
      </c>
      <c r="L479" s="1">
        <f>VLOOKUP(A479,'De Para'!$G$2:$H$1050,2,0)</f>
        <v>134459.69581347198</v>
      </c>
      <c r="M479">
        <f>VLOOKUP($A479,'De Para'!$J$2:$K$1051,2,0)</f>
        <v>149</v>
      </c>
      <c r="N479">
        <f t="shared" si="60"/>
        <v>1</v>
      </c>
      <c r="O479">
        <f t="shared" si="61"/>
        <v>1</v>
      </c>
      <c r="P479">
        <f t="shared" si="62"/>
        <v>1</v>
      </c>
      <c r="Q479">
        <f t="shared" si="63"/>
        <v>1</v>
      </c>
      <c r="R479" t="str">
        <f t="shared" si="59"/>
        <v>1111</v>
      </c>
      <c r="S479" s="29" t="e">
        <f>J479/#REF!</f>
        <v>#REF!</v>
      </c>
      <c r="T479" s="29" t="e">
        <f>K479/#REF!</f>
        <v>#REF!</v>
      </c>
      <c r="U479" s="29" t="e">
        <f>L479/#REF!</f>
        <v>#REF!</v>
      </c>
      <c r="W479" t="str">
        <f>VLOOKUP(R479,'De Para'!$O$9:$P$25,2,FALSE)</f>
        <v>Lojas com todas as metas</v>
      </c>
      <c r="X479">
        <f>VLOOKUP(W479,content!$B:$C,2,FALSE)</f>
        <v>741869</v>
      </c>
      <c r="Y479">
        <f>VLOOKUP(F479&amp;W479,content!$E:$H,4,FALSE)</f>
        <v>741921</v>
      </c>
    </row>
    <row r="480" spans="1:25" x14ac:dyDescent="0.25">
      <c r="A480">
        <v>1301</v>
      </c>
      <c r="B480" t="str">
        <f>VLOOKUP($A480,'De Para'!$AI$2:$AL$1051,2,0)</f>
        <v>GARAVELO 1 - GO</v>
      </c>
      <c r="C480">
        <f>VLOOKUP($A480,'De Para'!$AI$2:$AL$1051,3,0)</f>
        <v>118</v>
      </c>
      <c r="D480" t="str">
        <f>VLOOKUP($A480,'De Para'!$AI$2:$AL$1051,4,0)</f>
        <v>SPI/CO</v>
      </c>
      <c r="E480">
        <v>0</v>
      </c>
      <c r="F480" s="7" t="str">
        <f>VLOOKUP($A480,'[1]PORTE 18-19'!$A$4:$M$1053,13,0)</f>
        <v>PORTE 4</v>
      </c>
      <c r="G480">
        <f>VLOOKUP($F480,'De Para'!$M$2:$O$7,3,0)</f>
        <v>115</v>
      </c>
      <c r="H480" s="7" t="str">
        <f>VLOOKUP($R480,'De Para'!$M$10:$N$25,2,0)</f>
        <v>PERFIL A</v>
      </c>
      <c r="I480" s="7" t="str">
        <f t="shared" si="58"/>
        <v>PORTE 4 / PERFIL A</v>
      </c>
      <c r="J480" s="1">
        <f>VLOOKUP($A480,'De Para'!$D$2:$E$1051,2,0)</f>
        <v>582765.75000000012</v>
      </c>
      <c r="K480" s="1">
        <f>VLOOKUP($A480,'De Para'!$A$2:$B$1051,2,0)</f>
        <v>361046.42651050515</v>
      </c>
      <c r="L480" s="1">
        <f>VLOOKUP(A480,'De Para'!$G$2:$H$1050,2,0)</f>
        <v>113466.00863014093</v>
      </c>
      <c r="M480">
        <f>VLOOKUP($A480,'De Para'!$J$2:$K$1051,2,0)</f>
        <v>140</v>
      </c>
      <c r="N480">
        <f t="shared" si="60"/>
        <v>1</v>
      </c>
      <c r="O480">
        <f t="shared" si="61"/>
        <v>1</v>
      </c>
      <c r="P480">
        <f t="shared" si="62"/>
        <v>1</v>
      </c>
      <c r="Q480">
        <f t="shared" si="63"/>
        <v>1</v>
      </c>
      <c r="R480" t="str">
        <f t="shared" si="59"/>
        <v>1111</v>
      </c>
      <c r="S480" s="29" t="e">
        <f>J480/#REF!</f>
        <v>#REF!</v>
      </c>
      <c r="T480" s="29" t="e">
        <f>K480/#REF!</f>
        <v>#REF!</v>
      </c>
      <c r="U480" s="29" t="e">
        <f>L480/#REF!</f>
        <v>#REF!</v>
      </c>
      <c r="W480" t="str">
        <f>VLOOKUP(R480,'De Para'!$O$9:$P$25,2,FALSE)</f>
        <v>Lojas com todas as metas</v>
      </c>
      <c r="X480">
        <f>VLOOKUP(W480,content!$B:$C,2,FALSE)</f>
        <v>741869</v>
      </c>
      <c r="Y480">
        <f>VLOOKUP(F480&amp;W480,content!$E:$H,4,FALSE)</f>
        <v>741916</v>
      </c>
    </row>
    <row r="481" spans="1:25" x14ac:dyDescent="0.25">
      <c r="A481">
        <v>1302</v>
      </c>
      <c r="B481" t="str">
        <f>VLOOKUP($A481,'De Para'!$AI$2:$AL$1051,2,0)</f>
        <v>SHOP CENTER TABOÃO - SP</v>
      </c>
      <c r="C481">
        <f>VLOOKUP($A481,'De Para'!$AI$2:$AL$1051,3,0)</f>
        <v>313</v>
      </c>
      <c r="D481" t="str">
        <f>VLOOKUP($A481,'De Para'!$AI$2:$AL$1051,4,0)</f>
        <v>GDE SP</v>
      </c>
      <c r="E481">
        <v>0</v>
      </c>
      <c r="F481" s="7" t="str">
        <f>VLOOKUP($A481,'[1]PORTE 18-19'!$A$4:$M$1053,13,0)</f>
        <v>PORTE 5</v>
      </c>
      <c r="G481">
        <f>VLOOKUP($F481,'De Para'!$M$2:$O$7,3,0)</f>
        <v>140</v>
      </c>
      <c r="H481" s="7" t="str">
        <f>VLOOKUP($R481,'De Para'!$M$10:$N$25,2,0)</f>
        <v>PERFIL A</v>
      </c>
      <c r="I481" s="7" t="str">
        <f t="shared" si="58"/>
        <v>PORTE 5 / PERFIL A</v>
      </c>
      <c r="J481" s="1">
        <f>VLOOKUP($A481,'De Para'!$D$2:$E$1051,2,0)</f>
        <v>450512.25999999995</v>
      </c>
      <c r="K481" s="1">
        <f>VLOOKUP($A481,'De Para'!$A$2:$B$1051,2,0)</f>
        <v>661317.92738200689</v>
      </c>
      <c r="L481" s="1">
        <f>VLOOKUP(A481,'De Para'!$G$2:$H$1050,2,0)</f>
        <v>136051.28959381816</v>
      </c>
      <c r="M481">
        <f>VLOOKUP($A481,'De Para'!$J$2:$K$1051,2,0)</f>
        <v>172</v>
      </c>
      <c r="N481">
        <f t="shared" si="60"/>
        <v>1</v>
      </c>
      <c r="O481">
        <f t="shared" si="61"/>
        <v>1</v>
      </c>
      <c r="P481">
        <f t="shared" si="62"/>
        <v>1</v>
      </c>
      <c r="Q481">
        <f t="shared" si="63"/>
        <v>1</v>
      </c>
      <c r="R481" t="str">
        <f t="shared" si="59"/>
        <v>1111</v>
      </c>
      <c r="S481" s="29" t="e">
        <f>J481/#REF!</f>
        <v>#REF!</v>
      </c>
      <c r="T481" s="29" t="e">
        <f>K481/#REF!</f>
        <v>#REF!</v>
      </c>
      <c r="U481" s="29" t="e">
        <f>L481/#REF!</f>
        <v>#REF!</v>
      </c>
      <c r="W481" t="str">
        <f>VLOOKUP(R481,'De Para'!$O$9:$P$25,2,FALSE)</f>
        <v>Lojas com todas as metas</v>
      </c>
      <c r="X481">
        <f>VLOOKUP(W481,content!$B:$C,2,FALSE)</f>
        <v>741869</v>
      </c>
      <c r="Y481">
        <f>VLOOKUP(F481&amp;W481,content!$E:$H,4,FALSE)</f>
        <v>741921</v>
      </c>
    </row>
    <row r="482" spans="1:25" x14ac:dyDescent="0.25">
      <c r="A482">
        <v>1304</v>
      </c>
      <c r="B482" t="str">
        <f>VLOOKUP($A482,'De Para'!$AI$2:$AL$1051,2,0)</f>
        <v>SHOP MAUÁ PLAZA - SP</v>
      </c>
      <c r="C482">
        <f>VLOOKUP($A482,'De Para'!$AI$2:$AL$1051,3,0)</f>
        <v>318</v>
      </c>
      <c r="D482" t="str">
        <f>VLOOKUP($A482,'De Para'!$AI$2:$AL$1051,4,0)</f>
        <v>GDE SP</v>
      </c>
      <c r="E482">
        <v>0</v>
      </c>
      <c r="F482" s="7" t="str">
        <f>VLOOKUP($A482,'[1]PORTE 18-19'!$A$4:$M$1053,13,0)</f>
        <v>PORTE 5</v>
      </c>
      <c r="G482">
        <f>VLOOKUP($F482,'De Para'!$M$2:$O$7,3,0)</f>
        <v>140</v>
      </c>
      <c r="H482" s="7" t="str">
        <f>VLOOKUP($R482,'De Para'!$M$10:$N$25,2,0)</f>
        <v>PERFIL A</v>
      </c>
      <c r="I482" s="7" t="str">
        <f t="shared" si="58"/>
        <v>PORTE 5 / PERFIL A</v>
      </c>
      <c r="J482" s="1">
        <f>VLOOKUP($A482,'De Para'!$D$2:$E$1051,2,0)</f>
        <v>380226.6700000001</v>
      </c>
      <c r="K482" s="1">
        <f>VLOOKUP($A482,'De Para'!$A$2:$B$1051,2,0)</f>
        <v>788381.94213017425</v>
      </c>
      <c r="L482" s="1">
        <f>VLOOKUP(A482,'De Para'!$G$2:$H$1050,2,0)</f>
        <v>129326.71191284638</v>
      </c>
      <c r="M482">
        <f>VLOOKUP($A482,'De Para'!$J$2:$K$1051,2,0)</f>
        <v>140</v>
      </c>
      <c r="N482">
        <f t="shared" si="60"/>
        <v>1</v>
      </c>
      <c r="O482">
        <f t="shared" si="61"/>
        <v>1</v>
      </c>
      <c r="P482">
        <f t="shared" si="62"/>
        <v>1</v>
      </c>
      <c r="Q482">
        <f t="shared" si="63"/>
        <v>1</v>
      </c>
      <c r="R482" t="str">
        <f t="shared" si="59"/>
        <v>1111</v>
      </c>
      <c r="S482" s="29" t="e">
        <f>J482/#REF!</f>
        <v>#REF!</v>
      </c>
      <c r="T482" s="29" t="e">
        <f>K482/#REF!</f>
        <v>#REF!</v>
      </c>
      <c r="U482" s="29" t="e">
        <f>L482/#REF!</f>
        <v>#REF!</v>
      </c>
      <c r="W482" t="str">
        <f>VLOOKUP(R482,'De Para'!$O$9:$P$25,2,FALSE)</f>
        <v>Lojas com todas as metas</v>
      </c>
      <c r="X482">
        <f>VLOOKUP(W482,content!$B:$C,2,FALSE)</f>
        <v>741869</v>
      </c>
      <c r="Y482">
        <f>VLOOKUP(F482&amp;W482,content!$E:$H,4,FALSE)</f>
        <v>741921</v>
      </c>
    </row>
    <row r="483" spans="1:25" x14ac:dyDescent="0.25">
      <c r="A483">
        <v>1305</v>
      </c>
      <c r="B483" t="str">
        <f>VLOOKUP($A483,'De Para'!$AI$2:$AL$1051,2,0)</f>
        <v>COPACABANA - RJ</v>
      </c>
      <c r="C483">
        <f>VLOOKUP($A483,'De Para'!$AI$2:$AL$1051,3,0)</f>
        <v>212</v>
      </c>
      <c r="D483" t="str">
        <f>VLOOKUP($A483,'De Para'!$AI$2:$AL$1051,4,0)</f>
        <v>RIO/ES</v>
      </c>
      <c r="E483">
        <v>0</v>
      </c>
      <c r="F483" s="7" t="str">
        <f>VLOOKUP($A483,'[1]PORTE 18-19'!$A$4:$M$1053,13,0)</f>
        <v>PORTE 3</v>
      </c>
      <c r="G483">
        <f>VLOOKUP($F483,'De Para'!$M$2:$O$7,3,0)</f>
        <v>90</v>
      </c>
      <c r="H483" s="7" t="str">
        <f>VLOOKUP($R483,'De Para'!$M$10:$N$25,2,0)</f>
        <v>PERFIL A</v>
      </c>
      <c r="I483" s="7" t="str">
        <f t="shared" si="58"/>
        <v>PORTE 3 / PERFIL A</v>
      </c>
      <c r="J483" s="1">
        <f>VLOOKUP($A483,'De Para'!$D$2:$E$1051,2,0)</f>
        <v>327521.21999999997</v>
      </c>
      <c r="K483" s="1">
        <f>VLOOKUP($A483,'De Para'!$A$2:$B$1051,2,0)</f>
        <v>399209.37851813249</v>
      </c>
      <c r="L483" s="1">
        <f>VLOOKUP(A483,'De Para'!$G$2:$H$1050,2,0)</f>
        <v>58455.594843430816</v>
      </c>
      <c r="M483">
        <f>VLOOKUP($A483,'De Para'!$J$2:$K$1051,2,0)</f>
        <v>61</v>
      </c>
      <c r="N483">
        <f t="shared" si="60"/>
        <v>1</v>
      </c>
      <c r="O483">
        <f t="shared" si="61"/>
        <v>1</v>
      </c>
      <c r="P483">
        <f t="shared" si="62"/>
        <v>1</v>
      </c>
      <c r="Q483">
        <f t="shared" si="63"/>
        <v>1</v>
      </c>
      <c r="R483" t="str">
        <f t="shared" si="59"/>
        <v>1111</v>
      </c>
      <c r="S483" s="29" t="e">
        <f>J483/#REF!</f>
        <v>#REF!</v>
      </c>
      <c r="T483" s="29" t="e">
        <f>K483/#REF!</f>
        <v>#REF!</v>
      </c>
      <c r="U483" s="29" t="e">
        <f>L483/#REF!</f>
        <v>#REF!</v>
      </c>
      <c r="W483" t="str">
        <f>VLOOKUP(R483,'De Para'!$O$9:$P$25,2,FALSE)</f>
        <v>Lojas com todas as metas</v>
      </c>
      <c r="X483">
        <f>VLOOKUP(W483,content!$B:$C,2,FALSE)</f>
        <v>741869</v>
      </c>
      <c r="Y483">
        <f>VLOOKUP(F483&amp;W483,content!$E:$H,4,FALSE)</f>
        <v>741893</v>
      </c>
    </row>
    <row r="484" spans="1:25" x14ac:dyDescent="0.25">
      <c r="A484">
        <v>1306</v>
      </c>
      <c r="B484" t="str">
        <f>VLOOKUP($A484,'De Para'!$AI$2:$AL$1051,2,0)</f>
        <v>MAGÉ - RJ</v>
      </c>
      <c r="C484">
        <f>VLOOKUP($A484,'De Para'!$AI$2:$AL$1051,3,0)</f>
        <v>216</v>
      </c>
      <c r="D484" t="str">
        <f>VLOOKUP($A484,'De Para'!$AI$2:$AL$1051,4,0)</f>
        <v>RIO/ES</v>
      </c>
      <c r="E484">
        <v>0</v>
      </c>
      <c r="F484" s="7" t="str">
        <f>VLOOKUP($A484,'[1]PORTE 18-19'!$A$4:$M$1053,13,0)</f>
        <v>PORTE 4</v>
      </c>
      <c r="G484">
        <f>VLOOKUP($F484,'De Para'!$M$2:$O$7,3,0)</f>
        <v>115</v>
      </c>
      <c r="H484" s="7" t="str">
        <f>VLOOKUP($R484,'De Para'!$M$10:$N$25,2,0)</f>
        <v>PERFIL A</v>
      </c>
      <c r="I484" s="7" t="str">
        <f t="shared" si="58"/>
        <v>PORTE 4 / PERFIL A</v>
      </c>
      <c r="J484" s="1">
        <f>VLOOKUP($A484,'De Para'!$D$2:$E$1051,2,0)</f>
        <v>507617.11</v>
      </c>
      <c r="K484" s="1">
        <f>VLOOKUP($A484,'De Para'!$A$2:$B$1051,2,0)</f>
        <v>432937.49706290796</v>
      </c>
      <c r="L484" s="1">
        <f>VLOOKUP(A484,'De Para'!$G$2:$H$1050,2,0)</f>
        <v>77364.580792526147</v>
      </c>
      <c r="M484">
        <f>VLOOKUP($A484,'De Para'!$J$2:$K$1051,2,0)</f>
        <v>90</v>
      </c>
      <c r="N484">
        <f t="shared" si="60"/>
        <v>1</v>
      </c>
      <c r="O484">
        <f t="shared" si="61"/>
        <v>1</v>
      </c>
      <c r="P484">
        <f t="shared" si="62"/>
        <v>1</v>
      </c>
      <c r="Q484">
        <f t="shared" si="63"/>
        <v>1</v>
      </c>
      <c r="R484" t="str">
        <f t="shared" si="59"/>
        <v>1111</v>
      </c>
      <c r="S484" s="29" t="e">
        <f>J484/#REF!</f>
        <v>#REF!</v>
      </c>
      <c r="T484" s="29" t="e">
        <f>K484/#REF!</f>
        <v>#REF!</v>
      </c>
      <c r="U484" s="29" t="e">
        <f>L484/#REF!</f>
        <v>#REF!</v>
      </c>
      <c r="W484" t="str">
        <f>VLOOKUP(R484,'De Para'!$O$9:$P$25,2,FALSE)</f>
        <v>Lojas com todas as metas</v>
      </c>
      <c r="X484">
        <f>VLOOKUP(W484,content!$B:$C,2,FALSE)</f>
        <v>741869</v>
      </c>
      <c r="Y484">
        <f>VLOOKUP(F484&amp;W484,content!$E:$H,4,FALSE)</f>
        <v>741916</v>
      </c>
    </row>
    <row r="485" spans="1:25" x14ac:dyDescent="0.25">
      <c r="A485">
        <v>1308</v>
      </c>
      <c r="B485" t="str">
        <f>VLOOKUP($A485,'De Para'!$AI$2:$AL$1051,2,0)</f>
        <v>NOVO GAMA 1 - GO</v>
      </c>
      <c r="C485">
        <f>VLOOKUP($A485,'De Para'!$AI$2:$AL$1051,3,0)</f>
        <v>117</v>
      </c>
      <c r="D485" t="str">
        <f>VLOOKUP($A485,'De Para'!$AI$2:$AL$1051,4,0)</f>
        <v>SPI/CO</v>
      </c>
      <c r="E485">
        <v>0</v>
      </c>
      <c r="F485" s="7" t="str">
        <f>VLOOKUP($A485,'[1]PORTE 18-19'!$A$4:$M$1053,13,0)</f>
        <v>PORTE 3</v>
      </c>
      <c r="G485">
        <f>VLOOKUP($F485,'De Para'!$M$2:$O$7,3,0)</f>
        <v>90</v>
      </c>
      <c r="H485" s="7" t="str">
        <f>VLOOKUP($R485,'De Para'!$M$10:$N$25,2,0)</f>
        <v>PERFIL A</v>
      </c>
      <c r="I485" s="7" t="str">
        <f t="shared" si="58"/>
        <v>PORTE 3 / PERFIL A</v>
      </c>
      <c r="J485" s="1">
        <f>VLOOKUP($A485,'De Para'!$D$2:$E$1051,2,0)</f>
        <v>379785.78000000009</v>
      </c>
      <c r="K485" s="1">
        <f>VLOOKUP($A485,'De Para'!$A$2:$B$1051,2,0)</f>
        <v>189267.76334094777</v>
      </c>
      <c r="L485" s="1">
        <f>VLOOKUP(A485,'De Para'!$G$2:$H$1050,2,0)</f>
        <v>71809.672288208312</v>
      </c>
      <c r="M485">
        <f>VLOOKUP($A485,'De Para'!$J$2:$K$1051,2,0)</f>
        <v>95</v>
      </c>
      <c r="N485">
        <f t="shared" si="60"/>
        <v>1</v>
      </c>
      <c r="O485">
        <f t="shared" si="61"/>
        <v>1</v>
      </c>
      <c r="P485">
        <f t="shared" si="62"/>
        <v>1</v>
      </c>
      <c r="Q485">
        <f t="shared" si="63"/>
        <v>1</v>
      </c>
      <c r="R485" t="str">
        <f t="shared" si="59"/>
        <v>1111</v>
      </c>
      <c r="S485" s="29" t="e">
        <f>J485/#REF!</f>
        <v>#REF!</v>
      </c>
      <c r="T485" s="29" t="e">
        <f>K485/#REF!</f>
        <v>#REF!</v>
      </c>
      <c r="U485" s="29" t="e">
        <f>L485/#REF!</f>
        <v>#REF!</v>
      </c>
      <c r="W485" t="str">
        <f>VLOOKUP(R485,'De Para'!$O$9:$P$25,2,FALSE)</f>
        <v>Lojas com todas as metas</v>
      </c>
      <c r="X485">
        <f>VLOOKUP(W485,content!$B:$C,2,FALSE)</f>
        <v>741869</v>
      </c>
      <c r="Y485">
        <f>VLOOKUP(F485&amp;W485,content!$E:$H,4,FALSE)</f>
        <v>741893</v>
      </c>
    </row>
    <row r="486" spans="1:25" x14ac:dyDescent="0.25">
      <c r="A486">
        <v>1309</v>
      </c>
      <c r="B486" t="str">
        <f>VLOOKUP($A486,'De Para'!$AI$2:$AL$1051,2,0)</f>
        <v>PARIPE SALVADOR - BA</v>
      </c>
      <c r="C486">
        <f>VLOOKUP($A486,'De Para'!$AI$2:$AL$1051,3,0)</f>
        <v>415</v>
      </c>
      <c r="D486" t="str">
        <f>VLOOKUP($A486,'De Para'!$AI$2:$AL$1051,4,0)</f>
        <v>MG/NE</v>
      </c>
      <c r="E486">
        <v>0</v>
      </c>
      <c r="F486" s="7" t="str">
        <f>VLOOKUP($A486,'[1]PORTE 18-19'!$A$4:$M$1053,13,0)</f>
        <v>PORTE 4</v>
      </c>
      <c r="G486">
        <f>VLOOKUP($F486,'De Para'!$M$2:$O$7,3,0)</f>
        <v>115</v>
      </c>
      <c r="H486" s="7" t="str">
        <f>VLOOKUP($R486,'De Para'!$M$10:$N$25,2,0)</f>
        <v>PERFIL A</v>
      </c>
      <c r="I486" s="7" t="str">
        <f t="shared" si="58"/>
        <v>PORTE 4 / PERFIL A</v>
      </c>
      <c r="J486" s="1">
        <f>VLOOKUP($A486,'De Para'!$D$2:$E$1051,2,0)</f>
        <v>348534.74999999994</v>
      </c>
      <c r="K486" s="1">
        <f>VLOOKUP($A486,'De Para'!$A$2:$B$1051,2,0)</f>
        <v>737534.8919115928</v>
      </c>
      <c r="L486" s="1">
        <f>VLOOKUP(A486,'De Para'!$G$2:$H$1050,2,0)</f>
        <v>72752.680246663323</v>
      </c>
      <c r="M486">
        <f>VLOOKUP($A486,'De Para'!$J$2:$K$1051,2,0)</f>
        <v>164</v>
      </c>
      <c r="N486">
        <f t="shared" si="60"/>
        <v>1</v>
      </c>
      <c r="O486">
        <f t="shared" si="61"/>
        <v>1</v>
      </c>
      <c r="P486">
        <f t="shared" si="62"/>
        <v>1</v>
      </c>
      <c r="Q486">
        <f t="shared" si="63"/>
        <v>1</v>
      </c>
      <c r="R486" t="str">
        <f t="shared" si="59"/>
        <v>1111</v>
      </c>
      <c r="S486" s="29" t="e">
        <f>J486/#REF!</f>
        <v>#REF!</v>
      </c>
      <c r="T486" s="29" t="e">
        <f>K486/#REF!</f>
        <v>#REF!</v>
      </c>
      <c r="U486" s="29" t="e">
        <f>L486/#REF!</f>
        <v>#REF!</v>
      </c>
      <c r="W486" t="str">
        <f>VLOOKUP(R486,'De Para'!$O$9:$P$25,2,FALSE)</f>
        <v>Lojas com todas as metas</v>
      </c>
      <c r="X486">
        <f>VLOOKUP(W486,content!$B:$C,2,FALSE)</f>
        <v>741869</v>
      </c>
      <c r="Y486">
        <f>VLOOKUP(F486&amp;W486,content!$E:$H,4,FALSE)</f>
        <v>741916</v>
      </c>
    </row>
    <row r="487" spans="1:25" x14ac:dyDescent="0.25">
      <c r="A487">
        <v>1310</v>
      </c>
      <c r="B487" t="str">
        <f>VLOOKUP($A487,'De Para'!$AI$2:$AL$1051,2,0)</f>
        <v>SOBRADINHO - DF</v>
      </c>
      <c r="C487">
        <f>VLOOKUP($A487,'De Para'!$AI$2:$AL$1051,3,0)</f>
        <v>117</v>
      </c>
      <c r="D487" t="str">
        <f>VLOOKUP($A487,'De Para'!$AI$2:$AL$1051,4,0)</f>
        <v>SPI/CO</v>
      </c>
      <c r="E487">
        <v>0</v>
      </c>
      <c r="F487" s="7" t="str">
        <f>VLOOKUP($A487,'[1]PORTE 18-19'!$A$4:$M$1053,13,0)</f>
        <v>PORTE 4</v>
      </c>
      <c r="G487">
        <f>VLOOKUP($F487,'De Para'!$M$2:$O$7,3,0)</f>
        <v>115</v>
      </c>
      <c r="H487" s="7" t="str">
        <f>VLOOKUP($R487,'De Para'!$M$10:$N$25,2,0)</f>
        <v>PERFIL A</v>
      </c>
      <c r="I487" s="7" t="str">
        <f t="shared" si="58"/>
        <v>PORTE 4 / PERFIL A</v>
      </c>
      <c r="J487" s="1">
        <f>VLOOKUP($A487,'De Para'!$D$2:$E$1051,2,0)</f>
        <v>546084.41999999993</v>
      </c>
      <c r="K487" s="1">
        <f>VLOOKUP($A487,'De Para'!$A$2:$B$1051,2,0)</f>
        <v>274068.68104349088</v>
      </c>
      <c r="L487" s="1">
        <f>VLOOKUP(A487,'De Para'!$G$2:$H$1050,2,0)</f>
        <v>133337.41562574336</v>
      </c>
      <c r="M487">
        <f>VLOOKUP($A487,'De Para'!$J$2:$K$1051,2,0)</f>
        <v>130</v>
      </c>
      <c r="N487">
        <f t="shared" si="60"/>
        <v>1</v>
      </c>
      <c r="O487">
        <f t="shared" si="61"/>
        <v>1</v>
      </c>
      <c r="P487">
        <f t="shared" si="62"/>
        <v>1</v>
      </c>
      <c r="Q487">
        <f t="shared" si="63"/>
        <v>1</v>
      </c>
      <c r="R487" t="str">
        <f t="shared" si="59"/>
        <v>1111</v>
      </c>
      <c r="S487" s="29" t="e">
        <f>J487/#REF!</f>
        <v>#REF!</v>
      </c>
      <c r="T487" s="29" t="e">
        <f>K487/#REF!</f>
        <v>#REF!</v>
      </c>
      <c r="U487" s="29" t="e">
        <f>L487/#REF!</f>
        <v>#REF!</v>
      </c>
      <c r="W487" t="str">
        <f>VLOOKUP(R487,'De Para'!$O$9:$P$25,2,FALSE)</f>
        <v>Lojas com todas as metas</v>
      </c>
      <c r="X487">
        <f>VLOOKUP(W487,content!$B:$C,2,FALSE)</f>
        <v>741869</v>
      </c>
      <c r="Y487">
        <f>VLOOKUP(F487&amp;W487,content!$E:$H,4,FALSE)</f>
        <v>741916</v>
      </c>
    </row>
    <row r="488" spans="1:25" x14ac:dyDescent="0.25">
      <c r="A488">
        <v>1311</v>
      </c>
      <c r="B488" t="str">
        <f>VLOOKUP($A488,'De Para'!$AI$2:$AL$1051,2,0)</f>
        <v>HAUER - PR</v>
      </c>
      <c r="C488">
        <f>VLOOKUP($A488,'De Para'!$AI$2:$AL$1051,3,0)</f>
        <v>512</v>
      </c>
      <c r="D488" t="str">
        <f>VLOOKUP($A488,'De Para'!$AI$2:$AL$1051,4,0)</f>
        <v>SUL</v>
      </c>
      <c r="E488">
        <v>0</v>
      </c>
      <c r="F488" s="7" t="str">
        <f>VLOOKUP($A488,'[1]PORTE 18-19'!$A$4:$M$1053,13,0)</f>
        <v>PORTE 2</v>
      </c>
      <c r="G488">
        <f>VLOOKUP($F488,'De Para'!$M$2:$O$7,3,0)</f>
        <v>70</v>
      </c>
      <c r="H488" s="7" t="str">
        <f>VLOOKUP($R488,'De Para'!$M$10:$N$25,2,0)</f>
        <v>PERFIL A</v>
      </c>
      <c r="I488" s="7" t="str">
        <f t="shared" si="58"/>
        <v>PORTE 2 / PERFIL A</v>
      </c>
      <c r="J488" s="1">
        <f>VLOOKUP($A488,'De Para'!$D$2:$E$1051,2,0)</f>
        <v>197862.88000000003</v>
      </c>
      <c r="K488" s="1">
        <f>VLOOKUP($A488,'De Para'!$A$2:$B$1051,2,0)</f>
        <v>212658.64042015423</v>
      </c>
      <c r="L488" s="1">
        <f>VLOOKUP(A488,'De Para'!$G$2:$H$1050,2,0)</f>
        <v>55417.179285653845</v>
      </c>
      <c r="M488">
        <f>VLOOKUP($A488,'De Para'!$J$2:$K$1051,2,0)</f>
        <v>51</v>
      </c>
      <c r="N488">
        <f t="shared" si="60"/>
        <v>1</v>
      </c>
      <c r="O488">
        <f t="shared" si="61"/>
        <v>1</v>
      </c>
      <c r="P488">
        <f t="shared" si="62"/>
        <v>1</v>
      </c>
      <c r="Q488">
        <f t="shared" si="63"/>
        <v>1</v>
      </c>
      <c r="R488" t="str">
        <f t="shared" si="59"/>
        <v>1111</v>
      </c>
      <c r="S488" s="29" t="e">
        <f>J488/#REF!</f>
        <v>#REF!</v>
      </c>
      <c r="T488" s="29" t="e">
        <f>K488/#REF!</f>
        <v>#REF!</v>
      </c>
      <c r="U488" s="29" t="e">
        <f>L488/#REF!</f>
        <v>#REF!</v>
      </c>
      <c r="W488" t="str">
        <f>VLOOKUP(R488,'De Para'!$O$9:$P$25,2,FALSE)</f>
        <v>Lojas com todas as metas</v>
      </c>
      <c r="X488">
        <f>VLOOKUP(W488,content!$B:$C,2,FALSE)</f>
        <v>741869</v>
      </c>
      <c r="Y488">
        <f>VLOOKUP(F488&amp;W488,content!$E:$H,4,FALSE)</f>
        <v>741882</v>
      </c>
    </row>
    <row r="489" spans="1:25" x14ac:dyDescent="0.25">
      <c r="A489">
        <v>1312</v>
      </c>
      <c r="B489" t="str">
        <f>VLOOKUP($A489,'De Para'!$AI$2:$AL$1051,2,0)</f>
        <v>SHOP LITORAL PLAZA - PRAIA GRANDE 1 - SP</v>
      </c>
      <c r="C489">
        <f>VLOOKUP($A489,'De Para'!$AI$2:$AL$1051,3,0)</f>
        <v>113</v>
      </c>
      <c r="D489" t="str">
        <f>VLOOKUP($A489,'De Para'!$AI$2:$AL$1051,4,0)</f>
        <v>SPI/CO</v>
      </c>
      <c r="E489">
        <v>0</v>
      </c>
      <c r="F489" s="7" t="str">
        <f>VLOOKUP($A489,'[1]PORTE 18-19'!$A$4:$M$1053,13,0)</f>
        <v>PORTE 4</v>
      </c>
      <c r="G489">
        <f>VLOOKUP($F489,'De Para'!$M$2:$O$7,3,0)</f>
        <v>115</v>
      </c>
      <c r="H489" s="7" t="str">
        <f>VLOOKUP($R489,'De Para'!$M$10:$N$25,2,0)</f>
        <v>PERFIL A</v>
      </c>
      <c r="I489" s="7" t="str">
        <f t="shared" si="58"/>
        <v>PORTE 4 / PERFIL A</v>
      </c>
      <c r="J489" s="1">
        <f>VLOOKUP($A489,'De Para'!$D$2:$E$1051,2,0)</f>
        <v>388162.75999999995</v>
      </c>
      <c r="K489" s="1">
        <f>VLOOKUP($A489,'De Para'!$A$2:$B$1051,2,0)</f>
        <v>282564.53800175531</v>
      </c>
      <c r="L489" s="1">
        <f>VLOOKUP(A489,'De Para'!$G$2:$H$1050,2,0)</f>
        <v>95008.575674769789</v>
      </c>
      <c r="M489">
        <f>VLOOKUP($A489,'De Para'!$J$2:$K$1051,2,0)</f>
        <v>89</v>
      </c>
      <c r="N489">
        <f t="shared" si="60"/>
        <v>1</v>
      </c>
      <c r="O489">
        <f t="shared" si="61"/>
        <v>1</v>
      </c>
      <c r="P489">
        <f t="shared" si="62"/>
        <v>1</v>
      </c>
      <c r="Q489">
        <f t="shared" si="63"/>
        <v>1</v>
      </c>
      <c r="R489" t="str">
        <f t="shared" si="59"/>
        <v>1111</v>
      </c>
      <c r="S489" s="29" t="e">
        <f>J489/#REF!</f>
        <v>#REF!</v>
      </c>
      <c r="T489" s="29" t="e">
        <f>K489/#REF!</f>
        <v>#REF!</v>
      </c>
      <c r="U489" s="29" t="e">
        <f>L489/#REF!</f>
        <v>#REF!</v>
      </c>
      <c r="W489" t="str">
        <f>VLOOKUP(R489,'De Para'!$O$9:$P$25,2,FALSE)</f>
        <v>Lojas com todas as metas</v>
      </c>
      <c r="X489">
        <f>VLOOKUP(W489,content!$B:$C,2,FALSE)</f>
        <v>741869</v>
      </c>
      <c r="Y489">
        <f>VLOOKUP(F489&amp;W489,content!$E:$H,4,FALSE)</f>
        <v>741916</v>
      </c>
    </row>
    <row r="490" spans="1:25" x14ac:dyDescent="0.25">
      <c r="A490">
        <v>1313</v>
      </c>
      <c r="B490" t="str">
        <f>VLOOKUP($A490,'De Para'!$AI$2:$AL$1051,2,0)</f>
        <v>VALPARAÍSO DE GOÍAS - GO</v>
      </c>
      <c r="C490">
        <f>VLOOKUP($A490,'De Para'!$AI$2:$AL$1051,3,0)</f>
        <v>117</v>
      </c>
      <c r="D490" t="str">
        <f>VLOOKUP($A490,'De Para'!$AI$2:$AL$1051,4,0)</f>
        <v>SPI/CO</v>
      </c>
      <c r="E490">
        <v>0</v>
      </c>
      <c r="F490" s="7" t="str">
        <f>VLOOKUP($A490,'[1]PORTE 18-19'!$A$4:$M$1053,13,0)</f>
        <v>PORTE 3</v>
      </c>
      <c r="G490">
        <f>VLOOKUP($F490,'De Para'!$M$2:$O$7,3,0)</f>
        <v>90</v>
      </c>
      <c r="H490" s="7" t="str">
        <f>VLOOKUP($R490,'De Para'!$M$10:$N$25,2,0)</f>
        <v>PERFIL A</v>
      </c>
      <c r="I490" s="7" t="str">
        <f t="shared" si="58"/>
        <v>PORTE 3 / PERFIL A</v>
      </c>
      <c r="J490" s="1">
        <f>VLOOKUP($A490,'De Para'!$D$2:$E$1051,2,0)</f>
        <v>316034.68000000011</v>
      </c>
      <c r="K490" s="1">
        <f>VLOOKUP($A490,'De Para'!$A$2:$B$1051,2,0)</f>
        <v>393484.16166467662</v>
      </c>
      <c r="L490" s="1">
        <f>VLOOKUP(A490,'De Para'!$G$2:$H$1050,2,0)</f>
        <v>73780.210324886662</v>
      </c>
      <c r="M490">
        <f>VLOOKUP($A490,'De Para'!$J$2:$K$1051,2,0)</f>
        <v>75</v>
      </c>
      <c r="N490">
        <f t="shared" si="60"/>
        <v>1</v>
      </c>
      <c r="O490">
        <f t="shared" si="61"/>
        <v>1</v>
      </c>
      <c r="P490">
        <f t="shared" si="62"/>
        <v>1</v>
      </c>
      <c r="Q490">
        <f t="shared" si="63"/>
        <v>1</v>
      </c>
      <c r="R490" t="str">
        <f t="shared" si="59"/>
        <v>1111</v>
      </c>
      <c r="S490" s="29" t="e">
        <f>J490/#REF!</f>
        <v>#REF!</v>
      </c>
      <c r="T490" s="29" t="e">
        <f>K490/#REF!</f>
        <v>#REF!</v>
      </c>
      <c r="U490" s="29" t="e">
        <f>L490/#REF!</f>
        <v>#REF!</v>
      </c>
      <c r="W490" t="str">
        <f>VLOOKUP(R490,'De Para'!$O$9:$P$25,2,FALSE)</f>
        <v>Lojas com todas as metas</v>
      </c>
      <c r="X490">
        <f>VLOOKUP(W490,content!$B:$C,2,FALSE)</f>
        <v>741869</v>
      </c>
      <c r="Y490">
        <f>VLOOKUP(F490&amp;W490,content!$E:$H,4,FALSE)</f>
        <v>741893</v>
      </c>
    </row>
    <row r="491" spans="1:25" x14ac:dyDescent="0.25">
      <c r="A491">
        <v>1314</v>
      </c>
      <c r="B491" t="str">
        <f>VLOOKUP($A491,'De Para'!$AI$2:$AL$1051,2,0)</f>
        <v>GAMA 1 - DF</v>
      </c>
      <c r="C491">
        <f>VLOOKUP($A491,'De Para'!$AI$2:$AL$1051,3,0)</f>
        <v>117</v>
      </c>
      <c r="D491" t="str">
        <f>VLOOKUP($A491,'De Para'!$AI$2:$AL$1051,4,0)</f>
        <v>SPI/CO</v>
      </c>
      <c r="E491">
        <v>0</v>
      </c>
      <c r="F491" s="7" t="str">
        <f>VLOOKUP($A491,'[1]PORTE 18-19'!$A$4:$M$1053,13,0)</f>
        <v>PORTE 2</v>
      </c>
      <c r="G491">
        <f>VLOOKUP($F491,'De Para'!$M$2:$O$7,3,0)</f>
        <v>70</v>
      </c>
      <c r="H491" s="7" t="str">
        <f>VLOOKUP($R491,'De Para'!$M$10:$N$25,2,0)</f>
        <v>PERFIL A</v>
      </c>
      <c r="I491" s="7" t="str">
        <f t="shared" si="58"/>
        <v>PORTE 2 / PERFIL A</v>
      </c>
      <c r="J491" s="1">
        <f>VLOOKUP($A491,'De Para'!$D$2:$E$1051,2,0)</f>
        <v>156886.72</v>
      </c>
      <c r="K491" s="1">
        <f>VLOOKUP($A491,'De Para'!$A$2:$B$1051,2,0)</f>
        <v>116281.2796553681</v>
      </c>
      <c r="L491" s="1">
        <f>VLOOKUP(A491,'De Para'!$G$2:$H$1050,2,0)</f>
        <v>47534.485922152431</v>
      </c>
      <c r="M491">
        <f>VLOOKUP($A491,'De Para'!$J$2:$K$1051,2,0)</f>
        <v>49</v>
      </c>
      <c r="N491">
        <f t="shared" si="60"/>
        <v>1</v>
      </c>
      <c r="O491">
        <f t="shared" si="61"/>
        <v>1</v>
      </c>
      <c r="P491">
        <f t="shared" si="62"/>
        <v>1</v>
      </c>
      <c r="Q491">
        <f t="shared" si="63"/>
        <v>1</v>
      </c>
      <c r="R491" t="str">
        <f t="shared" si="59"/>
        <v>1111</v>
      </c>
      <c r="S491" s="29" t="e">
        <f>J491/#REF!</f>
        <v>#REF!</v>
      </c>
      <c r="T491" s="29" t="e">
        <f>K491/#REF!</f>
        <v>#REF!</v>
      </c>
      <c r="U491" s="29" t="e">
        <f>L491/#REF!</f>
        <v>#REF!</v>
      </c>
      <c r="W491" t="str">
        <f>VLOOKUP(R491,'De Para'!$O$9:$P$25,2,FALSE)</f>
        <v>Lojas com todas as metas</v>
      </c>
      <c r="X491">
        <f>VLOOKUP(W491,content!$B:$C,2,FALSE)</f>
        <v>741869</v>
      </c>
      <c r="Y491">
        <f>VLOOKUP(F491&amp;W491,content!$E:$H,4,FALSE)</f>
        <v>741882</v>
      </c>
    </row>
    <row r="492" spans="1:25" x14ac:dyDescent="0.25">
      <c r="A492">
        <v>1315</v>
      </c>
      <c r="B492" t="str">
        <f>VLOOKUP($A492,'De Para'!$AI$2:$AL$1051,2,0)</f>
        <v>RECANTO DAS EMAS 1 - DF</v>
      </c>
      <c r="C492">
        <f>VLOOKUP($A492,'De Para'!$AI$2:$AL$1051,3,0)</f>
        <v>117</v>
      </c>
      <c r="D492" t="str">
        <f>VLOOKUP($A492,'De Para'!$AI$2:$AL$1051,4,0)</f>
        <v>SPI/CO</v>
      </c>
      <c r="E492">
        <v>0</v>
      </c>
      <c r="F492" s="7" t="str">
        <f>VLOOKUP($A492,'[1]PORTE 18-19'!$A$4:$M$1053,13,0)</f>
        <v>PORTE 4</v>
      </c>
      <c r="G492">
        <f>VLOOKUP($F492,'De Para'!$M$2:$O$7,3,0)</f>
        <v>115</v>
      </c>
      <c r="H492" s="7" t="str">
        <f>VLOOKUP($R492,'De Para'!$M$10:$N$25,2,0)</f>
        <v>PERFIL A</v>
      </c>
      <c r="I492" s="7" t="str">
        <f t="shared" si="58"/>
        <v>PORTE 4 / PERFIL A</v>
      </c>
      <c r="J492" s="1">
        <f>VLOOKUP($A492,'De Para'!$D$2:$E$1051,2,0)</f>
        <v>495856.92000000004</v>
      </c>
      <c r="K492" s="1">
        <f>VLOOKUP($A492,'De Para'!$A$2:$B$1051,2,0)</f>
        <v>477682.17957944854</v>
      </c>
      <c r="L492" s="1">
        <f>VLOOKUP(A492,'De Para'!$G$2:$H$1050,2,0)</f>
        <v>95426.186832480365</v>
      </c>
      <c r="M492">
        <f>VLOOKUP($A492,'De Para'!$J$2:$K$1051,2,0)</f>
        <v>113</v>
      </c>
      <c r="N492">
        <f t="shared" si="60"/>
        <v>1</v>
      </c>
      <c r="O492">
        <f t="shared" si="61"/>
        <v>1</v>
      </c>
      <c r="P492">
        <f t="shared" si="62"/>
        <v>1</v>
      </c>
      <c r="Q492">
        <f t="shared" si="63"/>
        <v>1</v>
      </c>
      <c r="R492" t="str">
        <f t="shared" si="59"/>
        <v>1111</v>
      </c>
      <c r="S492" s="29" t="e">
        <f>J492/#REF!</f>
        <v>#REF!</v>
      </c>
      <c r="T492" s="29" t="e">
        <f>K492/#REF!</f>
        <v>#REF!</v>
      </c>
      <c r="U492" s="29" t="e">
        <f>L492/#REF!</f>
        <v>#REF!</v>
      </c>
      <c r="W492" t="str">
        <f>VLOOKUP(R492,'De Para'!$O$9:$P$25,2,FALSE)</f>
        <v>Lojas com todas as metas</v>
      </c>
      <c r="X492">
        <f>VLOOKUP(W492,content!$B:$C,2,FALSE)</f>
        <v>741869</v>
      </c>
      <c r="Y492">
        <f>VLOOKUP(F492&amp;W492,content!$E:$H,4,FALSE)</f>
        <v>741916</v>
      </c>
    </row>
    <row r="493" spans="1:25" x14ac:dyDescent="0.25">
      <c r="A493">
        <v>1316</v>
      </c>
      <c r="B493" t="str">
        <f>VLOOKUP($A493,'De Para'!$AI$2:$AL$1051,2,0)</f>
        <v>GUARAPUAVA - PR</v>
      </c>
      <c r="C493">
        <f>VLOOKUP($A493,'De Para'!$AI$2:$AL$1051,3,0)</f>
        <v>513</v>
      </c>
      <c r="D493" t="str">
        <f>VLOOKUP($A493,'De Para'!$AI$2:$AL$1051,4,0)</f>
        <v>SUL</v>
      </c>
      <c r="E493">
        <v>0</v>
      </c>
      <c r="F493" s="7" t="str">
        <f>VLOOKUP($A493,'[1]PORTE 18-19'!$A$4:$M$1053,13,0)</f>
        <v>PORTE 4</v>
      </c>
      <c r="G493">
        <f>VLOOKUP($F493,'De Para'!$M$2:$O$7,3,0)</f>
        <v>115</v>
      </c>
      <c r="H493" s="7" t="str">
        <f>VLOOKUP($R493,'De Para'!$M$10:$N$25,2,0)</f>
        <v>PERFIL A</v>
      </c>
      <c r="I493" s="7" t="str">
        <f t="shared" si="58"/>
        <v>PORTE 4 / PERFIL A</v>
      </c>
      <c r="J493" s="1">
        <f>VLOOKUP($A493,'De Para'!$D$2:$E$1051,2,0)</f>
        <v>608046.89999999991</v>
      </c>
      <c r="K493" s="1">
        <f>VLOOKUP($A493,'De Para'!$A$2:$B$1051,2,0)</f>
        <v>464294.75894545362</v>
      </c>
      <c r="L493" s="1">
        <f>VLOOKUP(A493,'De Para'!$G$2:$H$1050,2,0)</f>
        <v>76514.175065147982</v>
      </c>
      <c r="M493">
        <f>VLOOKUP($A493,'De Para'!$J$2:$K$1051,2,0)</f>
        <v>118</v>
      </c>
      <c r="N493">
        <f t="shared" si="60"/>
        <v>1</v>
      </c>
      <c r="O493">
        <f t="shared" si="61"/>
        <v>1</v>
      </c>
      <c r="P493">
        <f t="shared" si="62"/>
        <v>1</v>
      </c>
      <c r="Q493">
        <f t="shared" si="63"/>
        <v>1</v>
      </c>
      <c r="R493" t="str">
        <f t="shared" si="59"/>
        <v>1111</v>
      </c>
      <c r="S493" s="29" t="e">
        <f>J493/#REF!</f>
        <v>#REF!</v>
      </c>
      <c r="T493" s="29" t="e">
        <f>K493/#REF!</f>
        <v>#REF!</v>
      </c>
      <c r="U493" s="29" t="e">
        <f>L493/#REF!</f>
        <v>#REF!</v>
      </c>
      <c r="W493" t="str">
        <f>VLOOKUP(R493,'De Para'!$O$9:$P$25,2,FALSE)</f>
        <v>Lojas com todas as metas</v>
      </c>
      <c r="X493">
        <f>VLOOKUP(W493,content!$B:$C,2,FALSE)</f>
        <v>741869</v>
      </c>
      <c r="Y493">
        <f>VLOOKUP(F493&amp;W493,content!$E:$H,4,FALSE)</f>
        <v>741916</v>
      </c>
    </row>
    <row r="494" spans="1:25" x14ac:dyDescent="0.25">
      <c r="A494">
        <v>1317</v>
      </c>
      <c r="B494" t="str">
        <f>VLOOKUP($A494,'De Para'!$AI$2:$AL$1051,2,0)</f>
        <v>SHOP CENTER IGUATEMI RIO - RJ</v>
      </c>
      <c r="C494">
        <f>VLOOKUP($A494,'De Para'!$AI$2:$AL$1051,3,0)</f>
        <v>212</v>
      </c>
      <c r="D494" t="str">
        <f>VLOOKUP($A494,'De Para'!$AI$2:$AL$1051,4,0)</f>
        <v>RIO/ES</v>
      </c>
      <c r="E494">
        <v>0</v>
      </c>
      <c r="F494" s="7" t="str">
        <f>VLOOKUP($A494,'[1]PORTE 18-19'!$A$4:$M$1053,13,0)</f>
        <v>PORTE 3</v>
      </c>
      <c r="G494">
        <f>VLOOKUP($F494,'De Para'!$M$2:$O$7,3,0)</f>
        <v>90</v>
      </c>
      <c r="H494" s="7" t="str">
        <f>VLOOKUP($R494,'De Para'!$M$10:$N$25,2,0)</f>
        <v>PERFIL A</v>
      </c>
      <c r="I494" s="7" t="str">
        <f t="shared" si="58"/>
        <v>PORTE 3 / PERFIL A</v>
      </c>
      <c r="J494" s="1">
        <f>VLOOKUP($A494,'De Para'!$D$2:$E$1051,2,0)</f>
        <v>223976.19000000006</v>
      </c>
      <c r="K494" s="1">
        <f>VLOOKUP($A494,'De Para'!$A$2:$B$1051,2,0)</f>
        <v>407089.52975025814</v>
      </c>
      <c r="L494" s="1">
        <f>VLOOKUP(A494,'De Para'!$G$2:$H$1050,2,0)</f>
        <v>58300.070824846523</v>
      </c>
      <c r="M494">
        <f>VLOOKUP($A494,'De Para'!$J$2:$K$1051,2,0)</f>
        <v>40</v>
      </c>
      <c r="N494">
        <f t="shared" si="60"/>
        <v>1</v>
      </c>
      <c r="O494">
        <f t="shared" si="61"/>
        <v>1</v>
      </c>
      <c r="P494">
        <f t="shared" si="62"/>
        <v>1</v>
      </c>
      <c r="Q494">
        <f t="shared" si="63"/>
        <v>1</v>
      </c>
      <c r="R494" t="str">
        <f t="shared" si="59"/>
        <v>1111</v>
      </c>
      <c r="S494" s="29" t="e">
        <f>J494/#REF!</f>
        <v>#REF!</v>
      </c>
      <c r="T494" s="29" t="e">
        <f>K494/#REF!</f>
        <v>#REF!</v>
      </c>
      <c r="U494" s="29" t="e">
        <f>L494/#REF!</f>
        <v>#REF!</v>
      </c>
      <c r="W494" t="str">
        <f>VLOOKUP(R494,'De Para'!$O$9:$P$25,2,FALSE)</f>
        <v>Lojas com todas as metas</v>
      </c>
      <c r="X494">
        <f>VLOOKUP(W494,content!$B:$C,2,FALSE)</f>
        <v>741869</v>
      </c>
      <c r="Y494">
        <f>VLOOKUP(F494&amp;W494,content!$E:$H,4,FALSE)</f>
        <v>741893</v>
      </c>
    </row>
    <row r="495" spans="1:25" x14ac:dyDescent="0.25">
      <c r="A495">
        <v>1318</v>
      </c>
      <c r="B495" t="str">
        <f>VLOOKUP($A495,'De Para'!$AI$2:$AL$1051,2,0)</f>
        <v>SHOP CAMPINAS - SP</v>
      </c>
      <c r="C495">
        <f>VLOOKUP($A495,'De Para'!$AI$2:$AL$1051,3,0)</f>
        <v>114</v>
      </c>
      <c r="D495" t="str">
        <f>VLOOKUP($A495,'De Para'!$AI$2:$AL$1051,4,0)</f>
        <v>SPI/CO</v>
      </c>
      <c r="E495">
        <v>0</v>
      </c>
      <c r="F495" s="7" t="str">
        <f>VLOOKUP($A495,'[1]PORTE 18-19'!$A$4:$M$1053,13,0)</f>
        <v>PORTE 4</v>
      </c>
      <c r="G495">
        <f>VLOOKUP($F495,'De Para'!$M$2:$O$7,3,0)</f>
        <v>115</v>
      </c>
      <c r="H495" s="7" t="str">
        <f>VLOOKUP($R495,'De Para'!$M$10:$N$25,2,0)</f>
        <v>PERFIL A</v>
      </c>
      <c r="I495" s="7" t="str">
        <f t="shared" si="58"/>
        <v>PORTE 4 / PERFIL A</v>
      </c>
      <c r="J495" s="1">
        <f>VLOOKUP($A495,'De Para'!$D$2:$E$1051,2,0)</f>
        <v>373204.67999999993</v>
      </c>
      <c r="K495" s="1">
        <f>VLOOKUP($A495,'De Para'!$A$2:$B$1051,2,0)</f>
        <v>345454.47291260702</v>
      </c>
      <c r="L495" s="1">
        <f>VLOOKUP(A495,'De Para'!$G$2:$H$1050,2,0)</f>
        <v>87186.18160834712</v>
      </c>
      <c r="M495">
        <f>VLOOKUP($A495,'De Para'!$J$2:$K$1051,2,0)</f>
        <v>104</v>
      </c>
      <c r="N495">
        <f t="shared" si="60"/>
        <v>1</v>
      </c>
      <c r="O495">
        <f t="shared" si="61"/>
        <v>1</v>
      </c>
      <c r="P495">
        <f t="shared" si="62"/>
        <v>1</v>
      </c>
      <c r="Q495">
        <f t="shared" si="63"/>
        <v>1</v>
      </c>
      <c r="R495" t="str">
        <f t="shared" si="59"/>
        <v>1111</v>
      </c>
      <c r="S495" s="29" t="e">
        <f>J495/#REF!</f>
        <v>#REF!</v>
      </c>
      <c r="T495" s="29" t="e">
        <f>K495/#REF!</f>
        <v>#REF!</v>
      </c>
      <c r="U495" s="29" t="e">
        <f>L495/#REF!</f>
        <v>#REF!</v>
      </c>
      <c r="W495" t="str">
        <f>VLOOKUP(R495,'De Para'!$O$9:$P$25,2,FALSE)</f>
        <v>Lojas com todas as metas</v>
      </c>
      <c r="X495">
        <f>VLOOKUP(W495,content!$B:$C,2,FALSE)</f>
        <v>741869</v>
      </c>
      <c r="Y495">
        <f>VLOOKUP(F495&amp;W495,content!$E:$H,4,FALSE)</f>
        <v>741916</v>
      </c>
    </row>
    <row r="496" spans="1:25" x14ac:dyDescent="0.25">
      <c r="A496">
        <v>1319</v>
      </c>
      <c r="B496" t="str">
        <f>VLOOKUP($A496,'De Para'!$AI$2:$AL$1051,2,0)</f>
        <v>CALDAS NOVAS - GO</v>
      </c>
      <c r="C496">
        <f>VLOOKUP($A496,'De Para'!$AI$2:$AL$1051,3,0)</f>
        <v>120</v>
      </c>
      <c r="D496" t="str">
        <f>VLOOKUP($A496,'De Para'!$AI$2:$AL$1051,4,0)</f>
        <v>SPI/CO</v>
      </c>
      <c r="E496">
        <v>0</v>
      </c>
      <c r="F496" s="7" t="str">
        <f>VLOOKUP($A496,'[1]PORTE 18-19'!$A$4:$M$1053,13,0)</f>
        <v>PORTE 3</v>
      </c>
      <c r="G496">
        <f>VLOOKUP($F496,'De Para'!$M$2:$O$7,3,0)</f>
        <v>90</v>
      </c>
      <c r="H496" s="7" t="str">
        <f>VLOOKUP($R496,'De Para'!$M$10:$N$25,2,0)</f>
        <v>PERFIL A</v>
      </c>
      <c r="I496" s="7" t="str">
        <f t="shared" si="58"/>
        <v>PORTE 3 / PERFIL A</v>
      </c>
      <c r="J496" s="1">
        <f>VLOOKUP($A496,'De Para'!$D$2:$E$1051,2,0)</f>
        <v>280144.02999999997</v>
      </c>
      <c r="K496" s="1">
        <f>VLOOKUP($A496,'De Para'!$A$2:$B$1051,2,0)</f>
        <v>206454.05857035756</v>
      </c>
      <c r="L496" s="1">
        <f>VLOOKUP(A496,'De Para'!$G$2:$H$1050,2,0)</f>
        <v>90069.249720646534</v>
      </c>
      <c r="M496">
        <f>VLOOKUP($A496,'De Para'!$J$2:$K$1051,2,0)</f>
        <v>79</v>
      </c>
      <c r="N496">
        <f t="shared" si="60"/>
        <v>1</v>
      </c>
      <c r="O496">
        <f t="shared" si="61"/>
        <v>1</v>
      </c>
      <c r="P496">
        <f t="shared" si="62"/>
        <v>1</v>
      </c>
      <c r="Q496">
        <f t="shared" si="63"/>
        <v>1</v>
      </c>
      <c r="R496" t="str">
        <f t="shared" si="59"/>
        <v>1111</v>
      </c>
      <c r="S496" s="29" t="e">
        <f>J496/#REF!</f>
        <v>#REF!</v>
      </c>
      <c r="T496" s="29" t="e">
        <f>K496/#REF!</f>
        <v>#REF!</v>
      </c>
      <c r="U496" s="29" t="e">
        <f>L496/#REF!</f>
        <v>#REF!</v>
      </c>
      <c r="W496" t="str">
        <f>VLOOKUP(R496,'De Para'!$O$9:$P$25,2,FALSE)</f>
        <v>Lojas com todas as metas</v>
      </c>
      <c r="X496">
        <f>VLOOKUP(W496,content!$B:$C,2,FALSE)</f>
        <v>741869</v>
      </c>
      <c r="Y496">
        <f>VLOOKUP(F496&amp;W496,content!$E:$H,4,FALSE)</f>
        <v>741893</v>
      </c>
    </row>
    <row r="497" spans="1:25" x14ac:dyDescent="0.25">
      <c r="A497">
        <v>1320</v>
      </c>
      <c r="B497" t="str">
        <f>VLOOKUP($A497,'De Para'!$AI$2:$AL$1051,2,0)</f>
        <v>CATALÃO - GO</v>
      </c>
      <c r="C497">
        <f>VLOOKUP($A497,'De Para'!$AI$2:$AL$1051,3,0)</f>
        <v>120</v>
      </c>
      <c r="D497" t="str">
        <f>VLOOKUP($A497,'De Para'!$AI$2:$AL$1051,4,0)</f>
        <v>SPI/CO</v>
      </c>
      <c r="E497">
        <v>0</v>
      </c>
      <c r="F497" s="7" t="str">
        <f>VLOOKUP($A497,'[1]PORTE 18-19'!$A$4:$M$1053,13,0)</f>
        <v>PORTE 3</v>
      </c>
      <c r="G497">
        <f>VLOOKUP($F497,'De Para'!$M$2:$O$7,3,0)</f>
        <v>90</v>
      </c>
      <c r="H497" s="7" t="str">
        <f>VLOOKUP($R497,'De Para'!$M$10:$N$25,2,0)</f>
        <v>PERFIL A</v>
      </c>
      <c r="I497" s="7" t="str">
        <f t="shared" si="58"/>
        <v>PORTE 3 / PERFIL A</v>
      </c>
      <c r="J497" s="1">
        <f>VLOOKUP($A497,'De Para'!$D$2:$E$1051,2,0)</f>
        <v>268747.25</v>
      </c>
      <c r="K497" s="1">
        <f>VLOOKUP($A497,'De Para'!$A$2:$B$1051,2,0)</f>
        <v>126796.09365536936</v>
      </c>
      <c r="L497" s="1">
        <f>VLOOKUP(A497,'De Para'!$G$2:$H$1050,2,0)</f>
        <v>71311.199383447572</v>
      </c>
      <c r="M497">
        <f>VLOOKUP($A497,'De Para'!$J$2:$K$1051,2,0)</f>
        <v>68</v>
      </c>
      <c r="N497">
        <f t="shared" si="60"/>
        <v>1</v>
      </c>
      <c r="O497">
        <f t="shared" si="61"/>
        <v>1</v>
      </c>
      <c r="P497">
        <f t="shared" si="62"/>
        <v>1</v>
      </c>
      <c r="Q497">
        <f t="shared" si="63"/>
        <v>1</v>
      </c>
      <c r="R497" t="str">
        <f t="shared" si="59"/>
        <v>1111</v>
      </c>
      <c r="S497" s="29" t="e">
        <f>J497/#REF!</f>
        <v>#REF!</v>
      </c>
      <c r="T497" s="29" t="e">
        <f>K497/#REF!</f>
        <v>#REF!</v>
      </c>
      <c r="U497" s="29" t="e">
        <f>L497/#REF!</f>
        <v>#REF!</v>
      </c>
      <c r="W497" t="str">
        <f>VLOOKUP(R497,'De Para'!$O$9:$P$25,2,FALSE)</f>
        <v>Lojas com todas as metas</v>
      </c>
      <c r="X497">
        <f>VLOOKUP(W497,content!$B:$C,2,FALSE)</f>
        <v>741869</v>
      </c>
      <c r="Y497">
        <f>VLOOKUP(F497&amp;W497,content!$E:$H,4,FALSE)</f>
        <v>741893</v>
      </c>
    </row>
    <row r="498" spans="1:25" x14ac:dyDescent="0.25">
      <c r="A498">
        <v>1321</v>
      </c>
      <c r="B498" t="str">
        <f>VLOOKUP($A498,'De Para'!$AI$2:$AL$1051,2,0)</f>
        <v>GOIÂNIA 1 - CENTRO - GO</v>
      </c>
      <c r="C498">
        <f>VLOOKUP($A498,'De Para'!$AI$2:$AL$1051,3,0)</f>
        <v>118</v>
      </c>
      <c r="D498" t="str">
        <f>VLOOKUP($A498,'De Para'!$AI$2:$AL$1051,4,0)</f>
        <v>SPI/CO</v>
      </c>
      <c r="E498">
        <v>0</v>
      </c>
      <c r="F498" s="7" t="str">
        <f>VLOOKUP($A498,'[1]PORTE 18-19'!$A$4:$M$1053,13,0)</f>
        <v>PORTE 2</v>
      </c>
      <c r="G498">
        <f>VLOOKUP($F498,'De Para'!$M$2:$O$7,3,0)</f>
        <v>70</v>
      </c>
      <c r="H498" s="7" t="str">
        <f>VLOOKUP($R498,'De Para'!$M$10:$N$25,2,0)</f>
        <v>PERFIL A</v>
      </c>
      <c r="I498" s="7" t="str">
        <f t="shared" si="58"/>
        <v>PORTE 2 / PERFIL A</v>
      </c>
      <c r="J498" s="1">
        <f>VLOOKUP($A498,'De Para'!$D$2:$E$1051,2,0)</f>
        <v>237539.77999999997</v>
      </c>
      <c r="K498" s="1">
        <f>VLOOKUP($A498,'De Para'!$A$2:$B$1051,2,0)</f>
        <v>185697.74253271124</v>
      </c>
      <c r="L498" s="1">
        <f>VLOOKUP(A498,'De Para'!$G$2:$H$1050,2,0)</f>
        <v>60190.329888729386</v>
      </c>
      <c r="M498">
        <f>VLOOKUP($A498,'De Para'!$J$2:$K$1051,2,0)</f>
        <v>60</v>
      </c>
      <c r="N498">
        <f t="shared" si="60"/>
        <v>1</v>
      </c>
      <c r="O498">
        <f t="shared" si="61"/>
        <v>1</v>
      </c>
      <c r="P498">
        <f t="shared" si="62"/>
        <v>1</v>
      </c>
      <c r="Q498">
        <f t="shared" si="63"/>
        <v>1</v>
      </c>
      <c r="R498" t="str">
        <f t="shared" si="59"/>
        <v>1111</v>
      </c>
      <c r="S498" s="29" t="e">
        <f>J498/#REF!</f>
        <v>#REF!</v>
      </c>
      <c r="T498" s="29" t="e">
        <f>K498/#REF!</f>
        <v>#REF!</v>
      </c>
      <c r="U498" s="29" t="e">
        <f>L498/#REF!</f>
        <v>#REF!</v>
      </c>
      <c r="W498" t="str">
        <f>VLOOKUP(R498,'De Para'!$O$9:$P$25,2,FALSE)</f>
        <v>Lojas com todas as metas</v>
      </c>
      <c r="X498">
        <f>VLOOKUP(W498,content!$B:$C,2,FALSE)</f>
        <v>741869</v>
      </c>
      <c r="Y498">
        <f>VLOOKUP(F498&amp;W498,content!$E:$H,4,FALSE)</f>
        <v>741882</v>
      </c>
    </row>
    <row r="499" spans="1:25" x14ac:dyDescent="0.25">
      <c r="A499">
        <v>1322</v>
      </c>
      <c r="B499" t="str">
        <f>VLOOKUP($A499,'De Para'!$AI$2:$AL$1051,2,0)</f>
        <v>GOIÂNIA 2 - CENTRO - GO</v>
      </c>
      <c r="C499">
        <f>VLOOKUP($A499,'De Para'!$AI$2:$AL$1051,3,0)</f>
        <v>118</v>
      </c>
      <c r="D499" t="str">
        <f>VLOOKUP($A499,'De Para'!$AI$2:$AL$1051,4,0)</f>
        <v>SPI/CO</v>
      </c>
      <c r="E499">
        <v>0</v>
      </c>
      <c r="F499" s="7" t="str">
        <f>VLOOKUP($A499,'[1]PORTE 18-19'!$A$4:$M$1053,13,0)</f>
        <v>PORTE 3</v>
      </c>
      <c r="G499">
        <f>VLOOKUP($F499,'De Para'!$M$2:$O$7,3,0)</f>
        <v>90</v>
      </c>
      <c r="H499" s="7" t="str">
        <f>VLOOKUP($R499,'De Para'!$M$10:$N$25,2,0)</f>
        <v>PERFIL A</v>
      </c>
      <c r="I499" s="7" t="str">
        <f t="shared" si="58"/>
        <v>PORTE 3 / PERFIL A</v>
      </c>
      <c r="J499" s="1">
        <f>VLOOKUP($A499,'De Para'!$D$2:$E$1051,2,0)</f>
        <v>429744.08000000007</v>
      </c>
      <c r="K499" s="1">
        <f>VLOOKUP($A499,'De Para'!$A$2:$B$1051,2,0)</f>
        <v>340813.79524915037</v>
      </c>
      <c r="L499" s="1">
        <f>VLOOKUP(A499,'De Para'!$G$2:$H$1050,2,0)</f>
        <v>109784.61299593933</v>
      </c>
      <c r="M499">
        <f>VLOOKUP($A499,'De Para'!$J$2:$K$1051,2,0)</f>
        <v>113</v>
      </c>
      <c r="N499">
        <f t="shared" si="60"/>
        <v>1</v>
      </c>
      <c r="O499">
        <f t="shared" si="61"/>
        <v>1</v>
      </c>
      <c r="P499">
        <f t="shared" si="62"/>
        <v>1</v>
      </c>
      <c r="Q499">
        <f t="shared" si="63"/>
        <v>1</v>
      </c>
      <c r="R499" t="str">
        <f t="shared" si="59"/>
        <v>1111</v>
      </c>
      <c r="S499" s="29" t="e">
        <f>J499/#REF!</f>
        <v>#REF!</v>
      </c>
      <c r="T499" s="29" t="e">
        <f>K499/#REF!</f>
        <v>#REF!</v>
      </c>
      <c r="U499" s="29" t="e">
        <f>L499/#REF!</f>
        <v>#REF!</v>
      </c>
      <c r="W499" t="str">
        <f>VLOOKUP(R499,'De Para'!$O$9:$P$25,2,FALSE)</f>
        <v>Lojas com todas as metas</v>
      </c>
      <c r="X499">
        <f>VLOOKUP(W499,content!$B:$C,2,FALSE)</f>
        <v>741869</v>
      </c>
      <c r="Y499">
        <f>VLOOKUP(F499&amp;W499,content!$E:$H,4,FALSE)</f>
        <v>741893</v>
      </c>
    </row>
    <row r="500" spans="1:25" x14ac:dyDescent="0.25">
      <c r="A500">
        <v>1323</v>
      </c>
      <c r="B500" t="str">
        <f>VLOOKUP($A500,'De Para'!$AI$2:$AL$1051,2,0)</f>
        <v>GAMA CENTRAL - DF</v>
      </c>
      <c r="C500">
        <f>VLOOKUP($A500,'De Para'!$AI$2:$AL$1051,3,0)</f>
        <v>117</v>
      </c>
      <c r="D500" t="str">
        <f>VLOOKUP($A500,'De Para'!$AI$2:$AL$1051,4,0)</f>
        <v>SPI/CO</v>
      </c>
      <c r="E500">
        <v>0</v>
      </c>
      <c r="F500" s="7" t="str">
        <f>VLOOKUP($A500,'[1]PORTE 18-19'!$A$4:$M$1053,13,0)</f>
        <v>PORTE 3</v>
      </c>
      <c r="G500">
        <f>VLOOKUP($F500,'De Para'!$M$2:$O$7,3,0)</f>
        <v>90</v>
      </c>
      <c r="H500" s="7" t="str">
        <f>VLOOKUP($R500,'De Para'!$M$10:$N$25,2,0)</f>
        <v>PERFIL A</v>
      </c>
      <c r="I500" s="7" t="str">
        <f t="shared" si="58"/>
        <v>PORTE 3 / PERFIL A</v>
      </c>
      <c r="J500" s="1">
        <f>VLOOKUP($A500,'De Para'!$D$2:$E$1051,2,0)</f>
        <v>380695.87000000005</v>
      </c>
      <c r="K500" s="1">
        <f>VLOOKUP($A500,'De Para'!$A$2:$B$1051,2,0)</f>
        <v>295049.83865247434</v>
      </c>
      <c r="L500" s="1">
        <f>VLOOKUP(A500,'De Para'!$G$2:$H$1050,2,0)</f>
        <v>90721.503446253977</v>
      </c>
      <c r="M500">
        <f>VLOOKUP($A500,'De Para'!$J$2:$K$1051,2,0)</f>
        <v>94</v>
      </c>
      <c r="N500">
        <f t="shared" si="60"/>
        <v>1</v>
      </c>
      <c r="O500">
        <f t="shared" si="61"/>
        <v>1</v>
      </c>
      <c r="P500">
        <f t="shared" si="62"/>
        <v>1</v>
      </c>
      <c r="Q500">
        <f t="shared" si="63"/>
        <v>1</v>
      </c>
      <c r="R500" t="str">
        <f t="shared" si="59"/>
        <v>1111</v>
      </c>
      <c r="S500" s="29" t="e">
        <f>J500/#REF!</f>
        <v>#REF!</v>
      </c>
      <c r="T500" s="29" t="e">
        <f>K500/#REF!</f>
        <v>#REF!</v>
      </c>
      <c r="U500" s="29" t="e">
        <f>L500/#REF!</f>
        <v>#REF!</v>
      </c>
      <c r="W500" t="str">
        <f>VLOOKUP(R500,'De Para'!$O$9:$P$25,2,FALSE)</f>
        <v>Lojas com todas as metas</v>
      </c>
      <c r="X500">
        <f>VLOOKUP(W500,content!$B:$C,2,FALSE)</f>
        <v>741869</v>
      </c>
      <c r="Y500">
        <f>VLOOKUP(F500&amp;W500,content!$E:$H,4,FALSE)</f>
        <v>741893</v>
      </c>
    </row>
    <row r="501" spans="1:25" x14ac:dyDescent="0.25">
      <c r="A501">
        <v>1324</v>
      </c>
      <c r="B501" t="str">
        <f>VLOOKUP($A501,'De Para'!$AI$2:$AL$1051,2,0)</f>
        <v>ANÁPOLIS - GO</v>
      </c>
      <c r="C501">
        <f>VLOOKUP($A501,'De Para'!$AI$2:$AL$1051,3,0)</f>
        <v>118</v>
      </c>
      <c r="D501" t="str">
        <f>VLOOKUP($A501,'De Para'!$AI$2:$AL$1051,4,0)</f>
        <v>SPI/CO</v>
      </c>
      <c r="E501">
        <v>0</v>
      </c>
      <c r="F501" s="7" t="str">
        <f>VLOOKUP($A501,'[1]PORTE 18-19'!$A$4:$M$1053,13,0)</f>
        <v>PORTE 4</v>
      </c>
      <c r="G501">
        <f>VLOOKUP($F501,'De Para'!$M$2:$O$7,3,0)</f>
        <v>115</v>
      </c>
      <c r="H501" s="7" t="str">
        <f>VLOOKUP($R501,'De Para'!$M$10:$N$25,2,0)</f>
        <v>PERFIL A</v>
      </c>
      <c r="I501" s="7" t="str">
        <f t="shared" si="58"/>
        <v>PORTE 4 / PERFIL A</v>
      </c>
      <c r="J501" s="1">
        <f>VLOOKUP($A501,'De Para'!$D$2:$E$1051,2,0)</f>
        <v>614292.29</v>
      </c>
      <c r="K501" s="1">
        <f>VLOOKUP($A501,'De Para'!$A$2:$B$1051,2,0)</f>
        <v>520773.4501981939</v>
      </c>
      <c r="L501" s="1">
        <f>VLOOKUP(A501,'De Para'!$G$2:$H$1050,2,0)</f>
        <v>107272.59738378893</v>
      </c>
      <c r="M501">
        <f>VLOOKUP($A501,'De Para'!$J$2:$K$1051,2,0)</f>
        <v>162</v>
      </c>
      <c r="N501">
        <f t="shared" si="60"/>
        <v>1</v>
      </c>
      <c r="O501">
        <f t="shared" si="61"/>
        <v>1</v>
      </c>
      <c r="P501">
        <f t="shared" si="62"/>
        <v>1</v>
      </c>
      <c r="Q501">
        <f t="shared" si="63"/>
        <v>1</v>
      </c>
      <c r="R501" t="str">
        <f t="shared" si="59"/>
        <v>1111</v>
      </c>
      <c r="S501" s="29" t="e">
        <f>J501/#REF!</f>
        <v>#REF!</v>
      </c>
      <c r="T501" s="29" t="e">
        <f>K501/#REF!</f>
        <v>#REF!</v>
      </c>
      <c r="U501" s="29" t="e">
        <f>L501/#REF!</f>
        <v>#REF!</v>
      </c>
      <c r="W501" t="str">
        <f>VLOOKUP(R501,'De Para'!$O$9:$P$25,2,FALSE)</f>
        <v>Lojas com todas as metas</v>
      </c>
      <c r="X501">
        <f>VLOOKUP(W501,content!$B:$C,2,FALSE)</f>
        <v>741869</v>
      </c>
      <c r="Y501">
        <f>VLOOKUP(F501&amp;W501,content!$E:$H,4,FALSE)</f>
        <v>741916</v>
      </c>
    </row>
    <row r="502" spans="1:25" x14ac:dyDescent="0.25">
      <c r="A502">
        <v>1325</v>
      </c>
      <c r="B502" t="str">
        <f>VLOOKUP($A502,'De Para'!$AI$2:$AL$1051,2,0)</f>
        <v>SHOP CONJ. NACIONAL BRASÍLIA 2 - DF</v>
      </c>
      <c r="C502">
        <f>VLOOKUP($A502,'De Para'!$AI$2:$AL$1051,3,0)</f>
        <v>117</v>
      </c>
      <c r="D502" t="str">
        <f>VLOOKUP($A502,'De Para'!$AI$2:$AL$1051,4,0)</f>
        <v>SPI/CO</v>
      </c>
      <c r="E502">
        <v>0</v>
      </c>
      <c r="F502" s="7" t="str">
        <f>VLOOKUP($A502,'[1]PORTE 18-19'!$A$4:$M$1053,13,0)</f>
        <v>PORTE 6</v>
      </c>
      <c r="G502">
        <f>VLOOKUP($F502,'De Para'!$M$2:$O$7,3,0)</f>
        <v>170</v>
      </c>
      <c r="H502" s="7" t="str">
        <f>VLOOKUP($R502,'De Para'!$M$10:$N$25,2,0)</f>
        <v>PERFIL A</v>
      </c>
      <c r="I502" s="7" t="str">
        <f t="shared" si="58"/>
        <v>PORTE 6 / PERFIL A</v>
      </c>
      <c r="J502" s="1">
        <f>VLOOKUP($A502,'De Para'!$D$2:$E$1051,2,0)</f>
        <v>757718.3899999999</v>
      </c>
      <c r="K502" s="1">
        <f>VLOOKUP($A502,'De Para'!$A$2:$B$1051,2,0)</f>
        <v>1095071.6207852536</v>
      </c>
      <c r="L502" s="1">
        <f>VLOOKUP(A502,'De Para'!$G$2:$H$1050,2,0)</f>
        <v>259435.77253587468</v>
      </c>
      <c r="M502">
        <f>VLOOKUP($A502,'De Para'!$J$2:$K$1051,2,0)</f>
        <v>252</v>
      </c>
      <c r="N502">
        <f t="shared" si="60"/>
        <v>1</v>
      </c>
      <c r="O502">
        <f t="shared" si="61"/>
        <v>1</v>
      </c>
      <c r="P502">
        <f t="shared" si="62"/>
        <v>1</v>
      </c>
      <c r="Q502">
        <f t="shared" si="63"/>
        <v>1</v>
      </c>
      <c r="R502" t="str">
        <f t="shared" si="59"/>
        <v>1111</v>
      </c>
      <c r="S502" s="29" t="e">
        <f>J502/#REF!</f>
        <v>#REF!</v>
      </c>
      <c r="T502" s="29" t="e">
        <f>K502/#REF!</f>
        <v>#REF!</v>
      </c>
      <c r="U502" s="29" t="e">
        <f>L502/#REF!</f>
        <v>#REF!</v>
      </c>
      <c r="W502" t="str">
        <f>VLOOKUP(R502,'De Para'!$O$9:$P$25,2,FALSE)</f>
        <v>Lojas com todas as metas</v>
      </c>
      <c r="X502">
        <f>VLOOKUP(W502,content!$B:$C,2,FALSE)</f>
        <v>741869</v>
      </c>
      <c r="Y502">
        <f>VLOOKUP(F502&amp;W502,content!$E:$H,4,FALSE)</f>
        <v>741925</v>
      </c>
    </row>
    <row r="503" spans="1:25" x14ac:dyDescent="0.25">
      <c r="A503">
        <v>1326</v>
      </c>
      <c r="B503" t="str">
        <f>VLOOKUP($A503,'De Para'!$AI$2:$AL$1051,2,0)</f>
        <v>UBERLÂNDIA 2 - MG</v>
      </c>
      <c r="C503">
        <f>VLOOKUP($A503,'De Para'!$AI$2:$AL$1051,3,0)</f>
        <v>120</v>
      </c>
      <c r="D503" t="str">
        <f>VLOOKUP($A503,'De Para'!$AI$2:$AL$1051,4,0)</f>
        <v>SPI/CO</v>
      </c>
      <c r="E503">
        <v>0</v>
      </c>
      <c r="F503" s="7" t="str">
        <f>VLOOKUP($A503,'[1]PORTE 18-19'!$A$4:$M$1053,13,0)</f>
        <v>PORTE 4</v>
      </c>
      <c r="G503">
        <f>VLOOKUP($F503,'De Para'!$M$2:$O$7,3,0)</f>
        <v>115</v>
      </c>
      <c r="H503" s="7" t="str">
        <f>VLOOKUP($R503,'De Para'!$M$10:$N$25,2,0)</f>
        <v>PERFIL A</v>
      </c>
      <c r="I503" s="7" t="str">
        <f t="shared" si="58"/>
        <v>PORTE 4 / PERFIL A</v>
      </c>
      <c r="J503" s="1">
        <f>VLOOKUP($A503,'De Para'!$D$2:$E$1051,2,0)</f>
        <v>477236.43000000005</v>
      </c>
      <c r="K503" s="1">
        <f>VLOOKUP($A503,'De Para'!$A$2:$B$1051,2,0)</f>
        <v>540633.43518846156</v>
      </c>
      <c r="L503" s="1">
        <f>VLOOKUP(A503,'De Para'!$G$2:$H$1050,2,0)</f>
        <v>87798.535805960782</v>
      </c>
      <c r="M503">
        <f>VLOOKUP($A503,'De Para'!$J$2:$K$1051,2,0)</f>
        <v>98</v>
      </c>
      <c r="N503">
        <f t="shared" si="60"/>
        <v>1</v>
      </c>
      <c r="O503">
        <f t="shared" si="61"/>
        <v>1</v>
      </c>
      <c r="P503">
        <f t="shared" si="62"/>
        <v>1</v>
      </c>
      <c r="Q503">
        <f t="shared" si="63"/>
        <v>1</v>
      </c>
      <c r="R503" t="str">
        <f t="shared" si="59"/>
        <v>1111</v>
      </c>
      <c r="S503" s="29" t="e">
        <f>J503/#REF!</f>
        <v>#REF!</v>
      </c>
      <c r="T503" s="29" t="e">
        <f>K503/#REF!</f>
        <v>#REF!</v>
      </c>
      <c r="U503" s="29" t="e">
        <f>L503/#REF!</f>
        <v>#REF!</v>
      </c>
      <c r="W503" t="str">
        <f>VLOOKUP(R503,'De Para'!$O$9:$P$25,2,FALSE)</f>
        <v>Lojas com todas as metas</v>
      </c>
      <c r="X503">
        <f>VLOOKUP(W503,content!$B:$C,2,FALSE)</f>
        <v>741869</v>
      </c>
      <c r="Y503">
        <f>VLOOKUP(F503&amp;W503,content!$E:$H,4,FALSE)</f>
        <v>741916</v>
      </c>
    </row>
    <row r="504" spans="1:25" x14ac:dyDescent="0.25">
      <c r="A504">
        <v>1327</v>
      </c>
      <c r="B504" t="str">
        <f>VLOOKUP($A504,'De Para'!$AI$2:$AL$1051,2,0)</f>
        <v>VENDA NOVA - MG</v>
      </c>
      <c r="C504">
        <f>VLOOKUP($A504,'De Para'!$AI$2:$AL$1051,3,0)</f>
        <v>412</v>
      </c>
      <c r="D504" t="str">
        <f>VLOOKUP($A504,'De Para'!$AI$2:$AL$1051,4,0)</f>
        <v>MG/NE</v>
      </c>
      <c r="E504">
        <v>0</v>
      </c>
      <c r="F504" s="7" t="str">
        <f>VLOOKUP($A504,'[1]PORTE 18-19'!$A$4:$M$1053,13,0)</f>
        <v>PORTE 4</v>
      </c>
      <c r="G504">
        <f>VLOOKUP($F504,'De Para'!$M$2:$O$7,3,0)</f>
        <v>115</v>
      </c>
      <c r="H504" s="7" t="str">
        <f>VLOOKUP($R504,'De Para'!$M$10:$N$25,2,0)</f>
        <v>PERFIL A</v>
      </c>
      <c r="I504" s="7" t="str">
        <f t="shared" si="58"/>
        <v>PORTE 4 / PERFIL A</v>
      </c>
      <c r="J504" s="1">
        <f>VLOOKUP($A504,'De Para'!$D$2:$E$1051,2,0)</f>
        <v>546971.49999999988</v>
      </c>
      <c r="K504" s="1">
        <f>VLOOKUP($A504,'De Para'!$A$2:$B$1051,2,0)</f>
        <v>563360.15864782105</v>
      </c>
      <c r="L504" s="1">
        <f>VLOOKUP(A504,'De Para'!$G$2:$H$1050,2,0)</f>
        <v>119536.82096019271</v>
      </c>
      <c r="M504">
        <f>VLOOKUP($A504,'De Para'!$J$2:$K$1051,2,0)</f>
        <v>117</v>
      </c>
      <c r="N504">
        <f t="shared" si="60"/>
        <v>1</v>
      </c>
      <c r="O504">
        <f t="shared" si="61"/>
        <v>1</v>
      </c>
      <c r="P504">
        <f t="shared" si="62"/>
        <v>1</v>
      </c>
      <c r="Q504">
        <f t="shared" si="63"/>
        <v>1</v>
      </c>
      <c r="R504" t="str">
        <f t="shared" si="59"/>
        <v>1111</v>
      </c>
      <c r="S504" s="29" t="e">
        <f>J504/#REF!</f>
        <v>#REF!</v>
      </c>
      <c r="T504" s="29" t="e">
        <f>K504/#REF!</f>
        <v>#REF!</v>
      </c>
      <c r="U504" s="29" t="e">
        <f>L504/#REF!</f>
        <v>#REF!</v>
      </c>
      <c r="W504" t="str">
        <f>VLOOKUP(R504,'De Para'!$O$9:$P$25,2,FALSE)</f>
        <v>Lojas com todas as metas</v>
      </c>
      <c r="X504">
        <f>VLOOKUP(W504,content!$B:$C,2,FALSE)</f>
        <v>741869</v>
      </c>
      <c r="Y504">
        <f>VLOOKUP(F504&amp;W504,content!$E:$H,4,FALSE)</f>
        <v>741916</v>
      </c>
    </row>
    <row r="505" spans="1:25" x14ac:dyDescent="0.25">
      <c r="A505">
        <v>1328</v>
      </c>
      <c r="B505" t="str">
        <f>VLOOKUP($A505,'De Para'!$AI$2:$AL$1051,2,0)</f>
        <v>SÃO SEBASTIÃO - SP</v>
      </c>
      <c r="C505">
        <f>VLOOKUP($A505,'De Para'!$AI$2:$AL$1051,3,0)</f>
        <v>113</v>
      </c>
      <c r="D505" t="str">
        <f>VLOOKUP($A505,'De Para'!$AI$2:$AL$1051,4,0)</f>
        <v>SPI/CO</v>
      </c>
      <c r="E505">
        <v>0</v>
      </c>
      <c r="F505" s="7" t="str">
        <f>VLOOKUP($A505,'[1]PORTE 18-19'!$A$4:$M$1053,13,0)</f>
        <v>PORTE 3</v>
      </c>
      <c r="G505">
        <f>VLOOKUP($F505,'De Para'!$M$2:$O$7,3,0)</f>
        <v>90</v>
      </c>
      <c r="H505" s="7" t="str">
        <f>VLOOKUP($R505,'De Para'!$M$10:$N$25,2,0)</f>
        <v>PERFIL A</v>
      </c>
      <c r="I505" s="7" t="str">
        <f t="shared" ref="I505:I567" si="64">F505&amp;" / "&amp;H505</f>
        <v>PORTE 3 / PERFIL A</v>
      </c>
      <c r="J505" s="1">
        <f>VLOOKUP($A505,'De Para'!$D$2:$E$1051,2,0)</f>
        <v>364432.53000000009</v>
      </c>
      <c r="K505" s="1">
        <f>VLOOKUP($A505,'De Para'!$A$2:$B$1051,2,0)</f>
        <v>268596.13740912592</v>
      </c>
      <c r="L505" s="1">
        <f>VLOOKUP(A505,'De Para'!$G$2:$H$1050,2,0)</f>
        <v>70177.546602308284</v>
      </c>
      <c r="M505">
        <f>VLOOKUP($A505,'De Para'!$J$2:$K$1051,2,0)</f>
        <v>68</v>
      </c>
      <c r="N505">
        <f t="shared" si="60"/>
        <v>1</v>
      </c>
      <c r="O505">
        <f t="shared" si="61"/>
        <v>1</v>
      </c>
      <c r="P505">
        <f t="shared" si="62"/>
        <v>1</v>
      </c>
      <c r="Q505">
        <f t="shared" si="63"/>
        <v>1</v>
      </c>
      <c r="R505" t="str">
        <f t="shared" si="59"/>
        <v>1111</v>
      </c>
      <c r="S505" s="29" t="e">
        <f>J505/#REF!</f>
        <v>#REF!</v>
      </c>
      <c r="T505" s="29" t="e">
        <f>K505/#REF!</f>
        <v>#REF!</v>
      </c>
      <c r="U505" s="29" t="e">
        <f>L505/#REF!</f>
        <v>#REF!</v>
      </c>
      <c r="W505" t="str">
        <f>VLOOKUP(R505,'De Para'!$O$9:$P$25,2,FALSE)</f>
        <v>Lojas com todas as metas</v>
      </c>
      <c r="X505">
        <f>VLOOKUP(W505,content!$B:$C,2,FALSE)</f>
        <v>741869</v>
      </c>
      <c r="Y505">
        <f>VLOOKUP(F505&amp;W505,content!$E:$H,4,FALSE)</f>
        <v>741893</v>
      </c>
    </row>
    <row r="506" spans="1:25" x14ac:dyDescent="0.25">
      <c r="A506">
        <v>1330</v>
      </c>
      <c r="B506" t="str">
        <f>VLOOKUP($A506,'De Para'!$AI$2:$AL$1051,2,0)</f>
        <v>SHOP BURITI - GO</v>
      </c>
      <c r="C506">
        <f>VLOOKUP($A506,'De Para'!$AI$2:$AL$1051,3,0)</f>
        <v>118</v>
      </c>
      <c r="D506" t="str">
        <f>VLOOKUP($A506,'De Para'!$AI$2:$AL$1051,4,0)</f>
        <v>SPI/CO</v>
      </c>
      <c r="E506">
        <v>0</v>
      </c>
      <c r="F506" s="7" t="str">
        <f>VLOOKUP($A506,'[1]PORTE 18-19'!$A$4:$M$1053,13,0)</f>
        <v>PORTE 5</v>
      </c>
      <c r="G506">
        <f>VLOOKUP($F506,'De Para'!$M$2:$O$7,3,0)</f>
        <v>140</v>
      </c>
      <c r="H506" s="7" t="str">
        <f>VLOOKUP($R506,'De Para'!$M$10:$N$25,2,0)</f>
        <v>PERFIL A</v>
      </c>
      <c r="I506" s="7" t="str">
        <f t="shared" si="64"/>
        <v>PORTE 5 / PERFIL A</v>
      </c>
      <c r="J506" s="1">
        <f>VLOOKUP($A506,'De Para'!$D$2:$E$1051,2,0)</f>
        <v>504719.76000000007</v>
      </c>
      <c r="K506" s="1">
        <f>VLOOKUP($A506,'De Para'!$A$2:$B$1051,2,0)</f>
        <v>533936.04852521734</v>
      </c>
      <c r="L506" s="1">
        <f>VLOOKUP(A506,'De Para'!$G$2:$H$1050,2,0)</f>
        <v>202433.13589837289</v>
      </c>
      <c r="M506">
        <f>VLOOKUP($A506,'De Para'!$J$2:$K$1051,2,0)</f>
        <v>189</v>
      </c>
      <c r="N506">
        <f t="shared" si="60"/>
        <v>1</v>
      </c>
      <c r="O506">
        <f t="shared" si="61"/>
        <v>1</v>
      </c>
      <c r="P506">
        <f t="shared" si="62"/>
        <v>1</v>
      </c>
      <c r="Q506">
        <f t="shared" si="63"/>
        <v>1</v>
      </c>
      <c r="R506" t="str">
        <f t="shared" ref="R506:R568" si="65">IF($E506=0,N506&amp;O506&amp;P506&amp;Q506,N506&amp;0&amp;0&amp;Q506&amp;"M")</f>
        <v>1111</v>
      </c>
      <c r="S506" s="29" t="e">
        <f>J506/#REF!</f>
        <v>#REF!</v>
      </c>
      <c r="T506" s="29" t="e">
        <f>K506/#REF!</f>
        <v>#REF!</v>
      </c>
      <c r="U506" s="29" t="e">
        <f>L506/#REF!</f>
        <v>#REF!</v>
      </c>
      <c r="W506" t="str">
        <f>VLOOKUP(R506,'De Para'!$O$9:$P$25,2,FALSE)</f>
        <v>Lojas com todas as metas</v>
      </c>
      <c r="X506">
        <f>VLOOKUP(W506,content!$B:$C,2,FALSE)</f>
        <v>741869</v>
      </c>
      <c r="Y506">
        <f>VLOOKUP(F506&amp;W506,content!$E:$H,4,FALSE)</f>
        <v>741921</v>
      </c>
    </row>
    <row r="507" spans="1:25" x14ac:dyDescent="0.25">
      <c r="A507">
        <v>1331</v>
      </c>
      <c r="B507" t="str">
        <f>VLOOKUP($A507,'De Para'!$AI$2:$AL$1051,2,0)</f>
        <v>ST. CAMPINAS - GO</v>
      </c>
      <c r="C507">
        <f>VLOOKUP($A507,'De Para'!$AI$2:$AL$1051,3,0)</f>
        <v>118</v>
      </c>
      <c r="D507" t="str">
        <f>VLOOKUP($A507,'De Para'!$AI$2:$AL$1051,4,0)</f>
        <v>SPI/CO</v>
      </c>
      <c r="E507">
        <v>0</v>
      </c>
      <c r="F507" s="7" t="str">
        <f>VLOOKUP($A507,'[1]PORTE 18-19'!$A$4:$M$1053,13,0)</f>
        <v>PORTE 4</v>
      </c>
      <c r="G507">
        <f>VLOOKUP($F507,'De Para'!$M$2:$O$7,3,0)</f>
        <v>115</v>
      </c>
      <c r="H507" s="7" t="str">
        <f>VLOOKUP($R507,'De Para'!$M$10:$N$25,2,0)</f>
        <v>PERFIL A</v>
      </c>
      <c r="I507" s="7" t="str">
        <f t="shared" si="64"/>
        <v>PORTE 4 / PERFIL A</v>
      </c>
      <c r="J507" s="1">
        <f>VLOOKUP($A507,'De Para'!$D$2:$E$1051,2,0)</f>
        <v>433001.87</v>
      </c>
      <c r="K507" s="1">
        <f>VLOOKUP($A507,'De Para'!$A$2:$B$1051,2,0)</f>
        <v>402642.25076713861</v>
      </c>
      <c r="L507" s="1">
        <f>VLOOKUP(A507,'De Para'!$G$2:$H$1050,2,0)</f>
        <v>110421.54553398807</v>
      </c>
      <c r="M507">
        <f>VLOOKUP($A507,'De Para'!$J$2:$K$1051,2,0)</f>
        <v>108</v>
      </c>
      <c r="N507">
        <f t="shared" si="60"/>
        <v>1</v>
      </c>
      <c r="O507">
        <f t="shared" si="61"/>
        <v>1</v>
      </c>
      <c r="P507">
        <f t="shared" si="62"/>
        <v>1</v>
      </c>
      <c r="Q507">
        <f t="shared" si="63"/>
        <v>1</v>
      </c>
      <c r="R507" t="str">
        <f t="shared" si="65"/>
        <v>1111</v>
      </c>
      <c r="S507" s="29" t="e">
        <f>J507/#REF!</f>
        <v>#REF!</v>
      </c>
      <c r="T507" s="29" t="e">
        <f>K507/#REF!</f>
        <v>#REF!</v>
      </c>
      <c r="U507" s="29" t="e">
        <f>L507/#REF!</f>
        <v>#REF!</v>
      </c>
      <c r="W507" t="str">
        <f>VLOOKUP(R507,'De Para'!$O$9:$P$25,2,FALSE)</f>
        <v>Lojas com todas as metas</v>
      </c>
      <c r="X507">
        <f>VLOOKUP(W507,content!$B:$C,2,FALSE)</f>
        <v>741869</v>
      </c>
      <c r="Y507">
        <f>VLOOKUP(F507&amp;W507,content!$E:$H,4,FALSE)</f>
        <v>741916</v>
      </c>
    </row>
    <row r="508" spans="1:25" x14ac:dyDescent="0.25">
      <c r="A508">
        <v>1332</v>
      </c>
      <c r="B508" t="str">
        <f>VLOOKUP($A508,'De Para'!$AI$2:$AL$1051,2,0)</f>
        <v>SANTA LUZIA 2 - MG</v>
      </c>
      <c r="C508">
        <f>VLOOKUP($A508,'De Para'!$AI$2:$AL$1051,3,0)</f>
        <v>410</v>
      </c>
      <c r="D508" t="str">
        <f>VLOOKUP($A508,'De Para'!$AI$2:$AL$1051,4,0)</f>
        <v>MG/NE</v>
      </c>
      <c r="E508">
        <v>0</v>
      </c>
      <c r="F508" s="7" t="str">
        <f>VLOOKUP($A508,'[1]PORTE 18-19'!$A$4:$M$1053,13,0)</f>
        <v>PORTE 4</v>
      </c>
      <c r="G508">
        <f>VLOOKUP($F508,'De Para'!$M$2:$O$7,3,0)</f>
        <v>115</v>
      </c>
      <c r="H508" s="7" t="str">
        <f>VLOOKUP($R508,'De Para'!$M$10:$N$25,2,0)</f>
        <v>PERFIL A</v>
      </c>
      <c r="I508" s="7" t="str">
        <f t="shared" si="64"/>
        <v>PORTE 4 / PERFIL A</v>
      </c>
      <c r="J508" s="1">
        <f>VLOOKUP($A508,'De Para'!$D$2:$E$1051,2,0)</f>
        <v>545135.40999999992</v>
      </c>
      <c r="K508" s="1">
        <f>VLOOKUP($A508,'De Para'!$A$2:$B$1051,2,0)</f>
        <v>491405.43507992383</v>
      </c>
      <c r="L508" s="1">
        <f>VLOOKUP(A508,'De Para'!$G$2:$H$1050,2,0)</f>
        <v>127084.04893355153</v>
      </c>
      <c r="M508">
        <f>VLOOKUP($A508,'De Para'!$J$2:$K$1051,2,0)</f>
        <v>157</v>
      </c>
      <c r="N508">
        <f t="shared" si="60"/>
        <v>1</v>
      </c>
      <c r="O508">
        <f t="shared" si="61"/>
        <v>1</v>
      </c>
      <c r="P508">
        <f t="shared" si="62"/>
        <v>1</v>
      </c>
      <c r="Q508">
        <f t="shared" si="63"/>
        <v>1</v>
      </c>
      <c r="R508" t="str">
        <f t="shared" si="65"/>
        <v>1111</v>
      </c>
      <c r="S508" s="29" t="e">
        <f>J508/#REF!</f>
        <v>#REF!</v>
      </c>
      <c r="T508" s="29" t="e">
        <f>K508/#REF!</f>
        <v>#REF!</v>
      </c>
      <c r="U508" s="29" t="e">
        <f>L508/#REF!</f>
        <v>#REF!</v>
      </c>
      <c r="W508" t="str">
        <f>VLOOKUP(R508,'De Para'!$O$9:$P$25,2,FALSE)</f>
        <v>Lojas com todas as metas</v>
      </c>
      <c r="X508">
        <f>VLOOKUP(W508,content!$B:$C,2,FALSE)</f>
        <v>741869</v>
      </c>
      <c r="Y508">
        <f>VLOOKUP(F508&amp;W508,content!$E:$H,4,FALSE)</f>
        <v>741916</v>
      </c>
    </row>
    <row r="509" spans="1:25" x14ac:dyDescent="0.25">
      <c r="A509">
        <v>1333</v>
      </c>
      <c r="B509" t="str">
        <f>VLOOKUP($A509,'De Para'!$AI$2:$AL$1051,2,0)</f>
        <v>SERRINHA - GO</v>
      </c>
      <c r="C509">
        <f>VLOOKUP($A509,'De Para'!$AI$2:$AL$1051,3,0)</f>
        <v>118</v>
      </c>
      <c r="D509" t="str">
        <f>VLOOKUP($A509,'De Para'!$AI$2:$AL$1051,4,0)</f>
        <v>SPI/CO</v>
      </c>
      <c r="E509">
        <v>0</v>
      </c>
      <c r="F509" s="7" t="str">
        <f>VLOOKUP($A509,'[1]PORTE 18-19'!$A$4:$M$1053,13,0)</f>
        <v>PORTE 2</v>
      </c>
      <c r="G509">
        <f>VLOOKUP($F509,'De Para'!$M$2:$O$7,3,0)</f>
        <v>70</v>
      </c>
      <c r="H509" s="7" t="str">
        <f>VLOOKUP($R509,'De Para'!$M$10:$N$25,2,0)</f>
        <v>PERFIL A</v>
      </c>
      <c r="I509" s="7" t="str">
        <f t="shared" si="64"/>
        <v>PORTE 2 / PERFIL A</v>
      </c>
      <c r="J509" s="1">
        <f>VLOOKUP($A509,'De Para'!$D$2:$E$1051,2,0)</f>
        <v>149131.57</v>
      </c>
      <c r="K509" s="1">
        <f>VLOOKUP($A509,'De Para'!$A$2:$B$1051,2,0)</f>
        <v>156233.189677588</v>
      </c>
      <c r="L509" s="1">
        <f>VLOOKUP(A509,'De Para'!$G$2:$H$1050,2,0)</f>
        <v>69607.998188536469</v>
      </c>
      <c r="M509">
        <f>VLOOKUP($A509,'De Para'!$J$2:$K$1051,2,0)</f>
        <v>30</v>
      </c>
      <c r="N509">
        <f t="shared" si="60"/>
        <v>1</v>
      </c>
      <c r="O509">
        <f t="shared" si="61"/>
        <v>1</v>
      </c>
      <c r="P509">
        <f t="shared" si="62"/>
        <v>1</v>
      </c>
      <c r="Q509">
        <f t="shared" si="63"/>
        <v>1</v>
      </c>
      <c r="R509" t="str">
        <f t="shared" si="65"/>
        <v>1111</v>
      </c>
      <c r="S509" s="29" t="e">
        <f>J509/#REF!</f>
        <v>#REF!</v>
      </c>
      <c r="T509" s="29" t="e">
        <f>K509/#REF!</f>
        <v>#REF!</v>
      </c>
      <c r="U509" s="29" t="e">
        <f>L509/#REF!</f>
        <v>#REF!</v>
      </c>
      <c r="W509" t="str">
        <f>VLOOKUP(R509,'De Para'!$O$9:$P$25,2,FALSE)</f>
        <v>Lojas com todas as metas</v>
      </c>
      <c r="X509">
        <f>VLOOKUP(W509,content!$B:$C,2,FALSE)</f>
        <v>741869</v>
      </c>
      <c r="Y509">
        <f>VLOOKUP(F509&amp;W509,content!$E:$H,4,FALSE)</f>
        <v>741882</v>
      </c>
    </row>
    <row r="510" spans="1:25" x14ac:dyDescent="0.25">
      <c r="A510">
        <v>1334</v>
      </c>
      <c r="B510" t="str">
        <f>VLOOKUP($A510,'De Para'!$AI$2:$AL$1051,2,0)</f>
        <v>PLANALTINA - DF</v>
      </c>
      <c r="C510">
        <f>VLOOKUP($A510,'De Para'!$AI$2:$AL$1051,3,0)</f>
        <v>117</v>
      </c>
      <c r="D510" t="str">
        <f>VLOOKUP($A510,'De Para'!$AI$2:$AL$1051,4,0)</f>
        <v>SPI/CO</v>
      </c>
      <c r="E510">
        <v>0</v>
      </c>
      <c r="F510" s="7" t="str">
        <f>VLOOKUP($A510,'[1]PORTE 18-19'!$A$4:$M$1053,13,0)</f>
        <v>PORTE 4</v>
      </c>
      <c r="G510">
        <f>VLOOKUP($F510,'De Para'!$M$2:$O$7,3,0)</f>
        <v>115</v>
      </c>
      <c r="H510" s="7" t="str">
        <f>VLOOKUP($R510,'De Para'!$M$10:$N$25,2,0)</f>
        <v>PERFIL A</v>
      </c>
      <c r="I510" s="7" t="str">
        <f t="shared" si="64"/>
        <v>PORTE 4 / PERFIL A</v>
      </c>
      <c r="J510" s="1">
        <f>VLOOKUP($A510,'De Para'!$D$2:$E$1051,2,0)</f>
        <v>685732.7</v>
      </c>
      <c r="K510" s="1">
        <f>VLOOKUP($A510,'De Para'!$A$2:$B$1051,2,0)</f>
        <v>386794.75576390681</v>
      </c>
      <c r="L510" s="1">
        <f>VLOOKUP(A510,'De Para'!$G$2:$H$1050,2,0)</f>
        <v>141673.53353203856</v>
      </c>
      <c r="M510">
        <f>VLOOKUP($A510,'De Para'!$J$2:$K$1051,2,0)</f>
        <v>165</v>
      </c>
      <c r="N510">
        <f t="shared" ref="N510:N572" si="66">IF(J510&gt;0,1,0)</f>
        <v>1</v>
      </c>
      <c r="O510">
        <f t="shared" ref="O510:O572" si="67">IF(K510&gt;0,1,0)</f>
        <v>1</v>
      </c>
      <c r="P510">
        <f t="shared" ref="P510:P572" si="68">IF(L510&gt;0,1,0)</f>
        <v>1</v>
      </c>
      <c r="Q510">
        <f t="shared" ref="Q510:Q572" si="69">IF(M510&gt;0,1,0)</f>
        <v>1</v>
      </c>
      <c r="R510" t="str">
        <f t="shared" si="65"/>
        <v>1111</v>
      </c>
      <c r="S510" s="29" t="e">
        <f>J510/#REF!</f>
        <v>#REF!</v>
      </c>
      <c r="T510" s="29" t="e">
        <f>K510/#REF!</f>
        <v>#REF!</v>
      </c>
      <c r="U510" s="29" t="e">
        <f>L510/#REF!</f>
        <v>#REF!</v>
      </c>
      <c r="W510" t="str">
        <f>VLOOKUP(R510,'De Para'!$O$9:$P$25,2,FALSE)</f>
        <v>Lojas com todas as metas</v>
      </c>
      <c r="X510">
        <f>VLOOKUP(W510,content!$B:$C,2,FALSE)</f>
        <v>741869</v>
      </c>
      <c r="Y510">
        <f>VLOOKUP(F510&amp;W510,content!$E:$H,4,FALSE)</f>
        <v>741916</v>
      </c>
    </row>
    <row r="511" spans="1:25" x14ac:dyDescent="0.25">
      <c r="A511">
        <v>1336</v>
      </c>
      <c r="B511" t="str">
        <f>VLOOKUP($A511,'De Para'!$AI$2:$AL$1051,2,0)</f>
        <v>S.B.CAMPO - TABOÃO - SP</v>
      </c>
      <c r="C511">
        <f>VLOOKUP($A511,'De Para'!$AI$2:$AL$1051,3,0)</f>
        <v>311</v>
      </c>
      <c r="D511" t="str">
        <f>VLOOKUP($A511,'De Para'!$AI$2:$AL$1051,4,0)</f>
        <v>GDE SP</v>
      </c>
      <c r="E511">
        <v>0</v>
      </c>
      <c r="F511" s="7" t="str">
        <f>VLOOKUP($A511,'[1]PORTE 18-19'!$A$4:$M$1053,13,0)</f>
        <v>PORTE 3</v>
      </c>
      <c r="G511">
        <f>VLOOKUP($F511,'De Para'!$M$2:$O$7,3,0)</f>
        <v>90</v>
      </c>
      <c r="H511" s="7" t="str">
        <f>VLOOKUP($R511,'De Para'!$M$10:$N$25,2,0)</f>
        <v>PERFIL A</v>
      </c>
      <c r="I511" s="7" t="str">
        <f t="shared" si="64"/>
        <v>PORTE 3 / PERFIL A</v>
      </c>
      <c r="J511" s="1">
        <f>VLOOKUP($A511,'De Para'!$D$2:$E$1051,2,0)</f>
        <v>361562.36</v>
      </c>
      <c r="K511" s="1">
        <f>VLOOKUP($A511,'De Para'!$A$2:$B$1051,2,0)</f>
        <v>314939.21490633773</v>
      </c>
      <c r="L511" s="1">
        <f>VLOOKUP(A511,'De Para'!$G$2:$H$1050,2,0)</f>
        <v>90588.121108570282</v>
      </c>
      <c r="M511">
        <f>VLOOKUP($A511,'De Para'!$J$2:$K$1051,2,0)</f>
        <v>100</v>
      </c>
      <c r="N511">
        <f t="shared" si="66"/>
        <v>1</v>
      </c>
      <c r="O511">
        <f t="shared" si="67"/>
        <v>1</v>
      </c>
      <c r="P511">
        <f t="shared" si="68"/>
        <v>1</v>
      </c>
      <c r="Q511">
        <f t="shared" si="69"/>
        <v>1</v>
      </c>
      <c r="R511" t="str">
        <f t="shared" si="65"/>
        <v>1111</v>
      </c>
      <c r="S511" s="29" t="e">
        <f>J511/#REF!</f>
        <v>#REF!</v>
      </c>
      <c r="T511" s="29" t="e">
        <f>K511/#REF!</f>
        <v>#REF!</v>
      </c>
      <c r="U511" s="29" t="e">
        <f>L511/#REF!</f>
        <v>#REF!</v>
      </c>
      <c r="W511" t="str">
        <f>VLOOKUP(R511,'De Para'!$O$9:$P$25,2,FALSE)</f>
        <v>Lojas com todas as metas</v>
      </c>
      <c r="X511">
        <f>VLOOKUP(W511,content!$B:$C,2,FALSE)</f>
        <v>741869</v>
      </c>
      <c r="Y511">
        <f>VLOOKUP(F511&amp;W511,content!$E:$H,4,FALSE)</f>
        <v>741893</v>
      </c>
    </row>
    <row r="512" spans="1:25" x14ac:dyDescent="0.25">
      <c r="A512">
        <v>1338</v>
      </c>
      <c r="B512" t="str">
        <f>VLOOKUP($A512,'De Para'!$AI$2:$AL$1051,2,0)</f>
        <v>LONDRINA 2 - PR</v>
      </c>
      <c r="C512">
        <f>VLOOKUP($A512,'De Para'!$AI$2:$AL$1051,3,0)</f>
        <v>513</v>
      </c>
      <c r="D512" t="str">
        <f>VLOOKUP($A512,'De Para'!$AI$2:$AL$1051,4,0)</f>
        <v>SUL</v>
      </c>
      <c r="E512">
        <v>0</v>
      </c>
      <c r="F512" s="7" t="str">
        <f>VLOOKUP($A512,'[1]PORTE 18-19'!$A$4:$M$1053,13,0)</f>
        <v>PORTE 2</v>
      </c>
      <c r="G512">
        <f>VLOOKUP($F512,'De Para'!$M$2:$O$7,3,0)</f>
        <v>70</v>
      </c>
      <c r="H512" s="7" t="str">
        <f>VLOOKUP($R512,'De Para'!$M$10:$N$25,2,0)</f>
        <v>PERFIL A</v>
      </c>
      <c r="I512" s="7" t="str">
        <f t="shared" si="64"/>
        <v>PORTE 2 / PERFIL A</v>
      </c>
      <c r="J512" s="1">
        <f>VLOOKUP($A512,'De Para'!$D$2:$E$1051,2,0)</f>
        <v>243927.63999999998</v>
      </c>
      <c r="K512" s="1">
        <f>VLOOKUP($A512,'De Para'!$A$2:$B$1051,2,0)</f>
        <v>188939.5084196984</v>
      </c>
      <c r="L512" s="1">
        <f>VLOOKUP(A512,'De Para'!$G$2:$H$1050,2,0)</f>
        <v>58051.781060643698</v>
      </c>
      <c r="M512">
        <f>VLOOKUP($A512,'De Para'!$J$2:$K$1051,2,0)</f>
        <v>60</v>
      </c>
      <c r="N512">
        <f t="shared" si="66"/>
        <v>1</v>
      </c>
      <c r="O512">
        <f t="shared" si="67"/>
        <v>1</v>
      </c>
      <c r="P512">
        <f t="shared" si="68"/>
        <v>1</v>
      </c>
      <c r="Q512">
        <f t="shared" si="69"/>
        <v>1</v>
      </c>
      <c r="R512" t="str">
        <f t="shared" si="65"/>
        <v>1111</v>
      </c>
      <c r="S512" s="29" t="e">
        <f>J512/#REF!</f>
        <v>#REF!</v>
      </c>
      <c r="T512" s="29" t="e">
        <f>K512/#REF!</f>
        <v>#REF!</v>
      </c>
      <c r="U512" s="29" t="e">
        <f>L512/#REF!</f>
        <v>#REF!</v>
      </c>
      <c r="W512" t="str">
        <f>VLOOKUP(R512,'De Para'!$O$9:$P$25,2,FALSE)</f>
        <v>Lojas com todas as metas</v>
      </c>
      <c r="X512">
        <f>VLOOKUP(W512,content!$B:$C,2,FALSE)</f>
        <v>741869</v>
      </c>
      <c r="Y512">
        <f>VLOOKUP(F512&amp;W512,content!$E:$H,4,FALSE)</f>
        <v>741882</v>
      </c>
    </row>
    <row r="513" spans="1:25" x14ac:dyDescent="0.25">
      <c r="A513">
        <v>1339</v>
      </c>
      <c r="B513" t="str">
        <f>VLOOKUP($A513,'De Para'!$AI$2:$AL$1051,2,0)</f>
        <v>MACAÉ - RJ</v>
      </c>
      <c r="C513">
        <f>VLOOKUP($A513,'De Para'!$AI$2:$AL$1051,3,0)</f>
        <v>210</v>
      </c>
      <c r="D513" t="str">
        <f>VLOOKUP($A513,'De Para'!$AI$2:$AL$1051,4,0)</f>
        <v>RIO/ES</v>
      </c>
      <c r="E513">
        <v>0</v>
      </c>
      <c r="F513" s="7" t="str">
        <f>VLOOKUP($A513,'[1]PORTE 18-19'!$A$4:$M$1053,13,0)</f>
        <v>PORTE 5</v>
      </c>
      <c r="G513">
        <f>VLOOKUP($F513,'De Para'!$M$2:$O$7,3,0)</f>
        <v>140</v>
      </c>
      <c r="H513" s="7" t="str">
        <f>VLOOKUP($R513,'De Para'!$M$10:$N$25,2,0)</f>
        <v>PERFIL A</v>
      </c>
      <c r="I513" s="7" t="str">
        <f t="shared" si="64"/>
        <v>PORTE 5 / PERFIL A</v>
      </c>
      <c r="J513" s="1">
        <f>VLOOKUP($A513,'De Para'!$D$2:$E$1051,2,0)</f>
        <v>689367.68000000017</v>
      </c>
      <c r="K513" s="1">
        <f>VLOOKUP($A513,'De Para'!$A$2:$B$1051,2,0)</f>
        <v>908610.33355113014</v>
      </c>
      <c r="L513" s="1">
        <f>VLOOKUP(A513,'De Para'!$G$2:$H$1050,2,0)</f>
        <v>94064.338120011191</v>
      </c>
      <c r="M513">
        <f>VLOOKUP($A513,'De Para'!$J$2:$K$1051,2,0)</f>
        <v>150</v>
      </c>
      <c r="N513">
        <f t="shared" si="66"/>
        <v>1</v>
      </c>
      <c r="O513">
        <f t="shared" si="67"/>
        <v>1</v>
      </c>
      <c r="P513">
        <f t="shared" si="68"/>
        <v>1</v>
      </c>
      <c r="Q513">
        <f t="shared" si="69"/>
        <v>1</v>
      </c>
      <c r="R513" t="str">
        <f t="shared" si="65"/>
        <v>1111</v>
      </c>
      <c r="S513" s="29" t="e">
        <f>J513/#REF!</f>
        <v>#REF!</v>
      </c>
      <c r="T513" s="29" t="e">
        <f>K513/#REF!</f>
        <v>#REF!</v>
      </c>
      <c r="U513" s="29" t="e">
        <f>L513/#REF!</f>
        <v>#REF!</v>
      </c>
      <c r="W513" t="str">
        <f>VLOOKUP(R513,'De Para'!$O$9:$P$25,2,FALSE)</f>
        <v>Lojas com todas as metas</v>
      </c>
      <c r="X513">
        <f>VLOOKUP(W513,content!$B:$C,2,FALSE)</f>
        <v>741869</v>
      </c>
      <c r="Y513">
        <f>VLOOKUP(F513&amp;W513,content!$E:$H,4,FALSE)</f>
        <v>741921</v>
      </c>
    </row>
    <row r="514" spans="1:25" x14ac:dyDescent="0.25">
      <c r="A514">
        <v>1340</v>
      </c>
      <c r="B514" t="str">
        <f>VLOOKUP($A514,'De Para'!$AI$2:$AL$1051,2,0)</f>
        <v>SHOP GRANDE RIO - RJ</v>
      </c>
      <c r="C514">
        <f>VLOOKUP($A514,'De Para'!$AI$2:$AL$1051,3,0)</f>
        <v>217</v>
      </c>
      <c r="D514" t="str">
        <f>VLOOKUP($A514,'De Para'!$AI$2:$AL$1051,4,0)</f>
        <v>RIO/ES</v>
      </c>
      <c r="E514">
        <v>0</v>
      </c>
      <c r="F514" s="7" t="str">
        <f>VLOOKUP($A514,'[1]PORTE 18-19'!$A$4:$M$1053,13,0)</f>
        <v>PORTE 5</v>
      </c>
      <c r="G514">
        <f>VLOOKUP($F514,'De Para'!$M$2:$O$7,3,0)</f>
        <v>140</v>
      </c>
      <c r="H514" s="7" t="str">
        <f>VLOOKUP($R514,'De Para'!$M$10:$N$25,2,0)</f>
        <v>PERFIL A</v>
      </c>
      <c r="I514" s="7" t="str">
        <f t="shared" si="64"/>
        <v>PORTE 5 / PERFIL A</v>
      </c>
      <c r="J514" s="1">
        <f>VLOOKUP($A514,'De Para'!$D$2:$E$1051,2,0)</f>
        <v>423253.31999999995</v>
      </c>
      <c r="K514" s="1">
        <f>VLOOKUP($A514,'De Para'!$A$2:$B$1051,2,0)</f>
        <v>864487.51526308537</v>
      </c>
      <c r="L514" s="1">
        <f>VLOOKUP(A514,'De Para'!$G$2:$H$1050,2,0)</f>
        <v>97160.94770806341</v>
      </c>
      <c r="M514">
        <f>VLOOKUP($A514,'De Para'!$J$2:$K$1051,2,0)</f>
        <v>152</v>
      </c>
      <c r="N514">
        <f t="shared" si="66"/>
        <v>1</v>
      </c>
      <c r="O514">
        <f t="shared" si="67"/>
        <v>1</v>
      </c>
      <c r="P514">
        <f t="shared" si="68"/>
        <v>1</v>
      </c>
      <c r="Q514">
        <f t="shared" si="69"/>
        <v>1</v>
      </c>
      <c r="R514" t="str">
        <f t="shared" si="65"/>
        <v>1111</v>
      </c>
      <c r="S514" s="29" t="e">
        <f>J514/#REF!</f>
        <v>#REF!</v>
      </c>
      <c r="T514" s="29" t="e">
        <f>K514/#REF!</f>
        <v>#REF!</v>
      </c>
      <c r="U514" s="29" t="e">
        <f>L514/#REF!</f>
        <v>#REF!</v>
      </c>
      <c r="W514" t="str">
        <f>VLOOKUP(R514,'De Para'!$O$9:$P$25,2,FALSE)</f>
        <v>Lojas com todas as metas</v>
      </c>
      <c r="X514">
        <f>VLOOKUP(W514,content!$B:$C,2,FALSE)</f>
        <v>741869</v>
      </c>
      <c r="Y514">
        <f>VLOOKUP(F514&amp;W514,content!$E:$H,4,FALSE)</f>
        <v>741921</v>
      </c>
    </row>
    <row r="515" spans="1:25" x14ac:dyDescent="0.25">
      <c r="A515">
        <v>1341</v>
      </c>
      <c r="B515" t="str">
        <f>VLOOKUP($A515,'De Para'!$AI$2:$AL$1051,2,0)</f>
        <v>TEÓFILO OTONI - MG</v>
      </c>
      <c r="C515">
        <f>VLOOKUP($A515,'De Para'!$AI$2:$AL$1051,3,0)</f>
        <v>413</v>
      </c>
      <c r="D515" t="str">
        <f>VLOOKUP($A515,'De Para'!$AI$2:$AL$1051,4,0)</f>
        <v>MG/NE</v>
      </c>
      <c r="E515">
        <v>0</v>
      </c>
      <c r="F515" s="7" t="str">
        <f>VLOOKUP($A515,'[1]PORTE 18-19'!$A$4:$M$1053,13,0)</f>
        <v>PORTE 3</v>
      </c>
      <c r="G515">
        <f>VLOOKUP($F515,'De Para'!$M$2:$O$7,3,0)</f>
        <v>90</v>
      </c>
      <c r="H515" s="7" t="str">
        <f>VLOOKUP($R515,'De Para'!$M$10:$N$25,2,0)</f>
        <v>PERFIL A</v>
      </c>
      <c r="I515" s="7" t="str">
        <f t="shared" si="64"/>
        <v>PORTE 3 / PERFIL A</v>
      </c>
      <c r="J515" s="1">
        <f>VLOOKUP($A515,'De Para'!$D$2:$E$1051,2,0)</f>
        <v>370975.65999999992</v>
      </c>
      <c r="K515" s="1">
        <f>VLOOKUP($A515,'De Para'!$A$2:$B$1051,2,0)</f>
        <v>304121.37560201104</v>
      </c>
      <c r="L515" s="1">
        <f>VLOOKUP(A515,'De Para'!$G$2:$H$1050,2,0)</f>
        <v>92462.454463791844</v>
      </c>
      <c r="M515">
        <f>VLOOKUP($A515,'De Para'!$J$2:$K$1051,2,0)</f>
        <v>134</v>
      </c>
      <c r="N515">
        <f t="shared" si="66"/>
        <v>1</v>
      </c>
      <c r="O515">
        <f t="shared" si="67"/>
        <v>1</v>
      </c>
      <c r="P515">
        <f t="shared" si="68"/>
        <v>1</v>
      </c>
      <c r="Q515">
        <f t="shared" si="69"/>
        <v>1</v>
      </c>
      <c r="R515" t="str">
        <f t="shared" si="65"/>
        <v>1111</v>
      </c>
      <c r="S515" s="29" t="e">
        <f>J515/#REF!</f>
        <v>#REF!</v>
      </c>
      <c r="T515" s="29" t="e">
        <f>K515/#REF!</f>
        <v>#REF!</v>
      </c>
      <c r="U515" s="29" t="e">
        <f>L515/#REF!</f>
        <v>#REF!</v>
      </c>
      <c r="W515" t="str">
        <f>VLOOKUP(R515,'De Para'!$O$9:$P$25,2,FALSE)</f>
        <v>Lojas com todas as metas</v>
      </c>
      <c r="X515">
        <f>VLOOKUP(W515,content!$B:$C,2,FALSE)</f>
        <v>741869</v>
      </c>
      <c r="Y515">
        <f>VLOOKUP(F515&amp;W515,content!$E:$H,4,FALSE)</f>
        <v>741893</v>
      </c>
    </row>
    <row r="516" spans="1:25" x14ac:dyDescent="0.25">
      <c r="A516">
        <v>1342</v>
      </c>
      <c r="B516" t="str">
        <f>VLOOKUP($A516,'De Para'!$AI$2:$AL$1051,2,0)</f>
        <v>NOVA IGUAÇÚ 1 - RJ</v>
      </c>
      <c r="C516">
        <f>VLOOKUP($A516,'De Para'!$AI$2:$AL$1051,3,0)</f>
        <v>217</v>
      </c>
      <c r="D516" t="str">
        <f>VLOOKUP($A516,'De Para'!$AI$2:$AL$1051,4,0)</f>
        <v>RIO/ES</v>
      </c>
      <c r="E516">
        <v>0</v>
      </c>
      <c r="F516" s="7" t="str">
        <f>VLOOKUP($A516,'[1]PORTE 18-19'!$A$4:$M$1053,13,0)</f>
        <v>PORTE 5</v>
      </c>
      <c r="G516">
        <f>VLOOKUP($F516,'De Para'!$M$2:$O$7,3,0)</f>
        <v>140</v>
      </c>
      <c r="H516" s="7" t="str">
        <f>VLOOKUP($R516,'De Para'!$M$10:$N$25,2,0)</f>
        <v>PERFIL A</v>
      </c>
      <c r="I516" s="7" t="str">
        <f t="shared" si="64"/>
        <v>PORTE 5 / PERFIL A</v>
      </c>
      <c r="J516" s="1">
        <f>VLOOKUP($A516,'De Para'!$D$2:$E$1051,2,0)</f>
        <v>667269.15</v>
      </c>
      <c r="K516" s="1">
        <f>VLOOKUP($A516,'De Para'!$A$2:$B$1051,2,0)</f>
        <v>887067.85929953633</v>
      </c>
      <c r="L516" s="1">
        <f>VLOOKUP(A516,'De Para'!$G$2:$H$1050,2,0)</f>
        <v>110207.31543196022</v>
      </c>
      <c r="M516">
        <f>VLOOKUP($A516,'De Para'!$J$2:$K$1051,2,0)</f>
        <v>192</v>
      </c>
      <c r="N516">
        <f t="shared" si="66"/>
        <v>1</v>
      </c>
      <c r="O516">
        <f t="shared" si="67"/>
        <v>1</v>
      </c>
      <c r="P516">
        <f t="shared" si="68"/>
        <v>1</v>
      </c>
      <c r="Q516">
        <f t="shared" si="69"/>
        <v>1</v>
      </c>
      <c r="R516" t="str">
        <f t="shared" si="65"/>
        <v>1111</v>
      </c>
      <c r="S516" s="29" t="e">
        <f>J516/#REF!</f>
        <v>#REF!</v>
      </c>
      <c r="T516" s="29" t="e">
        <f>K516/#REF!</f>
        <v>#REF!</v>
      </c>
      <c r="U516" s="29" t="e">
        <f>L516/#REF!</f>
        <v>#REF!</v>
      </c>
      <c r="W516" t="str">
        <f>VLOOKUP(R516,'De Para'!$O$9:$P$25,2,FALSE)</f>
        <v>Lojas com todas as metas</v>
      </c>
      <c r="X516">
        <f>VLOOKUP(W516,content!$B:$C,2,FALSE)</f>
        <v>741869</v>
      </c>
      <c r="Y516">
        <f>VLOOKUP(F516&amp;W516,content!$E:$H,4,FALSE)</f>
        <v>741921</v>
      </c>
    </row>
    <row r="517" spans="1:25" x14ac:dyDescent="0.25">
      <c r="A517">
        <v>1343</v>
      </c>
      <c r="B517" t="str">
        <f>VLOOKUP($A517,'De Para'!$AI$2:$AL$1051,2,0)</f>
        <v>SHOP VIA PARQUE 2 - RJ</v>
      </c>
      <c r="C517">
        <f>VLOOKUP($A517,'De Para'!$AI$2:$AL$1051,3,0)</f>
        <v>612</v>
      </c>
      <c r="D517" t="str">
        <f>VLOOKUP($A517,'De Para'!$AI$2:$AL$1051,4,0)</f>
        <v>PREMIUM</v>
      </c>
      <c r="E517">
        <v>0</v>
      </c>
      <c r="F517" s="7" t="str">
        <f>VLOOKUP($A517,'[1]PORTE 18-19'!$A$4:$M$1053,13,0)</f>
        <v>PORTE 5</v>
      </c>
      <c r="G517">
        <f>VLOOKUP($F517,'De Para'!$M$2:$O$7,3,0)</f>
        <v>140</v>
      </c>
      <c r="H517" s="7" t="str">
        <f>VLOOKUP($R517,'De Para'!$M$10:$N$25,2,0)</f>
        <v>PERFIL A</v>
      </c>
      <c r="I517" s="7" t="str">
        <f t="shared" si="64"/>
        <v>PORTE 5 / PERFIL A</v>
      </c>
      <c r="J517" s="1">
        <f>VLOOKUP($A517,'De Para'!$D$2:$E$1051,2,0)</f>
        <v>128663.25</v>
      </c>
      <c r="K517" s="1">
        <f>VLOOKUP($A517,'De Para'!$A$2:$B$1051,2,0)</f>
        <v>685622.71219617885</v>
      </c>
      <c r="L517" s="1">
        <f>VLOOKUP(A517,'De Para'!$G$2:$H$1050,2,0)</f>
        <v>63482.155112651089</v>
      </c>
      <c r="M517">
        <f>VLOOKUP($A517,'De Para'!$J$2:$K$1051,2,0)</f>
        <v>67</v>
      </c>
      <c r="N517">
        <f t="shared" si="66"/>
        <v>1</v>
      </c>
      <c r="O517">
        <f t="shared" si="67"/>
        <v>1</v>
      </c>
      <c r="P517">
        <f t="shared" si="68"/>
        <v>1</v>
      </c>
      <c r="Q517">
        <f t="shared" si="69"/>
        <v>1</v>
      </c>
      <c r="R517" t="str">
        <f t="shared" si="65"/>
        <v>1111</v>
      </c>
      <c r="S517" s="29" t="e">
        <f>J517/#REF!</f>
        <v>#REF!</v>
      </c>
      <c r="T517" s="29" t="e">
        <f>K517/#REF!</f>
        <v>#REF!</v>
      </c>
      <c r="U517" s="29" t="e">
        <f>L517/#REF!</f>
        <v>#REF!</v>
      </c>
      <c r="W517" t="str">
        <f>VLOOKUP(R517,'De Para'!$O$9:$P$25,2,FALSE)</f>
        <v>Lojas com todas as metas</v>
      </c>
      <c r="X517">
        <f>VLOOKUP(W517,content!$B:$C,2,FALSE)</f>
        <v>741869</v>
      </c>
      <c r="Y517">
        <f>VLOOKUP(F517&amp;W517,content!$E:$H,4,FALSE)</f>
        <v>741921</v>
      </c>
    </row>
    <row r="518" spans="1:25" x14ac:dyDescent="0.25">
      <c r="A518">
        <v>1344</v>
      </c>
      <c r="B518" t="str">
        <f>VLOOKUP($A518,'De Para'!$AI$2:$AL$1051,2,0)</f>
        <v>CONTAGEM 3 - MG</v>
      </c>
      <c r="C518">
        <f>VLOOKUP($A518,'De Para'!$AI$2:$AL$1051,3,0)</f>
        <v>413</v>
      </c>
      <c r="D518" t="str">
        <f>VLOOKUP($A518,'De Para'!$AI$2:$AL$1051,4,0)</f>
        <v>MG/NE</v>
      </c>
      <c r="E518">
        <v>0</v>
      </c>
      <c r="F518" s="7" t="str">
        <f>VLOOKUP($A518,'[1]PORTE 18-19'!$A$4:$M$1053,13,0)</f>
        <v>PORTE 4</v>
      </c>
      <c r="G518">
        <f>VLOOKUP($F518,'De Para'!$M$2:$O$7,3,0)</f>
        <v>115</v>
      </c>
      <c r="H518" s="7" t="str">
        <f>VLOOKUP($R518,'De Para'!$M$10:$N$25,2,0)</f>
        <v>PERFIL A</v>
      </c>
      <c r="I518" s="7" t="str">
        <f t="shared" si="64"/>
        <v>PORTE 4 / PERFIL A</v>
      </c>
      <c r="J518" s="1">
        <f>VLOOKUP($A518,'De Para'!$D$2:$E$1051,2,0)</f>
        <v>498703.83999999997</v>
      </c>
      <c r="K518" s="1">
        <f>VLOOKUP($A518,'De Para'!$A$2:$B$1051,2,0)</f>
        <v>588547.21566624555</v>
      </c>
      <c r="L518" s="1">
        <f>VLOOKUP(A518,'De Para'!$G$2:$H$1050,2,0)</f>
        <v>124309.81435293771</v>
      </c>
      <c r="M518">
        <f>VLOOKUP($A518,'De Para'!$J$2:$K$1051,2,0)</f>
        <v>122</v>
      </c>
      <c r="N518">
        <f t="shared" si="66"/>
        <v>1</v>
      </c>
      <c r="O518">
        <f t="shared" si="67"/>
        <v>1</v>
      </c>
      <c r="P518">
        <f t="shared" si="68"/>
        <v>1</v>
      </c>
      <c r="Q518">
        <f t="shared" si="69"/>
        <v>1</v>
      </c>
      <c r="R518" t="str">
        <f t="shared" si="65"/>
        <v>1111</v>
      </c>
      <c r="S518" s="29" t="e">
        <f>J518/#REF!</f>
        <v>#REF!</v>
      </c>
      <c r="T518" s="29" t="e">
        <f>K518/#REF!</f>
        <v>#REF!</v>
      </c>
      <c r="U518" s="29" t="e">
        <f>L518/#REF!</f>
        <v>#REF!</v>
      </c>
      <c r="W518" t="str">
        <f>VLOOKUP(R518,'De Para'!$O$9:$P$25,2,FALSE)</f>
        <v>Lojas com todas as metas</v>
      </c>
      <c r="X518">
        <f>VLOOKUP(W518,content!$B:$C,2,FALSE)</f>
        <v>741869</v>
      </c>
      <c r="Y518">
        <f>VLOOKUP(F518&amp;W518,content!$E:$H,4,FALSE)</f>
        <v>741916</v>
      </c>
    </row>
    <row r="519" spans="1:25" x14ac:dyDescent="0.25">
      <c r="A519">
        <v>1345</v>
      </c>
      <c r="B519" t="str">
        <f>VLOOKUP($A519,'De Para'!$AI$2:$AL$1051,2,0)</f>
        <v>ITAPERUNA - RJ</v>
      </c>
      <c r="C519">
        <f>VLOOKUP($A519,'De Para'!$AI$2:$AL$1051,3,0)</f>
        <v>210</v>
      </c>
      <c r="D519" t="str">
        <f>VLOOKUP($A519,'De Para'!$AI$2:$AL$1051,4,0)</f>
        <v>RIO/ES</v>
      </c>
      <c r="E519">
        <v>0</v>
      </c>
      <c r="F519" s="7" t="str">
        <f>VLOOKUP($A519,'[1]PORTE 18-19'!$A$4:$M$1053,13,0)</f>
        <v>PORTE 2</v>
      </c>
      <c r="G519">
        <f>VLOOKUP($F519,'De Para'!$M$2:$O$7,3,0)</f>
        <v>70</v>
      </c>
      <c r="H519" s="7" t="str">
        <f>VLOOKUP($R519,'De Para'!$M$10:$N$25,2,0)</f>
        <v>PERFIL A</v>
      </c>
      <c r="I519" s="7" t="str">
        <f t="shared" si="64"/>
        <v>PORTE 2 / PERFIL A</v>
      </c>
      <c r="J519" s="1">
        <f>VLOOKUP($A519,'De Para'!$D$2:$E$1051,2,0)</f>
        <v>258130.45</v>
      </c>
      <c r="K519" s="1">
        <f>VLOOKUP($A519,'De Para'!$A$2:$B$1051,2,0)</f>
        <v>162749.178189495</v>
      </c>
      <c r="L519" s="1">
        <f>VLOOKUP(A519,'De Para'!$G$2:$H$1050,2,0)</f>
        <v>61873.321830543333</v>
      </c>
      <c r="M519">
        <f>VLOOKUP($A519,'De Para'!$J$2:$K$1051,2,0)</f>
        <v>52</v>
      </c>
      <c r="N519">
        <f t="shared" si="66"/>
        <v>1</v>
      </c>
      <c r="O519">
        <f t="shared" si="67"/>
        <v>1</v>
      </c>
      <c r="P519">
        <f t="shared" si="68"/>
        <v>1</v>
      </c>
      <c r="Q519">
        <f t="shared" si="69"/>
        <v>1</v>
      </c>
      <c r="R519" t="str">
        <f t="shared" si="65"/>
        <v>1111</v>
      </c>
      <c r="S519" s="29" t="e">
        <f>J519/#REF!</f>
        <v>#REF!</v>
      </c>
      <c r="T519" s="29" t="e">
        <f>K519/#REF!</f>
        <v>#REF!</v>
      </c>
      <c r="U519" s="29" t="e">
        <f>L519/#REF!</f>
        <v>#REF!</v>
      </c>
      <c r="W519" t="str">
        <f>VLOOKUP(R519,'De Para'!$O$9:$P$25,2,FALSE)</f>
        <v>Lojas com todas as metas</v>
      </c>
      <c r="X519">
        <f>VLOOKUP(W519,content!$B:$C,2,FALSE)</f>
        <v>741869</v>
      </c>
      <c r="Y519">
        <f>VLOOKUP(F519&amp;W519,content!$E:$H,4,FALSE)</f>
        <v>741882</v>
      </c>
    </row>
    <row r="520" spans="1:25" x14ac:dyDescent="0.25">
      <c r="A520">
        <v>1346</v>
      </c>
      <c r="B520" t="str">
        <f>VLOOKUP($A520,'De Para'!$AI$2:$AL$1051,2,0)</f>
        <v>MURIAÉ - MG</v>
      </c>
      <c r="C520">
        <f>VLOOKUP($A520,'De Para'!$AI$2:$AL$1051,3,0)</f>
        <v>410</v>
      </c>
      <c r="D520" t="str">
        <f>VLOOKUP($A520,'De Para'!$AI$2:$AL$1051,4,0)</f>
        <v>MG/NE</v>
      </c>
      <c r="E520">
        <v>0</v>
      </c>
      <c r="F520" s="7" t="str">
        <f>VLOOKUP($A520,'[1]PORTE 18-19'!$A$4:$M$1053,13,0)</f>
        <v>PORTE 4</v>
      </c>
      <c r="G520">
        <f>VLOOKUP($F520,'De Para'!$M$2:$O$7,3,0)</f>
        <v>115</v>
      </c>
      <c r="H520" s="7" t="str">
        <f>VLOOKUP($R520,'De Para'!$M$10:$N$25,2,0)</f>
        <v>PERFIL A</v>
      </c>
      <c r="I520" s="7" t="str">
        <f t="shared" si="64"/>
        <v>PORTE 4 / PERFIL A</v>
      </c>
      <c r="J520" s="1">
        <f>VLOOKUP($A520,'De Para'!$D$2:$E$1051,2,0)</f>
        <v>564781.34000000008</v>
      </c>
      <c r="K520" s="1">
        <f>VLOOKUP($A520,'De Para'!$A$2:$B$1051,2,0)</f>
        <v>270737.58325707057</v>
      </c>
      <c r="L520" s="1">
        <f>VLOOKUP(A520,'De Para'!$G$2:$H$1050,2,0)</f>
        <v>133108.88722888014</v>
      </c>
      <c r="M520">
        <f>VLOOKUP($A520,'De Para'!$J$2:$K$1051,2,0)</f>
        <v>133</v>
      </c>
      <c r="N520">
        <f t="shared" si="66"/>
        <v>1</v>
      </c>
      <c r="O520">
        <f t="shared" si="67"/>
        <v>1</v>
      </c>
      <c r="P520">
        <f t="shared" si="68"/>
        <v>1</v>
      </c>
      <c r="Q520">
        <f t="shared" si="69"/>
        <v>1</v>
      </c>
      <c r="R520" t="str">
        <f t="shared" si="65"/>
        <v>1111</v>
      </c>
      <c r="S520" s="29" t="e">
        <f>J520/#REF!</f>
        <v>#REF!</v>
      </c>
      <c r="T520" s="29" t="e">
        <f>K520/#REF!</f>
        <v>#REF!</v>
      </c>
      <c r="U520" s="29" t="e">
        <f>L520/#REF!</f>
        <v>#REF!</v>
      </c>
      <c r="W520" t="str">
        <f>VLOOKUP(R520,'De Para'!$O$9:$P$25,2,FALSE)</f>
        <v>Lojas com todas as metas</v>
      </c>
      <c r="X520">
        <f>VLOOKUP(W520,content!$B:$C,2,FALSE)</f>
        <v>741869</v>
      </c>
      <c r="Y520">
        <f>VLOOKUP(F520&amp;W520,content!$E:$H,4,FALSE)</f>
        <v>741916</v>
      </c>
    </row>
    <row r="521" spans="1:25" x14ac:dyDescent="0.25">
      <c r="A521">
        <v>1347</v>
      </c>
      <c r="B521" t="str">
        <f>VLOOKUP($A521,'De Para'!$AI$2:$AL$1051,2,0)</f>
        <v>SHOP NOVO - RIBEIRÃO PRETO - SP</v>
      </c>
      <c r="C521">
        <f>VLOOKUP($A521,'De Para'!$AI$2:$AL$1051,3,0)</f>
        <v>111</v>
      </c>
      <c r="D521" t="str">
        <f>VLOOKUP($A521,'De Para'!$AI$2:$AL$1051,4,0)</f>
        <v>SPI/CO</v>
      </c>
      <c r="E521">
        <v>0</v>
      </c>
      <c r="F521" s="7" t="str">
        <f>VLOOKUP($A521,'[1]PORTE 18-19'!$A$4:$M$1053,13,0)</f>
        <v>PORTE 5</v>
      </c>
      <c r="G521">
        <f>VLOOKUP($F521,'De Para'!$M$2:$O$7,3,0)</f>
        <v>140</v>
      </c>
      <c r="H521" s="7" t="str">
        <f>VLOOKUP($R521,'De Para'!$M$10:$N$25,2,0)</f>
        <v>PERFIL A</v>
      </c>
      <c r="I521" s="7" t="str">
        <f t="shared" si="64"/>
        <v>PORTE 5 / PERFIL A</v>
      </c>
      <c r="J521" s="1">
        <f>VLOOKUP($A521,'De Para'!$D$2:$E$1051,2,0)</f>
        <v>391151.21</v>
      </c>
      <c r="K521" s="1">
        <f>VLOOKUP($A521,'De Para'!$A$2:$B$1051,2,0)</f>
        <v>521629.14655008388</v>
      </c>
      <c r="L521" s="1">
        <f>VLOOKUP(A521,'De Para'!$G$2:$H$1050,2,0)</f>
        <v>100501.57244011255</v>
      </c>
      <c r="M521">
        <f>VLOOKUP($A521,'De Para'!$J$2:$K$1051,2,0)</f>
        <v>97</v>
      </c>
      <c r="N521">
        <f t="shared" si="66"/>
        <v>1</v>
      </c>
      <c r="O521">
        <f t="shared" si="67"/>
        <v>1</v>
      </c>
      <c r="P521">
        <f t="shared" si="68"/>
        <v>1</v>
      </c>
      <c r="Q521">
        <f t="shared" si="69"/>
        <v>1</v>
      </c>
      <c r="R521" t="str">
        <f t="shared" si="65"/>
        <v>1111</v>
      </c>
      <c r="S521" s="29" t="e">
        <f>J521/#REF!</f>
        <v>#REF!</v>
      </c>
      <c r="T521" s="29" t="e">
        <f>K521/#REF!</f>
        <v>#REF!</v>
      </c>
      <c r="U521" s="29" t="e">
        <f>L521/#REF!</f>
        <v>#REF!</v>
      </c>
      <c r="W521" t="str">
        <f>VLOOKUP(R521,'De Para'!$O$9:$P$25,2,FALSE)</f>
        <v>Lojas com todas as metas</v>
      </c>
      <c r="X521">
        <f>VLOOKUP(W521,content!$B:$C,2,FALSE)</f>
        <v>741869</v>
      </c>
      <c r="Y521">
        <f>VLOOKUP(F521&amp;W521,content!$E:$H,4,FALSE)</f>
        <v>741921</v>
      </c>
    </row>
    <row r="522" spans="1:25" x14ac:dyDescent="0.25">
      <c r="A522">
        <v>1348</v>
      </c>
      <c r="B522" t="str">
        <f>VLOOKUP($A522,'De Para'!$AI$2:$AL$1051,2,0)</f>
        <v>ERMELINO MATARAZZO - SP</v>
      </c>
      <c r="C522">
        <f>VLOOKUP($A522,'De Para'!$AI$2:$AL$1051,3,0)</f>
        <v>317</v>
      </c>
      <c r="D522" t="str">
        <f>VLOOKUP($A522,'De Para'!$AI$2:$AL$1051,4,0)</f>
        <v>GDE SP</v>
      </c>
      <c r="E522">
        <v>0</v>
      </c>
      <c r="F522" s="7" t="str">
        <f>VLOOKUP($A522,'[1]PORTE 18-19'!$A$4:$M$1053,13,0)</f>
        <v>PORTE 3</v>
      </c>
      <c r="G522">
        <f>VLOOKUP($F522,'De Para'!$M$2:$O$7,3,0)</f>
        <v>90</v>
      </c>
      <c r="H522" s="7" t="str">
        <f>VLOOKUP($R522,'De Para'!$M$10:$N$25,2,0)</f>
        <v>PERFIL A</v>
      </c>
      <c r="I522" s="7" t="str">
        <f t="shared" si="64"/>
        <v>PORTE 3 / PERFIL A</v>
      </c>
      <c r="J522" s="1">
        <f>VLOOKUP($A522,'De Para'!$D$2:$E$1051,2,0)</f>
        <v>319458.71000000002</v>
      </c>
      <c r="K522" s="1">
        <f>VLOOKUP($A522,'De Para'!$A$2:$B$1051,2,0)</f>
        <v>370518.60021886829</v>
      </c>
      <c r="L522" s="1">
        <f>VLOOKUP(A522,'De Para'!$G$2:$H$1050,2,0)</f>
        <v>70622.043841676394</v>
      </c>
      <c r="M522">
        <f>VLOOKUP($A522,'De Para'!$J$2:$K$1051,2,0)</f>
        <v>82</v>
      </c>
      <c r="N522">
        <f t="shared" si="66"/>
        <v>1</v>
      </c>
      <c r="O522">
        <f t="shared" si="67"/>
        <v>1</v>
      </c>
      <c r="P522">
        <f t="shared" si="68"/>
        <v>1</v>
      </c>
      <c r="Q522">
        <f t="shared" si="69"/>
        <v>1</v>
      </c>
      <c r="R522" t="str">
        <f t="shared" si="65"/>
        <v>1111</v>
      </c>
      <c r="S522" s="29" t="e">
        <f>J522/#REF!</f>
        <v>#REF!</v>
      </c>
      <c r="T522" s="29" t="e">
        <f>K522/#REF!</f>
        <v>#REF!</v>
      </c>
      <c r="U522" s="29" t="e">
        <f>L522/#REF!</f>
        <v>#REF!</v>
      </c>
      <c r="W522" t="str">
        <f>VLOOKUP(R522,'De Para'!$O$9:$P$25,2,FALSE)</f>
        <v>Lojas com todas as metas</v>
      </c>
      <c r="X522">
        <f>VLOOKUP(W522,content!$B:$C,2,FALSE)</f>
        <v>741869</v>
      </c>
      <c r="Y522">
        <f>VLOOKUP(F522&amp;W522,content!$E:$H,4,FALSE)</f>
        <v>741893</v>
      </c>
    </row>
    <row r="523" spans="1:25" x14ac:dyDescent="0.25">
      <c r="A523">
        <v>1349</v>
      </c>
      <c r="B523" t="str">
        <f>VLOOKUP($A523,'De Para'!$AI$2:$AL$1051,2,0)</f>
        <v>SETE LAGOAS - MG</v>
      </c>
      <c r="C523">
        <f>VLOOKUP($A523,'De Para'!$AI$2:$AL$1051,3,0)</f>
        <v>412</v>
      </c>
      <c r="D523" t="str">
        <f>VLOOKUP($A523,'De Para'!$AI$2:$AL$1051,4,0)</f>
        <v>MG/NE</v>
      </c>
      <c r="E523">
        <v>0</v>
      </c>
      <c r="F523" s="7" t="str">
        <f>VLOOKUP($A523,'[1]PORTE 18-19'!$A$4:$M$1053,13,0)</f>
        <v>PORTE 3</v>
      </c>
      <c r="G523">
        <f>VLOOKUP($F523,'De Para'!$M$2:$O$7,3,0)</f>
        <v>90</v>
      </c>
      <c r="H523" s="7" t="str">
        <f>VLOOKUP($R523,'De Para'!$M$10:$N$25,2,0)</f>
        <v>PERFIL A</v>
      </c>
      <c r="I523" s="7" t="str">
        <f t="shared" si="64"/>
        <v>PORTE 3 / PERFIL A</v>
      </c>
      <c r="J523" s="1">
        <f>VLOOKUP($A523,'De Para'!$D$2:$E$1051,2,0)</f>
        <v>422431.27</v>
      </c>
      <c r="K523" s="1">
        <f>VLOOKUP($A523,'De Para'!$A$2:$B$1051,2,0)</f>
        <v>332089.86750905478</v>
      </c>
      <c r="L523" s="1">
        <f>VLOOKUP(A523,'De Para'!$G$2:$H$1050,2,0)</f>
        <v>90992.329936440117</v>
      </c>
      <c r="M523">
        <f>VLOOKUP($A523,'De Para'!$J$2:$K$1051,2,0)</f>
        <v>103</v>
      </c>
      <c r="N523">
        <f t="shared" si="66"/>
        <v>1</v>
      </c>
      <c r="O523">
        <f t="shared" si="67"/>
        <v>1</v>
      </c>
      <c r="P523">
        <f t="shared" si="68"/>
        <v>1</v>
      </c>
      <c r="Q523">
        <f t="shared" si="69"/>
        <v>1</v>
      </c>
      <c r="R523" t="str">
        <f t="shared" si="65"/>
        <v>1111</v>
      </c>
      <c r="S523" s="29" t="e">
        <f>J523/#REF!</f>
        <v>#REF!</v>
      </c>
      <c r="T523" s="29" t="e">
        <f>K523/#REF!</f>
        <v>#REF!</v>
      </c>
      <c r="U523" s="29" t="e">
        <f>L523/#REF!</f>
        <v>#REF!</v>
      </c>
      <c r="W523" t="str">
        <f>VLOOKUP(R523,'De Para'!$O$9:$P$25,2,FALSE)</f>
        <v>Lojas com todas as metas</v>
      </c>
      <c r="X523">
        <f>VLOOKUP(W523,content!$B:$C,2,FALSE)</f>
        <v>741869</v>
      </c>
      <c r="Y523">
        <f>VLOOKUP(F523&amp;W523,content!$E:$H,4,FALSE)</f>
        <v>741893</v>
      </c>
    </row>
    <row r="524" spans="1:25" x14ac:dyDescent="0.25">
      <c r="A524">
        <v>1350</v>
      </c>
      <c r="B524" t="str">
        <f>VLOOKUP($A524,'De Para'!$AI$2:$AL$1051,2,0)</f>
        <v>NOVA FRIBURGO - RJ</v>
      </c>
      <c r="C524">
        <f>VLOOKUP($A524,'De Para'!$AI$2:$AL$1051,3,0)</f>
        <v>216</v>
      </c>
      <c r="D524" t="str">
        <f>VLOOKUP($A524,'De Para'!$AI$2:$AL$1051,4,0)</f>
        <v>RIO/ES</v>
      </c>
      <c r="E524">
        <v>0</v>
      </c>
      <c r="F524" s="7" t="str">
        <f>VLOOKUP($A524,'[1]PORTE 18-19'!$A$4:$M$1053,13,0)</f>
        <v>PORTE 5</v>
      </c>
      <c r="G524">
        <f>VLOOKUP($F524,'De Para'!$M$2:$O$7,3,0)</f>
        <v>140</v>
      </c>
      <c r="H524" s="7" t="str">
        <f>VLOOKUP($R524,'De Para'!$M$10:$N$25,2,0)</f>
        <v>PERFIL A</v>
      </c>
      <c r="I524" s="7" t="str">
        <f t="shared" si="64"/>
        <v>PORTE 5 / PERFIL A</v>
      </c>
      <c r="J524" s="1">
        <f>VLOOKUP($A524,'De Para'!$D$2:$E$1051,2,0)</f>
        <v>745175.48999999987</v>
      </c>
      <c r="K524" s="1">
        <f>VLOOKUP($A524,'De Para'!$A$2:$B$1051,2,0)</f>
        <v>641233.61099307809</v>
      </c>
      <c r="L524" s="1">
        <f>VLOOKUP(A524,'De Para'!$G$2:$H$1050,2,0)</f>
        <v>118433.83712495145</v>
      </c>
      <c r="M524">
        <f>VLOOKUP($A524,'De Para'!$J$2:$K$1051,2,0)</f>
        <v>171</v>
      </c>
      <c r="N524">
        <f t="shared" si="66"/>
        <v>1</v>
      </c>
      <c r="O524">
        <f t="shared" si="67"/>
        <v>1</v>
      </c>
      <c r="P524">
        <f t="shared" si="68"/>
        <v>1</v>
      </c>
      <c r="Q524">
        <f t="shared" si="69"/>
        <v>1</v>
      </c>
      <c r="R524" t="str">
        <f t="shared" si="65"/>
        <v>1111</v>
      </c>
      <c r="S524" s="29" t="e">
        <f>J524/#REF!</f>
        <v>#REF!</v>
      </c>
      <c r="T524" s="29" t="e">
        <f>K524/#REF!</f>
        <v>#REF!</v>
      </c>
      <c r="U524" s="29" t="e">
        <f>L524/#REF!</f>
        <v>#REF!</v>
      </c>
      <c r="W524" t="str">
        <f>VLOOKUP(R524,'De Para'!$O$9:$P$25,2,FALSE)</f>
        <v>Lojas com todas as metas</v>
      </c>
      <c r="X524">
        <f>VLOOKUP(W524,content!$B:$C,2,FALSE)</f>
        <v>741869</v>
      </c>
      <c r="Y524">
        <f>VLOOKUP(F524&amp;W524,content!$E:$H,4,FALSE)</f>
        <v>741921</v>
      </c>
    </row>
    <row r="525" spans="1:25" x14ac:dyDescent="0.25">
      <c r="A525">
        <v>1351</v>
      </c>
      <c r="B525" t="str">
        <f>VLOOKUP($A525,'De Para'!$AI$2:$AL$1051,2,0)</f>
        <v>CABO FRIO - RJ</v>
      </c>
      <c r="C525">
        <f>VLOOKUP($A525,'De Para'!$AI$2:$AL$1051,3,0)</f>
        <v>215</v>
      </c>
      <c r="D525" t="str">
        <f>VLOOKUP($A525,'De Para'!$AI$2:$AL$1051,4,0)</f>
        <v>RIO/ES</v>
      </c>
      <c r="E525">
        <v>0</v>
      </c>
      <c r="F525" s="7" t="str">
        <f>VLOOKUP($A525,'[1]PORTE 18-19'!$A$4:$M$1053,13,0)</f>
        <v>PORTE 5</v>
      </c>
      <c r="G525">
        <f>VLOOKUP($F525,'De Para'!$M$2:$O$7,3,0)</f>
        <v>140</v>
      </c>
      <c r="H525" s="7" t="str">
        <f>VLOOKUP($R525,'De Para'!$M$10:$N$25,2,0)</f>
        <v>PERFIL A</v>
      </c>
      <c r="I525" s="7" t="str">
        <f t="shared" si="64"/>
        <v>PORTE 5 / PERFIL A</v>
      </c>
      <c r="J525" s="1">
        <f>VLOOKUP($A525,'De Para'!$D$2:$E$1051,2,0)</f>
        <v>645202.33999999985</v>
      </c>
      <c r="K525" s="1">
        <f>VLOOKUP($A525,'De Para'!$A$2:$B$1051,2,0)</f>
        <v>989999.74951690831</v>
      </c>
      <c r="L525" s="1">
        <f>VLOOKUP(A525,'De Para'!$G$2:$H$1050,2,0)</f>
        <v>98870.623865819798</v>
      </c>
      <c r="M525">
        <f>VLOOKUP($A525,'De Para'!$J$2:$K$1051,2,0)</f>
        <v>120</v>
      </c>
      <c r="N525">
        <f t="shared" si="66"/>
        <v>1</v>
      </c>
      <c r="O525">
        <f t="shared" si="67"/>
        <v>1</v>
      </c>
      <c r="P525">
        <f t="shared" si="68"/>
        <v>1</v>
      </c>
      <c r="Q525">
        <f t="shared" si="69"/>
        <v>1</v>
      </c>
      <c r="R525" t="str">
        <f t="shared" si="65"/>
        <v>1111</v>
      </c>
      <c r="S525" s="29" t="e">
        <f>J525/#REF!</f>
        <v>#REF!</v>
      </c>
      <c r="T525" s="29" t="e">
        <f>K525/#REF!</f>
        <v>#REF!</v>
      </c>
      <c r="U525" s="29" t="e">
        <f>L525/#REF!</f>
        <v>#REF!</v>
      </c>
      <c r="W525" t="str">
        <f>VLOOKUP(R525,'De Para'!$O$9:$P$25,2,FALSE)</f>
        <v>Lojas com todas as metas</v>
      </c>
      <c r="X525">
        <f>VLOOKUP(W525,content!$B:$C,2,FALSE)</f>
        <v>741869</v>
      </c>
      <c r="Y525">
        <f>VLOOKUP(F525&amp;W525,content!$E:$H,4,FALSE)</f>
        <v>741921</v>
      </c>
    </row>
    <row r="526" spans="1:25" x14ac:dyDescent="0.25">
      <c r="A526">
        <v>1353</v>
      </c>
      <c r="B526" t="str">
        <f>VLOOKUP($A526,'De Para'!$AI$2:$AL$1051,2,0)</f>
        <v>DIADEMA - PIRAPORINHA - SP</v>
      </c>
      <c r="C526">
        <f>VLOOKUP($A526,'De Para'!$AI$2:$AL$1051,3,0)</f>
        <v>311</v>
      </c>
      <c r="D526" t="str">
        <f>VLOOKUP($A526,'De Para'!$AI$2:$AL$1051,4,0)</f>
        <v>GDE SP</v>
      </c>
      <c r="E526">
        <v>0</v>
      </c>
      <c r="F526" s="7" t="str">
        <f>VLOOKUP($A526,'[1]PORTE 18-19'!$A$4:$M$1053,13,0)</f>
        <v>PORTE 3</v>
      </c>
      <c r="G526">
        <f>VLOOKUP($F526,'De Para'!$M$2:$O$7,3,0)</f>
        <v>90</v>
      </c>
      <c r="H526" s="7" t="str">
        <f>VLOOKUP($R526,'De Para'!$M$10:$N$25,2,0)</f>
        <v>PERFIL A</v>
      </c>
      <c r="I526" s="7" t="str">
        <f t="shared" si="64"/>
        <v>PORTE 3 / PERFIL A</v>
      </c>
      <c r="J526" s="1">
        <f>VLOOKUP($A526,'De Para'!$D$2:$E$1051,2,0)</f>
        <v>255630.27</v>
      </c>
      <c r="K526" s="1">
        <f>VLOOKUP($A526,'De Para'!$A$2:$B$1051,2,0)</f>
        <v>186670.15766142003</v>
      </c>
      <c r="L526" s="1">
        <f>VLOOKUP(A526,'De Para'!$G$2:$H$1050,2,0)</f>
        <v>61616.031760519967</v>
      </c>
      <c r="M526">
        <f>VLOOKUP($A526,'De Para'!$J$2:$K$1051,2,0)</f>
        <v>67</v>
      </c>
      <c r="N526">
        <f t="shared" si="66"/>
        <v>1</v>
      </c>
      <c r="O526">
        <f t="shared" si="67"/>
        <v>1</v>
      </c>
      <c r="P526">
        <f t="shared" si="68"/>
        <v>1</v>
      </c>
      <c r="Q526">
        <f t="shared" si="69"/>
        <v>1</v>
      </c>
      <c r="R526" t="str">
        <f t="shared" si="65"/>
        <v>1111</v>
      </c>
      <c r="S526" s="29" t="e">
        <f>J526/#REF!</f>
        <v>#REF!</v>
      </c>
      <c r="T526" s="29" t="e">
        <f>K526/#REF!</f>
        <v>#REF!</v>
      </c>
      <c r="U526" s="29" t="e">
        <f>L526/#REF!</f>
        <v>#REF!</v>
      </c>
      <c r="W526" t="str">
        <f>VLOOKUP(R526,'De Para'!$O$9:$P$25,2,FALSE)</f>
        <v>Lojas com todas as metas</v>
      </c>
      <c r="X526">
        <f>VLOOKUP(W526,content!$B:$C,2,FALSE)</f>
        <v>741869</v>
      </c>
      <c r="Y526">
        <f>VLOOKUP(F526&amp;W526,content!$E:$H,4,FALSE)</f>
        <v>741893</v>
      </c>
    </row>
    <row r="527" spans="1:25" x14ac:dyDescent="0.25">
      <c r="A527">
        <v>1356</v>
      </c>
      <c r="B527" t="str">
        <f>VLOOKUP($A527,'De Para'!$AI$2:$AL$1051,2,0)</f>
        <v>SHOP VIA SHOP BARREIRO - MG</v>
      </c>
      <c r="C527">
        <f>VLOOKUP($A527,'De Para'!$AI$2:$AL$1051,3,0)</f>
        <v>411</v>
      </c>
      <c r="D527" t="str">
        <f>VLOOKUP($A527,'De Para'!$AI$2:$AL$1051,4,0)</f>
        <v>MG/NE</v>
      </c>
      <c r="E527">
        <v>0</v>
      </c>
      <c r="F527" s="7" t="str">
        <f>VLOOKUP($A527,'[1]PORTE 18-19'!$A$4:$M$1053,13,0)</f>
        <v>PORTE 3</v>
      </c>
      <c r="G527">
        <f>VLOOKUP($F527,'De Para'!$M$2:$O$7,3,0)</f>
        <v>90</v>
      </c>
      <c r="H527" s="7" t="str">
        <f>VLOOKUP($R527,'De Para'!$M$10:$N$25,2,0)</f>
        <v>PERFIL A</v>
      </c>
      <c r="I527" s="7" t="str">
        <f t="shared" si="64"/>
        <v>PORTE 3 / PERFIL A</v>
      </c>
      <c r="J527" s="1">
        <f>VLOOKUP($A527,'De Para'!$D$2:$E$1051,2,0)</f>
        <v>240588.47000000006</v>
      </c>
      <c r="K527" s="1">
        <f>VLOOKUP($A527,'De Para'!$A$2:$B$1051,2,0)</f>
        <v>210538.86291924707</v>
      </c>
      <c r="L527" s="1">
        <f>VLOOKUP(A527,'De Para'!$G$2:$H$1050,2,0)</f>
        <v>100628.95084808768</v>
      </c>
      <c r="M527">
        <f>VLOOKUP($A527,'De Para'!$J$2:$K$1051,2,0)</f>
        <v>76</v>
      </c>
      <c r="N527">
        <f t="shared" si="66"/>
        <v>1</v>
      </c>
      <c r="O527">
        <f t="shared" si="67"/>
        <v>1</v>
      </c>
      <c r="P527">
        <f t="shared" si="68"/>
        <v>1</v>
      </c>
      <c r="Q527">
        <f t="shared" si="69"/>
        <v>1</v>
      </c>
      <c r="R527" t="str">
        <f t="shared" si="65"/>
        <v>1111</v>
      </c>
      <c r="S527" s="29" t="e">
        <f>J527/#REF!</f>
        <v>#REF!</v>
      </c>
      <c r="T527" s="29" t="e">
        <f>K527/#REF!</f>
        <v>#REF!</v>
      </c>
      <c r="U527" s="29" t="e">
        <f>L527/#REF!</f>
        <v>#REF!</v>
      </c>
      <c r="W527" t="str">
        <f>VLOOKUP(R527,'De Para'!$O$9:$P$25,2,FALSE)</f>
        <v>Lojas com todas as metas</v>
      </c>
      <c r="X527">
        <f>VLOOKUP(W527,content!$B:$C,2,FALSE)</f>
        <v>741869</v>
      </c>
      <c r="Y527">
        <f>VLOOKUP(F527&amp;W527,content!$E:$H,4,FALSE)</f>
        <v>741893</v>
      </c>
    </row>
    <row r="528" spans="1:25" x14ac:dyDescent="0.25">
      <c r="A528">
        <v>1357</v>
      </c>
      <c r="B528" t="str">
        <f>VLOOKUP($A528,'De Para'!$AI$2:$AL$1051,2,0)</f>
        <v>SHOP WEST SHOPPING - RJ</v>
      </c>
      <c r="C528">
        <f>VLOOKUP($A528,'De Para'!$AI$2:$AL$1051,3,0)</f>
        <v>214</v>
      </c>
      <c r="D528" t="str">
        <f>VLOOKUP($A528,'De Para'!$AI$2:$AL$1051,4,0)</f>
        <v>RIO/ES</v>
      </c>
      <c r="E528">
        <v>0</v>
      </c>
      <c r="F528" s="7" t="str">
        <f>VLOOKUP($A528,'[1]PORTE 18-19'!$A$4:$M$1053,13,0)</f>
        <v>PORTE 4</v>
      </c>
      <c r="G528">
        <f>VLOOKUP($F528,'De Para'!$M$2:$O$7,3,0)</f>
        <v>115</v>
      </c>
      <c r="H528" s="7" t="str">
        <f>VLOOKUP($R528,'De Para'!$M$10:$N$25,2,0)</f>
        <v>PERFIL A</v>
      </c>
      <c r="I528" s="7" t="str">
        <f t="shared" si="64"/>
        <v>PORTE 4 / PERFIL A</v>
      </c>
      <c r="J528" s="1">
        <f>VLOOKUP($A528,'De Para'!$D$2:$E$1051,2,0)</f>
        <v>403490.48999999987</v>
      </c>
      <c r="K528" s="1">
        <f>VLOOKUP($A528,'De Para'!$A$2:$B$1051,2,0)</f>
        <v>344633.30553339329</v>
      </c>
      <c r="L528" s="1">
        <f>VLOOKUP(A528,'De Para'!$G$2:$H$1050,2,0)</f>
        <v>78567.403957200106</v>
      </c>
      <c r="M528">
        <f>VLOOKUP($A528,'De Para'!$J$2:$K$1051,2,0)</f>
        <v>107</v>
      </c>
      <c r="N528">
        <f t="shared" si="66"/>
        <v>1</v>
      </c>
      <c r="O528">
        <f t="shared" si="67"/>
        <v>1</v>
      </c>
      <c r="P528">
        <f t="shared" si="68"/>
        <v>1</v>
      </c>
      <c r="Q528">
        <f t="shared" si="69"/>
        <v>1</v>
      </c>
      <c r="R528" t="str">
        <f t="shared" si="65"/>
        <v>1111</v>
      </c>
      <c r="S528" s="29" t="e">
        <f>J528/#REF!</f>
        <v>#REF!</v>
      </c>
      <c r="T528" s="29" t="e">
        <f>K528/#REF!</f>
        <v>#REF!</v>
      </c>
      <c r="U528" s="29" t="e">
        <f>L528/#REF!</f>
        <v>#REF!</v>
      </c>
      <c r="W528" t="str">
        <f>VLOOKUP(R528,'De Para'!$O$9:$P$25,2,FALSE)</f>
        <v>Lojas com todas as metas</v>
      </c>
      <c r="X528">
        <f>VLOOKUP(W528,content!$B:$C,2,FALSE)</f>
        <v>741869</v>
      </c>
      <c r="Y528">
        <f>VLOOKUP(F528&amp;W528,content!$E:$H,4,FALSE)</f>
        <v>741916</v>
      </c>
    </row>
    <row r="529" spans="1:25" x14ac:dyDescent="0.25">
      <c r="A529">
        <v>1358</v>
      </c>
      <c r="B529" t="str">
        <f>VLOOKUP($A529,'De Para'!$AI$2:$AL$1051,2,0)</f>
        <v>SHOP ELDORADO-CPO GRANDE - MS</v>
      </c>
      <c r="C529">
        <f>VLOOKUP($A529,'De Para'!$AI$2:$AL$1051,3,0)</f>
        <v>611</v>
      </c>
      <c r="D529" t="str">
        <f>VLOOKUP($A529,'De Para'!$AI$2:$AL$1051,4,0)</f>
        <v>PREMIUM</v>
      </c>
      <c r="E529">
        <v>0</v>
      </c>
      <c r="F529" s="7" t="str">
        <f>VLOOKUP($A529,'[1]PORTE 18-19'!$A$4:$M$1053,13,0)</f>
        <v>PORTE 5</v>
      </c>
      <c r="G529">
        <f>VLOOKUP($F529,'De Para'!$M$2:$O$7,3,0)</f>
        <v>140</v>
      </c>
      <c r="H529" s="7" t="str">
        <f>VLOOKUP($R529,'De Para'!$M$10:$N$25,2,0)</f>
        <v>PERFIL A</v>
      </c>
      <c r="I529" s="7" t="str">
        <f t="shared" si="64"/>
        <v>PORTE 5 / PERFIL A</v>
      </c>
      <c r="J529" s="1">
        <f>VLOOKUP($A529,'De Para'!$D$2:$E$1051,2,0)</f>
        <v>303522.07</v>
      </c>
      <c r="K529" s="1">
        <f>VLOOKUP($A529,'De Para'!$A$2:$B$1051,2,0)</f>
        <v>277208.3529481336</v>
      </c>
      <c r="L529" s="1">
        <f>VLOOKUP(A529,'De Para'!$G$2:$H$1050,2,0)</f>
        <v>64545.505029858628</v>
      </c>
      <c r="M529">
        <f>VLOOKUP($A529,'De Para'!$J$2:$K$1051,2,0)</f>
        <v>66</v>
      </c>
      <c r="N529">
        <f t="shared" si="66"/>
        <v>1</v>
      </c>
      <c r="O529">
        <f t="shared" si="67"/>
        <v>1</v>
      </c>
      <c r="P529">
        <f t="shared" si="68"/>
        <v>1</v>
      </c>
      <c r="Q529">
        <f t="shared" si="69"/>
        <v>1</v>
      </c>
      <c r="R529" t="str">
        <f t="shared" si="65"/>
        <v>1111</v>
      </c>
      <c r="S529" s="29" t="e">
        <f>J529/#REF!</f>
        <v>#REF!</v>
      </c>
      <c r="T529" s="29" t="e">
        <f>K529/#REF!</f>
        <v>#REF!</v>
      </c>
      <c r="U529" s="29" t="e">
        <f>L529/#REF!</f>
        <v>#REF!</v>
      </c>
      <c r="W529" t="str">
        <f>VLOOKUP(R529,'De Para'!$O$9:$P$25,2,FALSE)</f>
        <v>Lojas com todas as metas</v>
      </c>
      <c r="X529">
        <f>VLOOKUP(W529,content!$B:$C,2,FALSE)</f>
        <v>741869</v>
      </c>
      <c r="Y529">
        <f>VLOOKUP(F529&amp;W529,content!$E:$H,4,FALSE)</f>
        <v>741921</v>
      </c>
    </row>
    <row r="530" spans="1:25" x14ac:dyDescent="0.25">
      <c r="A530">
        <v>1359</v>
      </c>
      <c r="B530" t="str">
        <f>VLOOKUP($A530,'De Para'!$AI$2:$AL$1051,2,0)</f>
        <v xml:space="preserve"> ITAGUAÍ 2 - RJ </v>
      </c>
      <c r="C530">
        <f>VLOOKUP($A530,'De Para'!$AI$2:$AL$1051,3,0)</f>
        <v>213</v>
      </c>
      <c r="D530" t="str">
        <f>VLOOKUP($A530,'De Para'!$AI$2:$AL$1051,4,0)</f>
        <v>RIO/ES</v>
      </c>
      <c r="E530">
        <v>0</v>
      </c>
      <c r="F530" s="7" t="str">
        <f>VLOOKUP($A530,'[1]PORTE 18-19'!$A$4:$M$1053,13,0)</f>
        <v>PORTE 4</v>
      </c>
      <c r="G530">
        <f>VLOOKUP($F530,'De Para'!$M$2:$O$7,3,0)</f>
        <v>115</v>
      </c>
      <c r="H530" s="7" t="str">
        <f>VLOOKUP($R530,'De Para'!$M$10:$N$25,2,0)</f>
        <v>PERFIL A</v>
      </c>
      <c r="I530" s="7" t="str">
        <f t="shared" si="64"/>
        <v>PORTE 4 / PERFIL A</v>
      </c>
      <c r="J530" s="1">
        <f>VLOOKUP($A530,'De Para'!$D$2:$E$1051,2,0)</f>
        <v>581780.9</v>
      </c>
      <c r="K530" s="1">
        <f>VLOOKUP($A530,'De Para'!$A$2:$B$1051,2,0)</f>
        <v>640475.52983424789</v>
      </c>
      <c r="L530" s="1">
        <f>VLOOKUP(A530,'De Para'!$G$2:$H$1050,2,0)</f>
        <v>96600.624418542284</v>
      </c>
      <c r="M530">
        <f>VLOOKUP($A530,'De Para'!$J$2:$K$1051,2,0)</f>
        <v>138</v>
      </c>
      <c r="N530">
        <f t="shared" si="66"/>
        <v>1</v>
      </c>
      <c r="O530">
        <f t="shared" si="67"/>
        <v>1</v>
      </c>
      <c r="P530">
        <f t="shared" si="68"/>
        <v>1</v>
      </c>
      <c r="Q530">
        <f t="shared" si="69"/>
        <v>1</v>
      </c>
      <c r="R530" t="str">
        <f t="shared" si="65"/>
        <v>1111</v>
      </c>
      <c r="S530" s="29" t="e">
        <f>J530/#REF!</f>
        <v>#REF!</v>
      </c>
      <c r="T530" s="29" t="e">
        <f>K530/#REF!</f>
        <v>#REF!</v>
      </c>
      <c r="U530" s="29" t="e">
        <f>L530/#REF!</f>
        <v>#REF!</v>
      </c>
      <c r="W530" t="str">
        <f>VLOOKUP(R530,'De Para'!$O$9:$P$25,2,FALSE)</f>
        <v>Lojas com todas as metas</v>
      </c>
      <c r="X530">
        <f>VLOOKUP(W530,content!$B:$C,2,FALSE)</f>
        <v>741869</v>
      </c>
      <c r="Y530">
        <f>VLOOKUP(F530&amp;W530,content!$E:$H,4,FALSE)</f>
        <v>741916</v>
      </c>
    </row>
    <row r="531" spans="1:25" x14ac:dyDescent="0.25">
      <c r="A531">
        <v>1360</v>
      </c>
      <c r="B531" t="str">
        <f>VLOOKUP($A531,'De Para'!$AI$2:$AL$1051,2,0)</f>
        <v>VILA SABRINA - SP</v>
      </c>
      <c r="C531">
        <f>VLOOKUP($A531,'De Para'!$AI$2:$AL$1051,3,0)</f>
        <v>317</v>
      </c>
      <c r="D531" t="str">
        <f>VLOOKUP($A531,'De Para'!$AI$2:$AL$1051,4,0)</f>
        <v>GDE SP</v>
      </c>
      <c r="E531">
        <v>0</v>
      </c>
      <c r="F531" s="7" t="str">
        <f>VLOOKUP($A531,'[1]PORTE 18-19'!$A$4:$M$1053,13,0)</f>
        <v>PORTE 3</v>
      </c>
      <c r="G531">
        <f>VLOOKUP($F531,'De Para'!$M$2:$O$7,3,0)</f>
        <v>90</v>
      </c>
      <c r="H531" s="7" t="str">
        <f>VLOOKUP($R531,'De Para'!$M$10:$N$25,2,0)</f>
        <v>PERFIL A</v>
      </c>
      <c r="I531" s="7" t="str">
        <f t="shared" si="64"/>
        <v>PORTE 3 / PERFIL A</v>
      </c>
      <c r="J531" s="1">
        <f>VLOOKUP($A531,'De Para'!$D$2:$E$1051,2,0)</f>
        <v>367519.44999999995</v>
      </c>
      <c r="K531" s="1">
        <f>VLOOKUP($A531,'De Para'!$A$2:$B$1051,2,0)</f>
        <v>292309.96254911821</v>
      </c>
      <c r="L531" s="1">
        <f>VLOOKUP(A531,'De Para'!$G$2:$H$1050,2,0)</f>
        <v>93294.957048931363</v>
      </c>
      <c r="M531">
        <f>VLOOKUP($A531,'De Para'!$J$2:$K$1051,2,0)</f>
        <v>83</v>
      </c>
      <c r="N531">
        <f t="shared" si="66"/>
        <v>1</v>
      </c>
      <c r="O531">
        <f t="shared" si="67"/>
        <v>1</v>
      </c>
      <c r="P531">
        <f t="shared" si="68"/>
        <v>1</v>
      </c>
      <c r="Q531">
        <f t="shared" si="69"/>
        <v>1</v>
      </c>
      <c r="R531" t="str">
        <f t="shared" si="65"/>
        <v>1111</v>
      </c>
      <c r="S531" s="29" t="e">
        <f>J531/#REF!</f>
        <v>#REF!</v>
      </c>
      <c r="T531" s="29" t="e">
        <f>K531/#REF!</f>
        <v>#REF!</v>
      </c>
      <c r="U531" s="29" t="e">
        <f>L531/#REF!</f>
        <v>#REF!</v>
      </c>
      <c r="W531" t="str">
        <f>VLOOKUP(R531,'De Para'!$O$9:$P$25,2,FALSE)</f>
        <v>Lojas com todas as metas</v>
      </c>
      <c r="X531">
        <f>VLOOKUP(W531,content!$B:$C,2,FALSE)</f>
        <v>741869</v>
      </c>
      <c r="Y531">
        <f>VLOOKUP(F531&amp;W531,content!$E:$H,4,FALSE)</f>
        <v>741893</v>
      </c>
    </row>
    <row r="532" spans="1:25" x14ac:dyDescent="0.25">
      <c r="A532">
        <v>1361</v>
      </c>
      <c r="B532" t="str">
        <f>VLOOKUP($A532,'De Para'!$AI$2:$AL$1051,2,0)</f>
        <v>SHOP SP MARKET - SP</v>
      </c>
      <c r="C532">
        <f>VLOOKUP($A532,'De Para'!$AI$2:$AL$1051,3,0)</f>
        <v>310</v>
      </c>
      <c r="D532" t="str">
        <f>VLOOKUP($A532,'De Para'!$AI$2:$AL$1051,4,0)</f>
        <v>GDE SP</v>
      </c>
      <c r="E532">
        <v>0</v>
      </c>
      <c r="F532" s="7" t="str">
        <f>VLOOKUP($A532,'[1]PORTE 18-19'!$A$4:$M$1053,13,0)</f>
        <v>PORTE 3</v>
      </c>
      <c r="G532">
        <f>VLOOKUP($F532,'De Para'!$M$2:$O$7,3,0)</f>
        <v>90</v>
      </c>
      <c r="H532" s="7" t="str">
        <f>VLOOKUP($R532,'De Para'!$M$10:$N$25,2,0)</f>
        <v>PERFIL A</v>
      </c>
      <c r="I532" s="7" t="str">
        <f t="shared" si="64"/>
        <v>PORTE 3 / PERFIL A</v>
      </c>
      <c r="J532" s="1">
        <f>VLOOKUP($A532,'De Para'!$D$2:$E$1051,2,0)</f>
        <v>152571.62999999998</v>
      </c>
      <c r="K532" s="1">
        <f>VLOOKUP($A532,'De Para'!$A$2:$B$1051,2,0)</f>
        <v>149868.31546765834</v>
      </c>
      <c r="L532" s="1">
        <f>VLOOKUP(A532,'De Para'!$G$2:$H$1050,2,0)</f>
        <v>80097.035286206374</v>
      </c>
      <c r="M532">
        <f>VLOOKUP($A532,'De Para'!$J$2:$K$1051,2,0)</f>
        <v>50</v>
      </c>
      <c r="N532">
        <f t="shared" si="66"/>
        <v>1</v>
      </c>
      <c r="O532">
        <f t="shared" si="67"/>
        <v>1</v>
      </c>
      <c r="P532">
        <f t="shared" si="68"/>
        <v>1</v>
      </c>
      <c r="Q532">
        <f t="shared" si="69"/>
        <v>1</v>
      </c>
      <c r="R532" t="str">
        <f t="shared" si="65"/>
        <v>1111</v>
      </c>
      <c r="S532" s="29" t="e">
        <f>J532/#REF!</f>
        <v>#REF!</v>
      </c>
      <c r="T532" s="29" t="e">
        <f>K532/#REF!</f>
        <v>#REF!</v>
      </c>
      <c r="U532" s="29" t="e">
        <f>L532/#REF!</f>
        <v>#REF!</v>
      </c>
      <c r="W532" t="str">
        <f>VLOOKUP(R532,'De Para'!$O$9:$P$25,2,FALSE)</f>
        <v>Lojas com todas as metas</v>
      </c>
      <c r="X532">
        <f>VLOOKUP(W532,content!$B:$C,2,FALSE)</f>
        <v>741869</v>
      </c>
      <c r="Y532">
        <f>VLOOKUP(F532&amp;W532,content!$E:$H,4,FALSE)</f>
        <v>741893</v>
      </c>
    </row>
    <row r="533" spans="1:25" x14ac:dyDescent="0.25">
      <c r="A533">
        <v>1362</v>
      </c>
      <c r="B533" t="str">
        <f>VLOOKUP($A533,'De Para'!$AI$2:$AL$1051,2,0)</f>
        <v>CRICIÚMA - SC</v>
      </c>
      <c r="C533">
        <f>VLOOKUP($A533,'De Para'!$AI$2:$AL$1051,3,0)</f>
        <v>511</v>
      </c>
      <c r="D533" t="str">
        <f>VLOOKUP($A533,'De Para'!$AI$2:$AL$1051,4,0)</f>
        <v>SUL</v>
      </c>
      <c r="E533">
        <v>0</v>
      </c>
      <c r="F533" s="7" t="str">
        <f>VLOOKUP($A533,'[1]PORTE 18-19'!$A$4:$M$1053,13,0)</f>
        <v>PORTE 2</v>
      </c>
      <c r="G533">
        <f>VLOOKUP($F533,'De Para'!$M$2:$O$7,3,0)</f>
        <v>70</v>
      </c>
      <c r="H533" s="7" t="str">
        <f>VLOOKUP($R533,'De Para'!$M$10:$N$25,2,0)</f>
        <v>PERFIL A</v>
      </c>
      <c r="I533" s="7" t="str">
        <f t="shared" si="64"/>
        <v>PORTE 2 / PERFIL A</v>
      </c>
      <c r="J533" s="1">
        <f>VLOOKUP($A533,'De Para'!$D$2:$E$1051,2,0)</f>
        <v>173458.67999999996</v>
      </c>
      <c r="K533" s="1">
        <f>VLOOKUP($A533,'De Para'!$A$2:$B$1051,2,0)</f>
        <v>230829.60003261495</v>
      </c>
      <c r="L533" s="1">
        <f>VLOOKUP(A533,'De Para'!$G$2:$H$1050,2,0)</f>
        <v>35469.768149509466</v>
      </c>
      <c r="M533">
        <f>VLOOKUP($A533,'De Para'!$J$2:$K$1051,2,0)</f>
        <v>36</v>
      </c>
      <c r="N533">
        <f t="shared" si="66"/>
        <v>1</v>
      </c>
      <c r="O533">
        <f t="shared" si="67"/>
        <v>1</v>
      </c>
      <c r="P533">
        <f t="shared" si="68"/>
        <v>1</v>
      </c>
      <c r="Q533">
        <f t="shared" si="69"/>
        <v>1</v>
      </c>
      <c r="R533" t="str">
        <f t="shared" si="65"/>
        <v>1111</v>
      </c>
      <c r="S533" s="29" t="e">
        <f>J533/#REF!</f>
        <v>#REF!</v>
      </c>
      <c r="T533" s="29" t="e">
        <f>K533/#REF!</f>
        <v>#REF!</v>
      </c>
      <c r="U533" s="29" t="e">
        <f>L533/#REF!</f>
        <v>#REF!</v>
      </c>
      <c r="W533" t="str">
        <f>VLOOKUP(R533,'De Para'!$O$9:$P$25,2,FALSE)</f>
        <v>Lojas com todas as metas</v>
      </c>
      <c r="X533">
        <f>VLOOKUP(W533,content!$B:$C,2,FALSE)</f>
        <v>741869</v>
      </c>
      <c r="Y533">
        <f>VLOOKUP(F533&amp;W533,content!$E:$H,4,FALSE)</f>
        <v>741882</v>
      </c>
    </row>
    <row r="534" spans="1:25" x14ac:dyDescent="0.25">
      <c r="A534">
        <v>1363</v>
      </c>
      <c r="B534" t="str">
        <f>VLOOKUP($A534,'De Para'!$AI$2:$AL$1051,2,0)</f>
        <v>PINHAIS - PR</v>
      </c>
      <c r="C534">
        <f>VLOOKUP($A534,'De Para'!$AI$2:$AL$1051,3,0)</f>
        <v>512</v>
      </c>
      <c r="D534" t="str">
        <f>VLOOKUP($A534,'De Para'!$AI$2:$AL$1051,4,0)</f>
        <v>SUL</v>
      </c>
      <c r="E534">
        <v>0</v>
      </c>
      <c r="F534" s="7" t="str">
        <f>VLOOKUP($A534,'[1]PORTE 18-19'!$A$4:$M$1053,13,0)</f>
        <v>PORTE 3</v>
      </c>
      <c r="G534">
        <f>VLOOKUP($F534,'De Para'!$M$2:$O$7,3,0)</f>
        <v>90</v>
      </c>
      <c r="H534" s="7" t="str">
        <f>VLOOKUP($R534,'De Para'!$M$10:$N$25,2,0)</f>
        <v>PERFIL A</v>
      </c>
      <c r="I534" s="7" t="str">
        <f t="shared" si="64"/>
        <v>PORTE 3 / PERFIL A</v>
      </c>
      <c r="J534" s="1">
        <f>VLOOKUP($A534,'De Para'!$D$2:$E$1051,2,0)</f>
        <v>237508.38</v>
      </c>
      <c r="K534" s="1">
        <f>VLOOKUP($A534,'De Para'!$A$2:$B$1051,2,0)</f>
        <v>269682.90726927167</v>
      </c>
      <c r="L534" s="1">
        <f>VLOOKUP(A534,'De Para'!$G$2:$H$1050,2,0)</f>
        <v>47883.905827491457</v>
      </c>
      <c r="M534">
        <f>VLOOKUP($A534,'De Para'!$J$2:$K$1051,2,0)</f>
        <v>74</v>
      </c>
      <c r="N534">
        <f t="shared" si="66"/>
        <v>1</v>
      </c>
      <c r="O534">
        <f t="shared" si="67"/>
        <v>1</v>
      </c>
      <c r="P534">
        <f t="shared" si="68"/>
        <v>1</v>
      </c>
      <c r="Q534">
        <f t="shared" si="69"/>
        <v>1</v>
      </c>
      <c r="R534" t="str">
        <f t="shared" si="65"/>
        <v>1111</v>
      </c>
      <c r="S534" s="29" t="e">
        <f>J534/#REF!</f>
        <v>#REF!</v>
      </c>
      <c r="T534" s="29" t="e">
        <f>K534/#REF!</f>
        <v>#REF!</v>
      </c>
      <c r="U534" s="29" t="e">
        <f>L534/#REF!</f>
        <v>#REF!</v>
      </c>
      <c r="W534" t="str">
        <f>VLOOKUP(R534,'De Para'!$O$9:$P$25,2,FALSE)</f>
        <v>Lojas com todas as metas</v>
      </c>
      <c r="X534">
        <f>VLOOKUP(W534,content!$B:$C,2,FALSE)</f>
        <v>741869</v>
      </c>
      <c r="Y534">
        <f>VLOOKUP(F534&amp;W534,content!$E:$H,4,FALSE)</f>
        <v>741893</v>
      </c>
    </row>
    <row r="535" spans="1:25" x14ac:dyDescent="0.25">
      <c r="A535">
        <v>1364</v>
      </c>
      <c r="B535" t="str">
        <f>VLOOKUP($A535,'De Para'!$AI$2:$AL$1051,2,0)</f>
        <v>POUSO ALEGRE - MG</v>
      </c>
      <c r="C535">
        <f>VLOOKUP($A535,'De Para'!$AI$2:$AL$1051,3,0)</f>
        <v>411</v>
      </c>
      <c r="D535" t="str">
        <f>VLOOKUP($A535,'De Para'!$AI$2:$AL$1051,4,0)</f>
        <v>MG/NE</v>
      </c>
      <c r="E535">
        <v>0</v>
      </c>
      <c r="F535" s="7" t="str">
        <f>VLOOKUP($A535,'[1]PORTE 18-19'!$A$4:$M$1053,13,0)</f>
        <v>PORTE 4</v>
      </c>
      <c r="G535">
        <f>VLOOKUP($F535,'De Para'!$M$2:$O$7,3,0)</f>
        <v>115</v>
      </c>
      <c r="H535" s="7" t="str">
        <f>VLOOKUP($R535,'De Para'!$M$10:$N$25,2,0)</f>
        <v>PERFIL A</v>
      </c>
      <c r="I535" s="7" t="str">
        <f t="shared" si="64"/>
        <v>PORTE 4 / PERFIL A</v>
      </c>
      <c r="J535" s="1">
        <f>VLOOKUP($A535,'De Para'!$D$2:$E$1051,2,0)</f>
        <v>443420.20000000007</v>
      </c>
      <c r="K535" s="1">
        <f>VLOOKUP($A535,'De Para'!$A$2:$B$1051,2,0)</f>
        <v>398128.80924304877</v>
      </c>
      <c r="L535" s="1">
        <f>VLOOKUP(A535,'De Para'!$G$2:$H$1050,2,0)</f>
        <v>106078.83716595056</v>
      </c>
      <c r="M535">
        <f>VLOOKUP($A535,'De Para'!$J$2:$K$1051,2,0)</f>
        <v>86</v>
      </c>
      <c r="N535">
        <f t="shared" si="66"/>
        <v>1</v>
      </c>
      <c r="O535">
        <f t="shared" si="67"/>
        <v>1</v>
      </c>
      <c r="P535">
        <f t="shared" si="68"/>
        <v>1</v>
      </c>
      <c r="Q535">
        <f t="shared" si="69"/>
        <v>1</v>
      </c>
      <c r="R535" t="str">
        <f t="shared" si="65"/>
        <v>1111</v>
      </c>
      <c r="S535" s="29" t="e">
        <f>J535/#REF!</f>
        <v>#REF!</v>
      </c>
      <c r="T535" s="29" t="e">
        <f>K535/#REF!</f>
        <v>#REF!</v>
      </c>
      <c r="U535" s="29" t="e">
        <f>L535/#REF!</f>
        <v>#REF!</v>
      </c>
      <c r="W535" t="str">
        <f>VLOOKUP(R535,'De Para'!$O$9:$P$25,2,FALSE)</f>
        <v>Lojas com todas as metas</v>
      </c>
      <c r="X535">
        <f>VLOOKUP(W535,content!$B:$C,2,FALSE)</f>
        <v>741869</v>
      </c>
      <c r="Y535">
        <f>VLOOKUP(F535&amp;W535,content!$E:$H,4,FALSE)</f>
        <v>741916</v>
      </c>
    </row>
    <row r="536" spans="1:25" x14ac:dyDescent="0.25">
      <c r="A536">
        <v>1365</v>
      </c>
      <c r="B536" t="str">
        <f>VLOOKUP($A536,'De Para'!$AI$2:$AL$1051,2,0)</f>
        <v>VARGINHA - MG</v>
      </c>
      <c r="C536">
        <f>VLOOKUP($A536,'De Para'!$AI$2:$AL$1051,3,0)</f>
        <v>411</v>
      </c>
      <c r="D536" t="str">
        <f>VLOOKUP($A536,'De Para'!$AI$2:$AL$1051,4,0)</f>
        <v>MG/NE</v>
      </c>
      <c r="E536">
        <v>0</v>
      </c>
      <c r="F536" s="7" t="str">
        <f>VLOOKUP($A536,'[1]PORTE 18-19'!$A$4:$M$1053,13,0)</f>
        <v>PORTE 3</v>
      </c>
      <c r="G536">
        <f>VLOOKUP($F536,'De Para'!$M$2:$O$7,3,0)</f>
        <v>90</v>
      </c>
      <c r="H536" s="7" t="str">
        <f>VLOOKUP($R536,'De Para'!$M$10:$N$25,2,0)</f>
        <v>PERFIL A</v>
      </c>
      <c r="I536" s="7" t="str">
        <f t="shared" si="64"/>
        <v>PORTE 3 / PERFIL A</v>
      </c>
      <c r="J536" s="1">
        <f>VLOOKUP($A536,'De Para'!$D$2:$E$1051,2,0)</f>
        <v>184532.43999999994</v>
      </c>
      <c r="K536" s="1">
        <f>VLOOKUP($A536,'De Para'!$A$2:$B$1051,2,0)</f>
        <v>162631.90060082317</v>
      </c>
      <c r="L536" s="1">
        <f>VLOOKUP(A536,'De Para'!$G$2:$H$1050,2,0)</f>
        <v>94042.64328864243</v>
      </c>
      <c r="M536">
        <f>VLOOKUP($A536,'De Para'!$J$2:$K$1051,2,0)</f>
        <v>59</v>
      </c>
      <c r="N536">
        <f t="shared" si="66"/>
        <v>1</v>
      </c>
      <c r="O536">
        <f t="shared" si="67"/>
        <v>1</v>
      </c>
      <c r="P536">
        <f t="shared" si="68"/>
        <v>1</v>
      </c>
      <c r="Q536">
        <f t="shared" si="69"/>
        <v>1</v>
      </c>
      <c r="R536" t="str">
        <f t="shared" si="65"/>
        <v>1111</v>
      </c>
      <c r="S536" s="29" t="e">
        <f>J536/#REF!</f>
        <v>#REF!</v>
      </c>
      <c r="T536" s="29" t="e">
        <f>K536/#REF!</f>
        <v>#REF!</v>
      </c>
      <c r="U536" s="29" t="e">
        <f>L536/#REF!</f>
        <v>#REF!</v>
      </c>
      <c r="W536" t="str">
        <f>VLOOKUP(R536,'De Para'!$O$9:$P$25,2,FALSE)</f>
        <v>Lojas com todas as metas</v>
      </c>
      <c r="X536">
        <f>VLOOKUP(W536,content!$B:$C,2,FALSE)</f>
        <v>741869</v>
      </c>
      <c r="Y536">
        <f>VLOOKUP(F536&amp;W536,content!$E:$H,4,FALSE)</f>
        <v>741893</v>
      </c>
    </row>
    <row r="537" spans="1:25" x14ac:dyDescent="0.25">
      <c r="A537">
        <v>1366</v>
      </c>
      <c r="B537" t="str">
        <f>VLOOKUP($A537,'De Para'!$AI$2:$AL$1051,2,0)</f>
        <v>OSASCO 3 - SP</v>
      </c>
      <c r="C537">
        <f>VLOOKUP($A537,'De Para'!$AI$2:$AL$1051,3,0)</f>
        <v>314</v>
      </c>
      <c r="D537" t="str">
        <f>VLOOKUP($A537,'De Para'!$AI$2:$AL$1051,4,0)</f>
        <v>GDE SP</v>
      </c>
      <c r="E537">
        <v>0</v>
      </c>
      <c r="F537" s="7" t="str">
        <f>VLOOKUP($A537,'[1]PORTE 18-19'!$A$4:$M$1053,13,0)</f>
        <v>PORTE 5</v>
      </c>
      <c r="G537">
        <f>VLOOKUP($F537,'De Para'!$M$2:$O$7,3,0)</f>
        <v>140</v>
      </c>
      <c r="H537" s="7" t="str">
        <f>VLOOKUP($R537,'De Para'!$M$10:$N$25,2,0)</f>
        <v>PERFIL A</v>
      </c>
      <c r="I537" s="7" t="str">
        <f t="shared" si="64"/>
        <v>PORTE 5 / PERFIL A</v>
      </c>
      <c r="J537" s="1">
        <f>VLOOKUP($A537,'De Para'!$D$2:$E$1051,2,0)</f>
        <v>695886.38</v>
      </c>
      <c r="K537" s="1">
        <f>VLOOKUP($A537,'De Para'!$A$2:$B$1051,2,0)</f>
        <v>1012649.4688264761</v>
      </c>
      <c r="L537" s="1">
        <f>VLOOKUP(A537,'De Para'!$G$2:$H$1050,2,0)</f>
        <v>152533.56652614215</v>
      </c>
      <c r="M537">
        <f>VLOOKUP($A537,'De Para'!$J$2:$K$1051,2,0)</f>
        <v>186</v>
      </c>
      <c r="N537">
        <f t="shared" si="66"/>
        <v>1</v>
      </c>
      <c r="O537">
        <f t="shared" si="67"/>
        <v>1</v>
      </c>
      <c r="P537">
        <f t="shared" si="68"/>
        <v>1</v>
      </c>
      <c r="Q537">
        <f t="shared" si="69"/>
        <v>1</v>
      </c>
      <c r="R537" t="str">
        <f t="shared" si="65"/>
        <v>1111</v>
      </c>
      <c r="S537" s="29" t="e">
        <f>J537/#REF!</f>
        <v>#REF!</v>
      </c>
      <c r="T537" s="29" t="e">
        <f>K537/#REF!</f>
        <v>#REF!</v>
      </c>
      <c r="U537" s="29" t="e">
        <f>L537/#REF!</f>
        <v>#REF!</v>
      </c>
      <c r="W537" t="str">
        <f>VLOOKUP(R537,'De Para'!$O$9:$P$25,2,FALSE)</f>
        <v>Lojas com todas as metas</v>
      </c>
      <c r="X537">
        <f>VLOOKUP(W537,content!$B:$C,2,FALSE)</f>
        <v>741869</v>
      </c>
      <c r="Y537">
        <f>VLOOKUP(F537&amp;W537,content!$E:$H,4,FALSE)</f>
        <v>741921</v>
      </c>
    </row>
    <row r="538" spans="1:25" x14ac:dyDescent="0.25">
      <c r="A538">
        <v>1367</v>
      </c>
      <c r="B538" t="str">
        <f>VLOOKUP($A538,'De Para'!$AI$2:$AL$1051,2,0)</f>
        <v>CAMBUCI - SP</v>
      </c>
      <c r="C538">
        <f>VLOOKUP($A538,'De Para'!$AI$2:$AL$1051,3,0)</f>
        <v>319</v>
      </c>
      <c r="D538" t="str">
        <f>VLOOKUP($A538,'De Para'!$AI$2:$AL$1051,4,0)</f>
        <v>GDE SP</v>
      </c>
      <c r="E538">
        <v>0</v>
      </c>
      <c r="F538" s="7" t="str">
        <f>VLOOKUP($A538,'[1]PORTE 18-19'!$A$4:$M$1053,13,0)</f>
        <v>PORTE 1</v>
      </c>
      <c r="G538">
        <f>VLOOKUP($F538,'De Para'!$M$2:$O$7,3,0)</f>
        <v>65</v>
      </c>
      <c r="H538" s="7" t="str">
        <f>VLOOKUP($R538,'De Para'!$M$10:$N$25,2,0)</f>
        <v>PERFIL A</v>
      </c>
      <c r="I538" s="7" t="str">
        <f t="shared" si="64"/>
        <v>PORTE 1 / PERFIL A</v>
      </c>
      <c r="J538" s="1">
        <f>VLOOKUP($A538,'De Para'!$D$2:$E$1051,2,0)</f>
        <v>129539.55</v>
      </c>
      <c r="K538" s="1">
        <f>VLOOKUP($A538,'De Para'!$A$2:$B$1051,2,0)</f>
        <v>90081.802908624173</v>
      </c>
      <c r="L538" s="1">
        <f>VLOOKUP(A538,'De Para'!$G$2:$H$1050,2,0)</f>
        <v>49138.761176119515</v>
      </c>
      <c r="M538">
        <f>VLOOKUP($A538,'De Para'!$J$2:$K$1051,2,0)</f>
        <v>37</v>
      </c>
      <c r="N538">
        <f t="shared" si="66"/>
        <v>1</v>
      </c>
      <c r="O538">
        <f t="shared" si="67"/>
        <v>1</v>
      </c>
      <c r="P538">
        <f t="shared" si="68"/>
        <v>1</v>
      </c>
      <c r="Q538">
        <f t="shared" si="69"/>
        <v>1</v>
      </c>
      <c r="R538" t="str">
        <f t="shared" si="65"/>
        <v>1111</v>
      </c>
      <c r="S538" s="29" t="e">
        <f>J538/#REF!</f>
        <v>#REF!</v>
      </c>
      <c r="T538" s="29" t="e">
        <f>K538/#REF!</f>
        <v>#REF!</v>
      </c>
      <c r="U538" s="29" t="e">
        <f>L538/#REF!</f>
        <v>#REF!</v>
      </c>
      <c r="W538" t="str">
        <f>VLOOKUP(R538,'De Para'!$O$9:$P$25,2,FALSE)</f>
        <v>Lojas com todas as metas</v>
      </c>
      <c r="X538">
        <f>VLOOKUP(W538,content!$B:$C,2,FALSE)</f>
        <v>741869</v>
      </c>
      <c r="Y538">
        <f>VLOOKUP(F538&amp;W538,content!$E:$H,4,FALSE)</f>
        <v>741858</v>
      </c>
    </row>
    <row r="539" spans="1:25" x14ac:dyDescent="0.25">
      <c r="A539">
        <v>1368</v>
      </c>
      <c r="B539" t="str">
        <f>VLOOKUP($A539,'De Para'!$AI$2:$AL$1051,2,0)</f>
        <v>ITAPEVA - SP</v>
      </c>
      <c r="C539">
        <f>VLOOKUP($A539,'De Para'!$AI$2:$AL$1051,3,0)</f>
        <v>115</v>
      </c>
      <c r="D539" t="str">
        <f>VLOOKUP($A539,'De Para'!$AI$2:$AL$1051,4,0)</f>
        <v>SPI/CO</v>
      </c>
      <c r="E539">
        <v>0</v>
      </c>
      <c r="F539" s="7" t="str">
        <f>VLOOKUP($A539,'[1]PORTE 18-19'!$A$4:$M$1053,13,0)</f>
        <v>PORTE 3</v>
      </c>
      <c r="G539">
        <f>VLOOKUP($F539,'De Para'!$M$2:$O$7,3,0)</f>
        <v>90</v>
      </c>
      <c r="H539" s="7" t="str">
        <f>VLOOKUP($R539,'De Para'!$M$10:$N$25,2,0)</f>
        <v>PERFIL A</v>
      </c>
      <c r="I539" s="7" t="str">
        <f t="shared" si="64"/>
        <v>PORTE 3 / PERFIL A</v>
      </c>
      <c r="J539" s="1">
        <f>VLOOKUP($A539,'De Para'!$D$2:$E$1051,2,0)</f>
        <v>287482.94</v>
      </c>
      <c r="K539" s="1">
        <f>VLOOKUP($A539,'De Para'!$A$2:$B$1051,2,0)</f>
        <v>212163.20126454759</v>
      </c>
      <c r="L539" s="1">
        <f>VLOOKUP(A539,'De Para'!$G$2:$H$1050,2,0)</f>
        <v>60974.537554181908</v>
      </c>
      <c r="M539">
        <f>VLOOKUP($A539,'De Para'!$J$2:$K$1051,2,0)</f>
        <v>74</v>
      </c>
      <c r="N539">
        <f t="shared" si="66"/>
        <v>1</v>
      </c>
      <c r="O539">
        <f t="shared" si="67"/>
        <v>1</v>
      </c>
      <c r="P539">
        <f t="shared" si="68"/>
        <v>1</v>
      </c>
      <c r="Q539">
        <f t="shared" si="69"/>
        <v>1</v>
      </c>
      <c r="R539" t="str">
        <f t="shared" si="65"/>
        <v>1111</v>
      </c>
      <c r="S539" s="29" t="e">
        <f>J539/#REF!</f>
        <v>#REF!</v>
      </c>
      <c r="T539" s="29" t="e">
        <f>K539/#REF!</f>
        <v>#REF!</v>
      </c>
      <c r="U539" s="29" t="e">
        <f>L539/#REF!</f>
        <v>#REF!</v>
      </c>
      <c r="W539" t="str">
        <f>VLOOKUP(R539,'De Para'!$O$9:$P$25,2,FALSE)</f>
        <v>Lojas com todas as metas</v>
      </c>
      <c r="X539">
        <f>VLOOKUP(W539,content!$B:$C,2,FALSE)</f>
        <v>741869</v>
      </c>
      <c r="Y539">
        <f>VLOOKUP(F539&amp;W539,content!$E:$H,4,FALSE)</f>
        <v>741893</v>
      </c>
    </row>
    <row r="540" spans="1:25" x14ac:dyDescent="0.25">
      <c r="A540">
        <v>1369</v>
      </c>
      <c r="B540" t="str">
        <f>VLOOKUP($A540,'De Para'!$AI$2:$AL$1051,2,0)</f>
        <v>CAMPOS DO JORDÃO - SP</v>
      </c>
      <c r="C540">
        <f>VLOOKUP($A540,'De Para'!$AI$2:$AL$1051,3,0)</f>
        <v>112</v>
      </c>
      <c r="D540" t="str">
        <f>VLOOKUP($A540,'De Para'!$AI$2:$AL$1051,4,0)</f>
        <v>SPI/CO</v>
      </c>
      <c r="E540">
        <v>0</v>
      </c>
      <c r="F540" s="7" t="str">
        <f>VLOOKUP($A540,'[1]PORTE 18-19'!$A$4:$M$1053,13,0)</f>
        <v>PORTE 3</v>
      </c>
      <c r="G540">
        <f>VLOOKUP($F540,'De Para'!$M$2:$O$7,3,0)</f>
        <v>90</v>
      </c>
      <c r="H540" s="7" t="str">
        <f>VLOOKUP($R540,'De Para'!$M$10:$N$25,2,0)</f>
        <v>PERFIL A</v>
      </c>
      <c r="I540" s="7" t="str">
        <f t="shared" si="64"/>
        <v>PORTE 3 / PERFIL A</v>
      </c>
      <c r="J540" s="1">
        <f>VLOOKUP($A540,'De Para'!$D$2:$E$1051,2,0)</f>
        <v>329735.52</v>
      </c>
      <c r="K540" s="1">
        <f>VLOOKUP($A540,'De Para'!$A$2:$B$1051,2,0)</f>
        <v>162331.24041664475</v>
      </c>
      <c r="L540" s="1">
        <f>VLOOKUP(A540,'De Para'!$G$2:$H$1050,2,0)</f>
        <v>89876.979095341143</v>
      </c>
      <c r="M540">
        <f>VLOOKUP($A540,'De Para'!$J$2:$K$1051,2,0)</f>
        <v>64</v>
      </c>
      <c r="N540">
        <f t="shared" si="66"/>
        <v>1</v>
      </c>
      <c r="O540">
        <f t="shared" si="67"/>
        <v>1</v>
      </c>
      <c r="P540">
        <f t="shared" si="68"/>
        <v>1</v>
      </c>
      <c r="Q540">
        <f t="shared" si="69"/>
        <v>1</v>
      </c>
      <c r="R540" t="str">
        <f t="shared" si="65"/>
        <v>1111</v>
      </c>
      <c r="S540" s="29" t="e">
        <f>J540/#REF!</f>
        <v>#REF!</v>
      </c>
      <c r="T540" s="29" t="e">
        <f>K540/#REF!</f>
        <v>#REF!</v>
      </c>
      <c r="U540" s="29" t="e">
        <f>L540/#REF!</f>
        <v>#REF!</v>
      </c>
      <c r="W540" t="str">
        <f>VLOOKUP(R540,'De Para'!$O$9:$P$25,2,FALSE)</f>
        <v>Lojas com todas as metas</v>
      </c>
      <c r="X540">
        <f>VLOOKUP(W540,content!$B:$C,2,FALSE)</f>
        <v>741869</v>
      </c>
      <c r="Y540">
        <f>VLOOKUP(F540&amp;W540,content!$E:$H,4,FALSE)</f>
        <v>741893</v>
      </c>
    </row>
    <row r="541" spans="1:25" x14ac:dyDescent="0.25">
      <c r="A541">
        <v>1370</v>
      </c>
      <c r="B541" t="str">
        <f>VLOOKUP($A541,'De Para'!$AI$2:$AL$1051,2,0)</f>
        <v>SHOP MAXI JUNDIAÍ - SP</v>
      </c>
      <c r="C541">
        <f>VLOOKUP($A541,'De Para'!$AI$2:$AL$1051,3,0)</f>
        <v>114</v>
      </c>
      <c r="D541" t="str">
        <f>VLOOKUP($A541,'De Para'!$AI$2:$AL$1051,4,0)</f>
        <v>SPI/CO</v>
      </c>
      <c r="E541">
        <v>0</v>
      </c>
      <c r="F541" s="7" t="str">
        <f>VLOOKUP($A541,'[1]PORTE 18-19'!$A$4:$M$1053,13,0)</f>
        <v>PORTE 5</v>
      </c>
      <c r="G541">
        <f>VLOOKUP($F541,'De Para'!$M$2:$O$7,3,0)</f>
        <v>140</v>
      </c>
      <c r="H541" s="7" t="str">
        <f>VLOOKUP($R541,'De Para'!$M$10:$N$25,2,0)</f>
        <v>PERFIL A</v>
      </c>
      <c r="I541" s="7" t="str">
        <f t="shared" si="64"/>
        <v>PORTE 5 / PERFIL A</v>
      </c>
      <c r="J541" s="1">
        <f>VLOOKUP($A541,'De Para'!$D$2:$E$1051,2,0)</f>
        <v>557225.92000000004</v>
      </c>
      <c r="K541" s="1">
        <f>VLOOKUP($A541,'De Para'!$A$2:$B$1051,2,0)</f>
        <v>518238.7290941478</v>
      </c>
      <c r="L541" s="1">
        <f>VLOOKUP(A541,'De Para'!$G$2:$H$1050,2,0)</f>
        <v>180314.0846780529</v>
      </c>
      <c r="M541">
        <f>VLOOKUP($A541,'De Para'!$J$2:$K$1051,2,0)</f>
        <v>138</v>
      </c>
      <c r="N541">
        <f t="shared" si="66"/>
        <v>1</v>
      </c>
      <c r="O541">
        <f t="shared" si="67"/>
        <v>1</v>
      </c>
      <c r="P541">
        <f t="shared" si="68"/>
        <v>1</v>
      </c>
      <c r="Q541">
        <f t="shared" si="69"/>
        <v>1</v>
      </c>
      <c r="R541" t="str">
        <f t="shared" si="65"/>
        <v>1111</v>
      </c>
      <c r="S541" s="29" t="e">
        <f>J541/#REF!</f>
        <v>#REF!</v>
      </c>
      <c r="T541" s="29" t="e">
        <f>K541/#REF!</f>
        <v>#REF!</v>
      </c>
      <c r="U541" s="29" t="e">
        <f>L541/#REF!</f>
        <v>#REF!</v>
      </c>
      <c r="W541" t="str">
        <f>VLOOKUP(R541,'De Para'!$O$9:$P$25,2,FALSE)</f>
        <v>Lojas com todas as metas</v>
      </c>
      <c r="X541">
        <f>VLOOKUP(W541,content!$B:$C,2,FALSE)</f>
        <v>741869</v>
      </c>
      <c r="Y541">
        <f>VLOOKUP(F541&amp;W541,content!$E:$H,4,FALSE)</f>
        <v>741921</v>
      </c>
    </row>
    <row r="542" spans="1:25" x14ac:dyDescent="0.25">
      <c r="A542">
        <v>1371</v>
      </c>
      <c r="B542" t="str">
        <f>VLOOKUP($A542,'De Para'!$AI$2:$AL$1051,2,0)</f>
        <v>SHOP CENTERVALE - S. J. CAMPOS - SP</v>
      </c>
      <c r="C542">
        <f>VLOOKUP($A542,'De Para'!$AI$2:$AL$1051,3,0)</f>
        <v>112</v>
      </c>
      <c r="D542" t="str">
        <f>VLOOKUP($A542,'De Para'!$AI$2:$AL$1051,4,0)</f>
        <v>SPI/CO</v>
      </c>
      <c r="E542">
        <v>0</v>
      </c>
      <c r="F542" s="7" t="str">
        <f>VLOOKUP($A542,'[1]PORTE 18-19'!$A$4:$M$1053,13,0)</f>
        <v>PORTE 3</v>
      </c>
      <c r="G542">
        <f>VLOOKUP($F542,'De Para'!$M$2:$O$7,3,0)</f>
        <v>90</v>
      </c>
      <c r="H542" s="7" t="str">
        <f>VLOOKUP($R542,'De Para'!$M$10:$N$25,2,0)</f>
        <v>PERFIL A</v>
      </c>
      <c r="I542" s="7" t="str">
        <f t="shared" si="64"/>
        <v>PORTE 3 / PERFIL A</v>
      </c>
      <c r="J542" s="1">
        <f>VLOOKUP($A542,'De Para'!$D$2:$E$1051,2,0)</f>
        <v>147871.71</v>
      </c>
      <c r="K542" s="1">
        <f>VLOOKUP($A542,'De Para'!$A$2:$B$1051,2,0)</f>
        <v>144745.91287273448</v>
      </c>
      <c r="L542" s="1">
        <f>VLOOKUP(A542,'De Para'!$G$2:$H$1050,2,0)</f>
        <v>58375.38213704271</v>
      </c>
      <c r="M542">
        <f>VLOOKUP($A542,'De Para'!$J$2:$K$1051,2,0)</f>
        <v>54</v>
      </c>
      <c r="N542">
        <f t="shared" si="66"/>
        <v>1</v>
      </c>
      <c r="O542">
        <f t="shared" si="67"/>
        <v>1</v>
      </c>
      <c r="P542">
        <f t="shared" si="68"/>
        <v>1</v>
      </c>
      <c r="Q542">
        <f t="shared" si="69"/>
        <v>1</v>
      </c>
      <c r="R542" t="str">
        <f t="shared" si="65"/>
        <v>1111</v>
      </c>
      <c r="S542" s="29" t="e">
        <f>J542/#REF!</f>
        <v>#REF!</v>
      </c>
      <c r="T542" s="29" t="e">
        <f>K542/#REF!</f>
        <v>#REF!</v>
      </c>
      <c r="U542" s="29" t="e">
        <f>L542/#REF!</f>
        <v>#REF!</v>
      </c>
      <c r="W542" t="str">
        <f>VLOOKUP(R542,'De Para'!$O$9:$P$25,2,FALSE)</f>
        <v>Lojas com todas as metas</v>
      </c>
      <c r="X542">
        <f>VLOOKUP(W542,content!$B:$C,2,FALSE)</f>
        <v>741869</v>
      </c>
      <c r="Y542">
        <f>VLOOKUP(F542&amp;W542,content!$E:$H,4,FALSE)</f>
        <v>741893</v>
      </c>
    </row>
    <row r="543" spans="1:25" x14ac:dyDescent="0.25">
      <c r="A543">
        <v>1372</v>
      </c>
      <c r="B543" t="str">
        <f>VLOOKUP($A543,'De Para'!$AI$2:$AL$1051,2,0)</f>
        <v>SHOP ABC - STO. ANDRÉ - SP</v>
      </c>
      <c r="C543">
        <f>VLOOKUP($A543,'De Para'!$AI$2:$AL$1051,3,0)</f>
        <v>613</v>
      </c>
      <c r="D543" t="str">
        <f>VLOOKUP($A543,'De Para'!$AI$2:$AL$1051,4,0)</f>
        <v>PREMIUM</v>
      </c>
      <c r="E543">
        <v>0</v>
      </c>
      <c r="F543" s="7" t="str">
        <f>VLOOKUP($A543,'[1]PORTE 18-19'!$A$4:$M$1053,13,0)</f>
        <v>PORTE 3</v>
      </c>
      <c r="G543">
        <f>VLOOKUP($F543,'De Para'!$M$2:$O$7,3,0)</f>
        <v>90</v>
      </c>
      <c r="H543" s="7" t="str">
        <f>VLOOKUP($R543,'De Para'!$M$10:$N$25,2,0)</f>
        <v>PERFIL B</v>
      </c>
      <c r="I543" s="7" t="str">
        <f t="shared" si="64"/>
        <v>PORTE 3 / PERFIL B</v>
      </c>
      <c r="J543" s="1">
        <f>VLOOKUP($A543,'De Para'!$D$2:$E$1051,2,0)</f>
        <v>0</v>
      </c>
      <c r="K543" s="1">
        <f>VLOOKUP($A543,'De Para'!$A$2:$B$1051,2,0)</f>
        <v>148768.80537062467</v>
      </c>
      <c r="L543" s="1">
        <f>VLOOKUP(A543,'De Para'!$G$2:$H$1050,2,0)</f>
        <v>44206.35545741961</v>
      </c>
      <c r="M543">
        <f>VLOOKUP($A543,'De Para'!$J$2:$K$1051,2,0)</f>
        <v>41</v>
      </c>
      <c r="N543">
        <f t="shared" si="66"/>
        <v>0</v>
      </c>
      <c r="O543">
        <f t="shared" si="67"/>
        <v>1</v>
      </c>
      <c r="P543">
        <f t="shared" si="68"/>
        <v>1</v>
      </c>
      <c r="Q543">
        <f t="shared" si="69"/>
        <v>1</v>
      </c>
      <c r="R543" t="str">
        <f t="shared" si="65"/>
        <v>0111</v>
      </c>
      <c r="S543" s="29" t="e">
        <f>J543/#REF!</f>
        <v>#REF!</v>
      </c>
      <c r="T543" s="29" t="e">
        <f>K543/#REF!</f>
        <v>#REF!</v>
      </c>
      <c r="U543" s="29" t="e">
        <f>L543/#REF!</f>
        <v>#REF!</v>
      </c>
      <c r="W543" t="str">
        <f>VLOOKUP(R543,'De Para'!$O$9:$P$25,2,FALSE)</f>
        <v>Lojas sem meta de CDC</v>
      </c>
      <c r="X543">
        <f>VLOOKUP(W543,content!$B:$C,2,FALSE)</f>
        <v>741883</v>
      </c>
      <c r="Y543">
        <f>VLOOKUP(F543&amp;W543,content!$E:$H,4,FALSE)</f>
        <v>741896</v>
      </c>
    </row>
    <row r="544" spans="1:25" x14ac:dyDescent="0.25">
      <c r="A544">
        <v>1373</v>
      </c>
      <c r="B544" t="str">
        <f>VLOOKUP($A544,'De Para'!$AI$2:$AL$1051,2,0)</f>
        <v>VALINHOS - SP</v>
      </c>
      <c r="C544">
        <f>VLOOKUP($A544,'De Para'!$AI$2:$AL$1051,3,0)</f>
        <v>114</v>
      </c>
      <c r="D544" t="str">
        <f>VLOOKUP($A544,'De Para'!$AI$2:$AL$1051,4,0)</f>
        <v>SPI/CO</v>
      </c>
      <c r="E544">
        <v>0</v>
      </c>
      <c r="F544" s="7" t="str">
        <f>VLOOKUP($A544,'[1]PORTE 18-19'!$A$4:$M$1053,13,0)</f>
        <v>PORTE 2</v>
      </c>
      <c r="G544">
        <f>VLOOKUP($F544,'De Para'!$M$2:$O$7,3,0)</f>
        <v>70</v>
      </c>
      <c r="H544" s="7" t="str">
        <f>VLOOKUP($R544,'De Para'!$M$10:$N$25,2,0)</f>
        <v>PERFIL A</v>
      </c>
      <c r="I544" s="7" t="str">
        <f t="shared" si="64"/>
        <v>PORTE 2 / PERFIL A</v>
      </c>
      <c r="J544" s="1">
        <f>VLOOKUP($A544,'De Para'!$D$2:$E$1051,2,0)</f>
        <v>247547.13999999996</v>
      </c>
      <c r="K544" s="1">
        <f>VLOOKUP($A544,'De Para'!$A$2:$B$1051,2,0)</f>
        <v>133730.91182229173</v>
      </c>
      <c r="L544" s="1">
        <f>VLOOKUP(A544,'De Para'!$G$2:$H$1050,2,0)</f>
        <v>75945.311719968129</v>
      </c>
      <c r="M544">
        <f>VLOOKUP($A544,'De Para'!$J$2:$K$1051,2,0)</f>
        <v>62</v>
      </c>
      <c r="N544">
        <f t="shared" si="66"/>
        <v>1</v>
      </c>
      <c r="O544">
        <f t="shared" si="67"/>
        <v>1</v>
      </c>
      <c r="P544">
        <f t="shared" si="68"/>
        <v>1</v>
      </c>
      <c r="Q544">
        <f t="shared" si="69"/>
        <v>1</v>
      </c>
      <c r="R544" t="str">
        <f t="shared" si="65"/>
        <v>1111</v>
      </c>
      <c r="S544" s="29" t="e">
        <f>J544/#REF!</f>
        <v>#REF!</v>
      </c>
      <c r="T544" s="29" t="e">
        <f>K544/#REF!</f>
        <v>#REF!</v>
      </c>
      <c r="U544" s="29" t="e">
        <f>L544/#REF!</f>
        <v>#REF!</v>
      </c>
      <c r="W544" t="str">
        <f>VLOOKUP(R544,'De Para'!$O$9:$P$25,2,FALSE)</f>
        <v>Lojas com todas as metas</v>
      </c>
      <c r="X544">
        <f>VLOOKUP(W544,content!$B:$C,2,FALSE)</f>
        <v>741869</v>
      </c>
      <c r="Y544">
        <f>VLOOKUP(F544&amp;W544,content!$E:$H,4,FALSE)</f>
        <v>741882</v>
      </c>
    </row>
    <row r="545" spans="1:25" x14ac:dyDescent="0.25">
      <c r="A545">
        <v>1374</v>
      </c>
      <c r="B545" t="str">
        <f>VLOOKUP($A545,'De Para'!$AI$2:$AL$1051,2,0)</f>
        <v>OSASCO - VL.QUITAÚNA - SP</v>
      </c>
      <c r="C545">
        <f>VLOOKUP($A545,'De Para'!$AI$2:$AL$1051,3,0)</f>
        <v>314</v>
      </c>
      <c r="D545" t="str">
        <f>VLOOKUP($A545,'De Para'!$AI$2:$AL$1051,4,0)</f>
        <v>GDE SP</v>
      </c>
      <c r="E545">
        <v>0</v>
      </c>
      <c r="F545" s="7" t="str">
        <f>VLOOKUP($A545,'[1]PORTE 18-19'!$A$4:$M$1053,13,0)</f>
        <v>PORTE 2</v>
      </c>
      <c r="G545">
        <f>VLOOKUP($F545,'De Para'!$M$2:$O$7,3,0)</f>
        <v>70</v>
      </c>
      <c r="H545" s="7" t="str">
        <f>VLOOKUP($R545,'De Para'!$M$10:$N$25,2,0)</f>
        <v>PERFIL A</v>
      </c>
      <c r="I545" s="7" t="str">
        <f t="shared" si="64"/>
        <v>PORTE 2 / PERFIL A</v>
      </c>
      <c r="J545" s="1">
        <f>VLOOKUP($A545,'De Para'!$D$2:$E$1051,2,0)</f>
        <v>181104.12000000002</v>
      </c>
      <c r="K545" s="1">
        <f>VLOOKUP($A545,'De Para'!$A$2:$B$1051,2,0)</f>
        <v>162567.37132889664</v>
      </c>
      <c r="L545" s="1">
        <f>VLOOKUP(A545,'De Para'!$G$2:$H$1050,2,0)</f>
        <v>62910.528628922708</v>
      </c>
      <c r="M545">
        <f>VLOOKUP($A545,'De Para'!$J$2:$K$1051,2,0)</f>
        <v>42</v>
      </c>
      <c r="N545">
        <f t="shared" si="66"/>
        <v>1</v>
      </c>
      <c r="O545">
        <f t="shared" si="67"/>
        <v>1</v>
      </c>
      <c r="P545">
        <f t="shared" si="68"/>
        <v>1</v>
      </c>
      <c r="Q545">
        <f t="shared" si="69"/>
        <v>1</v>
      </c>
      <c r="R545" t="str">
        <f t="shared" si="65"/>
        <v>1111</v>
      </c>
      <c r="S545" s="29" t="e">
        <f>J545/#REF!</f>
        <v>#REF!</v>
      </c>
      <c r="T545" s="29" t="e">
        <f>K545/#REF!</f>
        <v>#REF!</v>
      </c>
      <c r="U545" s="29" t="e">
        <f>L545/#REF!</f>
        <v>#REF!</v>
      </c>
      <c r="W545" t="str">
        <f>VLOOKUP(R545,'De Para'!$O$9:$P$25,2,FALSE)</f>
        <v>Lojas com todas as metas</v>
      </c>
      <c r="X545">
        <f>VLOOKUP(W545,content!$B:$C,2,FALSE)</f>
        <v>741869</v>
      </c>
      <c r="Y545">
        <f>VLOOKUP(F545&amp;W545,content!$E:$H,4,FALSE)</f>
        <v>741882</v>
      </c>
    </row>
    <row r="546" spans="1:25" x14ac:dyDescent="0.25">
      <c r="A546">
        <v>1375</v>
      </c>
      <c r="B546" t="str">
        <f>VLOOKUP($A546,'De Para'!$AI$2:$AL$1051,2,0)</f>
        <v>AMERICANA 2 - SP</v>
      </c>
      <c r="C546">
        <f>VLOOKUP($A546,'De Para'!$AI$2:$AL$1051,3,0)</f>
        <v>116</v>
      </c>
      <c r="D546" t="str">
        <f>VLOOKUP($A546,'De Para'!$AI$2:$AL$1051,4,0)</f>
        <v>SPI/CO</v>
      </c>
      <c r="E546">
        <v>0</v>
      </c>
      <c r="F546" s="7" t="str">
        <f>VLOOKUP($A546,'[1]PORTE 18-19'!$A$4:$M$1053,13,0)</f>
        <v>PORTE 2</v>
      </c>
      <c r="G546">
        <f>VLOOKUP($F546,'De Para'!$M$2:$O$7,3,0)</f>
        <v>70</v>
      </c>
      <c r="H546" s="7" t="str">
        <f>VLOOKUP($R546,'De Para'!$M$10:$N$25,2,0)</f>
        <v>PERFIL A</v>
      </c>
      <c r="I546" s="7" t="str">
        <f t="shared" si="64"/>
        <v>PORTE 2 / PERFIL A</v>
      </c>
      <c r="J546" s="1">
        <f>VLOOKUP($A546,'De Para'!$D$2:$E$1051,2,0)</f>
        <v>205131.43</v>
      </c>
      <c r="K546" s="1">
        <f>VLOOKUP($A546,'De Para'!$A$2:$B$1051,2,0)</f>
        <v>105394.32308604315</v>
      </c>
      <c r="L546" s="1">
        <f>VLOOKUP(A546,'De Para'!$G$2:$H$1050,2,0)</f>
        <v>33401.323792398347</v>
      </c>
      <c r="M546">
        <f>VLOOKUP($A546,'De Para'!$J$2:$K$1051,2,0)</f>
        <v>43</v>
      </c>
      <c r="N546">
        <f t="shared" si="66"/>
        <v>1</v>
      </c>
      <c r="O546">
        <f t="shared" si="67"/>
        <v>1</v>
      </c>
      <c r="P546">
        <f t="shared" si="68"/>
        <v>1</v>
      </c>
      <c r="Q546">
        <f t="shared" si="69"/>
        <v>1</v>
      </c>
      <c r="R546" t="str">
        <f t="shared" si="65"/>
        <v>1111</v>
      </c>
      <c r="S546" s="29" t="e">
        <f>J546/#REF!</f>
        <v>#REF!</v>
      </c>
      <c r="T546" s="29" t="e">
        <f>K546/#REF!</f>
        <v>#REF!</v>
      </c>
      <c r="U546" s="29" t="e">
        <f>L546/#REF!</f>
        <v>#REF!</v>
      </c>
      <c r="W546" t="str">
        <f>VLOOKUP(R546,'De Para'!$O$9:$P$25,2,FALSE)</f>
        <v>Lojas com todas as metas</v>
      </c>
      <c r="X546">
        <f>VLOOKUP(W546,content!$B:$C,2,FALSE)</f>
        <v>741869</v>
      </c>
      <c r="Y546">
        <f>VLOOKUP(F546&amp;W546,content!$E:$H,4,FALSE)</f>
        <v>741882</v>
      </c>
    </row>
    <row r="547" spans="1:25" x14ac:dyDescent="0.25">
      <c r="A547">
        <v>1377</v>
      </c>
      <c r="B547" t="str">
        <f>VLOOKUP($A547,'De Para'!$AI$2:$AL$1051,2,0)</f>
        <v>LENÇÓIS PAULISTA - SP</v>
      </c>
      <c r="C547">
        <f>VLOOKUP($A547,'De Para'!$AI$2:$AL$1051,3,0)</f>
        <v>514</v>
      </c>
      <c r="D547" t="str">
        <f>VLOOKUP($A547,'De Para'!$AI$2:$AL$1051,4,0)</f>
        <v>SUL</v>
      </c>
      <c r="E547">
        <v>0</v>
      </c>
      <c r="F547" s="7" t="str">
        <f>VLOOKUP($A547,'[1]PORTE 18-19'!$A$4:$M$1053,13,0)</f>
        <v>PORTE 1</v>
      </c>
      <c r="G547">
        <f>VLOOKUP($F547,'De Para'!$M$2:$O$7,3,0)</f>
        <v>65</v>
      </c>
      <c r="H547" s="7" t="str">
        <f>VLOOKUP($R547,'De Para'!$M$10:$N$25,2,0)</f>
        <v>PERFIL A</v>
      </c>
      <c r="I547" s="7" t="str">
        <f t="shared" si="64"/>
        <v>PORTE 1 / PERFIL A</v>
      </c>
      <c r="J547" s="1">
        <f>VLOOKUP($A547,'De Para'!$D$2:$E$1051,2,0)</f>
        <v>132841.78999999998</v>
      </c>
      <c r="K547" s="1">
        <f>VLOOKUP($A547,'De Para'!$A$2:$B$1051,2,0)</f>
        <v>58514.037733931989</v>
      </c>
      <c r="L547" s="1">
        <f>VLOOKUP(A547,'De Para'!$G$2:$H$1050,2,0)</f>
        <v>32821.806012427769</v>
      </c>
      <c r="M547">
        <f>VLOOKUP($A547,'De Para'!$J$2:$K$1051,2,0)</f>
        <v>33</v>
      </c>
      <c r="N547">
        <f t="shared" si="66"/>
        <v>1</v>
      </c>
      <c r="O547">
        <f t="shared" si="67"/>
        <v>1</v>
      </c>
      <c r="P547">
        <f t="shared" si="68"/>
        <v>1</v>
      </c>
      <c r="Q547">
        <f t="shared" si="69"/>
        <v>1</v>
      </c>
      <c r="R547" t="str">
        <f t="shared" si="65"/>
        <v>1111</v>
      </c>
      <c r="S547" s="29" t="e">
        <f>J547/#REF!</f>
        <v>#REF!</v>
      </c>
      <c r="T547" s="29" t="e">
        <f>K547/#REF!</f>
        <v>#REF!</v>
      </c>
      <c r="U547" s="29" t="e">
        <f>L547/#REF!</f>
        <v>#REF!</v>
      </c>
      <c r="W547" t="str">
        <f>VLOOKUP(R547,'De Para'!$O$9:$P$25,2,FALSE)</f>
        <v>Lojas com todas as metas</v>
      </c>
      <c r="X547">
        <f>VLOOKUP(W547,content!$B:$C,2,FALSE)</f>
        <v>741869</v>
      </c>
      <c r="Y547">
        <f>VLOOKUP(F547&amp;W547,content!$E:$H,4,FALSE)</f>
        <v>741858</v>
      </c>
    </row>
    <row r="548" spans="1:25" x14ac:dyDescent="0.25">
      <c r="A548">
        <v>1378</v>
      </c>
      <c r="B548" t="str">
        <f>VLOOKUP($A548,'De Para'!$AI$2:$AL$1051,2,0)</f>
        <v>STA. CRUZ DO R. PARDO - SP</v>
      </c>
      <c r="C548">
        <f>VLOOKUP($A548,'De Para'!$AI$2:$AL$1051,3,0)</f>
        <v>514</v>
      </c>
      <c r="D548" t="str">
        <f>VLOOKUP($A548,'De Para'!$AI$2:$AL$1051,4,0)</f>
        <v>SUL</v>
      </c>
      <c r="E548">
        <v>0</v>
      </c>
      <c r="F548" s="7" t="str">
        <f>VLOOKUP($A548,'[1]PORTE 18-19'!$A$4:$M$1053,13,0)</f>
        <v>PORTE 2</v>
      </c>
      <c r="G548">
        <f>VLOOKUP($F548,'De Para'!$M$2:$O$7,3,0)</f>
        <v>70</v>
      </c>
      <c r="H548" s="7" t="str">
        <f>VLOOKUP($R548,'De Para'!$M$10:$N$25,2,0)</f>
        <v>PERFIL A</v>
      </c>
      <c r="I548" s="7" t="str">
        <f t="shared" si="64"/>
        <v>PORTE 2 / PERFIL A</v>
      </c>
      <c r="J548" s="1">
        <f>VLOOKUP($A548,'De Para'!$D$2:$E$1051,2,0)</f>
        <v>254525.08000000005</v>
      </c>
      <c r="K548" s="1">
        <f>VLOOKUP($A548,'De Para'!$A$2:$B$1051,2,0)</f>
        <v>125382.30310310083</v>
      </c>
      <c r="L548" s="1">
        <f>VLOOKUP(A548,'De Para'!$G$2:$H$1050,2,0)</f>
        <v>62178.925623750183</v>
      </c>
      <c r="M548">
        <f>VLOOKUP($A548,'De Para'!$J$2:$K$1051,2,0)</f>
        <v>62</v>
      </c>
      <c r="N548">
        <f t="shared" si="66"/>
        <v>1</v>
      </c>
      <c r="O548">
        <f t="shared" si="67"/>
        <v>1</v>
      </c>
      <c r="P548">
        <f t="shared" si="68"/>
        <v>1</v>
      </c>
      <c r="Q548">
        <f t="shared" si="69"/>
        <v>1</v>
      </c>
      <c r="R548" t="str">
        <f t="shared" si="65"/>
        <v>1111</v>
      </c>
      <c r="S548" s="29" t="e">
        <f>J548/#REF!</f>
        <v>#REF!</v>
      </c>
      <c r="T548" s="29" t="e">
        <f>K548/#REF!</f>
        <v>#REF!</v>
      </c>
      <c r="U548" s="29" t="e">
        <f>L548/#REF!</f>
        <v>#REF!</v>
      </c>
      <c r="W548" t="str">
        <f>VLOOKUP(R548,'De Para'!$O$9:$P$25,2,FALSE)</f>
        <v>Lojas com todas as metas</v>
      </c>
      <c r="X548">
        <f>VLOOKUP(W548,content!$B:$C,2,FALSE)</f>
        <v>741869</v>
      </c>
      <c r="Y548">
        <f>VLOOKUP(F548&amp;W548,content!$E:$H,4,FALSE)</f>
        <v>741882</v>
      </c>
    </row>
    <row r="549" spans="1:25" x14ac:dyDescent="0.25">
      <c r="A549">
        <v>1379</v>
      </c>
      <c r="B549" t="str">
        <f>VLOOKUP($A549,'De Para'!$AI$2:$AL$1051,2,0)</f>
        <v>OLÍMPIA - SP</v>
      </c>
      <c r="C549">
        <f>VLOOKUP($A549,'De Para'!$AI$2:$AL$1051,3,0)</f>
        <v>515</v>
      </c>
      <c r="D549" t="str">
        <f>VLOOKUP($A549,'De Para'!$AI$2:$AL$1051,4,0)</f>
        <v>SUL</v>
      </c>
      <c r="E549">
        <v>0</v>
      </c>
      <c r="F549" s="7" t="str">
        <f>VLOOKUP($A549,'[1]PORTE 18-19'!$A$4:$M$1053,13,0)</f>
        <v>PORTE 2</v>
      </c>
      <c r="G549">
        <f>VLOOKUP($F549,'De Para'!$M$2:$O$7,3,0)</f>
        <v>70</v>
      </c>
      <c r="H549" s="7" t="str">
        <f>VLOOKUP($R549,'De Para'!$M$10:$N$25,2,0)</f>
        <v>PERFIL A</v>
      </c>
      <c r="I549" s="7" t="str">
        <f t="shared" si="64"/>
        <v>PORTE 2 / PERFIL A</v>
      </c>
      <c r="J549" s="1">
        <f>VLOOKUP($A549,'De Para'!$D$2:$E$1051,2,0)</f>
        <v>253116.06000000006</v>
      </c>
      <c r="K549" s="1">
        <f>VLOOKUP($A549,'De Para'!$A$2:$B$1051,2,0)</f>
        <v>92390.023841575108</v>
      </c>
      <c r="L549" s="1">
        <f>VLOOKUP(A549,'De Para'!$G$2:$H$1050,2,0)</f>
        <v>50941.180424145845</v>
      </c>
      <c r="M549">
        <f>VLOOKUP($A549,'De Para'!$J$2:$K$1051,2,0)</f>
        <v>49</v>
      </c>
      <c r="N549">
        <f t="shared" si="66"/>
        <v>1</v>
      </c>
      <c r="O549">
        <f t="shared" si="67"/>
        <v>1</v>
      </c>
      <c r="P549">
        <f t="shared" si="68"/>
        <v>1</v>
      </c>
      <c r="Q549">
        <f t="shared" si="69"/>
        <v>1</v>
      </c>
      <c r="R549" t="str">
        <f t="shared" si="65"/>
        <v>1111</v>
      </c>
      <c r="S549" s="29" t="e">
        <f>J549/#REF!</f>
        <v>#REF!</v>
      </c>
      <c r="T549" s="29" t="e">
        <f>K549/#REF!</f>
        <v>#REF!</v>
      </c>
      <c r="U549" s="29" t="e">
        <f>L549/#REF!</f>
        <v>#REF!</v>
      </c>
      <c r="W549" t="str">
        <f>VLOOKUP(R549,'De Para'!$O$9:$P$25,2,FALSE)</f>
        <v>Lojas com todas as metas</v>
      </c>
      <c r="X549">
        <f>VLOOKUP(W549,content!$B:$C,2,FALSE)</f>
        <v>741869</v>
      </c>
      <c r="Y549">
        <f>VLOOKUP(F549&amp;W549,content!$E:$H,4,FALSE)</f>
        <v>741882</v>
      </c>
    </row>
    <row r="550" spans="1:25" x14ac:dyDescent="0.25">
      <c r="A550">
        <v>1381</v>
      </c>
      <c r="B550" t="str">
        <f>VLOOKUP($A550,'De Para'!$AI$2:$AL$1051,2,0)</f>
        <v>COLOMBO - PR</v>
      </c>
      <c r="C550">
        <f>VLOOKUP($A550,'De Para'!$AI$2:$AL$1051,3,0)</f>
        <v>512</v>
      </c>
      <c r="D550" t="str">
        <f>VLOOKUP($A550,'De Para'!$AI$2:$AL$1051,4,0)</f>
        <v>SUL</v>
      </c>
      <c r="E550">
        <v>0</v>
      </c>
      <c r="F550" s="7" t="str">
        <f>VLOOKUP($A550,'[1]PORTE 18-19'!$A$4:$M$1053,13,0)</f>
        <v>PORTE 4</v>
      </c>
      <c r="G550">
        <f>VLOOKUP($F550,'De Para'!$M$2:$O$7,3,0)</f>
        <v>115</v>
      </c>
      <c r="H550" s="7" t="str">
        <f>VLOOKUP($R550,'De Para'!$M$10:$N$25,2,0)</f>
        <v>PERFIL A</v>
      </c>
      <c r="I550" s="7" t="str">
        <f t="shared" si="64"/>
        <v>PORTE 4 / PERFIL A</v>
      </c>
      <c r="J550" s="1">
        <f>VLOOKUP($A550,'De Para'!$D$2:$E$1051,2,0)</f>
        <v>432137.65</v>
      </c>
      <c r="K550" s="1">
        <f>VLOOKUP($A550,'De Para'!$A$2:$B$1051,2,0)</f>
        <v>598932.81083700177</v>
      </c>
      <c r="L550" s="1">
        <f>VLOOKUP(A550,'De Para'!$G$2:$H$1050,2,0)</f>
        <v>54458.488263082589</v>
      </c>
      <c r="M550">
        <f>VLOOKUP($A550,'De Para'!$J$2:$K$1051,2,0)</f>
        <v>88</v>
      </c>
      <c r="N550">
        <f t="shared" si="66"/>
        <v>1</v>
      </c>
      <c r="O550">
        <f t="shared" si="67"/>
        <v>1</v>
      </c>
      <c r="P550">
        <f t="shared" si="68"/>
        <v>1</v>
      </c>
      <c r="Q550">
        <f t="shared" si="69"/>
        <v>1</v>
      </c>
      <c r="R550" t="str">
        <f t="shared" si="65"/>
        <v>1111</v>
      </c>
      <c r="S550" s="29" t="e">
        <f>J550/#REF!</f>
        <v>#REF!</v>
      </c>
      <c r="T550" s="29" t="e">
        <f>K550/#REF!</f>
        <v>#REF!</v>
      </c>
      <c r="U550" s="29" t="e">
        <f>L550/#REF!</f>
        <v>#REF!</v>
      </c>
      <c r="W550" t="str">
        <f>VLOOKUP(R550,'De Para'!$O$9:$P$25,2,FALSE)</f>
        <v>Lojas com todas as metas</v>
      </c>
      <c r="X550">
        <f>VLOOKUP(W550,content!$B:$C,2,FALSE)</f>
        <v>741869</v>
      </c>
      <c r="Y550">
        <f>VLOOKUP(F550&amp;W550,content!$E:$H,4,FALSE)</f>
        <v>741916</v>
      </c>
    </row>
    <row r="551" spans="1:25" x14ac:dyDescent="0.25">
      <c r="A551">
        <v>1383</v>
      </c>
      <c r="B551" t="str">
        <f>VLOOKUP($A551,'De Para'!$AI$2:$AL$1051,2,0)</f>
        <v>SHOP CARIOCA - RJ</v>
      </c>
      <c r="C551">
        <f>VLOOKUP($A551,'De Para'!$AI$2:$AL$1051,3,0)</f>
        <v>211</v>
      </c>
      <c r="D551" t="str">
        <f>VLOOKUP($A551,'De Para'!$AI$2:$AL$1051,4,0)</f>
        <v>RIO/ES</v>
      </c>
      <c r="E551">
        <v>0</v>
      </c>
      <c r="F551" s="7" t="str">
        <f>VLOOKUP($A551,'[1]PORTE 18-19'!$A$4:$M$1053,13,0)</f>
        <v>PORTE 5</v>
      </c>
      <c r="G551">
        <f>VLOOKUP($F551,'De Para'!$M$2:$O$7,3,0)</f>
        <v>140</v>
      </c>
      <c r="H551" s="7" t="str">
        <f>VLOOKUP($R551,'De Para'!$M$10:$N$25,2,0)</f>
        <v>PERFIL A</v>
      </c>
      <c r="I551" s="7" t="str">
        <f t="shared" si="64"/>
        <v>PORTE 5 / PERFIL A</v>
      </c>
      <c r="J551" s="1">
        <f>VLOOKUP($A551,'De Para'!$D$2:$E$1051,2,0)</f>
        <v>402851.85</v>
      </c>
      <c r="K551" s="1">
        <f>VLOOKUP($A551,'De Para'!$A$2:$B$1051,2,0)</f>
        <v>610416.21524591011</v>
      </c>
      <c r="L551" s="1">
        <f>VLOOKUP(A551,'De Para'!$G$2:$H$1050,2,0)</f>
        <v>77614.672382031466</v>
      </c>
      <c r="M551">
        <f>VLOOKUP($A551,'De Para'!$J$2:$K$1051,2,0)</f>
        <v>110</v>
      </c>
      <c r="N551">
        <f t="shared" si="66"/>
        <v>1</v>
      </c>
      <c r="O551">
        <f t="shared" si="67"/>
        <v>1</v>
      </c>
      <c r="P551">
        <f t="shared" si="68"/>
        <v>1</v>
      </c>
      <c r="Q551">
        <f t="shared" si="69"/>
        <v>1</v>
      </c>
      <c r="R551" t="str">
        <f t="shared" si="65"/>
        <v>1111</v>
      </c>
      <c r="S551" s="29" t="e">
        <f>J551/#REF!</f>
        <v>#REF!</v>
      </c>
      <c r="T551" s="29" t="e">
        <f>K551/#REF!</f>
        <v>#REF!</v>
      </c>
      <c r="U551" s="29" t="e">
        <f>L551/#REF!</f>
        <v>#REF!</v>
      </c>
      <c r="W551" t="str">
        <f>VLOOKUP(R551,'De Para'!$O$9:$P$25,2,FALSE)</f>
        <v>Lojas com todas as metas</v>
      </c>
      <c r="X551">
        <f>VLOOKUP(W551,content!$B:$C,2,FALSE)</f>
        <v>741869</v>
      </c>
      <c r="Y551">
        <f>VLOOKUP(F551&amp;W551,content!$E:$H,4,FALSE)</f>
        <v>741921</v>
      </c>
    </row>
    <row r="552" spans="1:25" x14ac:dyDescent="0.25">
      <c r="A552">
        <v>1384</v>
      </c>
      <c r="B552" t="str">
        <f>VLOOKUP($A552,'De Para'!$AI$2:$AL$1051,2,0)</f>
        <v>PETRÓPOLIS 3 - RJ</v>
      </c>
      <c r="C552">
        <f>VLOOKUP($A552,'De Para'!$AI$2:$AL$1051,3,0)</f>
        <v>216</v>
      </c>
      <c r="D552" t="str">
        <f>VLOOKUP($A552,'De Para'!$AI$2:$AL$1051,4,0)</f>
        <v>RIO/ES</v>
      </c>
      <c r="E552">
        <v>0</v>
      </c>
      <c r="F552" s="7" t="str">
        <f>VLOOKUP($A552,'[1]PORTE 18-19'!$A$4:$M$1053,13,0)</f>
        <v>PORTE 4</v>
      </c>
      <c r="G552">
        <f>VLOOKUP($F552,'De Para'!$M$2:$O$7,3,0)</f>
        <v>115</v>
      </c>
      <c r="H552" s="7" t="str">
        <f>VLOOKUP($R552,'De Para'!$M$10:$N$25,2,0)</f>
        <v>PERFIL A</v>
      </c>
      <c r="I552" s="7" t="str">
        <f t="shared" si="64"/>
        <v>PORTE 4 / PERFIL A</v>
      </c>
      <c r="J552" s="1">
        <f>VLOOKUP($A552,'De Para'!$D$2:$E$1051,2,0)</f>
        <v>518028.19000000006</v>
      </c>
      <c r="K552" s="1">
        <f>VLOOKUP($A552,'De Para'!$A$2:$B$1051,2,0)</f>
        <v>782027.97329393355</v>
      </c>
      <c r="L552" s="1">
        <f>VLOOKUP(A552,'De Para'!$G$2:$H$1050,2,0)</f>
        <v>79969.547032523289</v>
      </c>
      <c r="M552">
        <f>VLOOKUP($A552,'De Para'!$J$2:$K$1051,2,0)</f>
        <v>104</v>
      </c>
      <c r="N552">
        <f t="shared" si="66"/>
        <v>1</v>
      </c>
      <c r="O552">
        <f t="shared" si="67"/>
        <v>1</v>
      </c>
      <c r="P552">
        <f t="shared" si="68"/>
        <v>1</v>
      </c>
      <c r="Q552">
        <f t="shared" si="69"/>
        <v>1</v>
      </c>
      <c r="R552" t="str">
        <f t="shared" si="65"/>
        <v>1111</v>
      </c>
      <c r="S552" s="29" t="e">
        <f>J552/#REF!</f>
        <v>#REF!</v>
      </c>
      <c r="T552" s="29" t="e">
        <f>K552/#REF!</f>
        <v>#REF!</v>
      </c>
      <c r="U552" s="29" t="e">
        <f>L552/#REF!</f>
        <v>#REF!</v>
      </c>
      <c r="W552" t="str">
        <f>VLOOKUP(R552,'De Para'!$O$9:$P$25,2,FALSE)</f>
        <v>Lojas com todas as metas</v>
      </c>
      <c r="X552">
        <f>VLOOKUP(W552,content!$B:$C,2,FALSE)</f>
        <v>741869</v>
      </c>
      <c r="Y552">
        <f>VLOOKUP(F552&amp;W552,content!$E:$H,4,FALSE)</f>
        <v>741916</v>
      </c>
    </row>
    <row r="553" spans="1:25" x14ac:dyDescent="0.25">
      <c r="A553">
        <v>1386</v>
      </c>
      <c r="B553" t="str">
        <f>VLOOKUP($A553,'De Para'!$AI$2:$AL$1051,2,0)</f>
        <v>SHOP SÃO GONÇALO - RJ</v>
      </c>
      <c r="C553">
        <f>VLOOKUP($A553,'De Para'!$AI$2:$AL$1051,3,0)</f>
        <v>215</v>
      </c>
      <c r="D553" t="str">
        <f>VLOOKUP($A553,'De Para'!$AI$2:$AL$1051,4,0)</f>
        <v>RIO/ES</v>
      </c>
      <c r="E553">
        <v>0</v>
      </c>
      <c r="F553" s="7" t="str">
        <f>VLOOKUP($A553,'[1]PORTE 18-19'!$A$4:$M$1053,13,0)</f>
        <v>PORTE 3</v>
      </c>
      <c r="G553">
        <f>VLOOKUP($F553,'De Para'!$M$2:$O$7,3,0)</f>
        <v>90</v>
      </c>
      <c r="H553" s="7" t="str">
        <f>VLOOKUP($R553,'De Para'!$M$10:$N$25,2,0)</f>
        <v>PERFIL A</v>
      </c>
      <c r="I553" s="7" t="str">
        <f t="shared" si="64"/>
        <v>PORTE 3 / PERFIL A</v>
      </c>
      <c r="J553" s="1">
        <f>VLOOKUP($A553,'De Para'!$D$2:$E$1051,2,0)</f>
        <v>208189.63999999998</v>
      </c>
      <c r="K553" s="1">
        <f>VLOOKUP($A553,'De Para'!$A$2:$B$1051,2,0)</f>
        <v>381033.05854561791</v>
      </c>
      <c r="L553" s="1">
        <f>VLOOKUP(A553,'De Para'!$G$2:$H$1050,2,0)</f>
        <v>56577.07040488621</v>
      </c>
      <c r="M553">
        <f>VLOOKUP($A553,'De Para'!$J$2:$K$1051,2,0)</f>
        <v>55</v>
      </c>
      <c r="N553">
        <f t="shared" si="66"/>
        <v>1</v>
      </c>
      <c r="O553">
        <f t="shared" si="67"/>
        <v>1</v>
      </c>
      <c r="P553">
        <f t="shared" si="68"/>
        <v>1</v>
      </c>
      <c r="Q553">
        <f t="shared" si="69"/>
        <v>1</v>
      </c>
      <c r="R553" t="str">
        <f t="shared" si="65"/>
        <v>1111</v>
      </c>
      <c r="S553" s="29" t="e">
        <f>J553/#REF!</f>
        <v>#REF!</v>
      </c>
      <c r="T553" s="29" t="e">
        <f>K553/#REF!</f>
        <v>#REF!</v>
      </c>
      <c r="U553" s="29" t="e">
        <f>L553/#REF!</f>
        <v>#REF!</v>
      </c>
      <c r="W553" t="str">
        <f>VLOOKUP(R553,'De Para'!$O$9:$P$25,2,FALSE)</f>
        <v>Lojas com todas as metas</v>
      </c>
      <c r="X553">
        <f>VLOOKUP(W553,content!$B:$C,2,FALSE)</f>
        <v>741869</v>
      </c>
      <c r="Y553">
        <f>VLOOKUP(F553&amp;W553,content!$E:$H,4,FALSE)</f>
        <v>741893</v>
      </c>
    </row>
    <row r="554" spans="1:25" x14ac:dyDescent="0.25">
      <c r="A554">
        <v>1387</v>
      </c>
      <c r="B554" t="str">
        <f>VLOOKUP($A554,'De Para'!$AI$2:$AL$1051,2,0)</f>
        <v>SHOP MONTES CLAROS - MG</v>
      </c>
      <c r="C554">
        <f>VLOOKUP($A554,'De Para'!$AI$2:$AL$1051,3,0)</f>
        <v>412</v>
      </c>
      <c r="D554" t="str">
        <f>VLOOKUP($A554,'De Para'!$AI$2:$AL$1051,4,0)</f>
        <v>MG/NE</v>
      </c>
      <c r="E554">
        <v>0</v>
      </c>
      <c r="F554" s="7" t="str">
        <f>VLOOKUP($A554,'[1]PORTE 18-19'!$A$4:$M$1053,13,0)</f>
        <v>PORTE 4</v>
      </c>
      <c r="G554">
        <f>VLOOKUP($F554,'De Para'!$M$2:$O$7,3,0)</f>
        <v>115</v>
      </c>
      <c r="H554" s="7" t="str">
        <f>VLOOKUP($R554,'De Para'!$M$10:$N$25,2,0)</f>
        <v>PERFIL A</v>
      </c>
      <c r="I554" s="7" t="str">
        <f t="shared" si="64"/>
        <v>PORTE 4 / PERFIL A</v>
      </c>
      <c r="J554" s="1">
        <f>VLOOKUP($A554,'De Para'!$D$2:$E$1051,2,0)</f>
        <v>272993.58999999997</v>
      </c>
      <c r="K554" s="1">
        <f>VLOOKUP($A554,'De Para'!$A$2:$B$1051,2,0)</f>
        <v>303712.90403260087</v>
      </c>
      <c r="L554" s="1">
        <f>VLOOKUP(A554,'De Para'!$G$2:$H$1050,2,0)</f>
        <v>99145.168516476842</v>
      </c>
      <c r="M554">
        <f>VLOOKUP($A554,'De Para'!$J$2:$K$1051,2,0)</f>
        <v>87</v>
      </c>
      <c r="N554">
        <f t="shared" si="66"/>
        <v>1</v>
      </c>
      <c r="O554">
        <f t="shared" si="67"/>
        <v>1</v>
      </c>
      <c r="P554">
        <f t="shared" si="68"/>
        <v>1</v>
      </c>
      <c r="Q554">
        <f t="shared" si="69"/>
        <v>1</v>
      </c>
      <c r="R554" t="str">
        <f t="shared" si="65"/>
        <v>1111</v>
      </c>
      <c r="S554" s="29" t="e">
        <f>J554/#REF!</f>
        <v>#REF!</v>
      </c>
      <c r="T554" s="29" t="e">
        <f>K554/#REF!</f>
        <v>#REF!</v>
      </c>
      <c r="U554" s="29" t="e">
        <f>L554/#REF!</f>
        <v>#REF!</v>
      </c>
      <c r="W554" t="str">
        <f>VLOOKUP(R554,'De Para'!$O$9:$P$25,2,FALSE)</f>
        <v>Lojas com todas as metas</v>
      </c>
      <c r="X554">
        <f>VLOOKUP(W554,content!$B:$C,2,FALSE)</f>
        <v>741869</v>
      </c>
      <c r="Y554">
        <f>VLOOKUP(F554&amp;W554,content!$E:$H,4,FALSE)</f>
        <v>741916</v>
      </c>
    </row>
    <row r="555" spans="1:25" x14ac:dyDescent="0.25">
      <c r="A555">
        <v>1388</v>
      </c>
      <c r="B555" t="str">
        <f>VLOOKUP($A555,'De Para'!$AI$2:$AL$1051,2,0)</f>
        <v>BARRA DO GARÇAS - MT</v>
      </c>
      <c r="C555">
        <f>VLOOKUP($A555,'De Para'!$AI$2:$AL$1051,3,0)</f>
        <v>110</v>
      </c>
      <c r="D555" t="str">
        <f>VLOOKUP($A555,'De Para'!$AI$2:$AL$1051,4,0)</f>
        <v>SPI/CO</v>
      </c>
      <c r="E555">
        <v>0</v>
      </c>
      <c r="F555" s="7" t="str">
        <f>VLOOKUP($A555,'[1]PORTE 18-19'!$A$4:$M$1053,13,0)</f>
        <v>PORTE 2</v>
      </c>
      <c r="G555">
        <f>VLOOKUP($F555,'De Para'!$M$2:$O$7,3,0)</f>
        <v>70</v>
      </c>
      <c r="H555" s="7" t="str">
        <f>VLOOKUP($R555,'De Para'!$M$10:$N$25,2,0)</f>
        <v>PERFIL A</v>
      </c>
      <c r="I555" s="7" t="str">
        <f t="shared" si="64"/>
        <v>PORTE 2 / PERFIL A</v>
      </c>
      <c r="J555" s="1">
        <f>VLOOKUP($A555,'De Para'!$D$2:$E$1051,2,0)</f>
        <v>221663.96</v>
      </c>
      <c r="K555" s="1">
        <f>VLOOKUP($A555,'De Para'!$A$2:$B$1051,2,0)</f>
        <v>161457.71111810909</v>
      </c>
      <c r="L555" s="1">
        <f>VLOOKUP(A555,'De Para'!$G$2:$H$1050,2,0)</f>
        <v>41849.067361344212</v>
      </c>
      <c r="M555">
        <f>VLOOKUP($A555,'De Para'!$J$2:$K$1051,2,0)</f>
        <v>60</v>
      </c>
      <c r="N555">
        <f t="shared" si="66"/>
        <v>1</v>
      </c>
      <c r="O555">
        <f t="shared" si="67"/>
        <v>1</v>
      </c>
      <c r="P555">
        <f t="shared" si="68"/>
        <v>1</v>
      </c>
      <c r="Q555">
        <f t="shared" si="69"/>
        <v>1</v>
      </c>
      <c r="R555" t="str">
        <f t="shared" si="65"/>
        <v>1111</v>
      </c>
      <c r="S555" s="29" t="e">
        <f>J555/#REF!</f>
        <v>#REF!</v>
      </c>
      <c r="T555" s="29" t="e">
        <f>K555/#REF!</f>
        <v>#REF!</v>
      </c>
      <c r="U555" s="29" t="e">
        <f>L555/#REF!</f>
        <v>#REF!</v>
      </c>
      <c r="W555" t="str">
        <f>VLOOKUP(R555,'De Para'!$O$9:$P$25,2,FALSE)</f>
        <v>Lojas com todas as metas</v>
      </c>
      <c r="X555">
        <f>VLOOKUP(W555,content!$B:$C,2,FALSE)</f>
        <v>741869</v>
      </c>
      <c r="Y555">
        <f>VLOOKUP(F555&amp;W555,content!$E:$H,4,FALSE)</f>
        <v>741882</v>
      </c>
    </row>
    <row r="556" spans="1:25" x14ac:dyDescent="0.25">
      <c r="A556">
        <v>1389</v>
      </c>
      <c r="B556" t="str">
        <f>VLOOKUP($A556,'De Para'!$AI$2:$AL$1051,2,0)</f>
        <v>MAIRIPORÃ - SP</v>
      </c>
      <c r="C556">
        <f>VLOOKUP($A556,'De Para'!$AI$2:$AL$1051,3,0)</f>
        <v>317</v>
      </c>
      <c r="D556" t="str">
        <f>VLOOKUP($A556,'De Para'!$AI$2:$AL$1051,4,0)</f>
        <v>GDE SP</v>
      </c>
      <c r="E556">
        <v>0</v>
      </c>
      <c r="F556" s="7" t="str">
        <f>VLOOKUP($A556,'[1]PORTE 18-19'!$A$4:$M$1053,13,0)</f>
        <v>PORTE 1</v>
      </c>
      <c r="G556">
        <f>VLOOKUP($F556,'De Para'!$M$2:$O$7,3,0)</f>
        <v>65</v>
      </c>
      <c r="H556" s="7" t="str">
        <f>VLOOKUP($R556,'De Para'!$M$10:$N$25,2,0)</f>
        <v>PERFIL A</v>
      </c>
      <c r="I556" s="7" t="str">
        <f t="shared" si="64"/>
        <v>PORTE 1 / PERFIL A</v>
      </c>
      <c r="J556" s="1">
        <f>VLOOKUP($A556,'De Para'!$D$2:$E$1051,2,0)</f>
        <v>146271.71000000002</v>
      </c>
      <c r="K556" s="1">
        <f>VLOOKUP($A556,'De Para'!$A$2:$B$1051,2,0)</f>
        <v>94300.407130792883</v>
      </c>
      <c r="L556" s="1">
        <f>VLOOKUP(A556,'De Para'!$G$2:$H$1050,2,0)</f>
        <v>28733.384984877026</v>
      </c>
      <c r="M556">
        <f>VLOOKUP($A556,'De Para'!$J$2:$K$1051,2,0)</f>
        <v>34</v>
      </c>
      <c r="N556">
        <f t="shared" si="66"/>
        <v>1</v>
      </c>
      <c r="O556">
        <f t="shared" si="67"/>
        <v>1</v>
      </c>
      <c r="P556">
        <f t="shared" si="68"/>
        <v>1</v>
      </c>
      <c r="Q556">
        <f t="shared" si="69"/>
        <v>1</v>
      </c>
      <c r="R556" t="str">
        <f t="shared" si="65"/>
        <v>1111</v>
      </c>
      <c r="S556" s="29" t="e">
        <f>J556/#REF!</f>
        <v>#REF!</v>
      </c>
      <c r="T556" s="29" t="e">
        <f>K556/#REF!</f>
        <v>#REF!</v>
      </c>
      <c r="U556" s="29" t="e">
        <f>L556/#REF!</f>
        <v>#REF!</v>
      </c>
      <c r="W556" t="str">
        <f>VLOOKUP(R556,'De Para'!$O$9:$P$25,2,FALSE)</f>
        <v>Lojas com todas as metas</v>
      </c>
      <c r="X556">
        <f>VLOOKUP(W556,content!$B:$C,2,FALSE)</f>
        <v>741869</v>
      </c>
      <c r="Y556">
        <f>VLOOKUP(F556&amp;W556,content!$E:$H,4,FALSE)</f>
        <v>741858</v>
      </c>
    </row>
    <row r="557" spans="1:25" x14ac:dyDescent="0.25">
      <c r="A557">
        <v>1390</v>
      </c>
      <c r="B557" t="str">
        <f>VLOOKUP($A557,'De Para'!$AI$2:$AL$1051,2,0)</f>
        <v>UBATUBA - SP</v>
      </c>
      <c r="C557">
        <f>VLOOKUP($A557,'De Para'!$AI$2:$AL$1051,3,0)</f>
        <v>113</v>
      </c>
      <c r="D557" t="str">
        <f>VLOOKUP($A557,'De Para'!$AI$2:$AL$1051,4,0)</f>
        <v>SPI/CO</v>
      </c>
      <c r="E557">
        <v>0</v>
      </c>
      <c r="F557" s="7" t="str">
        <f>VLOOKUP($A557,'[1]PORTE 18-19'!$A$4:$M$1053,13,0)</f>
        <v>PORTE 3</v>
      </c>
      <c r="G557">
        <f>VLOOKUP($F557,'De Para'!$M$2:$O$7,3,0)</f>
        <v>90</v>
      </c>
      <c r="H557" s="7" t="str">
        <f>VLOOKUP($R557,'De Para'!$M$10:$N$25,2,0)</f>
        <v>PERFIL A</v>
      </c>
      <c r="I557" s="7" t="str">
        <f t="shared" si="64"/>
        <v>PORTE 3 / PERFIL A</v>
      </c>
      <c r="J557" s="1">
        <f>VLOOKUP($A557,'De Para'!$D$2:$E$1051,2,0)</f>
        <v>340035.13999999996</v>
      </c>
      <c r="K557" s="1">
        <f>VLOOKUP($A557,'De Para'!$A$2:$B$1051,2,0)</f>
        <v>198425.961488484</v>
      </c>
      <c r="L557" s="1">
        <f>VLOOKUP(A557,'De Para'!$G$2:$H$1050,2,0)</f>
        <v>82201.573272877373</v>
      </c>
      <c r="M557">
        <f>VLOOKUP($A557,'De Para'!$J$2:$K$1051,2,0)</f>
        <v>53</v>
      </c>
      <c r="N557">
        <f t="shared" si="66"/>
        <v>1</v>
      </c>
      <c r="O557">
        <f t="shared" si="67"/>
        <v>1</v>
      </c>
      <c r="P557">
        <f t="shared" si="68"/>
        <v>1</v>
      </c>
      <c r="Q557">
        <f t="shared" si="69"/>
        <v>1</v>
      </c>
      <c r="R557" t="str">
        <f t="shared" si="65"/>
        <v>1111</v>
      </c>
      <c r="S557" s="29" t="e">
        <f>J557/#REF!</f>
        <v>#REF!</v>
      </c>
      <c r="T557" s="29" t="e">
        <f>K557/#REF!</f>
        <v>#REF!</v>
      </c>
      <c r="U557" s="29" t="e">
        <f>L557/#REF!</f>
        <v>#REF!</v>
      </c>
      <c r="W557" t="str">
        <f>VLOOKUP(R557,'De Para'!$O$9:$P$25,2,FALSE)</f>
        <v>Lojas com todas as metas</v>
      </c>
      <c r="X557">
        <f>VLOOKUP(W557,content!$B:$C,2,FALSE)</f>
        <v>741869</v>
      </c>
      <c r="Y557">
        <f>VLOOKUP(F557&amp;W557,content!$E:$H,4,FALSE)</f>
        <v>741893</v>
      </c>
    </row>
    <row r="558" spans="1:25" x14ac:dyDescent="0.25">
      <c r="A558">
        <v>1391</v>
      </c>
      <c r="B558" t="str">
        <f>VLOOKUP($A558,'De Para'!$AI$2:$AL$1051,2,0)</f>
        <v>SHOP SUZANO - SP</v>
      </c>
      <c r="C558">
        <f>VLOOKUP($A558,'De Para'!$AI$2:$AL$1051,3,0)</f>
        <v>316</v>
      </c>
      <c r="D558" t="str">
        <f>VLOOKUP($A558,'De Para'!$AI$2:$AL$1051,4,0)</f>
        <v>GDE SP</v>
      </c>
      <c r="E558">
        <v>0</v>
      </c>
      <c r="F558" s="7" t="str">
        <f>VLOOKUP($A558,'[1]PORTE 18-19'!$A$4:$M$1053,13,0)</f>
        <v>PORTE 4</v>
      </c>
      <c r="G558">
        <f>VLOOKUP($F558,'De Para'!$M$2:$O$7,3,0)</f>
        <v>115</v>
      </c>
      <c r="H558" s="7" t="str">
        <f>VLOOKUP($R558,'De Para'!$M$10:$N$25,2,0)</f>
        <v>PERFIL A</v>
      </c>
      <c r="I558" s="7" t="str">
        <f t="shared" si="64"/>
        <v>PORTE 4 / PERFIL A</v>
      </c>
      <c r="J558" s="1">
        <f>VLOOKUP($A558,'De Para'!$D$2:$E$1051,2,0)</f>
        <v>207396.18000000005</v>
      </c>
      <c r="K558" s="1">
        <f>VLOOKUP($A558,'De Para'!$A$2:$B$1051,2,0)</f>
        <v>321490.93050632963</v>
      </c>
      <c r="L558" s="1">
        <f>VLOOKUP(A558,'De Para'!$G$2:$H$1050,2,0)</f>
        <v>90158.160166798538</v>
      </c>
      <c r="M558">
        <f>VLOOKUP($A558,'De Para'!$J$2:$K$1051,2,0)</f>
        <v>76</v>
      </c>
      <c r="N558">
        <f t="shared" si="66"/>
        <v>1</v>
      </c>
      <c r="O558">
        <f t="shared" si="67"/>
        <v>1</v>
      </c>
      <c r="P558">
        <f t="shared" si="68"/>
        <v>1</v>
      </c>
      <c r="Q558">
        <f t="shared" si="69"/>
        <v>1</v>
      </c>
      <c r="R558" t="str">
        <f t="shared" si="65"/>
        <v>1111</v>
      </c>
      <c r="S558" s="29" t="e">
        <f>J558/#REF!</f>
        <v>#REF!</v>
      </c>
      <c r="T558" s="29" t="e">
        <f>K558/#REF!</f>
        <v>#REF!</v>
      </c>
      <c r="U558" s="29" t="e">
        <f>L558/#REF!</f>
        <v>#REF!</v>
      </c>
      <c r="W558" t="str">
        <f>VLOOKUP(R558,'De Para'!$O$9:$P$25,2,FALSE)</f>
        <v>Lojas com todas as metas</v>
      </c>
      <c r="X558">
        <f>VLOOKUP(W558,content!$B:$C,2,FALSE)</f>
        <v>741869</v>
      </c>
      <c r="Y558">
        <f>VLOOKUP(F558&amp;W558,content!$E:$H,4,FALSE)</f>
        <v>741916</v>
      </c>
    </row>
    <row r="559" spans="1:25" x14ac:dyDescent="0.25">
      <c r="A559">
        <v>1392</v>
      </c>
      <c r="B559" t="str">
        <f>VLOOKUP($A559,'De Para'!$AI$2:$AL$1051,2,0)</f>
        <v>PERUS - SP</v>
      </c>
      <c r="C559">
        <f>VLOOKUP($A559,'De Para'!$AI$2:$AL$1051,3,0)</f>
        <v>312</v>
      </c>
      <c r="D559" t="str">
        <f>VLOOKUP($A559,'De Para'!$AI$2:$AL$1051,4,0)</f>
        <v>GDE SP</v>
      </c>
      <c r="E559">
        <v>0</v>
      </c>
      <c r="F559" s="7" t="str">
        <f>VLOOKUP($A559,'[1]PORTE 18-19'!$A$4:$M$1053,13,0)</f>
        <v>PORTE 4</v>
      </c>
      <c r="G559">
        <f>VLOOKUP($F559,'De Para'!$M$2:$O$7,3,0)</f>
        <v>115</v>
      </c>
      <c r="H559" s="7" t="str">
        <f>VLOOKUP($R559,'De Para'!$M$10:$N$25,2,0)</f>
        <v>PERFIL A</v>
      </c>
      <c r="I559" s="7" t="str">
        <f t="shared" si="64"/>
        <v>PORTE 4 / PERFIL A</v>
      </c>
      <c r="J559" s="1">
        <f>VLOOKUP($A559,'De Para'!$D$2:$E$1051,2,0)</f>
        <v>550564.93999999994</v>
      </c>
      <c r="K559" s="1">
        <f>VLOOKUP($A559,'De Para'!$A$2:$B$1051,2,0)</f>
        <v>558050.49487243907</v>
      </c>
      <c r="L559" s="1">
        <f>VLOOKUP(A559,'De Para'!$G$2:$H$1050,2,0)</f>
        <v>112334.12530938815</v>
      </c>
      <c r="M559">
        <f>VLOOKUP($A559,'De Para'!$J$2:$K$1051,2,0)</f>
        <v>106</v>
      </c>
      <c r="N559">
        <f t="shared" si="66"/>
        <v>1</v>
      </c>
      <c r="O559">
        <f t="shared" si="67"/>
        <v>1</v>
      </c>
      <c r="P559">
        <f t="shared" si="68"/>
        <v>1</v>
      </c>
      <c r="Q559">
        <f t="shared" si="69"/>
        <v>1</v>
      </c>
      <c r="R559" t="str">
        <f t="shared" si="65"/>
        <v>1111</v>
      </c>
      <c r="S559" s="29" t="e">
        <f>J559/#REF!</f>
        <v>#REF!</v>
      </c>
      <c r="T559" s="29" t="e">
        <f>K559/#REF!</f>
        <v>#REF!</v>
      </c>
      <c r="U559" s="29" t="e">
        <f>L559/#REF!</f>
        <v>#REF!</v>
      </c>
      <c r="W559" t="str">
        <f>VLOOKUP(R559,'De Para'!$O$9:$P$25,2,FALSE)</f>
        <v>Lojas com todas as metas</v>
      </c>
      <c r="X559">
        <f>VLOOKUP(W559,content!$B:$C,2,FALSE)</f>
        <v>741869</v>
      </c>
      <c r="Y559">
        <f>VLOOKUP(F559&amp;W559,content!$E:$H,4,FALSE)</f>
        <v>741916</v>
      </c>
    </row>
    <row r="560" spans="1:25" x14ac:dyDescent="0.25">
      <c r="A560">
        <v>1393</v>
      </c>
      <c r="B560" t="str">
        <f>VLOOKUP($A560,'De Para'!$AI$2:$AL$1051,2,0)</f>
        <v>SHOP CAMPO LIMPO - SP</v>
      </c>
      <c r="C560">
        <f>VLOOKUP($A560,'De Para'!$AI$2:$AL$1051,3,0)</f>
        <v>313</v>
      </c>
      <c r="D560" t="str">
        <f>VLOOKUP($A560,'De Para'!$AI$2:$AL$1051,4,0)</f>
        <v>GDE SP</v>
      </c>
      <c r="E560">
        <v>0</v>
      </c>
      <c r="F560" s="7" t="str">
        <f>VLOOKUP($A560,'[1]PORTE 18-19'!$A$4:$M$1053,13,0)</f>
        <v>PORTE 5</v>
      </c>
      <c r="G560">
        <f>VLOOKUP($F560,'De Para'!$M$2:$O$7,3,0)</f>
        <v>140</v>
      </c>
      <c r="H560" s="7" t="str">
        <f>VLOOKUP($R560,'De Para'!$M$10:$N$25,2,0)</f>
        <v>PERFIL A</v>
      </c>
      <c r="I560" s="7" t="str">
        <f t="shared" si="64"/>
        <v>PORTE 5 / PERFIL A</v>
      </c>
      <c r="J560" s="1">
        <f>VLOOKUP($A560,'De Para'!$D$2:$E$1051,2,0)</f>
        <v>482797.93000000011</v>
      </c>
      <c r="K560" s="1">
        <f>VLOOKUP($A560,'De Para'!$A$2:$B$1051,2,0)</f>
        <v>583381.00968682277</v>
      </c>
      <c r="L560" s="1">
        <f>VLOOKUP(A560,'De Para'!$G$2:$H$1050,2,0)</f>
        <v>143121.87674158739</v>
      </c>
      <c r="M560">
        <f>VLOOKUP($A560,'De Para'!$J$2:$K$1051,2,0)</f>
        <v>165</v>
      </c>
      <c r="N560">
        <f t="shared" si="66"/>
        <v>1</v>
      </c>
      <c r="O560">
        <f t="shared" si="67"/>
        <v>1</v>
      </c>
      <c r="P560">
        <f t="shared" si="68"/>
        <v>1</v>
      </c>
      <c r="Q560">
        <f t="shared" si="69"/>
        <v>1</v>
      </c>
      <c r="R560" t="str">
        <f t="shared" si="65"/>
        <v>1111</v>
      </c>
      <c r="S560" s="29" t="e">
        <f>J560/#REF!</f>
        <v>#REF!</v>
      </c>
      <c r="T560" s="29" t="e">
        <f>K560/#REF!</f>
        <v>#REF!</v>
      </c>
      <c r="U560" s="29" t="e">
        <f>L560/#REF!</f>
        <v>#REF!</v>
      </c>
      <c r="W560" t="str">
        <f>VLOOKUP(R560,'De Para'!$O$9:$P$25,2,FALSE)</f>
        <v>Lojas com todas as metas</v>
      </c>
      <c r="X560">
        <f>VLOOKUP(W560,content!$B:$C,2,FALSE)</f>
        <v>741869</v>
      </c>
      <c r="Y560">
        <f>VLOOKUP(F560&amp;W560,content!$E:$H,4,FALSE)</f>
        <v>741921</v>
      </c>
    </row>
    <row r="561" spans="1:25" x14ac:dyDescent="0.25">
      <c r="A561">
        <v>1394</v>
      </c>
      <c r="B561" t="str">
        <f>VLOOKUP($A561,'De Para'!$AI$2:$AL$1051,2,0)</f>
        <v>STO. ANDRÉ - VL. LUZITA - SP</v>
      </c>
      <c r="C561">
        <f>VLOOKUP($A561,'De Para'!$AI$2:$AL$1051,3,0)</f>
        <v>311</v>
      </c>
      <c r="D561" t="str">
        <f>VLOOKUP($A561,'De Para'!$AI$2:$AL$1051,4,0)</f>
        <v>GDE SP</v>
      </c>
      <c r="E561">
        <v>0</v>
      </c>
      <c r="F561" s="7" t="str">
        <f>VLOOKUP($A561,'[1]PORTE 18-19'!$A$4:$M$1053,13,0)</f>
        <v>PORTE 3</v>
      </c>
      <c r="G561">
        <f>VLOOKUP($F561,'De Para'!$M$2:$O$7,3,0)</f>
        <v>90</v>
      </c>
      <c r="H561" s="7" t="str">
        <f>VLOOKUP($R561,'De Para'!$M$10:$N$25,2,0)</f>
        <v>PERFIL A</v>
      </c>
      <c r="I561" s="7" t="str">
        <f t="shared" si="64"/>
        <v>PORTE 3 / PERFIL A</v>
      </c>
      <c r="J561" s="1">
        <f>VLOOKUP($A561,'De Para'!$D$2:$E$1051,2,0)</f>
        <v>296029.63</v>
      </c>
      <c r="K561" s="1">
        <f>VLOOKUP($A561,'De Para'!$A$2:$B$1051,2,0)</f>
        <v>281815.67021617439</v>
      </c>
      <c r="L561" s="1">
        <f>VLOOKUP(A561,'De Para'!$G$2:$H$1050,2,0)</f>
        <v>71630.98494224649</v>
      </c>
      <c r="M561">
        <f>VLOOKUP($A561,'De Para'!$J$2:$K$1051,2,0)</f>
        <v>51</v>
      </c>
      <c r="N561">
        <f t="shared" si="66"/>
        <v>1</v>
      </c>
      <c r="O561">
        <f t="shared" si="67"/>
        <v>1</v>
      </c>
      <c r="P561">
        <f t="shared" si="68"/>
        <v>1</v>
      </c>
      <c r="Q561">
        <f t="shared" si="69"/>
        <v>1</v>
      </c>
      <c r="R561" t="str">
        <f t="shared" si="65"/>
        <v>1111</v>
      </c>
      <c r="S561" s="29" t="e">
        <f>J561/#REF!</f>
        <v>#REF!</v>
      </c>
      <c r="T561" s="29" t="e">
        <f>K561/#REF!</f>
        <v>#REF!</v>
      </c>
      <c r="U561" s="29" t="e">
        <f>L561/#REF!</f>
        <v>#REF!</v>
      </c>
      <c r="W561" t="str">
        <f>VLOOKUP(R561,'De Para'!$O$9:$P$25,2,FALSE)</f>
        <v>Lojas com todas as metas</v>
      </c>
      <c r="X561">
        <f>VLOOKUP(W561,content!$B:$C,2,FALSE)</f>
        <v>741869</v>
      </c>
      <c r="Y561">
        <f>VLOOKUP(F561&amp;W561,content!$E:$H,4,FALSE)</f>
        <v>741893</v>
      </c>
    </row>
    <row r="562" spans="1:25" x14ac:dyDescent="0.25">
      <c r="A562">
        <v>1395</v>
      </c>
      <c r="B562" t="str">
        <f>VLOOKUP($A562,'De Para'!$AI$2:$AL$1051,2,0)</f>
        <v>MOÓCA - SP</v>
      </c>
      <c r="C562">
        <f>VLOOKUP($A562,'De Para'!$AI$2:$AL$1051,3,0)</f>
        <v>319</v>
      </c>
      <c r="D562" t="str">
        <f>VLOOKUP($A562,'De Para'!$AI$2:$AL$1051,4,0)</f>
        <v>GDE SP</v>
      </c>
      <c r="E562">
        <v>0</v>
      </c>
      <c r="F562" s="7" t="str">
        <f>VLOOKUP($A562,'[1]PORTE 18-19'!$A$4:$M$1053,13,0)</f>
        <v>PORTE 1</v>
      </c>
      <c r="G562">
        <f>VLOOKUP($F562,'De Para'!$M$2:$O$7,3,0)</f>
        <v>65</v>
      </c>
      <c r="H562" s="7" t="str">
        <f>VLOOKUP($R562,'De Para'!$M$10:$N$25,2,0)</f>
        <v>PERFIL A</v>
      </c>
      <c r="I562" s="7" t="str">
        <f t="shared" si="64"/>
        <v>PORTE 1 / PERFIL A</v>
      </c>
      <c r="J562" s="1">
        <f>VLOOKUP($A562,'De Para'!$D$2:$E$1051,2,0)</f>
        <v>141989.69999999998</v>
      </c>
      <c r="K562" s="1">
        <f>VLOOKUP($A562,'De Para'!$A$2:$B$1051,2,0)</f>
        <v>216947.79565866737</v>
      </c>
      <c r="L562" s="1">
        <f>VLOOKUP(A562,'De Para'!$G$2:$H$1050,2,0)</f>
        <v>54270.201809025224</v>
      </c>
      <c r="M562">
        <f>VLOOKUP($A562,'De Para'!$J$2:$K$1051,2,0)</f>
        <v>43</v>
      </c>
      <c r="N562">
        <f t="shared" si="66"/>
        <v>1</v>
      </c>
      <c r="O562">
        <f t="shared" si="67"/>
        <v>1</v>
      </c>
      <c r="P562">
        <f t="shared" si="68"/>
        <v>1</v>
      </c>
      <c r="Q562">
        <f t="shared" si="69"/>
        <v>1</v>
      </c>
      <c r="R562" t="str">
        <f t="shared" si="65"/>
        <v>1111</v>
      </c>
      <c r="S562" s="29" t="e">
        <f>J562/#REF!</f>
        <v>#REF!</v>
      </c>
      <c r="T562" s="29" t="e">
        <f>K562/#REF!</f>
        <v>#REF!</v>
      </c>
      <c r="U562" s="29" t="e">
        <f>L562/#REF!</f>
        <v>#REF!</v>
      </c>
      <c r="W562" t="str">
        <f>VLOOKUP(R562,'De Para'!$O$9:$P$25,2,FALSE)</f>
        <v>Lojas com todas as metas</v>
      </c>
      <c r="X562">
        <f>VLOOKUP(W562,content!$B:$C,2,FALSE)</f>
        <v>741869</v>
      </c>
      <c r="Y562">
        <f>VLOOKUP(F562&amp;W562,content!$E:$H,4,FALSE)</f>
        <v>741858</v>
      </c>
    </row>
    <row r="563" spans="1:25" x14ac:dyDescent="0.25">
      <c r="A563">
        <v>1396</v>
      </c>
      <c r="B563" t="str">
        <f>VLOOKUP($A563,'De Para'!$AI$2:$AL$1051,2,0)</f>
        <v>ITATIBA - SP</v>
      </c>
      <c r="C563">
        <f>VLOOKUP($A563,'De Para'!$AI$2:$AL$1051,3,0)</f>
        <v>114</v>
      </c>
      <c r="D563" t="str">
        <f>VLOOKUP($A563,'De Para'!$AI$2:$AL$1051,4,0)</f>
        <v>SPI/CO</v>
      </c>
      <c r="E563">
        <v>0</v>
      </c>
      <c r="F563" s="7" t="str">
        <f>VLOOKUP($A563,'[1]PORTE 18-19'!$A$4:$M$1053,13,0)</f>
        <v>PORTE 2</v>
      </c>
      <c r="G563">
        <f>VLOOKUP($F563,'De Para'!$M$2:$O$7,3,0)</f>
        <v>70</v>
      </c>
      <c r="H563" s="7" t="str">
        <f>VLOOKUP($R563,'De Para'!$M$10:$N$25,2,0)</f>
        <v>PERFIL A</v>
      </c>
      <c r="I563" s="7" t="str">
        <f t="shared" si="64"/>
        <v>PORTE 2 / PERFIL A</v>
      </c>
      <c r="J563" s="1">
        <f>VLOOKUP($A563,'De Para'!$D$2:$E$1051,2,0)</f>
        <v>193956.53</v>
      </c>
      <c r="K563" s="1">
        <f>VLOOKUP($A563,'De Para'!$A$2:$B$1051,2,0)</f>
        <v>143972.59046826797</v>
      </c>
      <c r="L563" s="1">
        <f>VLOOKUP(A563,'De Para'!$G$2:$H$1050,2,0)</f>
        <v>53775.210124194033</v>
      </c>
      <c r="M563">
        <f>VLOOKUP($A563,'De Para'!$J$2:$K$1051,2,0)</f>
        <v>41</v>
      </c>
      <c r="N563">
        <f t="shared" si="66"/>
        <v>1</v>
      </c>
      <c r="O563">
        <f t="shared" si="67"/>
        <v>1</v>
      </c>
      <c r="P563">
        <f t="shared" si="68"/>
        <v>1</v>
      </c>
      <c r="Q563">
        <f t="shared" si="69"/>
        <v>1</v>
      </c>
      <c r="R563" t="str">
        <f t="shared" si="65"/>
        <v>1111</v>
      </c>
      <c r="S563" s="29" t="e">
        <f>J563/#REF!</f>
        <v>#REF!</v>
      </c>
      <c r="T563" s="29" t="e">
        <f>K563/#REF!</f>
        <v>#REF!</v>
      </c>
      <c r="U563" s="29" t="e">
        <f>L563/#REF!</f>
        <v>#REF!</v>
      </c>
      <c r="W563" t="str">
        <f>VLOOKUP(R563,'De Para'!$O$9:$P$25,2,FALSE)</f>
        <v>Lojas com todas as metas</v>
      </c>
      <c r="X563">
        <f>VLOOKUP(W563,content!$B:$C,2,FALSE)</f>
        <v>741869</v>
      </c>
      <c r="Y563">
        <f>VLOOKUP(F563&amp;W563,content!$E:$H,4,FALSE)</f>
        <v>741882</v>
      </c>
    </row>
    <row r="564" spans="1:25" x14ac:dyDescent="0.25">
      <c r="A564">
        <v>1397</v>
      </c>
      <c r="B564" t="str">
        <f>VLOOKUP($A564,'De Para'!$AI$2:$AL$1051,2,0)</f>
        <v>SHOP CATUAÍ 1 - PR</v>
      </c>
      <c r="C564">
        <f>VLOOKUP($A564,'De Para'!$AI$2:$AL$1051,3,0)</f>
        <v>611</v>
      </c>
      <c r="D564" t="str">
        <f>VLOOKUP($A564,'De Para'!$AI$2:$AL$1051,4,0)</f>
        <v>PREMIUM</v>
      </c>
      <c r="E564">
        <v>0</v>
      </c>
      <c r="F564" s="7" t="str">
        <f>VLOOKUP($A564,'[1]PORTE 18-19'!$A$4:$M$1053,13,0)</f>
        <v>PORTE 4</v>
      </c>
      <c r="G564">
        <f>VLOOKUP($F564,'De Para'!$M$2:$O$7,3,0)</f>
        <v>115</v>
      </c>
      <c r="H564" s="7" t="str">
        <f>VLOOKUP($R564,'De Para'!$M$10:$N$25,2,0)</f>
        <v>PERFIL A</v>
      </c>
      <c r="I564" s="7" t="str">
        <f t="shared" si="64"/>
        <v>PORTE 4 / PERFIL A</v>
      </c>
      <c r="J564" s="1">
        <f>VLOOKUP($A564,'De Para'!$D$2:$E$1051,2,0)</f>
        <v>154327.96</v>
      </c>
      <c r="K564" s="1">
        <f>VLOOKUP($A564,'De Para'!$A$2:$B$1051,2,0)</f>
        <v>168219.85820323002</v>
      </c>
      <c r="L564" s="1">
        <f>VLOOKUP(A564,'De Para'!$G$2:$H$1050,2,0)</f>
        <v>45219.246681763783</v>
      </c>
      <c r="M564">
        <f>VLOOKUP($A564,'De Para'!$J$2:$K$1051,2,0)</f>
        <v>49</v>
      </c>
      <c r="N564">
        <f t="shared" si="66"/>
        <v>1</v>
      </c>
      <c r="O564">
        <f t="shared" si="67"/>
        <v>1</v>
      </c>
      <c r="P564">
        <f t="shared" si="68"/>
        <v>1</v>
      </c>
      <c r="Q564">
        <f t="shared" si="69"/>
        <v>1</v>
      </c>
      <c r="R564" t="str">
        <f t="shared" si="65"/>
        <v>1111</v>
      </c>
      <c r="S564" s="29" t="e">
        <f>J564/#REF!</f>
        <v>#REF!</v>
      </c>
      <c r="T564" s="29" t="e">
        <f>K564/#REF!</f>
        <v>#REF!</v>
      </c>
      <c r="U564" s="29" t="e">
        <f>L564/#REF!</f>
        <v>#REF!</v>
      </c>
      <c r="W564" t="str">
        <f>VLOOKUP(R564,'De Para'!$O$9:$P$25,2,FALSE)</f>
        <v>Lojas com todas as metas</v>
      </c>
      <c r="X564">
        <f>VLOOKUP(W564,content!$B:$C,2,FALSE)</f>
        <v>741869</v>
      </c>
      <c r="Y564">
        <f>VLOOKUP(F564&amp;W564,content!$E:$H,4,FALSE)</f>
        <v>741916</v>
      </c>
    </row>
    <row r="565" spans="1:25" x14ac:dyDescent="0.25">
      <c r="A565">
        <v>1398</v>
      </c>
      <c r="B565" t="str">
        <f>VLOOKUP($A565,'De Para'!$AI$2:$AL$1051,2,0)</f>
        <v>SHOP ITAÚPOWER - MG</v>
      </c>
      <c r="C565">
        <f>VLOOKUP($A565,'De Para'!$AI$2:$AL$1051,3,0)</f>
        <v>413</v>
      </c>
      <c r="D565" t="str">
        <f>VLOOKUP($A565,'De Para'!$AI$2:$AL$1051,4,0)</f>
        <v>MG/NE</v>
      </c>
      <c r="E565">
        <v>0</v>
      </c>
      <c r="F565" s="7" t="str">
        <f>VLOOKUP($A565,'[1]PORTE 18-19'!$A$4:$M$1053,13,0)</f>
        <v>PORTE 4</v>
      </c>
      <c r="G565">
        <f>VLOOKUP($F565,'De Para'!$M$2:$O$7,3,0)</f>
        <v>115</v>
      </c>
      <c r="H565" s="7" t="str">
        <f>VLOOKUP($R565,'De Para'!$M$10:$N$25,2,0)</f>
        <v>PERFIL A</v>
      </c>
      <c r="I565" s="7" t="str">
        <f t="shared" si="64"/>
        <v>PORTE 4 / PERFIL A</v>
      </c>
      <c r="J565" s="1">
        <f>VLOOKUP($A565,'De Para'!$D$2:$E$1051,2,0)</f>
        <v>350148.09000000008</v>
      </c>
      <c r="K565" s="1">
        <f>VLOOKUP($A565,'De Para'!$A$2:$B$1051,2,0)</f>
        <v>397782.66096412</v>
      </c>
      <c r="L565" s="1">
        <f>VLOOKUP(A565,'De Para'!$G$2:$H$1050,2,0)</f>
        <v>129226.42473326018</v>
      </c>
      <c r="M565">
        <f>VLOOKUP($A565,'De Para'!$J$2:$K$1051,2,0)</f>
        <v>86</v>
      </c>
      <c r="N565">
        <f t="shared" si="66"/>
        <v>1</v>
      </c>
      <c r="O565">
        <f t="shared" si="67"/>
        <v>1</v>
      </c>
      <c r="P565">
        <f t="shared" si="68"/>
        <v>1</v>
      </c>
      <c r="Q565">
        <f t="shared" si="69"/>
        <v>1</v>
      </c>
      <c r="R565" t="str">
        <f t="shared" si="65"/>
        <v>1111</v>
      </c>
      <c r="S565" s="29" t="e">
        <f>J565/#REF!</f>
        <v>#REF!</v>
      </c>
      <c r="T565" s="29" t="e">
        <f>K565/#REF!</f>
        <v>#REF!</v>
      </c>
      <c r="U565" s="29" t="e">
        <f>L565/#REF!</f>
        <v>#REF!</v>
      </c>
      <c r="W565" t="str">
        <f>VLOOKUP(R565,'De Para'!$O$9:$P$25,2,FALSE)</f>
        <v>Lojas com todas as metas</v>
      </c>
      <c r="X565">
        <f>VLOOKUP(W565,content!$B:$C,2,FALSE)</f>
        <v>741869</v>
      </c>
      <c r="Y565">
        <f>VLOOKUP(F565&amp;W565,content!$E:$H,4,FALSE)</f>
        <v>741916</v>
      </c>
    </row>
    <row r="566" spans="1:25" x14ac:dyDescent="0.25">
      <c r="A566">
        <v>1402</v>
      </c>
      <c r="B566" t="str">
        <f>VLOOKUP($A566,'De Para'!$AI$2:$AL$1051,2,0)</f>
        <v>ITANHAÉM - SP</v>
      </c>
      <c r="C566">
        <f>VLOOKUP($A566,'De Para'!$AI$2:$AL$1051,3,0)</f>
        <v>113</v>
      </c>
      <c r="D566" t="str">
        <f>VLOOKUP($A566,'De Para'!$AI$2:$AL$1051,4,0)</f>
        <v>SPI/CO</v>
      </c>
      <c r="E566">
        <v>0</v>
      </c>
      <c r="F566" s="7" t="str">
        <f>VLOOKUP($A566,'[1]PORTE 18-19'!$A$4:$M$1053,13,0)</f>
        <v>PORTE 4</v>
      </c>
      <c r="G566">
        <f>VLOOKUP($F566,'De Para'!$M$2:$O$7,3,0)</f>
        <v>115</v>
      </c>
      <c r="H566" s="7" t="str">
        <f>VLOOKUP($R566,'De Para'!$M$10:$N$25,2,0)</f>
        <v>PERFIL A</v>
      </c>
      <c r="I566" s="7" t="str">
        <f t="shared" si="64"/>
        <v>PORTE 4 / PERFIL A</v>
      </c>
      <c r="J566" s="1">
        <f>VLOOKUP($A566,'De Para'!$D$2:$E$1051,2,0)</f>
        <v>389633.63</v>
      </c>
      <c r="K566" s="1">
        <f>VLOOKUP($A566,'De Para'!$A$2:$B$1051,2,0)</f>
        <v>353666.3003130877</v>
      </c>
      <c r="L566" s="1">
        <f>VLOOKUP(A566,'De Para'!$G$2:$H$1050,2,0)</f>
        <v>63409.489852796178</v>
      </c>
      <c r="M566">
        <f>VLOOKUP($A566,'De Para'!$J$2:$K$1051,2,0)</f>
        <v>59</v>
      </c>
      <c r="N566">
        <f t="shared" si="66"/>
        <v>1</v>
      </c>
      <c r="O566">
        <f t="shared" si="67"/>
        <v>1</v>
      </c>
      <c r="P566">
        <f t="shared" si="68"/>
        <v>1</v>
      </c>
      <c r="Q566">
        <f t="shared" si="69"/>
        <v>1</v>
      </c>
      <c r="R566" t="str">
        <f t="shared" si="65"/>
        <v>1111</v>
      </c>
      <c r="S566" s="29" t="e">
        <f>J566/#REF!</f>
        <v>#REF!</v>
      </c>
      <c r="T566" s="29" t="e">
        <f>K566/#REF!</f>
        <v>#REF!</v>
      </c>
      <c r="U566" s="29" t="e">
        <f>L566/#REF!</f>
        <v>#REF!</v>
      </c>
      <c r="W566" t="str">
        <f>VLOOKUP(R566,'De Para'!$O$9:$P$25,2,FALSE)</f>
        <v>Lojas com todas as metas</v>
      </c>
      <c r="X566">
        <f>VLOOKUP(W566,content!$B:$C,2,FALSE)</f>
        <v>741869</v>
      </c>
      <c r="Y566">
        <f>VLOOKUP(F566&amp;W566,content!$E:$H,4,FALSE)</f>
        <v>741916</v>
      </c>
    </row>
    <row r="567" spans="1:25" x14ac:dyDescent="0.25">
      <c r="A567">
        <v>1404</v>
      </c>
      <c r="B567" t="str">
        <f>VLOOKUP($A567,'De Para'!$AI$2:$AL$1051,2,0)</f>
        <v>TATUAPÉ - SP</v>
      </c>
      <c r="C567">
        <f>VLOOKUP($A567,'De Para'!$AI$2:$AL$1051,3,0)</f>
        <v>319</v>
      </c>
      <c r="D567" t="str">
        <f>VLOOKUP($A567,'De Para'!$AI$2:$AL$1051,4,0)</f>
        <v>GDE SP</v>
      </c>
      <c r="E567">
        <v>0</v>
      </c>
      <c r="F567" s="7" t="str">
        <f>VLOOKUP($A567,'[1]PORTE 18-19'!$A$4:$M$1053,13,0)</f>
        <v>PORTE 1</v>
      </c>
      <c r="G567">
        <f>VLOOKUP($F567,'De Para'!$M$2:$O$7,3,0)</f>
        <v>65</v>
      </c>
      <c r="H567" s="7" t="str">
        <f>VLOOKUP($R567,'De Para'!$M$10:$N$25,2,0)</f>
        <v>PERFIL A</v>
      </c>
      <c r="I567" s="7" t="str">
        <f t="shared" si="64"/>
        <v>PORTE 1 / PERFIL A</v>
      </c>
      <c r="J567" s="1">
        <f>VLOOKUP($A567,'De Para'!$D$2:$E$1051,2,0)</f>
        <v>161965.09</v>
      </c>
      <c r="K567" s="1">
        <f>VLOOKUP($A567,'De Para'!$A$2:$B$1051,2,0)</f>
        <v>124554.46124503842</v>
      </c>
      <c r="L567" s="1">
        <f>VLOOKUP(A567,'De Para'!$G$2:$H$1050,2,0)</f>
        <v>52830.259226034956</v>
      </c>
      <c r="M567">
        <f>VLOOKUP($A567,'De Para'!$J$2:$K$1051,2,0)</f>
        <v>42</v>
      </c>
      <c r="N567">
        <f t="shared" si="66"/>
        <v>1</v>
      </c>
      <c r="O567">
        <f t="shared" si="67"/>
        <v>1</v>
      </c>
      <c r="P567">
        <f t="shared" si="68"/>
        <v>1</v>
      </c>
      <c r="Q567">
        <f t="shared" si="69"/>
        <v>1</v>
      </c>
      <c r="R567" t="str">
        <f t="shared" si="65"/>
        <v>1111</v>
      </c>
      <c r="S567" s="29" t="e">
        <f>J567/#REF!</f>
        <v>#REF!</v>
      </c>
      <c r="T567" s="29" t="e">
        <f>K567/#REF!</f>
        <v>#REF!</v>
      </c>
      <c r="U567" s="29" t="e">
        <f>L567/#REF!</f>
        <v>#REF!</v>
      </c>
      <c r="W567" t="str">
        <f>VLOOKUP(R567,'De Para'!$O$9:$P$25,2,FALSE)</f>
        <v>Lojas com todas as metas</v>
      </c>
      <c r="X567">
        <f>VLOOKUP(W567,content!$B:$C,2,FALSE)</f>
        <v>741869</v>
      </c>
      <c r="Y567">
        <f>VLOOKUP(F567&amp;W567,content!$E:$H,4,FALSE)</f>
        <v>741858</v>
      </c>
    </row>
    <row r="568" spans="1:25" x14ac:dyDescent="0.25">
      <c r="A568">
        <v>1405</v>
      </c>
      <c r="B568" t="str">
        <f>VLOOKUP($A568,'De Para'!$AI$2:$AL$1051,2,0)</f>
        <v>SHOP FRANCA - SP</v>
      </c>
      <c r="C568">
        <f>VLOOKUP($A568,'De Para'!$AI$2:$AL$1051,3,0)</f>
        <v>111</v>
      </c>
      <c r="D568" t="str">
        <f>VLOOKUP($A568,'De Para'!$AI$2:$AL$1051,4,0)</f>
        <v>SPI/CO</v>
      </c>
      <c r="E568">
        <v>0</v>
      </c>
      <c r="F568" s="7" t="str">
        <f>VLOOKUP($A568,'[1]PORTE 18-19'!$A$4:$M$1053,13,0)</f>
        <v>PORTE 3</v>
      </c>
      <c r="G568">
        <f>VLOOKUP($F568,'De Para'!$M$2:$O$7,3,0)</f>
        <v>90</v>
      </c>
      <c r="H568" s="7" t="str">
        <f>VLOOKUP($R568,'De Para'!$M$10:$N$25,2,0)</f>
        <v>PERFIL A</v>
      </c>
      <c r="I568" s="7" t="str">
        <f t="shared" ref="I568:I629" si="70">F568&amp;" / "&amp;H568</f>
        <v>PORTE 3 / PERFIL A</v>
      </c>
      <c r="J568" s="1">
        <f>VLOOKUP($A568,'De Para'!$D$2:$E$1051,2,0)</f>
        <v>130207.19</v>
      </c>
      <c r="K568" s="1">
        <f>VLOOKUP($A568,'De Para'!$A$2:$B$1051,2,0)</f>
        <v>142100.8790984262</v>
      </c>
      <c r="L568" s="1">
        <f>VLOOKUP(A568,'De Para'!$G$2:$H$1050,2,0)</f>
        <v>57808.083738827518</v>
      </c>
      <c r="M568">
        <f>VLOOKUP($A568,'De Para'!$J$2:$K$1051,2,0)</f>
        <v>58</v>
      </c>
      <c r="N568">
        <f t="shared" si="66"/>
        <v>1</v>
      </c>
      <c r="O568">
        <f t="shared" si="67"/>
        <v>1</v>
      </c>
      <c r="P568">
        <f t="shared" si="68"/>
        <v>1</v>
      </c>
      <c r="Q568">
        <f t="shared" si="69"/>
        <v>1</v>
      </c>
      <c r="R568" t="str">
        <f t="shared" si="65"/>
        <v>1111</v>
      </c>
      <c r="S568" s="29" t="e">
        <f>J568/#REF!</f>
        <v>#REF!</v>
      </c>
      <c r="T568" s="29" t="e">
        <f>K568/#REF!</f>
        <v>#REF!</v>
      </c>
      <c r="U568" s="29" t="e">
        <f>L568/#REF!</f>
        <v>#REF!</v>
      </c>
      <c r="W568" t="str">
        <f>VLOOKUP(R568,'De Para'!$O$9:$P$25,2,FALSE)</f>
        <v>Lojas com todas as metas</v>
      </c>
      <c r="X568">
        <f>VLOOKUP(W568,content!$B:$C,2,FALSE)</f>
        <v>741869</v>
      </c>
      <c r="Y568">
        <f>VLOOKUP(F568&amp;W568,content!$E:$H,4,FALSE)</f>
        <v>741893</v>
      </c>
    </row>
    <row r="569" spans="1:25" x14ac:dyDescent="0.25">
      <c r="A569">
        <v>1406</v>
      </c>
      <c r="B569" t="str">
        <f>VLOOKUP($A569,'De Para'!$AI$2:$AL$1051,2,0)</f>
        <v>PQ. COCAIA - SP</v>
      </c>
      <c r="C569">
        <f>VLOOKUP($A569,'De Para'!$AI$2:$AL$1051,3,0)</f>
        <v>310</v>
      </c>
      <c r="D569" t="str">
        <f>VLOOKUP($A569,'De Para'!$AI$2:$AL$1051,4,0)</f>
        <v>GDE SP</v>
      </c>
      <c r="E569">
        <v>0</v>
      </c>
      <c r="F569" s="7" t="str">
        <f>VLOOKUP($A569,'[1]PORTE 18-19'!$A$4:$M$1053,13,0)</f>
        <v>PORTE 3</v>
      </c>
      <c r="G569">
        <f>VLOOKUP($F569,'De Para'!$M$2:$O$7,3,0)</f>
        <v>90</v>
      </c>
      <c r="H569" s="7" t="str">
        <f>VLOOKUP($R569,'De Para'!$M$10:$N$25,2,0)</f>
        <v>PERFIL A</v>
      </c>
      <c r="I569" s="7" t="str">
        <f t="shared" si="70"/>
        <v>PORTE 3 / PERFIL A</v>
      </c>
      <c r="J569" s="1">
        <f>VLOOKUP($A569,'De Para'!$D$2:$E$1051,2,0)</f>
        <v>363439.81</v>
      </c>
      <c r="K569" s="1">
        <f>VLOOKUP($A569,'De Para'!$A$2:$B$1051,2,0)</f>
        <v>268638.54027373937</v>
      </c>
      <c r="L569" s="1">
        <f>VLOOKUP(A569,'De Para'!$G$2:$H$1050,2,0)</f>
        <v>92117.36665059434</v>
      </c>
      <c r="M569">
        <f>VLOOKUP($A569,'De Para'!$J$2:$K$1051,2,0)</f>
        <v>79</v>
      </c>
      <c r="N569">
        <f t="shared" si="66"/>
        <v>1</v>
      </c>
      <c r="O569">
        <f t="shared" si="67"/>
        <v>1</v>
      </c>
      <c r="P569">
        <f t="shared" si="68"/>
        <v>1</v>
      </c>
      <c r="Q569">
        <f t="shared" si="69"/>
        <v>1</v>
      </c>
      <c r="R569" t="str">
        <f t="shared" ref="R569:R630" si="71">IF($E569=0,N569&amp;O569&amp;P569&amp;Q569,N569&amp;0&amp;0&amp;Q569&amp;"M")</f>
        <v>1111</v>
      </c>
      <c r="S569" s="29" t="e">
        <f>J569/#REF!</f>
        <v>#REF!</v>
      </c>
      <c r="T569" s="29" t="e">
        <f>K569/#REF!</f>
        <v>#REF!</v>
      </c>
      <c r="U569" s="29" t="e">
        <f>L569/#REF!</f>
        <v>#REF!</v>
      </c>
      <c r="W569" t="str">
        <f>VLOOKUP(R569,'De Para'!$O$9:$P$25,2,FALSE)</f>
        <v>Lojas com todas as metas</v>
      </c>
      <c r="X569">
        <f>VLOOKUP(W569,content!$B:$C,2,FALSE)</f>
        <v>741869</v>
      </c>
      <c r="Y569">
        <f>VLOOKUP(F569&amp;W569,content!$E:$H,4,FALSE)</f>
        <v>741893</v>
      </c>
    </row>
    <row r="570" spans="1:25" x14ac:dyDescent="0.25">
      <c r="A570">
        <v>1407</v>
      </c>
      <c r="B570" t="str">
        <f>VLOOKUP($A570,'De Para'!$AI$2:$AL$1051,2,0)</f>
        <v>SHOP CENTER PIRACICABA - SP</v>
      </c>
      <c r="C570">
        <f>VLOOKUP($A570,'De Para'!$AI$2:$AL$1051,3,0)</f>
        <v>116</v>
      </c>
      <c r="D570" t="str">
        <f>VLOOKUP($A570,'De Para'!$AI$2:$AL$1051,4,0)</f>
        <v>SPI/CO</v>
      </c>
      <c r="E570">
        <v>0</v>
      </c>
      <c r="F570" s="7" t="str">
        <f>VLOOKUP($A570,'[1]PORTE 18-19'!$A$4:$M$1053,13,0)</f>
        <v>PORTE 4</v>
      </c>
      <c r="G570">
        <f>VLOOKUP($F570,'De Para'!$M$2:$O$7,3,0)</f>
        <v>115</v>
      </c>
      <c r="H570" s="7" t="str">
        <f>VLOOKUP($R570,'De Para'!$M$10:$N$25,2,0)</f>
        <v>PERFIL A</v>
      </c>
      <c r="I570" s="7" t="str">
        <f t="shared" si="70"/>
        <v>PORTE 4 / PERFIL A</v>
      </c>
      <c r="J570" s="1">
        <f>VLOOKUP($A570,'De Para'!$D$2:$E$1051,2,0)</f>
        <v>228307.17</v>
      </c>
      <c r="K570" s="1">
        <f>VLOOKUP($A570,'De Para'!$A$2:$B$1051,2,0)</f>
        <v>222718.66501259559</v>
      </c>
      <c r="L570" s="1">
        <f>VLOOKUP(A570,'De Para'!$G$2:$H$1050,2,0)</f>
        <v>90923.481032693322</v>
      </c>
      <c r="M570">
        <f>VLOOKUP($A570,'De Para'!$J$2:$K$1051,2,0)</f>
        <v>77</v>
      </c>
      <c r="N570">
        <f t="shared" si="66"/>
        <v>1</v>
      </c>
      <c r="O570">
        <f t="shared" si="67"/>
        <v>1</v>
      </c>
      <c r="P570">
        <f t="shared" si="68"/>
        <v>1</v>
      </c>
      <c r="Q570">
        <f t="shared" si="69"/>
        <v>1</v>
      </c>
      <c r="R570" t="str">
        <f t="shared" si="71"/>
        <v>1111</v>
      </c>
      <c r="S570" s="29" t="e">
        <f>J570/#REF!</f>
        <v>#REF!</v>
      </c>
      <c r="T570" s="29" t="e">
        <f>K570/#REF!</f>
        <v>#REF!</v>
      </c>
      <c r="U570" s="29" t="e">
        <f>L570/#REF!</f>
        <v>#REF!</v>
      </c>
      <c r="W570" t="str">
        <f>VLOOKUP(R570,'De Para'!$O$9:$P$25,2,FALSE)</f>
        <v>Lojas com todas as metas</v>
      </c>
      <c r="X570">
        <f>VLOOKUP(W570,content!$B:$C,2,FALSE)</f>
        <v>741869</v>
      </c>
      <c r="Y570">
        <f>VLOOKUP(F570&amp;W570,content!$E:$H,4,FALSE)</f>
        <v>741916</v>
      </c>
    </row>
    <row r="571" spans="1:25" x14ac:dyDescent="0.25">
      <c r="A571">
        <v>1408</v>
      </c>
      <c r="B571" t="str">
        <f>VLOOKUP($A571,'De Para'!$AI$2:$AL$1051,2,0)</f>
        <v>CAIEIRAS  - SP</v>
      </c>
      <c r="C571">
        <f>VLOOKUP($A571,'De Para'!$AI$2:$AL$1051,3,0)</f>
        <v>312</v>
      </c>
      <c r="D571" t="str">
        <f>VLOOKUP($A571,'De Para'!$AI$2:$AL$1051,4,0)</f>
        <v>GDE SP</v>
      </c>
      <c r="E571">
        <v>0</v>
      </c>
      <c r="F571" s="7" t="str">
        <f>VLOOKUP($A571,'[1]PORTE 18-19'!$A$4:$M$1053,13,0)</f>
        <v>PORTE 2</v>
      </c>
      <c r="G571">
        <f>VLOOKUP($F571,'De Para'!$M$2:$O$7,3,0)</f>
        <v>70</v>
      </c>
      <c r="H571" s="7" t="str">
        <f>VLOOKUP($R571,'De Para'!$M$10:$N$25,2,0)</f>
        <v>PERFIL A</v>
      </c>
      <c r="I571" s="7" t="str">
        <f t="shared" si="70"/>
        <v>PORTE 2 / PERFIL A</v>
      </c>
      <c r="J571" s="1">
        <f>VLOOKUP($A571,'De Para'!$D$2:$E$1051,2,0)</f>
        <v>185726.86</v>
      </c>
      <c r="K571" s="1">
        <f>VLOOKUP($A571,'De Para'!$A$2:$B$1051,2,0)</f>
        <v>145733.08206313464</v>
      </c>
      <c r="L571" s="1">
        <f>VLOOKUP(A571,'De Para'!$G$2:$H$1050,2,0)</f>
        <v>55664.179166985268</v>
      </c>
      <c r="M571">
        <f>VLOOKUP($A571,'De Para'!$J$2:$K$1051,2,0)</f>
        <v>44</v>
      </c>
      <c r="N571">
        <f t="shared" si="66"/>
        <v>1</v>
      </c>
      <c r="O571">
        <f t="shared" si="67"/>
        <v>1</v>
      </c>
      <c r="P571">
        <f t="shared" si="68"/>
        <v>1</v>
      </c>
      <c r="Q571">
        <f t="shared" si="69"/>
        <v>1</v>
      </c>
      <c r="R571" t="str">
        <f t="shared" si="71"/>
        <v>1111</v>
      </c>
      <c r="S571" s="29" t="e">
        <f>J571/#REF!</f>
        <v>#REF!</v>
      </c>
      <c r="T571" s="29" t="e">
        <f>K571/#REF!</f>
        <v>#REF!</v>
      </c>
      <c r="U571" s="29" t="e">
        <f>L571/#REF!</f>
        <v>#REF!</v>
      </c>
      <c r="W571" t="str">
        <f>VLOOKUP(R571,'De Para'!$O$9:$P$25,2,FALSE)</f>
        <v>Lojas com todas as metas</v>
      </c>
      <c r="X571">
        <f>VLOOKUP(W571,content!$B:$C,2,FALSE)</f>
        <v>741869</v>
      </c>
      <c r="Y571">
        <f>VLOOKUP(F571&amp;W571,content!$E:$H,4,FALSE)</f>
        <v>741882</v>
      </c>
    </row>
    <row r="572" spans="1:25" x14ac:dyDescent="0.25">
      <c r="A572">
        <v>1409</v>
      </c>
      <c r="B572" t="str">
        <f>VLOOKUP($A572,'De Para'!$AI$2:$AL$1051,2,0)</f>
        <v>LIMÃO - SP</v>
      </c>
      <c r="C572">
        <f>VLOOKUP($A572,'De Para'!$AI$2:$AL$1051,3,0)</f>
        <v>312</v>
      </c>
      <c r="D572" t="str">
        <f>VLOOKUP($A572,'De Para'!$AI$2:$AL$1051,4,0)</f>
        <v>GDE SP</v>
      </c>
      <c r="E572">
        <v>0</v>
      </c>
      <c r="F572" s="7" t="str">
        <f>VLOOKUP($A572,'[1]PORTE 18-19'!$A$4:$M$1053,13,0)</f>
        <v>PORTE 2</v>
      </c>
      <c r="G572">
        <f>VLOOKUP($F572,'De Para'!$M$2:$O$7,3,0)</f>
        <v>70</v>
      </c>
      <c r="H572" s="7" t="str">
        <f>VLOOKUP($R572,'De Para'!$M$10:$N$25,2,0)</f>
        <v>PERFIL A</v>
      </c>
      <c r="I572" s="7" t="str">
        <f t="shared" si="70"/>
        <v>PORTE 2 / PERFIL A</v>
      </c>
      <c r="J572" s="1">
        <f>VLOOKUP($A572,'De Para'!$D$2:$E$1051,2,0)</f>
        <v>182181.63000000006</v>
      </c>
      <c r="K572" s="1">
        <f>VLOOKUP($A572,'De Para'!$A$2:$B$1051,2,0)</f>
        <v>178892.39562895353</v>
      </c>
      <c r="L572" s="1">
        <f>VLOOKUP(A572,'De Para'!$G$2:$H$1050,2,0)</f>
        <v>43753.063136419725</v>
      </c>
      <c r="M572">
        <f>VLOOKUP($A572,'De Para'!$J$2:$K$1051,2,0)</f>
        <v>51</v>
      </c>
      <c r="N572">
        <f t="shared" si="66"/>
        <v>1</v>
      </c>
      <c r="O572">
        <f t="shared" si="67"/>
        <v>1</v>
      </c>
      <c r="P572">
        <f t="shared" si="68"/>
        <v>1</v>
      </c>
      <c r="Q572">
        <f t="shared" si="69"/>
        <v>1</v>
      </c>
      <c r="R572" t="str">
        <f t="shared" si="71"/>
        <v>1111</v>
      </c>
      <c r="S572" s="29" t="e">
        <f>J572/#REF!</f>
        <v>#REF!</v>
      </c>
      <c r="T572" s="29" t="e">
        <f>K572/#REF!</f>
        <v>#REF!</v>
      </c>
      <c r="U572" s="29" t="e">
        <f>L572/#REF!</f>
        <v>#REF!</v>
      </c>
      <c r="W572" t="str">
        <f>VLOOKUP(R572,'De Para'!$O$9:$P$25,2,FALSE)</f>
        <v>Lojas com todas as metas</v>
      </c>
      <c r="X572">
        <f>VLOOKUP(W572,content!$B:$C,2,FALSE)</f>
        <v>741869</v>
      </c>
      <c r="Y572">
        <f>VLOOKUP(F572&amp;W572,content!$E:$H,4,FALSE)</f>
        <v>741882</v>
      </c>
    </row>
    <row r="573" spans="1:25" x14ac:dyDescent="0.25">
      <c r="A573">
        <v>1410</v>
      </c>
      <c r="B573" t="str">
        <f>VLOOKUP($A573,'De Para'!$AI$2:$AL$1051,2,0)</f>
        <v>BEBEDOURO - SP</v>
      </c>
      <c r="C573">
        <f>VLOOKUP($A573,'De Para'!$AI$2:$AL$1051,3,0)</f>
        <v>111</v>
      </c>
      <c r="D573" t="str">
        <f>VLOOKUP($A573,'De Para'!$AI$2:$AL$1051,4,0)</f>
        <v>SPI/CO</v>
      </c>
      <c r="E573">
        <v>0</v>
      </c>
      <c r="F573" s="7" t="str">
        <f>VLOOKUP($A573,'[1]PORTE 18-19'!$A$4:$M$1053,13,0)</f>
        <v>PORTE 2</v>
      </c>
      <c r="G573">
        <f>VLOOKUP($F573,'De Para'!$M$2:$O$7,3,0)</f>
        <v>70</v>
      </c>
      <c r="H573" s="7" t="str">
        <f>VLOOKUP($R573,'De Para'!$M$10:$N$25,2,0)</f>
        <v>PERFIL A</v>
      </c>
      <c r="I573" s="7" t="str">
        <f t="shared" si="70"/>
        <v>PORTE 2 / PERFIL A</v>
      </c>
      <c r="J573" s="1">
        <f>VLOOKUP($A573,'De Para'!$D$2:$E$1051,2,0)</f>
        <v>241634.22</v>
      </c>
      <c r="K573" s="1">
        <f>VLOOKUP($A573,'De Para'!$A$2:$B$1051,2,0)</f>
        <v>150449.59153387518</v>
      </c>
      <c r="L573" s="1">
        <f>VLOOKUP(A573,'De Para'!$G$2:$H$1050,2,0)</f>
        <v>55361.471469087875</v>
      </c>
      <c r="M573">
        <f>VLOOKUP($A573,'De Para'!$J$2:$K$1051,2,0)</f>
        <v>66</v>
      </c>
      <c r="N573">
        <f t="shared" ref="N573:N634" si="72">IF(J573&gt;0,1,0)</f>
        <v>1</v>
      </c>
      <c r="O573">
        <f t="shared" ref="O573:O634" si="73">IF(K573&gt;0,1,0)</f>
        <v>1</v>
      </c>
      <c r="P573">
        <f t="shared" ref="P573:P634" si="74">IF(L573&gt;0,1,0)</f>
        <v>1</v>
      </c>
      <c r="Q573">
        <f t="shared" ref="Q573:Q634" si="75">IF(M573&gt;0,1,0)</f>
        <v>1</v>
      </c>
      <c r="R573" t="str">
        <f t="shared" si="71"/>
        <v>1111</v>
      </c>
      <c r="S573" s="29" t="e">
        <f>J573/#REF!</f>
        <v>#REF!</v>
      </c>
      <c r="T573" s="29" t="e">
        <f>K573/#REF!</f>
        <v>#REF!</v>
      </c>
      <c r="U573" s="29" t="e">
        <f>L573/#REF!</f>
        <v>#REF!</v>
      </c>
      <c r="W573" t="str">
        <f>VLOOKUP(R573,'De Para'!$O$9:$P$25,2,FALSE)</f>
        <v>Lojas com todas as metas</v>
      </c>
      <c r="X573">
        <f>VLOOKUP(W573,content!$B:$C,2,FALSE)</f>
        <v>741869</v>
      </c>
      <c r="Y573">
        <f>VLOOKUP(F573&amp;W573,content!$E:$H,4,FALSE)</f>
        <v>741882</v>
      </c>
    </row>
    <row r="574" spans="1:25" x14ac:dyDescent="0.25">
      <c r="A574">
        <v>1411</v>
      </c>
      <c r="B574" t="str">
        <f>VLOOKUP($A574,'De Para'!$AI$2:$AL$1051,2,0)</f>
        <v>DIADEMA- SERRARIA - SP</v>
      </c>
      <c r="C574">
        <f>VLOOKUP($A574,'De Para'!$AI$2:$AL$1051,3,0)</f>
        <v>311</v>
      </c>
      <c r="D574" t="str">
        <f>VLOOKUP($A574,'De Para'!$AI$2:$AL$1051,4,0)</f>
        <v>GDE SP</v>
      </c>
      <c r="E574">
        <v>0</v>
      </c>
      <c r="F574" s="7" t="str">
        <f>VLOOKUP($A574,'[1]PORTE 18-19'!$A$4:$M$1053,13,0)</f>
        <v>PORTE 3</v>
      </c>
      <c r="G574">
        <f>VLOOKUP($F574,'De Para'!$M$2:$O$7,3,0)</f>
        <v>90</v>
      </c>
      <c r="H574" s="7" t="str">
        <f>VLOOKUP($R574,'De Para'!$M$10:$N$25,2,0)</f>
        <v>PERFIL A</v>
      </c>
      <c r="I574" s="7" t="str">
        <f t="shared" si="70"/>
        <v>PORTE 3 / PERFIL A</v>
      </c>
      <c r="J574" s="1">
        <f>VLOOKUP($A574,'De Para'!$D$2:$E$1051,2,0)</f>
        <v>280540.23</v>
      </c>
      <c r="K574" s="1">
        <f>VLOOKUP($A574,'De Para'!$A$2:$B$1051,2,0)</f>
        <v>232310.17554454136</v>
      </c>
      <c r="L574" s="1">
        <f>VLOOKUP(A574,'De Para'!$G$2:$H$1050,2,0)</f>
        <v>75312.530643314356</v>
      </c>
      <c r="M574">
        <f>VLOOKUP($A574,'De Para'!$J$2:$K$1051,2,0)</f>
        <v>76</v>
      </c>
      <c r="N574">
        <f t="shared" si="72"/>
        <v>1</v>
      </c>
      <c r="O574">
        <f t="shared" si="73"/>
        <v>1</v>
      </c>
      <c r="P574">
        <f t="shared" si="74"/>
        <v>1</v>
      </c>
      <c r="Q574">
        <f t="shared" si="75"/>
        <v>1</v>
      </c>
      <c r="R574" t="str">
        <f t="shared" si="71"/>
        <v>1111</v>
      </c>
      <c r="S574" s="29" t="e">
        <f>J574/#REF!</f>
        <v>#REF!</v>
      </c>
      <c r="T574" s="29" t="e">
        <f>K574/#REF!</f>
        <v>#REF!</v>
      </c>
      <c r="U574" s="29" t="e">
        <f>L574/#REF!</f>
        <v>#REF!</v>
      </c>
      <c r="W574" t="str">
        <f>VLOOKUP(R574,'De Para'!$O$9:$P$25,2,FALSE)</f>
        <v>Lojas com todas as metas</v>
      </c>
      <c r="X574">
        <f>VLOOKUP(W574,content!$B:$C,2,FALSE)</f>
        <v>741869</v>
      </c>
      <c r="Y574">
        <f>VLOOKUP(F574&amp;W574,content!$E:$H,4,FALSE)</f>
        <v>741893</v>
      </c>
    </row>
    <row r="575" spans="1:25" x14ac:dyDescent="0.25">
      <c r="A575">
        <v>1413</v>
      </c>
      <c r="B575" t="str">
        <f>VLOOKUP($A575,'De Para'!$AI$2:$AL$1051,2,0)</f>
        <v>CIDADE TIRADENTES - SP</v>
      </c>
      <c r="C575">
        <f>VLOOKUP($A575,'De Para'!$AI$2:$AL$1051,3,0)</f>
        <v>318</v>
      </c>
      <c r="D575" t="str">
        <f>VLOOKUP($A575,'De Para'!$AI$2:$AL$1051,4,0)</f>
        <v>GDE SP</v>
      </c>
      <c r="E575">
        <v>0</v>
      </c>
      <c r="F575" s="7" t="str">
        <f>VLOOKUP($A575,'[1]PORTE 18-19'!$A$4:$M$1053,13,0)</f>
        <v>PORTE 4</v>
      </c>
      <c r="G575">
        <f>VLOOKUP($F575,'De Para'!$M$2:$O$7,3,0)</f>
        <v>115</v>
      </c>
      <c r="H575" s="7" t="str">
        <f>VLOOKUP($R575,'De Para'!$M$10:$N$25,2,0)</f>
        <v>PERFIL A</v>
      </c>
      <c r="I575" s="7" t="str">
        <f t="shared" si="70"/>
        <v>PORTE 4 / PERFIL A</v>
      </c>
      <c r="J575" s="1">
        <f>VLOOKUP($A575,'De Para'!$D$2:$E$1051,2,0)</f>
        <v>459741.48000000004</v>
      </c>
      <c r="K575" s="1">
        <f>VLOOKUP($A575,'De Para'!$A$2:$B$1051,2,0)</f>
        <v>577568.24948605371</v>
      </c>
      <c r="L575" s="1">
        <f>VLOOKUP(A575,'De Para'!$G$2:$H$1050,2,0)</f>
        <v>75590.532796726708</v>
      </c>
      <c r="M575">
        <f>VLOOKUP($A575,'De Para'!$J$2:$K$1051,2,0)</f>
        <v>113</v>
      </c>
      <c r="N575">
        <f t="shared" si="72"/>
        <v>1</v>
      </c>
      <c r="O575">
        <f t="shared" si="73"/>
        <v>1</v>
      </c>
      <c r="P575">
        <f t="shared" si="74"/>
        <v>1</v>
      </c>
      <c r="Q575">
        <f t="shared" si="75"/>
        <v>1</v>
      </c>
      <c r="R575" t="str">
        <f t="shared" si="71"/>
        <v>1111</v>
      </c>
      <c r="S575" s="29" t="e">
        <f>J575/#REF!</f>
        <v>#REF!</v>
      </c>
      <c r="T575" s="29" t="e">
        <f>K575/#REF!</f>
        <v>#REF!</v>
      </c>
      <c r="U575" s="29" t="e">
        <f>L575/#REF!</f>
        <v>#REF!</v>
      </c>
      <c r="W575" t="str">
        <f>VLOOKUP(R575,'De Para'!$O$9:$P$25,2,FALSE)</f>
        <v>Lojas com todas as metas</v>
      </c>
      <c r="X575">
        <f>VLOOKUP(W575,content!$B:$C,2,FALSE)</f>
        <v>741869</v>
      </c>
      <c r="Y575">
        <f>VLOOKUP(F575&amp;W575,content!$E:$H,4,FALSE)</f>
        <v>741916</v>
      </c>
    </row>
    <row r="576" spans="1:25" x14ac:dyDescent="0.25">
      <c r="A576">
        <v>1414</v>
      </c>
      <c r="B576" t="str">
        <f>VLOOKUP($A576,'De Para'!$AI$2:$AL$1051,2,0)</f>
        <v>SHOP RIO VILLE - RJ</v>
      </c>
      <c r="C576">
        <f>VLOOKUP($A576,'De Para'!$AI$2:$AL$1051,3,0)</f>
        <v>217</v>
      </c>
      <c r="D576" t="str">
        <f>VLOOKUP($A576,'De Para'!$AI$2:$AL$1051,4,0)</f>
        <v>RIO/ES</v>
      </c>
      <c r="E576">
        <v>0</v>
      </c>
      <c r="F576" s="7" t="str">
        <f>VLOOKUP($A576,'[1]PORTE 18-19'!$A$4:$M$1053,13,0)</f>
        <v>PORTE 5</v>
      </c>
      <c r="G576">
        <f>VLOOKUP($F576,'De Para'!$M$2:$O$7,3,0)</f>
        <v>140</v>
      </c>
      <c r="H576" s="7" t="str">
        <f>VLOOKUP($R576,'De Para'!$M$10:$N$25,2,0)</f>
        <v>PERFIL A</v>
      </c>
      <c r="I576" s="7" t="str">
        <f t="shared" si="70"/>
        <v>PORTE 5 / PERFIL A</v>
      </c>
      <c r="J576" s="1">
        <f>VLOOKUP($A576,'De Para'!$D$2:$E$1051,2,0)</f>
        <v>471034.2</v>
      </c>
      <c r="K576" s="1">
        <f>VLOOKUP($A576,'De Para'!$A$2:$B$1051,2,0)</f>
        <v>553619.13109240262</v>
      </c>
      <c r="L576" s="1">
        <f>VLOOKUP(A576,'De Para'!$G$2:$H$1050,2,0)</f>
        <v>90848.907111530163</v>
      </c>
      <c r="M576">
        <f>VLOOKUP($A576,'De Para'!$J$2:$K$1051,2,0)</f>
        <v>126</v>
      </c>
      <c r="N576">
        <f t="shared" si="72"/>
        <v>1</v>
      </c>
      <c r="O576">
        <f t="shared" si="73"/>
        <v>1</v>
      </c>
      <c r="P576">
        <f t="shared" si="74"/>
        <v>1</v>
      </c>
      <c r="Q576">
        <f t="shared" si="75"/>
        <v>1</v>
      </c>
      <c r="R576" t="str">
        <f t="shared" si="71"/>
        <v>1111</v>
      </c>
      <c r="S576" s="29" t="e">
        <f>J576/#REF!</f>
        <v>#REF!</v>
      </c>
      <c r="T576" s="29" t="e">
        <f>K576/#REF!</f>
        <v>#REF!</v>
      </c>
      <c r="U576" s="29" t="e">
        <f>L576/#REF!</f>
        <v>#REF!</v>
      </c>
      <c r="W576" t="str">
        <f>VLOOKUP(R576,'De Para'!$O$9:$P$25,2,FALSE)</f>
        <v>Lojas com todas as metas</v>
      </c>
      <c r="X576">
        <f>VLOOKUP(W576,content!$B:$C,2,FALSE)</f>
        <v>741869</v>
      </c>
      <c r="Y576">
        <f>VLOOKUP(F576&amp;W576,content!$E:$H,4,FALSE)</f>
        <v>741921</v>
      </c>
    </row>
    <row r="577" spans="1:25" x14ac:dyDescent="0.25">
      <c r="A577">
        <v>1415</v>
      </c>
      <c r="B577" t="str">
        <f>VLOOKUP($A577,'De Para'!$AI$2:$AL$1051,2,0)</f>
        <v>SHOP BANGU - RJ</v>
      </c>
      <c r="C577">
        <f>VLOOKUP($A577,'De Para'!$AI$2:$AL$1051,3,0)</f>
        <v>214</v>
      </c>
      <c r="D577" t="str">
        <f>VLOOKUP($A577,'De Para'!$AI$2:$AL$1051,4,0)</f>
        <v>RIO/ES</v>
      </c>
      <c r="E577">
        <v>0</v>
      </c>
      <c r="F577" s="7" t="str">
        <f>VLOOKUP($A577,'[1]PORTE 18-19'!$A$4:$M$1053,13,0)</f>
        <v>PORTE 6</v>
      </c>
      <c r="G577">
        <f>VLOOKUP($F577,'De Para'!$M$2:$O$7,3,0)</f>
        <v>170</v>
      </c>
      <c r="H577" s="7" t="str">
        <f>VLOOKUP($R577,'De Para'!$M$10:$N$25,2,0)</f>
        <v>PERFIL A</v>
      </c>
      <c r="I577" s="7" t="str">
        <f t="shared" si="70"/>
        <v>PORTE 6 / PERFIL A</v>
      </c>
      <c r="J577" s="1">
        <f>VLOOKUP($A577,'De Para'!$D$2:$E$1051,2,0)</f>
        <v>714802.1100000001</v>
      </c>
      <c r="K577" s="1">
        <f>VLOOKUP($A577,'De Para'!$A$2:$B$1051,2,0)</f>
        <v>1124613.466518305</v>
      </c>
      <c r="L577" s="1">
        <f>VLOOKUP(A577,'De Para'!$G$2:$H$1050,2,0)</f>
        <v>139179.96658767157</v>
      </c>
      <c r="M577">
        <f>VLOOKUP($A577,'De Para'!$J$2:$K$1051,2,0)</f>
        <v>201</v>
      </c>
      <c r="N577">
        <f t="shared" si="72"/>
        <v>1</v>
      </c>
      <c r="O577">
        <f t="shared" si="73"/>
        <v>1</v>
      </c>
      <c r="P577">
        <f t="shared" si="74"/>
        <v>1</v>
      </c>
      <c r="Q577">
        <f t="shared" si="75"/>
        <v>1</v>
      </c>
      <c r="R577" t="str">
        <f t="shared" si="71"/>
        <v>1111</v>
      </c>
      <c r="S577" s="29" t="e">
        <f>J577/#REF!</f>
        <v>#REF!</v>
      </c>
      <c r="T577" s="29" t="e">
        <f>K577/#REF!</f>
        <v>#REF!</v>
      </c>
      <c r="U577" s="29" t="e">
        <f>L577/#REF!</f>
        <v>#REF!</v>
      </c>
      <c r="W577" t="str">
        <f>VLOOKUP(R577,'De Para'!$O$9:$P$25,2,FALSE)</f>
        <v>Lojas com todas as metas</v>
      </c>
      <c r="X577">
        <f>VLOOKUP(W577,content!$B:$C,2,FALSE)</f>
        <v>741869</v>
      </c>
      <c r="Y577">
        <f>VLOOKUP(F577&amp;W577,content!$E:$H,4,FALSE)</f>
        <v>741925</v>
      </c>
    </row>
    <row r="578" spans="1:25" x14ac:dyDescent="0.25">
      <c r="A578">
        <v>1416</v>
      </c>
      <c r="B578" t="str">
        <f>VLOOKUP($A578,'De Para'!$AI$2:$AL$1051,2,0)</f>
        <v>SHOP NOVA AMÉRICA - RJ</v>
      </c>
      <c r="C578">
        <f>VLOOKUP($A578,'De Para'!$AI$2:$AL$1051,3,0)</f>
        <v>212</v>
      </c>
      <c r="D578" t="str">
        <f>VLOOKUP($A578,'De Para'!$AI$2:$AL$1051,4,0)</f>
        <v>RIO/ES</v>
      </c>
      <c r="E578">
        <v>0</v>
      </c>
      <c r="F578" s="7" t="str">
        <f>VLOOKUP($A578,'[1]PORTE 18-19'!$A$4:$M$1053,13,0)</f>
        <v>PORTE 4</v>
      </c>
      <c r="G578">
        <f>VLOOKUP($F578,'De Para'!$M$2:$O$7,3,0)</f>
        <v>115</v>
      </c>
      <c r="H578" s="7" t="str">
        <f>VLOOKUP($R578,'De Para'!$M$10:$N$25,2,0)</f>
        <v>PERFIL A</v>
      </c>
      <c r="I578" s="7" t="str">
        <f t="shared" si="70"/>
        <v>PORTE 4 / PERFIL A</v>
      </c>
      <c r="J578" s="1">
        <f>VLOOKUP($A578,'De Para'!$D$2:$E$1051,2,0)</f>
        <v>266133.86000000004</v>
      </c>
      <c r="K578" s="1">
        <f>VLOOKUP($A578,'De Para'!$A$2:$B$1051,2,0)</f>
        <v>534044.3899974263</v>
      </c>
      <c r="L578" s="1">
        <f>VLOOKUP(A578,'De Para'!$G$2:$H$1050,2,0)</f>
        <v>79981.764952676414</v>
      </c>
      <c r="M578">
        <f>VLOOKUP($A578,'De Para'!$J$2:$K$1051,2,0)</f>
        <v>82</v>
      </c>
      <c r="N578">
        <f t="shared" si="72"/>
        <v>1</v>
      </c>
      <c r="O578">
        <f t="shared" si="73"/>
        <v>1</v>
      </c>
      <c r="P578">
        <f t="shared" si="74"/>
        <v>1</v>
      </c>
      <c r="Q578">
        <f t="shared" si="75"/>
        <v>1</v>
      </c>
      <c r="R578" t="str">
        <f t="shared" si="71"/>
        <v>1111</v>
      </c>
      <c r="S578" s="29" t="e">
        <f>J578/#REF!</f>
        <v>#REF!</v>
      </c>
      <c r="T578" s="29" t="e">
        <f>K578/#REF!</f>
        <v>#REF!</v>
      </c>
      <c r="U578" s="29" t="e">
        <f>L578/#REF!</f>
        <v>#REF!</v>
      </c>
      <c r="W578" t="str">
        <f>VLOOKUP(R578,'De Para'!$O$9:$P$25,2,FALSE)</f>
        <v>Lojas com todas as metas</v>
      </c>
      <c r="X578">
        <f>VLOOKUP(W578,content!$B:$C,2,FALSE)</f>
        <v>741869</v>
      </c>
      <c r="Y578">
        <f>VLOOKUP(F578&amp;W578,content!$E:$H,4,FALSE)</f>
        <v>741916</v>
      </c>
    </row>
    <row r="579" spans="1:25" x14ac:dyDescent="0.25">
      <c r="A579">
        <v>1417</v>
      </c>
      <c r="B579" t="str">
        <f>VLOOKUP($A579,'De Para'!$AI$2:$AL$1051,2,0)</f>
        <v>BARBACENA - MG</v>
      </c>
      <c r="C579">
        <f>VLOOKUP($A579,'De Para'!$AI$2:$AL$1051,3,0)</f>
        <v>411</v>
      </c>
      <c r="D579" t="str">
        <f>VLOOKUP($A579,'De Para'!$AI$2:$AL$1051,4,0)</f>
        <v>MG/NE</v>
      </c>
      <c r="E579">
        <v>0</v>
      </c>
      <c r="F579" s="7" t="str">
        <f>VLOOKUP($A579,'[1]PORTE 18-19'!$A$4:$M$1053,13,0)</f>
        <v>PORTE 3</v>
      </c>
      <c r="G579">
        <f>VLOOKUP($F579,'De Para'!$M$2:$O$7,3,0)</f>
        <v>90</v>
      </c>
      <c r="H579" s="7" t="str">
        <f>VLOOKUP($R579,'De Para'!$M$10:$N$25,2,0)</f>
        <v>PERFIL A</v>
      </c>
      <c r="I579" s="7" t="str">
        <f t="shared" si="70"/>
        <v>PORTE 3 / PERFIL A</v>
      </c>
      <c r="J579" s="1">
        <f>VLOOKUP($A579,'De Para'!$D$2:$E$1051,2,0)</f>
        <v>355170.94999999995</v>
      </c>
      <c r="K579" s="1">
        <f>VLOOKUP($A579,'De Para'!$A$2:$B$1051,2,0)</f>
        <v>210568.40212452557</v>
      </c>
      <c r="L579" s="1">
        <f>VLOOKUP(A579,'De Para'!$G$2:$H$1050,2,0)</f>
        <v>109850.54206498514</v>
      </c>
      <c r="M579">
        <f>VLOOKUP($A579,'De Para'!$J$2:$K$1051,2,0)</f>
        <v>114</v>
      </c>
      <c r="N579">
        <f t="shared" si="72"/>
        <v>1</v>
      </c>
      <c r="O579">
        <f t="shared" si="73"/>
        <v>1</v>
      </c>
      <c r="P579">
        <f t="shared" si="74"/>
        <v>1</v>
      </c>
      <c r="Q579">
        <f t="shared" si="75"/>
        <v>1</v>
      </c>
      <c r="R579" t="str">
        <f t="shared" si="71"/>
        <v>1111</v>
      </c>
      <c r="S579" s="29" t="e">
        <f>J579/#REF!</f>
        <v>#REF!</v>
      </c>
      <c r="T579" s="29" t="e">
        <f>K579/#REF!</f>
        <v>#REF!</v>
      </c>
      <c r="U579" s="29" t="e">
        <f>L579/#REF!</f>
        <v>#REF!</v>
      </c>
      <c r="W579" t="str">
        <f>VLOOKUP(R579,'De Para'!$O$9:$P$25,2,FALSE)</f>
        <v>Lojas com todas as metas</v>
      </c>
      <c r="X579">
        <f>VLOOKUP(W579,content!$B:$C,2,FALSE)</f>
        <v>741869</v>
      </c>
      <c r="Y579">
        <f>VLOOKUP(F579&amp;W579,content!$E:$H,4,FALSE)</f>
        <v>741893</v>
      </c>
    </row>
    <row r="580" spans="1:25" x14ac:dyDescent="0.25">
      <c r="A580">
        <v>1418</v>
      </c>
      <c r="B580" t="str">
        <f>VLOOKUP($A580,'De Para'!$AI$2:$AL$1051,2,0)</f>
        <v>ALIPIO DE MELO - MG</v>
      </c>
      <c r="C580">
        <f>VLOOKUP($A580,'De Para'!$AI$2:$AL$1051,3,0)</f>
        <v>410</v>
      </c>
      <c r="D580" t="str">
        <f>VLOOKUP($A580,'De Para'!$AI$2:$AL$1051,4,0)</f>
        <v>MG/NE</v>
      </c>
      <c r="E580">
        <v>0</v>
      </c>
      <c r="F580" s="7" t="str">
        <f>VLOOKUP($A580,'[1]PORTE 18-19'!$A$4:$M$1053,13,0)</f>
        <v>PORTE 4</v>
      </c>
      <c r="G580">
        <f>VLOOKUP($F580,'De Para'!$M$2:$O$7,3,0)</f>
        <v>115</v>
      </c>
      <c r="H580" s="7" t="str">
        <f>VLOOKUP($R580,'De Para'!$M$10:$N$25,2,0)</f>
        <v>PERFIL A</v>
      </c>
      <c r="I580" s="7" t="str">
        <f t="shared" si="70"/>
        <v>PORTE 4 / PERFIL A</v>
      </c>
      <c r="J580" s="1">
        <f>VLOOKUP($A580,'De Para'!$D$2:$E$1051,2,0)</f>
        <v>409506.84</v>
      </c>
      <c r="K580" s="1">
        <f>VLOOKUP($A580,'De Para'!$A$2:$B$1051,2,0)</f>
        <v>452191.7601196036</v>
      </c>
      <c r="L580" s="1">
        <f>VLOOKUP(A580,'De Para'!$G$2:$H$1050,2,0)</f>
        <v>105085.67104404738</v>
      </c>
      <c r="M580">
        <f>VLOOKUP($A580,'De Para'!$J$2:$K$1051,2,0)</f>
        <v>108</v>
      </c>
      <c r="N580">
        <f t="shared" si="72"/>
        <v>1</v>
      </c>
      <c r="O580">
        <f t="shared" si="73"/>
        <v>1</v>
      </c>
      <c r="P580">
        <f t="shared" si="74"/>
        <v>1</v>
      </c>
      <c r="Q580">
        <f t="shared" si="75"/>
        <v>1</v>
      </c>
      <c r="R580" t="str">
        <f t="shared" si="71"/>
        <v>1111</v>
      </c>
      <c r="S580" s="29" t="e">
        <f>J580/#REF!</f>
        <v>#REF!</v>
      </c>
      <c r="T580" s="29" t="e">
        <f>K580/#REF!</f>
        <v>#REF!</v>
      </c>
      <c r="U580" s="29" t="e">
        <f>L580/#REF!</f>
        <v>#REF!</v>
      </c>
      <c r="W580" t="str">
        <f>VLOOKUP(R580,'De Para'!$O$9:$P$25,2,FALSE)</f>
        <v>Lojas com todas as metas</v>
      </c>
      <c r="X580">
        <f>VLOOKUP(W580,content!$B:$C,2,FALSE)</f>
        <v>741869</v>
      </c>
      <c r="Y580">
        <f>VLOOKUP(F580&amp;W580,content!$E:$H,4,FALSE)</f>
        <v>741916</v>
      </c>
    </row>
    <row r="581" spans="1:25" x14ac:dyDescent="0.25">
      <c r="A581">
        <v>1419</v>
      </c>
      <c r="B581" t="str">
        <f>VLOOKUP($A581,'De Para'!$AI$2:$AL$1051,2,0)</f>
        <v>CATAGUASES - MG</v>
      </c>
      <c r="C581">
        <f>VLOOKUP($A581,'De Para'!$AI$2:$AL$1051,3,0)</f>
        <v>410</v>
      </c>
      <c r="D581" t="str">
        <f>VLOOKUP($A581,'De Para'!$AI$2:$AL$1051,4,0)</f>
        <v>MG/NE</v>
      </c>
      <c r="E581">
        <v>0</v>
      </c>
      <c r="F581" s="7" t="str">
        <f>VLOOKUP($A581,'[1]PORTE 18-19'!$A$4:$M$1053,13,0)</f>
        <v>PORTE 3</v>
      </c>
      <c r="G581">
        <f>VLOOKUP($F581,'De Para'!$M$2:$O$7,3,0)</f>
        <v>90</v>
      </c>
      <c r="H581" s="7" t="str">
        <f>VLOOKUP($R581,'De Para'!$M$10:$N$25,2,0)</f>
        <v>PERFIL A</v>
      </c>
      <c r="I581" s="7" t="str">
        <f t="shared" si="70"/>
        <v>PORTE 3 / PERFIL A</v>
      </c>
      <c r="J581" s="1">
        <f>VLOOKUP($A581,'De Para'!$D$2:$E$1051,2,0)</f>
        <v>319466.58</v>
      </c>
      <c r="K581" s="1">
        <f>VLOOKUP($A581,'De Para'!$A$2:$B$1051,2,0)</f>
        <v>129453.24671978873</v>
      </c>
      <c r="L581" s="1">
        <f>VLOOKUP(A581,'De Para'!$G$2:$H$1050,2,0)</f>
        <v>79936.001906933147</v>
      </c>
      <c r="M581">
        <f>VLOOKUP($A581,'De Para'!$J$2:$K$1051,2,0)</f>
        <v>64</v>
      </c>
      <c r="N581">
        <f t="shared" si="72"/>
        <v>1</v>
      </c>
      <c r="O581">
        <f t="shared" si="73"/>
        <v>1</v>
      </c>
      <c r="P581">
        <f t="shared" si="74"/>
        <v>1</v>
      </c>
      <c r="Q581">
        <f t="shared" si="75"/>
        <v>1</v>
      </c>
      <c r="R581" t="str">
        <f t="shared" si="71"/>
        <v>1111</v>
      </c>
      <c r="S581" s="29" t="e">
        <f>J581/#REF!</f>
        <v>#REF!</v>
      </c>
      <c r="T581" s="29" t="e">
        <f>K581/#REF!</f>
        <v>#REF!</v>
      </c>
      <c r="U581" s="29" t="e">
        <f>L581/#REF!</f>
        <v>#REF!</v>
      </c>
      <c r="W581" t="str">
        <f>VLOOKUP(R581,'De Para'!$O$9:$P$25,2,FALSE)</f>
        <v>Lojas com todas as metas</v>
      </c>
      <c r="X581">
        <f>VLOOKUP(W581,content!$B:$C,2,FALSE)</f>
        <v>741869</v>
      </c>
      <c r="Y581">
        <f>VLOOKUP(F581&amp;W581,content!$E:$H,4,FALSE)</f>
        <v>741893</v>
      </c>
    </row>
    <row r="582" spans="1:25" x14ac:dyDescent="0.25">
      <c r="A582">
        <v>1420</v>
      </c>
      <c r="B582" t="str">
        <f>VLOOKUP($A582,'De Para'!$AI$2:$AL$1051,2,0)</f>
        <v>JUIZ DE FORA HALFELD - MG</v>
      </c>
      <c r="C582">
        <f>VLOOKUP($A582,'De Para'!$AI$2:$AL$1051,3,0)</f>
        <v>216</v>
      </c>
      <c r="D582" t="str">
        <f>VLOOKUP($A582,'De Para'!$AI$2:$AL$1051,4,0)</f>
        <v>RIO/ES</v>
      </c>
      <c r="E582">
        <v>0</v>
      </c>
      <c r="F582" s="7" t="str">
        <f>VLOOKUP($A582,'[1]PORTE 18-19'!$A$4:$M$1053,13,0)</f>
        <v>PORTE 4</v>
      </c>
      <c r="G582">
        <f>VLOOKUP($F582,'De Para'!$M$2:$O$7,3,0)</f>
        <v>115</v>
      </c>
      <c r="H582" s="7" t="str">
        <f>VLOOKUP($R582,'De Para'!$M$10:$N$25,2,0)</f>
        <v>PERFIL A</v>
      </c>
      <c r="I582" s="7" t="str">
        <f t="shared" si="70"/>
        <v>PORTE 4 / PERFIL A</v>
      </c>
      <c r="J582" s="1">
        <f>VLOOKUP($A582,'De Para'!$D$2:$E$1051,2,0)</f>
        <v>532337.99000000022</v>
      </c>
      <c r="K582" s="1">
        <f>VLOOKUP($A582,'De Para'!$A$2:$B$1051,2,0)</f>
        <v>485517.05234681343</v>
      </c>
      <c r="L582" s="1">
        <f>VLOOKUP(A582,'De Para'!$G$2:$H$1050,2,0)</f>
        <v>124356.12192294899</v>
      </c>
      <c r="M582">
        <f>VLOOKUP($A582,'De Para'!$J$2:$K$1051,2,0)</f>
        <v>149</v>
      </c>
      <c r="N582">
        <f t="shared" si="72"/>
        <v>1</v>
      </c>
      <c r="O582">
        <f t="shared" si="73"/>
        <v>1</v>
      </c>
      <c r="P582">
        <f t="shared" si="74"/>
        <v>1</v>
      </c>
      <c r="Q582">
        <f t="shared" si="75"/>
        <v>1</v>
      </c>
      <c r="R582" t="str">
        <f t="shared" si="71"/>
        <v>1111</v>
      </c>
      <c r="S582" s="29" t="e">
        <f>J582/#REF!</f>
        <v>#REF!</v>
      </c>
      <c r="T582" s="29" t="e">
        <f>K582/#REF!</f>
        <v>#REF!</v>
      </c>
      <c r="U582" s="29" t="e">
        <f>L582/#REF!</f>
        <v>#REF!</v>
      </c>
      <c r="W582" t="str">
        <f>VLOOKUP(R582,'De Para'!$O$9:$P$25,2,FALSE)</f>
        <v>Lojas com todas as metas</v>
      </c>
      <c r="X582">
        <f>VLOOKUP(W582,content!$B:$C,2,FALSE)</f>
        <v>741869</v>
      </c>
      <c r="Y582">
        <f>VLOOKUP(F582&amp;W582,content!$E:$H,4,FALSE)</f>
        <v>741916</v>
      </c>
    </row>
    <row r="583" spans="1:25" x14ac:dyDescent="0.25">
      <c r="A583">
        <v>1421</v>
      </c>
      <c r="B583" t="str">
        <f>VLOOKUP($A583,'De Para'!$AI$2:$AL$1051,2,0)</f>
        <v>LAVRAS - MG</v>
      </c>
      <c r="C583">
        <f>VLOOKUP($A583,'De Para'!$AI$2:$AL$1051,3,0)</f>
        <v>411</v>
      </c>
      <c r="D583" t="str">
        <f>VLOOKUP($A583,'De Para'!$AI$2:$AL$1051,4,0)</f>
        <v>MG/NE</v>
      </c>
      <c r="E583">
        <v>0</v>
      </c>
      <c r="F583" s="7" t="str">
        <f>VLOOKUP($A583,'[1]PORTE 18-19'!$A$4:$M$1053,13,0)</f>
        <v>PORTE 3</v>
      </c>
      <c r="G583">
        <f>VLOOKUP($F583,'De Para'!$M$2:$O$7,3,0)</f>
        <v>90</v>
      </c>
      <c r="H583" s="7" t="str">
        <f>VLOOKUP($R583,'De Para'!$M$10:$N$25,2,0)</f>
        <v>PERFIL A</v>
      </c>
      <c r="I583" s="7" t="str">
        <f t="shared" si="70"/>
        <v>PORTE 3 / PERFIL A</v>
      </c>
      <c r="J583" s="1">
        <f>VLOOKUP($A583,'De Para'!$D$2:$E$1051,2,0)</f>
        <v>293733.92000000004</v>
      </c>
      <c r="K583" s="1">
        <f>VLOOKUP($A583,'De Para'!$A$2:$B$1051,2,0)</f>
        <v>242312.24418028624</v>
      </c>
      <c r="L583" s="1">
        <f>VLOOKUP(A583,'De Para'!$G$2:$H$1050,2,0)</f>
        <v>70004.235356061734</v>
      </c>
      <c r="M583">
        <f>VLOOKUP($A583,'De Para'!$J$2:$K$1051,2,0)</f>
        <v>87</v>
      </c>
      <c r="N583">
        <f t="shared" si="72"/>
        <v>1</v>
      </c>
      <c r="O583">
        <f t="shared" si="73"/>
        <v>1</v>
      </c>
      <c r="P583">
        <f t="shared" si="74"/>
        <v>1</v>
      </c>
      <c r="Q583">
        <f t="shared" si="75"/>
        <v>1</v>
      </c>
      <c r="R583" t="str">
        <f t="shared" si="71"/>
        <v>1111</v>
      </c>
      <c r="S583" s="29" t="e">
        <f>J583/#REF!</f>
        <v>#REF!</v>
      </c>
      <c r="T583" s="29" t="e">
        <f>K583/#REF!</f>
        <v>#REF!</v>
      </c>
      <c r="U583" s="29" t="e">
        <f>L583/#REF!</f>
        <v>#REF!</v>
      </c>
      <c r="W583" t="str">
        <f>VLOOKUP(R583,'De Para'!$O$9:$P$25,2,FALSE)</f>
        <v>Lojas com todas as metas</v>
      </c>
      <c r="X583">
        <f>VLOOKUP(W583,content!$B:$C,2,FALSE)</f>
        <v>741869</v>
      </c>
      <c r="Y583">
        <f>VLOOKUP(F583&amp;W583,content!$E:$H,4,FALSE)</f>
        <v>741893</v>
      </c>
    </row>
    <row r="584" spans="1:25" x14ac:dyDescent="0.25">
      <c r="A584">
        <v>1422</v>
      </c>
      <c r="B584" t="str">
        <f>VLOOKUP($A584,'De Para'!$AI$2:$AL$1051,2,0)</f>
        <v>OURINHOS 2 - SP</v>
      </c>
      <c r="C584">
        <f>VLOOKUP($A584,'De Para'!$AI$2:$AL$1051,3,0)</f>
        <v>514</v>
      </c>
      <c r="D584" t="str">
        <f>VLOOKUP($A584,'De Para'!$AI$2:$AL$1051,4,0)</f>
        <v>SUL</v>
      </c>
      <c r="E584">
        <v>0</v>
      </c>
      <c r="F584" s="7" t="str">
        <f>VLOOKUP($A584,'[1]PORTE 18-19'!$A$4:$M$1053,13,0)</f>
        <v>PORTE 1</v>
      </c>
      <c r="G584">
        <f>VLOOKUP($F584,'De Para'!$M$2:$O$7,3,0)</f>
        <v>65</v>
      </c>
      <c r="H584" s="7" t="str">
        <f>VLOOKUP($R584,'De Para'!$M$10:$N$25,2,0)</f>
        <v>PERFIL A</v>
      </c>
      <c r="I584" s="7" t="str">
        <f t="shared" si="70"/>
        <v>PORTE 1 / PERFIL A</v>
      </c>
      <c r="J584" s="1">
        <f>VLOOKUP($A584,'De Para'!$D$2:$E$1051,2,0)</f>
        <v>123745.24</v>
      </c>
      <c r="K584" s="1">
        <f>VLOOKUP($A584,'De Para'!$A$2:$B$1051,2,0)</f>
        <v>29550.759045045146</v>
      </c>
      <c r="L584" s="1">
        <f>VLOOKUP(A584,'De Para'!$G$2:$H$1050,2,0)</f>
        <v>32167.377730129581</v>
      </c>
      <c r="M584">
        <f>VLOOKUP($A584,'De Para'!$J$2:$K$1051,2,0)</f>
        <v>28</v>
      </c>
      <c r="N584">
        <f t="shared" si="72"/>
        <v>1</v>
      </c>
      <c r="O584">
        <f t="shared" si="73"/>
        <v>1</v>
      </c>
      <c r="P584">
        <f t="shared" si="74"/>
        <v>1</v>
      </c>
      <c r="Q584">
        <f t="shared" si="75"/>
        <v>1</v>
      </c>
      <c r="R584" t="str">
        <f t="shared" si="71"/>
        <v>1111</v>
      </c>
      <c r="S584" s="29" t="e">
        <f>J584/#REF!</f>
        <v>#REF!</v>
      </c>
      <c r="T584" s="29" t="e">
        <f>K584/#REF!</f>
        <v>#REF!</v>
      </c>
      <c r="U584" s="29" t="e">
        <f>L584/#REF!</f>
        <v>#REF!</v>
      </c>
      <c r="W584" t="str">
        <f>VLOOKUP(R584,'De Para'!$O$9:$P$25,2,FALSE)</f>
        <v>Lojas com todas as metas</v>
      </c>
      <c r="X584">
        <f>VLOOKUP(W584,content!$B:$C,2,FALSE)</f>
        <v>741869</v>
      </c>
      <c r="Y584">
        <f>VLOOKUP(F584&amp;W584,content!$E:$H,4,FALSE)</f>
        <v>741858</v>
      </c>
    </row>
    <row r="585" spans="1:25" x14ac:dyDescent="0.25">
      <c r="A585">
        <v>1423</v>
      </c>
      <c r="B585" t="str">
        <f>VLOOKUP($A585,'De Para'!$AI$2:$AL$1051,2,0)</f>
        <v>BLUMENAU 1 - SC</v>
      </c>
      <c r="C585">
        <f>VLOOKUP($A585,'De Para'!$AI$2:$AL$1051,3,0)</f>
        <v>511</v>
      </c>
      <c r="D585" t="str">
        <f>VLOOKUP($A585,'De Para'!$AI$2:$AL$1051,4,0)</f>
        <v>SUL</v>
      </c>
      <c r="E585">
        <v>0</v>
      </c>
      <c r="F585" s="7" t="str">
        <f>VLOOKUP($A585,'[1]PORTE 18-19'!$A$4:$M$1053,13,0)</f>
        <v>PORTE 2</v>
      </c>
      <c r="G585">
        <f>VLOOKUP($F585,'De Para'!$M$2:$O$7,3,0)</f>
        <v>70</v>
      </c>
      <c r="H585" s="7" t="str">
        <f>VLOOKUP($R585,'De Para'!$M$10:$N$25,2,0)</f>
        <v>PERFIL A</v>
      </c>
      <c r="I585" s="7" t="str">
        <f t="shared" si="70"/>
        <v>PORTE 2 / PERFIL A</v>
      </c>
      <c r="J585" s="1">
        <f>VLOOKUP($A585,'De Para'!$D$2:$E$1051,2,0)</f>
        <v>209259.17</v>
      </c>
      <c r="K585" s="1">
        <f>VLOOKUP($A585,'De Para'!$A$2:$B$1051,2,0)</f>
        <v>382960.66590652545</v>
      </c>
      <c r="L585" s="1">
        <f>VLOOKUP(A585,'De Para'!$G$2:$H$1050,2,0)</f>
        <v>39269.607667898141</v>
      </c>
      <c r="M585">
        <f>VLOOKUP($A585,'De Para'!$J$2:$K$1051,2,0)</f>
        <v>35</v>
      </c>
      <c r="N585">
        <f t="shared" si="72"/>
        <v>1</v>
      </c>
      <c r="O585">
        <f t="shared" si="73"/>
        <v>1</v>
      </c>
      <c r="P585">
        <f t="shared" si="74"/>
        <v>1</v>
      </c>
      <c r="Q585">
        <f t="shared" si="75"/>
        <v>1</v>
      </c>
      <c r="R585" t="str">
        <f t="shared" si="71"/>
        <v>1111</v>
      </c>
      <c r="S585" s="29" t="e">
        <f>J585/#REF!</f>
        <v>#REF!</v>
      </c>
      <c r="T585" s="29" t="e">
        <f>K585/#REF!</f>
        <v>#REF!</v>
      </c>
      <c r="U585" s="29" t="e">
        <f>L585/#REF!</f>
        <v>#REF!</v>
      </c>
      <c r="W585" t="str">
        <f>VLOOKUP(R585,'De Para'!$O$9:$P$25,2,FALSE)</f>
        <v>Lojas com todas as metas</v>
      </c>
      <c r="X585">
        <f>VLOOKUP(W585,content!$B:$C,2,FALSE)</f>
        <v>741869</v>
      </c>
      <c r="Y585">
        <f>VLOOKUP(F585&amp;W585,content!$E:$H,4,FALSE)</f>
        <v>741882</v>
      </c>
    </row>
    <row r="586" spans="1:25" x14ac:dyDescent="0.25">
      <c r="A586">
        <v>1424</v>
      </c>
      <c r="B586" t="str">
        <f>VLOOKUP($A586,'De Para'!$AI$2:$AL$1051,2,0)</f>
        <v>BRUSQUE - SC</v>
      </c>
      <c r="C586">
        <f>VLOOKUP($A586,'De Para'!$AI$2:$AL$1051,3,0)</f>
        <v>511</v>
      </c>
      <c r="D586" t="str">
        <f>VLOOKUP($A586,'De Para'!$AI$2:$AL$1051,4,0)</f>
        <v>SUL</v>
      </c>
      <c r="E586">
        <v>0</v>
      </c>
      <c r="F586" s="7" t="str">
        <f>VLOOKUP($A586,'[1]PORTE 18-19'!$A$4:$M$1053,13,0)</f>
        <v>PORTE 2</v>
      </c>
      <c r="G586">
        <f>VLOOKUP($F586,'De Para'!$M$2:$O$7,3,0)</f>
        <v>70</v>
      </c>
      <c r="H586" s="7" t="str">
        <f>VLOOKUP($R586,'De Para'!$M$10:$N$25,2,0)</f>
        <v>PERFIL A</v>
      </c>
      <c r="I586" s="7" t="str">
        <f t="shared" si="70"/>
        <v>PORTE 2 / PERFIL A</v>
      </c>
      <c r="J586" s="1">
        <f>VLOOKUP($A586,'De Para'!$D$2:$E$1051,2,0)</f>
        <v>120184.71</v>
      </c>
      <c r="K586" s="1">
        <f>VLOOKUP($A586,'De Para'!$A$2:$B$1051,2,0)</f>
        <v>153898.32275522919</v>
      </c>
      <c r="L586" s="1">
        <f>VLOOKUP(A586,'De Para'!$G$2:$H$1050,2,0)</f>
        <v>21740.420761905116</v>
      </c>
      <c r="M586">
        <f>VLOOKUP($A586,'De Para'!$J$2:$K$1051,2,0)</f>
        <v>27</v>
      </c>
      <c r="N586">
        <f t="shared" si="72"/>
        <v>1</v>
      </c>
      <c r="O586">
        <f t="shared" si="73"/>
        <v>1</v>
      </c>
      <c r="P586">
        <f t="shared" si="74"/>
        <v>1</v>
      </c>
      <c r="Q586">
        <f t="shared" si="75"/>
        <v>1</v>
      </c>
      <c r="R586" t="str">
        <f t="shared" si="71"/>
        <v>1111</v>
      </c>
      <c r="S586" s="29" t="e">
        <f>J586/#REF!</f>
        <v>#REF!</v>
      </c>
      <c r="T586" s="29" t="e">
        <f>K586/#REF!</f>
        <v>#REF!</v>
      </c>
      <c r="U586" s="29" t="e">
        <f>L586/#REF!</f>
        <v>#REF!</v>
      </c>
      <c r="W586" t="str">
        <f>VLOOKUP(R586,'De Para'!$O$9:$P$25,2,FALSE)</f>
        <v>Lojas com todas as metas</v>
      </c>
      <c r="X586">
        <f>VLOOKUP(W586,content!$B:$C,2,FALSE)</f>
        <v>741869</v>
      </c>
      <c r="Y586">
        <f>VLOOKUP(F586&amp;W586,content!$E:$H,4,FALSE)</f>
        <v>741882</v>
      </c>
    </row>
    <row r="587" spans="1:25" x14ac:dyDescent="0.25">
      <c r="A587">
        <v>1425</v>
      </c>
      <c r="B587" t="str">
        <f>VLOOKUP($A587,'De Para'!$AI$2:$AL$1051,2,0)</f>
        <v>CHAPECÓ - SC</v>
      </c>
      <c r="C587">
        <f>VLOOKUP($A587,'De Para'!$AI$2:$AL$1051,3,0)</f>
        <v>511</v>
      </c>
      <c r="D587" t="str">
        <f>VLOOKUP($A587,'De Para'!$AI$2:$AL$1051,4,0)</f>
        <v>SUL</v>
      </c>
      <c r="E587">
        <v>0</v>
      </c>
      <c r="F587" s="7" t="str">
        <f>VLOOKUP($A587,'[1]PORTE 18-19'!$A$4:$M$1053,13,0)</f>
        <v>PORTE 2</v>
      </c>
      <c r="G587">
        <f>VLOOKUP($F587,'De Para'!$M$2:$O$7,3,0)</f>
        <v>70</v>
      </c>
      <c r="H587" s="7" t="str">
        <f>VLOOKUP($R587,'De Para'!$M$10:$N$25,2,0)</f>
        <v>PERFIL A</v>
      </c>
      <c r="I587" s="7" t="str">
        <f t="shared" si="70"/>
        <v>PORTE 2 / PERFIL A</v>
      </c>
      <c r="J587" s="1">
        <f>VLOOKUP($A587,'De Para'!$D$2:$E$1051,2,0)</f>
        <v>135587.71000000002</v>
      </c>
      <c r="K587" s="1">
        <f>VLOOKUP($A587,'De Para'!$A$2:$B$1051,2,0)</f>
        <v>92719.996085273655</v>
      </c>
      <c r="L587" s="1">
        <f>VLOOKUP(A587,'De Para'!$G$2:$H$1050,2,0)</f>
        <v>26347.77503383439</v>
      </c>
      <c r="M587">
        <f>VLOOKUP($A587,'De Para'!$J$2:$K$1051,2,0)</f>
        <v>29</v>
      </c>
      <c r="N587">
        <f t="shared" si="72"/>
        <v>1</v>
      </c>
      <c r="O587">
        <f t="shared" si="73"/>
        <v>1</v>
      </c>
      <c r="P587">
        <f t="shared" si="74"/>
        <v>1</v>
      </c>
      <c r="Q587">
        <f t="shared" si="75"/>
        <v>1</v>
      </c>
      <c r="R587" t="str">
        <f t="shared" si="71"/>
        <v>1111</v>
      </c>
      <c r="S587" s="29" t="e">
        <f>J587/#REF!</f>
        <v>#REF!</v>
      </c>
      <c r="T587" s="29" t="e">
        <f>K587/#REF!</f>
        <v>#REF!</v>
      </c>
      <c r="U587" s="29" t="e">
        <f>L587/#REF!</f>
        <v>#REF!</v>
      </c>
      <c r="W587" t="str">
        <f>VLOOKUP(R587,'De Para'!$O$9:$P$25,2,FALSE)</f>
        <v>Lojas com todas as metas</v>
      </c>
      <c r="X587">
        <f>VLOOKUP(W587,content!$B:$C,2,FALSE)</f>
        <v>741869</v>
      </c>
      <c r="Y587">
        <f>VLOOKUP(F587&amp;W587,content!$E:$H,4,FALSE)</f>
        <v>741882</v>
      </c>
    </row>
    <row r="588" spans="1:25" x14ac:dyDescent="0.25">
      <c r="A588">
        <v>1426</v>
      </c>
      <c r="B588" t="str">
        <f>VLOOKUP($A588,'De Para'!$AI$2:$AL$1051,2,0)</f>
        <v>BACACHERI - PR</v>
      </c>
      <c r="C588">
        <f>VLOOKUP($A588,'De Para'!$AI$2:$AL$1051,3,0)</f>
        <v>512</v>
      </c>
      <c r="D588" t="str">
        <f>VLOOKUP($A588,'De Para'!$AI$2:$AL$1051,4,0)</f>
        <v>SUL</v>
      </c>
      <c r="E588">
        <v>0</v>
      </c>
      <c r="F588" s="7" t="str">
        <f>VLOOKUP($A588,'[1]PORTE 18-19'!$A$4:$M$1053,13,0)</f>
        <v>PORTE 3</v>
      </c>
      <c r="G588">
        <f>VLOOKUP($F588,'De Para'!$M$2:$O$7,3,0)</f>
        <v>90</v>
      </c>
      <c r="H588" s="7" t="str">
        <f>VLOOKUP($R588,'De Para'!$M$10:$N$25,2,0)</f>
        <v>PERFIL A</v>
      </c>
      <c r="I588" s="7" t="str">
        <f t="shared" si="70"/>
        <v>PORTE 3 / PERFIL A</v>
      </c>
      <c r="J588" s="1">
        <f>VLOOKUP($A588,'De Para'!$D$2:$E$1051,2,0)</f>
        <v>239555.96</v>
      </c>
      <c r="K588" s="1">
        <f>VLOOKUP($A588,'De Para'!$A$2:$B$1051,2,0)</f>
        <v>301105.99035678816</v>
      </c>
      <c r="L588" s="1">
        <f>VLOOKUP(A588,'De Para'!$G$2:$H$1050,2,0)</f>
        <v>55116.765907621681</v>
      </c>
      <c r="M588">
        <f>VLOOKUP($A588,'De Para'!$J$2:$K$1051,2,0)</f>
        <v>37</v>
      </c>
      <c r="N588">
        <f t="shared" si="72"/>
        <v>1</v>
      </c>
      <c r="O588">
        <f t="shared" si="73"/>
        <v>1</v>
      </c>
      <c r="P588">
        <f t="shared" si="74"/>
        <v>1</v>
      </c>
      <c r="Q588">
        <f t="shared" si="75"/>
        <v>1</v>
      </c>
      <c r="R588" t="str">
        <f t="shared" si="71"/>
        <v>1111</v>
      </c>
      <c r="S588" s="29" t="e">
        <f>J588/#REF!</f>
        <v>#REF!</v>
      </c>
      <c r="T588" s="29" t="e">
        <f>K588/#REF!</f>
        <v>#REF!</v>
      </c>
      <c r="U588" s="29" t="e">
        <f>L588/#REF!</f>
        <v>#REF!</v>
      </c>
      <c r="W588" t="str">
        <f>VLOOKUP(R588,'De Para'!$O$9:$P$25,2,FALSE)</f>
        <v>Lojas com todas as metas</v>
      </c>
      <c r="X588">
        <f>VLOOKUP(W588,content!$B:$C,2,FALSE)</f>
        <v>741869</v>
      </c>
      <c r="Y588">
        <f>VLOOKUP(F588&amp;W588,content!$E:$H,4,FALSE)</f>
        <v>741893</v>
      </c>
    </row>
    <row r="589" spans="1:25" x14ac:dyDescent="0.25">
      <c r="A589">
        <v>1430</v>
      </c>
      <c r="B589" t="str">
        <f>VLOOKUP($A589,'De Para'!$AI$2:$AL$1051,2,0)</f>
        <v>GRAJAÚ 2 - SP</v>
      </c>
      <c r="C589">
        <f>VLOOKUP($A589,'De Para'!$AI$2:$AL$1051,3,0)</f>
        <v>310</v>
      </c>
      <c r="D589" t="str">
        <f>VLOOKUP($A589,'De Para'!$AI$2:$AL$1051,4,0)</f>
        <v>GDE SP</v>
      </c>
      <c r="E589">
        <v>0</v>
      </c>
      <c r="F589" s="7" t="str">
        <f>VLOOKUP($A589,'[1]PORTE 18-19'!$A$4:$M$1053,13,0)</f>
        <v>PORTE 3</v>
      </c>
      <c r="G589">
        <f>VLOOKUP($F589,'De Para'!$M$2:$O$7,3,0)</f>
        <v>90</v>
      </c>
      <c r="H589" s="7" t="str">
        <f>VLOOKUP($R589,'De Para'!$M$10:$N$25,2,0)</f>
        <v>PERFIL A</v>
      </c>
      <c r="I589" s="7" t="str">
        <f t="shared" si="70"/>
        <v>PORTE 3 / PERFIL A</v>
      </c>
      <c r="J589" s="1">
        <f>VLOOKUP($A589,'De Para'!$D$2:$E$1051,2,0)</f>
        <v>359640.87999999995</v>
      </c>
      <c r="K589" s="1">
        <f>VLOOKUP($A589,'De Para'!$A$2:$B$1051,2,0)</f>
        <v>294929.91616383387</v>
      </c>
      <c r="L589" s="1">
        <f>VLOOKUP(A589,'De Para'!$G$2:$H$1050,2,0)</f>
        <v>85809.161419682787</v>
      </c>
      <c r="M589">
        <f>VLOOKUP($A589,'De Para'!$J$2:$K$1051,2,0)</f>
        <v>86</v>
      </c>
      <c r="N589">
        <f t="shared" si="72"/>
        <v>1</v>
      </c>
      <c r="O589">
        <f t="shared" si="73"/>
        <v>1</v>
      </c>
      <c r="P589">
        <f t="shared" si="74"/>
        <v>1</v>
      </c>
      <c r="Q589">
        <f t="shared" si="75"/>
        <v>1</v>
      </c>
      <c r="R589" t="str">
        <f t="shared" si="71"/>
        <v>1111</v>
      </c>
      <c r="S589" s="29" t="e">
        <f>J589/#REF!</f>
        <v>#REF!</v>
      </c>
      <c r="T589" s="29" t="e">
        <f>K589/#REF!</f>
        <v>#REF!</v>
      </c>
      <c r="U589" s="29" t="e">
        <f>L589/#REF!</f>
        <v>#REF!</v>
      </c>
      <c r="W589" t="str">
        <f>VLOOKUP(R589,'De Para'!$O$9:$P$25,2,FALSE)</f>
        <v>Lojas com todas as metas</v>
      </c>
      <c r="X589">
        <f>VLOOKUP(W589,content!$B:$C,2,FALSE)</f>
        <v>741869</v>
      </c>
      <c r="Y589">
        <f>VLOOKUP(F589&amp;W589,content!$E:$H,4,FALSE)</f>
        <v>741893</v>
      </c>
    </row>
    <row r="590" spans="1:25" x14ac:dyDescent="0.25">
      <c r="A590">
        <v>1431</v>
      </c>
      <c r="B590" t="str">
        <f>VLOOKUP($A590,'De Para'!$AI$2:$AL$1051,2,0)</f>
        <v>VILA MATILDE - SP</v>
      </c>
      <c r="C590">
        <f>VLOOKUP($A590,'De Para'!$AI$2:$AL$1051,3,0)</f>
        <v>318</v>
      </c>
      <c r="D590" t="str">
        <f>VLOOKUP($A590,'De Para'!$AI$2:$AL$1051,4,0)</f>
        <v>GDE SP</v>
      </c>
      <c r="E590">
        <v>0</v>
      </c>
      <c r="F590" s="7" t="str">
        <f>VLOOKUP($A590,'[1]PORTE 18-19'!$A$4:$M$1053,13,0)</f>
        <v>PORTE 1</v>
      </c>
      <c r="G590">
        <f>VLOOKUP($F590,'De Para'!$M$2:$O$7,3,0)</f>
        <v>65</v>
      </c>
      <c r="H590" s="7" t="str">
        <f>VLOOKUP($R590,'De Para'!$M$10:$N$25,2,0)</f>
        <v>PERFIL A</v>
      </c>
      <c r="I590" s="7" t="str">
        <f t="shared" si="70"/>
        <v>PORTE 1 / PERFIL A</v>
      </c>
      <c r="J590" s="1">
        <f>VLOOKUP($A590,'De Para'!$D$2:$E$1051,2,0)</f>
        <v>140907.36999999997</v>
      </c>
      <c r="K590" s="1">
        <f>VLOOKUP($A590,'De Para'!$A$2:$B$1051,2,0)</f>
        <v>100558.82971543807</v>
      </c>
      <c r="L590" s="1">
        <f>VLOOKUP(A590,'De Para'!$G$2:$H$1050,2,0)</f>
        <v>49125.296668945579</v>
      </c>
      <c r="M590">
        <f>VLOOKUP($A590,'De Para'!$J$2:$K$1051,2,0)</f>
        <v>28</v>
      </c>
      <c r="N590">
        <f t="shared" si="72"/>
        <v>1</v>
      </c>
      <c r="O590">
        <f t="shared" si="73"/>
        <v>1</v>
      </c>
      <c r="P590">
        <f t="shared" si="74"/>
        <v>1</v>
      </c>
      <c r="Q590">
        <f t="shared" si="75"/>
        <v>1</v>
      </c>
      <c r="R590" t="str">
        <f t="shared" si="71"/>
        <v>1111</v>
      </c>
      <c r="S590" s="29" t="e">
        <f>J590/#REF!</f>
        <v>#REF!</v>
      </c>
      <c r="T590" s="29" t="e">
        <f>K590/#REF!</f>
        <v>#REF!</v>
      </c>
      <c r="U590" s="29" t="e">
        <f>L590/#REF!</f>
        <v>#REF!</v>
      </c>
      <c r="W590" t="str">
        <f>VLOOKUP(R590,'De Para'!$O$9:$P$25,2,FALSE)</f>
        <v>Lojas com todas as metas</v>
      </c>
      <c r="X590">
        <f>VLOOKUP(W590,content!$B:$C,2,FALSE)</f>
        <v>741869</v>
      </c>
      <c r="Y590">
        <f>VLOOKUP(F590&amp;W590,content!$E:$H,4,FALSE)</f>
        <v>741858</v>
      </c>
    </row>
    <row r="591" spans="1:25" x14ac:dyDescent="0.25">
      <c r="A591">
        <v>1432</v>
      </c>
      <c r="B591" t="str">
        <f>VLOOKUP($A591,'De Para'!$AI$2:$AL$1051,2,0)</f>
        <v>SHOP CADIMA FRIBURGO - RJ</v>
      </c>
      <c r="C591">
        <f>VLOOKUP($A591,'De Para'!$AI$2:$AL$1051,3,0)</f>
        <v>216</v>
      </c>
      <c r="D591" t="str">
        <f>VLOOKUP($A591,'De Para'!$AI$2:$AL$1051,4,0)</f>
        <v>RIO/ES</v>
      </c>
      <c r="E591">
        <v>0</v>
      </c>
      <c r="F591" s="7" t="str">
        <f>VLOOKUP($A591,'[1]PORTE 18-19'!$A$4:$M$1053,13,0)</f>
        <v>PORTE 2</v>
      </c>
      <c r="G591">
        <f>VLOOKUP($F591,'De Para'!$M$2:$O$7,3,0)</f>
        <v>70</v>
      </c>
      <c r="H591" s="7" t="str">
        <f>VLOOKUP($R591,'De Para'!$M$10:$N$25,2,0)</f>
        <v>PERFIL A</v>
      </c>
      <c r="I591" s="7" t="str">
        <f t="shared" si="70"/>
        <v>PORTE 2 / PERFIL A</v>
      </c>
      <c r="J591" s="1">
        <f>VLOOKUP($A591,'De Para'!$D$2:$E$1051,2,0)</f>
        <v>91013.680000000008</v>
      </c>
      <c r="K591" s="1">
        <f>VLOOKUP($A591,'De Para'!$A$2:$B$1051,2,0)</f>
        <v>55688.948599625925</v>
      </c>
      <c r="L591" s="1">
        <f>VLOOKUP(A591,'De Para'!$G$2:$H$1050,2,0)</f>
        <v>34024.494758961111</v>
      </c>
      <c r="M591">
        <f>VLOOKUP($A591,'De Para'!$J$2:$K$1051,2,0)</f>
        <v>27</v>
      </c>
      <c r="N591">
        <f t="shared" si="72"/>
        <v>1</v>
      </c>
      <c r="O591">
        <f t="shared" si="73"/>
        <v>1</v>
      </c>
      <c r="P591">
        <f t="shared" si="74"/>
        <v>1</v>
      </c>
      <c r="Q591">
        <f t="shared" si="75"/>
        <v>1</v>
      </c>
      <c r="R591" t="str">
        <f t="shared" si="71"/>
        <v>1111</v>
      </c>
      <c r="S591" s="29" t="e">
        <f>J591/#REF!</f>
        <v>#REF!</v>
      </c>
      <c r="T591" s="29" t="e">
        <f>K591/#REF!</f>
        <v>#REF!</v>
      </c>
      <c r="U591" s="29" t="e">
        <f>L591/#REF!</f>
        <v>#REF!</v>
      </c>
      <c r="W591" t="str">
        <f>VLOOKUP(R591,'De Para'!$O$9:$P$25,2,FALSE)</f>
        <v>Lojas com todas as metas</v>
      </c>
      <c r="X591">
        <f>VLOOKUP(W591,content!$B:$C,2,FALSE)</f>
        <v>741869</v>
      </c>
      <c r="Y591">
        <f>VLOOKUP(F591&amp;W591,content!$E:$H,4,FALSE)</f>
        <v>741882</v>
      </c>
    </row>
    <row r="592" spans="1:25" x14ac:dyDescent="0.25">
      <c r="A592">
        <v>1434</v>
      </c>
      <c r="B592" t="str">
        <f>VLOOKUP($A592,'De Para'!$AI$2:$AL$1051,2,0)</f>
        <v>JD. CUPECÊ - SP</v>
      </c>
      <c r="C592">
        <f>VLOOKUP($A592,'De Para'!$AI$2:$AL$1051,3,0)</f>
        <v>310</v>
      </c>
      <c r="D592" t="str">
        <f>VLOOKUP($A592,'De Para'!$AI$2:$AL$1051,4,0)</f>
        <v>GDE SP</v>
      </c>
      <c r="E592">
        <v>0</v>
      </c>
      <c r="F592" s="7" t="str">
        <f>VLOOKUP($A592,'[1]PORTE 18-19'!$A$4:$M$1053,13,0)</f>
        <v>PORTE 3</v>
      </c>
      <c r="G592">
        <f>VLOOKUP($F592,'De Para'!$M$2:$O$7,3,0)</f>
        <v>90</v>
      </c>
      <c r="H592" s="7" t="str">
        <f>VLOOKUP($R592,'De Para'!$M$10:$N$25,2,0)</f>
        <v>PERFIL A</v>
      </c>
      <c r="I592" s="7" t="str">
        <f t="shared" si="70"/>
        <v>PORTE 3 / PERFIL A</v>
      </c>
      <c r="J592" s="1">
        <f>VLOOKUP($A592,'De Para'!$D$2:$E$1051,2,0)</f>
        <v>338280.75</v>
      </c>
      <c r="K592" s="1">
        <f>VLOOKUP($A592,'De Para'!$A$2:$B$1051,2,0)</f>
        <v>284310.22972693929</v>
      </c>
      <c r="L592" s="1">
        <f>VLOOKUP(A592,'De Para'!$G$2:$H$1050,2,0)</f>
        <v>80219.084978157145</v>
      </c>
      <c r="M592">
        <f>VLOOKUP($A592,'De Para'!$J$2:$K$1051,2,0)</f>
        <v>92</v>
      </c>
      <c r="N592">
        <f t="shared" si="72"/>
        <v>1</v>
      </c>
      <c r="O592">
        <f t="shared" si="73"/>
        <v>1</v>
      </c>
      <c r="P592">
        <f t="shared" si="74"/>
        <v>1</v>
      </c>
      <c r="Q592">
        <f t="shared" si="75"/>
        <v>1</v>
      </c>
      <c r="R592" t="str">
        <f t="shared" si="71"/>
        <v>1111</v>
      </c>
      <c r="S592" s="29" t="e">
        <f>J592/#REF!</f>
        <v>#REF!</v>
      </c>
      <c r="T592" s="29" t="e">
        <f>K592/#REF!</f>
        <v>#REF!</v>
      </c>
      <c r="U592" s="29" t="e">
        <f>L592/#REF!</f>
        <v>#REF!</v>
      </c>
      <c r="W592" t="str">
        <f>VLOOKUP(R592,'De Para'!$O$9:$P$25,2,FALSE)</f>
        <v>Lojas com todas as metas</v>
      </c>
      <c r="X592">
        <f>VLOOKUP(W592,content!$B:$C,2,FALSE)</f>
        <v>741869</v>
      </c>
      <c r="Y592">
        <f>VLOOKUP(F592&amp;W592,content!$E:$H,4,FALSE)</f>
        <v>741893</v>
      </c>
    </row>
    <row r="593" spans="1:25" x14ac:dyDescent="0.25">
      <c r="A593">
        <v>1435</v>
      </c>
      <c r="B593" t="str">
        <f>VLOOKUP($A593,'De Para'!$AI$2:$AL$1051,2,0)</f>
        <v>TRÊS RIOS - RJ</v>
      </c>
      <c r="C593">
        <f>VLOOKUP($A593,'De Para'!$AI$2:$AL$1051,3,0)</f>
        <v>216</v>
      </c>
      <c r="D593" t="str">
        <f>VLOOKUP($A593,'De Para'!$AI$2:$AL$1051,4,0)</f>
        <v>RIO/ES</v>
      </c>
      <c r="E593">
        <v>0</v>
      </c>
      <c r="F593" s="7" t="str">
        <f>VLOOKUP($A593,'[1]PORTE 18-19'!$A$4:$M$1053,13,0)</f>
        <v>PORTE 4</v>
      </c>
      <c r="G593">
        <f>VLOOKUP($F593,'De Para'!$M$2:$O$7,3,0)</f>
        <v>115</v>
      </c>
      <c r="H593" s="7" t="str">
        <f>VLOOKUP($R593,'De Para'!$M$10:$N$25,2,0)</f>
        <v>PERFIL A</v>
      </c>
      <c r="I593" s="7" t="str">
        <f t="shared" si="70"/>
        <v>PORTE 4 / PERFIL A</v>
      </c>
      <c r="J593" s="1">
        <f>VLOOKUP($A593,'De Para'!$D$2:$E$1051,2,0)</f>
        <v>467734.68999999994</v>
      </c>
      <c r="K593" s="1">
        <f>VLOOKUP($A593,'De Para'!$A$2:$B$1051,2,0)</f>
        <v>511813.31161324441</v>
      </c>
      <c r="L593" s="1">
        <f>VLOOKUP(A593,'De Para'!$G$2:$H$1050,2,0)</f>
        <v>71991.57106367049</v>
      </c>
      <c r="M593">
        <f>VLOOKUP($A593,'De Para'!$J$2:$K$1051,2,0)</f>
        <v>142</v>
      </c>
      <c r="N593">
        <f t="shared" si="72"/>
        <v>1</v>
      </c>
      <c r="O593">
        <f t="shared" si="73"/>
        <v>1</v>
      </c>
      <c r="P593">
        <f t="shared" si="74"/>
        <v>1</v>
      </c>
      <c r="Q593">
        <f t="shared" si="75"/>
        <v>1</v>
      </c>
      <c r="R593" t="str">
        <f t="shared" si="71"/>
        <v>1111</v>
      </c>
      <c r="S593" s="29" t="e">
        <f>J593/#REF!</f>
        <v>#REF!</v>
      </c>
      <c r="T593" s="29" t="e">
        <f>K593/#REF!</f>
        <v>#REF!</v>
      </c>
      <c r="U593" s="29" t="e">
        <f>L593/#REF!</f>
        <v>#REF!</v>
      </c>
      <c r="W593" t="str">
        <f>VLOOKUP(R593,'De Para'!$O$9:$P$25,2,FALSE)</f>
        <v>Lojas com todas as metas</v>
      </c>
      <c r="X593">
        <f>VLOOKUP(W593,content!$B:$C,2,FALSE)</f>
        <v>741869</v>
      </c>
      <c r="Y593">
        <f>VLOOKUP(F593&amp;W593,content!$E:$H,4,FALSE)</f>
        <v>741916</v>
      </c>
    </row>
    <row r="594" spans="1:25" x14ac:dyDescent="0.25">
      <c r="A594">
        <v>1436</v>
      </c>
      <c r="B594" t="str">
        <f>VLOOKUP($A594,'De Para'!$AI$2:$AL$1051,2,0)</f>
        <v>UBA - MG</v>
      </c>
      <c r="C594">
        <f>VLOOKUP($A594,'De Para'!$AI$2:$AL$1051,3,0)</f>
        <v>410</v>
      </c>
      <c r="D594" t="str">
        <f>VLOOKUP($A594,'De Para'!$AI$2:$AL$1051,4,0)</f>
        <v>MG/NE</v>
      </c>
      <c r="E594">
        <v>0</v>
      </c>
      <c r="F594" s="7" t="str">
        <f>VLOOKUP($A594,'[1]PORTE 18-19'!$A$4:$M$1053,13,0)</f>
        <v>PORTE 3</v>
      </c>
      <c r="G594">
        <f>VLOOKUP($F594,'De Para'!$M$2:$O$7,3,0)</f>
        <v>90</v>
      </c>
      <c r="H594" s="7" t="str">
        <f>VLOOKUP($R594,'De Para'!$M$10:$N$25,2,0)</f>
        <v>PERFIL A</v>
      </c>
      <c r="I594" s="7" t="str">
        <f t="shared" si="70"/>
        <v>PORTE 3 / PERFIL A</v>
      </c>
      <c r="J594" s="1">
        <f>VLOOKUP($A594,'De Para'!$D$2:$E$1051,2,0)</f>
        <v>320873.84999999998</v>
      </c>
      <c r="K594" s="1">
        <f>VLOOKUP($A594,'De Para'!$A$2:$B$1051,2,0)</f>
        <v>98274.456067651379</v>
      </c>
      <c r="L594" s="1">
        <f>VLOOKUP(A594,'De Para'!$G$2:$H$1050,2,0)</f>
        <v>85417.075880172721</v>
      </c>
      <c r="M594">
        <f>VLOOKUP($A594,'De Para'!$J$2:$K$1051,2,0)</f>
        <v>133</v>
      </c>
      <c r="N594">
        <f t="shared" si="72"/>
        <v>1</v>
      </c>
      <c r="O594">
        <f t="shared" si="73"/>
        <v>1</v>
      </c>
      <c r="P594">
        <f t="shared" si="74"/>
        <v>1</v>
      </c>
      <c r="Q594">
        <f t="shared" si="75"/>
        <v>1</v>
      </c>
      <c r="R594" t="str">
        <f t="shared" si="71"/>
        <v>1111</v>
      </c>
      <c r="S594" s="29" t="e">
        <f>J594/#REF!</f>
        <v>#REF!</v>
      </c>
      <c r="T594" s="29" t="e">
        <f>K594/#REF!</f>
        <v>#REF!</v>
      </c>
      <c r="U594" s="29" t="e">
        <f>L594/#REF!</f>
        <v>#REF!</v>
      </c>
      <c r="W594" t="str">
        <f>VLOOKUP(R594,'De Para'!$O$9:$P$25,2,FALSE)</f>
        <v>Lojas com todas as metas</v>
      </c>
      <c r="X594">
        <f>VLOOKUP(W594,content!$B:$C,2,FALSE)</f>
        <v>741869</v>
      </c>
      <c r="Y594">
        <f>VLOOKUP(F594&amp;W594,content!$E:$H,4,FALSE)</f>
        <v>741893</v>
      </c>
    </row>
    <row r="595" spans="1:25" x14ac:dyDescent="0.25">
      <c r="A595">
        <v>1437</v>
      </c>
      <c r="B595" t="str">
        <f>VLOOKUP($A595,'De Para'!$AI$2:$AL$1051,2,0)</f>
        <v>CEL. FABRICIANO - MG</v>
      </c>
      <c r="C595">
        <f>VLOOKUP($A595,'De Para'!$AI$2:$AL$1051,3,0)</f>
        <v>413</v>
      </c>
      <c r="D595" t="str">
        <f>VLOOKUP($A595,'De Para'!$AI$2:$AL$1051,4,0)</f>
        <v>MG/NE</v>
      </c>
      <c r="E595">
        <v>0</v>
      </c>
      <c r="F595" s="7" t="str">
        <f>VLOOKUP($A595,'[1]PORTE 18-19'!$A$4:$M$1053,13,0)</f>
        <v>PORTE 3</v>
      </c>
      <c r="G595">
        <f>VLOOKUP($F595,'De Para'!$M$2:$O$7,3,0)</f>
        <v>90</v>
      </c>
      <c r="H595" s="7" t="str">
        <f>VLOOKUP($R595,'De Para'!$M$10:$N$25,2,0)</f>
        <v>PERFIL A</v>
      </c>
      <c r="I595" s="7" t="str">
        <f t="shared" si="70"/>
        <v>PORTE 3 / PERFIL A</v>
      </c>
      <c r="J595" s="1">
        <f>VLOOKUP($A595,'De Para'!$D$2:$E$1051,2,0)</f>
        <v>366020.10000000003</v>
      </c>
      <c r="K595" s="1">
        <f>VLOOKUP($A595,'De Para'!$A$2:$B$1051,2,0)</f>
        <v>170417.94955591264</v>
      </c>
      <c r="L595" s="1">
        <f>VLOOKUP(A595,'De Para'!$G$2:$H$1050,2,0)</f>
        <v>109231.1394117852</v>
      </c>
      <c r="M595">
        <f>VLOOKUP($A595,'De Para'!$J$2:$K$1051,2,0)</f>
        <v>80</v>
      </c>
      <c r="N595">
        <f t="shared" si="72"/>
        <v>1</v>
      </c>
      <c r="O595">
        <f t="shared" si="73"/>
        <v>1</v>
      </c>
      <c r="P595">
        <f t="shared" si="74"/>
        <v>1</v>
      </c>
      <c r="Q595">
        <f t="shared" si="75"/>
        <v>1</v>
      </c>
      <c r="R595" t="str">
        <f t="shared" si="71"/>
        <v>1111</v>
      </c>
      <c r="S595" s="29" t="e">
        <f>J595/#REF!</f>
        <v>#REF!</v>
      </c>
      <c r="T595" s="29" t="e">
        <f>K595/#REF!</f>
        <v>#REF!</v>
      </c>
      <c r="U595" s="29" t="e">
        <f>L595/#REF!</f>
        <v>#REF!</v>
      </c>
      <c r="W595" t="str">
        <f>VLOOKUP(R595,'De Para'!$O$9:$P$25,2,FALSE)</f>
        <v>Lojas com todas as metas</v>
      </c>
      <c r="X595">
        <f>VLOOKUP(W595,content!$B:$C,2,FALSE)</f>
        <v>741869</v>
      </c>
      <c r="Y595">
        <f>VLOOKUP(F595&amp;W595,content!$E:$H,4,FALSE)</f>
        <v>741893</v>
      </c>
    </row>
    <row r="596" spans="1:25" x14ac:dyDescent="0.25">
      <c r="A596">
        <v>1438</v>
      </c>
      <c r="B596" t="str">
        <f>VLOOKUP($A596,'De Para'!$AI$2:$AL$1051,2,0)</f>
        <v>ARAXÁ - MG</v>
      </c>
      <c r="C596">
        <f>VLOOKUP($A596,'De Para'!$AI$2:$AL$1051,3,0)</f>
        <v>120</v>
      </c>
      <c r="D596" t="str">
        <f>VLOOKUP($A596,'De Para'!$AI$2:$AL$1051,4,0)</f>
        <v>SPI/CO</v>
      </c>
      <c r="E596">
        <v>0</v>
      </c>
      <c r="F596" s="7" t="str">
        <f>VLOOKUP($A596,'[1]PORTE 18-19'!$A$4:$M$1053,13,0)</f>
        <v>PORTE 3</v>
      </c>
      <c r="G596">
        <f>VLOOKUP($F596,'De Para'!$M$2:$O$7,3,0)</f>
        <v>90</v>
      </c>
      <c r="H596" s="7" t="str">
        <f>VLOOKUP($R596,'De Para'!$M$10:$N$25,2,0)</f>
        <v>PERFIL A</v>
      </c>
      <c r="I596" s="7" t="str">
        <f t="shared" si="70"/>
        <v>PORTE 3 / PERFIL A</v>
      </c>
      <c r="J596" s="1">
        <f>VLOOKUP($A596,'De Para'!$D$2:$E$1051,2,0)</f>
        <v>322996.01000000007</v>
      </c>
      <c r="K596" s="1">
        <f>VLOOKUP($A596,'De Para'!$A$2:$B$1051,2,0)</f>
        <v>253847.79953488457</v>
      </c>
      <c r="L596" s="1">
        <f>VLOOKUP(A596,'De Para'!$G$2:$H$1050,2,0)</f>
        <v>59415.275493615409</v>
      </c>
      <c r="M596">
        <f>VLOOKUP($A596,'De Para'!$J$2:$K$1051,2,0)</f>
        <v>77</v>
      </c>
      <c r="N596">
        <f t="shared" si="72"/>
        <v>1</v>
      </c>
      <c r="O596">
        <f t="shared" si="73"/>
        <v>1</v>
      </c>
      <c r="P596">
        <f t="shared" si="74"/>
        <v>1</v>
      </c>
      <c r="Q596">
        <f t="shared" si="75"/>
        <v>1</v>
      </c>
      <c r="R596" t="str">
        <f t="shared" si="71"/>
        <v>1111</v>
      </c>
      <c r="S596" s="29" t="e">
        <f>J596/#REF!</f>
        <v>#REF!</v>
      </c>
      <c r="T596" s="29" t="e">
        <f>K596/#REF!</f>
        <v>#REF!</v>
      </c>
      <c r="U596" s="29" t="e">
        <f>L596/#REF!</f>
        <v>#REF!</v>
      </c>
      <c r="W596" t="str">
        <f>VLOOKUP(R596,'De Para'!$O$9:$P$25,2,FALSE)</f>
        <v>Lojas com todas as metas</v>
      </c>
      <c r="X596">
        <f>VLOOKUP(W596,content!$B:$C,2,FALSE)</f>
        <v>741869</v>
      </c>
      <c r="Y596">
        <f>VLOOKUP(F596&amp;W596,content!$E:$H,4,FALSE)</f>
        <v>741893</v>
      </c>
    </row>
    <row r="597" spans="1:25" x14ac:dyDescent="0.25">
      <c r="A597">
        <v>1439</v>
      </c>
      <c r="B597" t="str">
        <f>VLOOKUP($A597,'De Para'!$AI$2:$AL$1051,2,0)</f>
        <v>AV. 2 DE JULHO - SALVADOR 1 - BA</v>
      </c>
      <c r="C597">
        <f>VLOOKUP($A597,'De Para'!$AI$2:$AL$1051,3,0)</f>
        <v>416</v>
      </c>
      <c r="D597" t="str">
        <f>VLOOKUP($A597,'De Para'!$AI$2:$AL$1051,4,0)</f>
        <v>MG/NE</v>
      </c>
      <c r="E597">
        <v>0</v>
      </c>
      <c r="F597" s="7" t="str">
        <f>VLOOKUP($A597,'[1]PORTE 18-19'!$A$4:$M$1053,13,0)</f>
        <v>PORTE 3</v>
      </c>
      <c r="G597">
        <f>VLOOKUP($F597,'De Para'!$M$2:$O$7,3,0)</f>
        <v>90</v>
      </c>
      <c r="H597" s="7" t="str">
        <f>VLOOKUP($R597,'De Para'!$M$10:$N$25,2,0)</f>
        <v>PERFIL A</v>
      </c>
      <c r="I597" s="7" t="str">
        <f t="shared" si="70"/>
        <v>PORTE 3 / PERFIL A</v>
      </c>
      <c r="J597" s="1">
        <f>VLOOKUP($A597,'De Para'!$D$2:$E$1051,2,0)</f>
        <v>171933.92</v>
      </c>
      <c r="K597" s="1">
        <f>VLOOKUP($A597,'De Para'!$A$2:$B$1051,2,0)</f>
        <v>407489.22200327681</v>
      </c>
      <c r="L597" s="1">
        <f>VLOOKUP(A597,'De Para'!$G$2:$H$1050,2,0)</f>
        <v>59052.655487943972</v>
      </c>
      <c r="M597">
        <f>VLOOKUP($A597,'De Para'!$J$2:$K$1051,2,0)</f>
        <v>70</v>
      </c>
      <c r="N597">
        <f t="shared" si="72"/>
        <v>1</v>
      </c>
      <c r="O597">
        <f t="shared" si="73"/>
        <v>1</v>
      </c>
      <c r="P597">
        <f t="shared" si="74"/>
        <v>1</v>
      </c>
      <c r="Q597">
        <f t="shared" si="75"/>
        <v>1</v>
      </c>
      <c r="R597" t="str">
        <f t="shared" si="71"/>
        <v>1111</v>
      </c>
      <c r="S597" s="29" t="e">
        <f>J597/#REF!</f>
        <v>#REF!</v>
      </c>
      <c r="T597" s="29" t="e">
        <f>K597/#REF!</f>
        <v>#REF!</v>
      </c>
      <c r="U597" s="29" t="e">
        <f>L597/#REF!</f>
        <v>#REF!</v>
      </c>
      <c r="W597" t="str">
        <f>VLOOKUP(R597,'De Para'!$O$9:$P$25,2,FALSE)</f>
        <v>Lojas com todas as metas</v>
      </c>
      <c r="X597">
        <f>VLOOKUP(W597,content!$B:$C,2,FALSE)</f>
        <v>741869</v>
      </c>
      <c r="Y597">
        <f>VLOOKUP(F597&amp;W597,content!$E:$H,4,FALSE)</f>
        <v>741893</v>
      </c>
    </row>
    <row r="598" spans="1:25" x14ac:dyDescent="0.25">
      <c r="A598">
        <v>1444</v>
      </c>
      <c r="B598" t="str">
        <f>VLOOKUP($A598,'De Para'!$AI$2:$AL$1051,2,0)</f>
        <v>BALNEÁRIO CAMBORIÚ - SC</v>
      </c>
      <c r="C598">
        <f>VLOOKUP($A598,'De Para'!$AI$2:$AL$1051,3,0)</f>
        <v>511</v>
      </c>
      <c r="D598" t="str">
        <f>VLOOKUP($A598,'De Para'!$AI$2:$AL$1051,4,0)</f>
        <v>SUL</v>
      </c>
      <c r="E598">
        <v>0</v>
      </c>
      <c r="F598" s="7" t="str">
        <f>VLOOKUP($A598,'[1]PORTE 18-19'!$A$4:$M$1053,13,0)</f>
        <v>PORTE 4</v>
      </c>
      <c r="G598">
        <f>VLOOKUP($F598,'De Para'!$M$2:$O$7,3,0)</f>
        <v>115</v>
      </c>
      <c r="H598" s="7" t="str">
        <f>VLOOKUP($R598,'De Para'!$M$10:$N$25,2,0)</f>
        <v>PERFIL A</v>
      </c>
      <c r="I598" s="7" t="str">
        <f t="shared" si="70"/>
        <v>PORTE 4 / PERFIL A</v>
      </c>
      <c r="J598" s="1">
        <f>VLOOKUP($A598,'De Para'!$D$2:$E$1051,2,0)</f>
        <v>331022.65999999997</v>
      </c>
      <c r="K598" s="1">
        <f>VLOOKUP($A598,'De Para'!$A$2:$B$1051,2,0)</f>
        <v>531244.71640405431</v>
      </c>
      <c r="L598" s="1">
        <f>VLOOKUP(A598,'De Para'!$G$2:$H$1050,2,0)</f>
        <v>70046.657209480458</v>
      </c>
      <c r="M598">
        <f>VLOOKUP($A598,'De Para'!$J$2:$K$1051,2,0)</f>
        <v>76</v>
      </c>
      <c r="N598">
        <f t="shared" si="72"/>
        <v>1</v>
      </c>
      <c r="O598">
        <f t="shared" si="73"/>
        <v>1</v>
      </c>
      <c r="P598">
        <f t="shared" si="74"/>
        <v>1</v>
      </c>
      <c r="Q598">
        <f t="shared" si="75"/>
        <v>1</v>
      </c>
      <c r="R598" t="str">
        <f t="shared" si="71"/>
        <v>1111</v>
      </c>
      <c r="S598" s="29" t="e">
        <f>J598/#REF!</f>
        <v>#REF!</v>
      </c>
      <c r="T598" s="29" t="e">
        <f>K598/#REF!</f>
        <v>#REF!</v>
      </c>
      <c r="U598" s="29" t="e">
        <f>L598/#REF!</f>
        <v>#REF!</v>
      </c>
      <c r="W598" t="str">
        <f>VLOOKUP(R598,'De Para'!$O$9:$P$25,2,FALSE)</f>
        <v>Lojas com todas as metas</v>
      </c>
      <c r="X598">
        <f>VLOOKUP(W598,content!$B:$C,2,FALSE)</f>
        <v>741869</v>
      </c>
      <c r="Y598">
        <f>VLOOKUP(F598&amp;W598,content!$E:$H,4,FALSE)</f>
        <v>741916</v>
      </c>
    </row>
    <row r="599" spans="1:25" x14ac:dyDescent="0.25">
      <c r="A599">
        <v>1448</v>
      </c>
      <c r="B599" t="str">
        <f>VLOOKUP($A599,'De Para'!$AI$2:$AL$1051,2,0)</f>
        <v xml:space="preserve"> SEROPÉDICA - RJ </v>
      </c>
      <c r="C599">
        <f>VLOOKUP($A599,'De Para'!$AI$2:$AL$1051,3,0)</f>
        <v>217</v>
      </c>
      <c r="D599" t="str">
        <f>VLOOKUP($A599,'De Para'!$AI$2:$AL$1051,4,0)</f>
        <v>RIO/ES</v>
      </c>
      <c r="E599">
        <v>0</v>
      </c>
      <c r="F599" s="7" t="str">
        <f>VLOOKUP($A599,'[1]PORTE 18-19'!$A$4:$M$1053,13,0)</f>
        <v>PORTE 3</v>
      </c>
      <c r="G599">
        <f>VLOOKUP($F599,'De Para'!$M$2:$O$7,3,0)</f>
        <v>90</v>
      </c>
      <c r="H599" s="7" t="str">
        <f>VLOOKUP($R599,'De Para'!$M$10:$N$25,2,0)</f>
        <v>PERFIL A</v>
      </c>
      <c r="I599" s="7" t="str">
        <f t="shared" si="70"/>
        <v>PORTE 3 / PERFIL A</v>
      </c>
      <c r="J599" s="1">
        <f>VLOOKUP($A599,'De Para'!$D$2:$E$1051,2,0)</f>
        <v>401271.57</v>
      </c>
      <c r="K599" s="1">
        <f>VLOOKUP($A599,'De Para'!$A$2:$B$1051,2,0)</f>
        <v>323122.51135783771</v>
      </c>
      <c r="L599" s="1">
        <f>VLOOKUP(A599,'De Para'!$G$2:$H$1050,2,0)</f>
        <v>58457.09900194747</v>
      </c>
      <c r="M599">
        <f>VLOOKUP($A599,'De Para'!$J$2:$K$1051,2,0)</f>
        <v>79</v>
      </c>
      <c r="N599">
        <f t="shared" si="72"/>
        <v>1</v>
      </c>
      <c r="O599">
        <f t="shared" si="73"/>
        <v>1</v>
      </c>
      <c r="P599">
        <f t="shared" si="74"/>
        <v>1</v>
      </c>
      <c r="Q599">
        <f t="shared" si="75"/>
        <v>1</v>
      </c>
      <c r="R599" t="str">
        <f t="shared" si="71"/>
        <v>1111</v>
      </c>
      <c r="S599" s="29" t="e">
        <f>J599/#REF!</f>
        <v>#REF!</v>
      </c>
      <c r="T599" s="29" t="e">
        <f>K599/#REF!</f>
        <v>#REF!</v>
      </c>
      <c r="U599" s="29" t="e">
        <f>L599/#REF!</f>
        <v>#REF!</v>
      </c>
      <c r="W599" t="str">
        <f>VLOOKUP(R599,'De Para'!$O$9:$P$25,2,FALSE)</f>
        <v>Lojas com todas as metas</v>
      </c>
      <c r="X599">
        <f>VLOOKUP(W599,content!$B:$C,2,FALSE)</f>
        <v>741869</v>
      </c>
      <c r="Y599">
        <f>VLOOKUP(F599&amp;W599,content!$E:$H,4,FALSE)</f>
        <v>741893</v>
      </c>
    </row>
    <row r="600" spans="1:25" x14ac:dyDescent="0.25">
      <c r="A600">
        <v>1450</v>
      </c>
      <c r="B600" t="str">
        <f>VLOOKUP($A600,'De Para'!$AI$2:$AL$1051,2,0)</f>
        <v>PARANAÍBA - MS</v>
      </c>
      <c r="C600">
        <f>VLOOKUP($A600,'De Para'!$AI$2:$AL$1051,3,0)</f>
        <v>516</v>
      </c>
      <c r="D600" t="str">
        <f>VLOOKUP($A600,'De Para'!$AI$2:$AL$1051,4,0)</f>
        <v>SUL</v>
      </c>
      <c r="E600">
        <v>0</v>
      </c>
      <c r="F600" s="7" t="str">
        <f>VLOOKUP($A600,'[1]PORTE 18-19'!$A$4:$M$1053,13,0)</f>
        <v>PORTE 2</v>
      </c>
      <c r="G600">
        <f>VLOOKUP($F600,'De Para'!$M$2:$O$7,3,0)</f>
        <v>70</v>
      </c>
      <c r="H600" s="7" t="str">
        <f>VLOOKUP($R600,'De Para'!$M$10:$N$25,2,0)</f>
        <v>PERFIL A</v>
      </c>
      <c r="I600" s="7" t="str">
        <f t="shared" si="70"/>
        <v>PORTE 2 / PERFIL A</v>
      </c>
      <c r="J600" s="1">
        <f>VLOOKUP($A600,'De Para'!$D$2:$E$1051,2,0)</f>
        <v>183674.27</v>
      </c>
      <c r="K600" s="1">
        <f>VLOOKUP($A600,'De Para'!$A$2:$B$1051,2,0)</f>
        <v>116996.61871128459</v>
      </c>
      <c r="L600" s="1">
        <f>VLOOKUP(A600,'De Para'!$G$2:$H$1050,2,0)</f>
        <v>33737.456709460268</v>
      </c>
      <c r="M600">
        <f>VLOOKUP($A600,'De Para'!$J$2:$K$1051,2,0)</f>
        <v>53</v>
      </c>
      <c r="N600">
        <f t="shared" si="72"/>
        <v>1</v>
      </c>
      <c r="O600">
        <f t="shared" si="73"/>
        <v>1</v>
      </c>
      <c r="P600">
        <f t="shared" si="74"/>
        <v>1</v>
      </c>
      <c r="Q600">
        <f t="shared" si="75"/>
        <v>1</v>
      </c>
      <c r="R600" t="str">
        <f t="shared" si="71"/>
        <v>1111</v>
      </c>
      <c r="S600" s="29" t="e">
        <f>J600/#REF!</f>
        <v>#REF!</v>
      </c>
      <c r="T600" s="29" t="e">
        <f>K600/#REF!</f>
        <v>#REF!</v>
      </c>
      <c r="U600" s="29" t="e">
        <f>L600/#REF!</f>
        <v>#REF!</v>
      </c>
      <c r="W600" t="str">
        <f>VLOOKUP(R600,'De Para'!$O$9:$P$25,2,FALSE)</f>
        <v>Lojas com todas as metas</v>
      </c>
      <c r="X600">
        <f>VLOOKUP(W600,content!$B:$C,2,FALSE)</f>
        <v>741869</v>
      </c>
      <c r="Y600">
        <f>VLOOKUP(F600&amp;W600,content!$E:$H,4,FALSE)</f>
        <v>741882</v>
      </c>
    </row>
    <row r="601" spans="1:25" x14ac:dyDescent="0.25">
      <c r="A601">
        <v>1451</v>
      </c>
      <c r="B601" t="str">
        <f>VLOOKUP($A601,'De Para'!$AI$2:$AL$1051,2,0)</f>
        <v>CAMPO LIMPO 2 - SP</v>
      </c>
      <c r="C601">
        <f>VLOOKUP($A601,'De Para'!$AI$2:$AL$1051,3,0)</f>
        <v>313</v>
      </c>
      <c r="D601" t="str">
        <f>VLOOKUP($A601,'De Para'!$AI$2:$AL$1051,4,0)</f>
        <v>GDE SP</v>
      </c>
      <c r="E601">
        <v>0</v>
      </c>
      <c r="F601" s="7" t="str">
        <f>VLOOKUP($A601,'[1]PORTE 18-19'!$A$4:$M$1053,13,0)</f>
        <v>PORTE 2</v>
      </c>
      <c r="G601">
        <f>VLOOKUP($F601,'De Para'!$M$2:$O$7,3,0)</f>
        <v>70</v>
      </c>
      <c r="H601" s="7" t="str">
        <f>VLOOKUP($R601,'De Para'!$M$10:$N$25,2,0)</f>
        <v>PERFIL A</v>
      </c>
      <c r="I601" s="7" t="str">
        <f t="shared" si="70"/>
        <v>PORTE 2 / PERFIL A</v>
      </c>
      <c r="J601" s="1">
        <f>VLOOKUP($A601,'De Para'!$D$2:$E$1051,2,0)</f>
        <v>208487.40999999997</v>
      </c>
      <c r="K601" s="1">
        <f>VLOOKUP($A601,'De Para'!$A$2:$B$1051,2,0)</f>
        <v>222604.73031050814</v>
      </c>
      <c r="L601" s="1">
        <f>VLOOKUP(A601,'De Para'!$G$2:$H$1050,2,0)</f>
        <v>59420.458869885042</v>
      </c>
      <c r="M601">
        <f>VLOOKUP($A601,'De Para'!$J$2:$K$1051,2,0)</f>
        <v>59</v>
      </c>
      <c r="N601">
        <f t="shared" si="72"/>
        <v>1</v>
      </c>
      <c r="O601">
        <f t="shared" si="73"/>
        <v>1</v>
      </c>
      <c r="P601">
        <f t="shared" si="74"/>
        <v>1</v>
      </c>
      <c r="Q601">
        <f t="shared" si="75"/>
        <v>1</v>
      </c>
      <c r="R601" t="str">
        <f t="shared" si="71"/>
        <v>1111</v>
      </c>
      <c r="S601" s="29" t="e">
        <f>J601/#REF!</f>
        <v>#REF!</v>
      </c>
      <c r="T601" s="29" t="e">
        <f>K601/#REF!</f>
        <v>#REF!</v>
      </c>
      <c r="U601" s="29" t="e">
        <f>L601/#REF!</f>
        <v>#REF!</v>
      </c>
      <c r="W601" t="str">
        <f>VLOOKUP(R601,'De Para'!$O$9:$P$25,2,FALSE)</f>
        <v>Lojas com todas as metas</v>
      </c>
      <c r="X601">
        <f>VLOOKUP(W601,content!$B:$C,2,FALSE)</f>
        <v>741869</v>
      </c>
      <c r="Y601">
        <f>VLOOKUP(F601&amp;W601,content!$E:$H,4,FALSE)</f>
        <v>741882</v>
      </c>
    </row>
    <row r="602" spans="1:25" x14ac:dyDescent="0.25">
      <c r="A602">
        <v>1452</v>
      </c>
      <c r="B602" t="str">
        <f>VLOOKUP($A602,'De Para'!$AI$2:$AL$1051,2,0)</f>
        <v>TUPÃ - SP</v>
      </c>
      <c r="C602">
        <f>VLOOKUP($A602,'De Para'!$AI$2:$AL$1051,3,0)</f>
        <v>515</v>
      </c>
      <c r="D602" t="str">
        <f>VLOOKUP($A602,'De Para'!$AI$2:$AL$1051,4,0)</f>
        <v>SUL</v>
      </c>
      <c r="E602">
        <v>0</v>
      </c>
      <c r="F602" s="7" t="str">
        <f>VLOOKUP($A602,'[1]PORTE 18-19'!$A$4:$M$1053,13,0)</f>
        <v>PORTE 2</v>
      </c>
      <c r="G602">
        <f>VLOOKUP($F602,'De Para'!$M$2:$O$7,3,0)</f>
        <v>70</v>
      </c>
      <c r="H602" s="7" t="str">
        <f>VLOOKUP($R602,'De Para'!$M$10:$N$25,2,0)</f>
        <v>PERFIL A</v>
      </c>
      <c r="I602" s="7" t="str">
        <f t="shared" si="70"/>
        <v>PORTE 2 / PERFIL A</v>
      </c>
      <c r="J602" s="1">
        <f>VLOOKUP($A602,'De Para'!$D$2:$E$1051,2,0)</f>
        <v>293617.10000000003</v>
      </c>
      <c r="K602" s="1">
        <f>VLOOKUP($A602,'De Para'!$A$2:$B$1051,2,0)</f>
        <v>212145.12633202242</v>
      </c>
      <c r="L602" s="1">
        <f>VLOOKUP(A602,'De Para'!$G$2:$H$1050,2,0)</f>
        <v>49260.562772668171</v>
      </c>
      <c r="M602">
        <f>VLOOKUP($A602,'De Para'!$J$2:$K$1051,2,0)</f>
        <v>64</v>
      </c>
      <c r="N602">
        <f t="shared" si="72"/>
        <v>1</v>
      </c>
      <c r="O602">
        <f t="shared" si="73"/>
        <v>1</v>
      </c>
      <c r="P602">
        <f t="shared" si="74"/>
        <v>1</v>
      </c>
      <c r="Q602">
        <f t="shared" si="75"/>
        <v>1</v>
      </c>
      <c r="R602" t="str">
        <f t="shared" si="71"/>
        <v>1111</v>
      </c>
      <c r="S602" s="29" t="e">
        <f>J602/#REF!</f>
        <v>#REF!</v>
      </c>
      <c r="T602" s="29" t="e">
        <f>K602/#REF!</f>
        <v>#REF!</v>
      </c>
      <c r="U602" s="29" t="e">
        <f>L602/#REF!</f>
        <v>#REF!</v>
      </c>
      <c r="W602" t="str">
        <f>VLOOKUP(R602,'De Para'!$O$9:$P$25,2,FALSE)</f>
        <v>Lojas com todas as metas</v>
      </c>
      <c r="X602">
        <f>VLOOKUP(W602,content!$B:$C,2,FALSE)</f>
        <v>741869</v>
      </c>
      <c r="Y602">
        <f>VLOOKUP(F602&amp;W602,content!$E:$H,4,FALSE)</f>
        <v>741882</v>
      </c>
    </row>
    <row r="603" spans="1:25" x14ac:dyDescent="0.25">
      <c r="A603">
        <v>1453</v>
      </c>
      <c r="B603" t="str">
        <f>VLOOKUP($A603,'De Para'!$AI$2:$AL$1051,2,0)</f>
        <v>SÃO ROQUE - SP</v>
      </c>
      <c r="C603">
        <f>VLOOKUP($A603,'De Para'!$AI$2:$AL$1051,3,0)</f>
        <v>115</v>
      </c>
      <c r="D603" t="str">
        <f>VLOOKUP($A603,'De Para'!$AI$2:$AL$1051,4,0)</f>
        <v>SPI/CO</v>
      </c>
      <c r="E603">
        <v>0</v>
      </c>
      <c r="F603" s="7" t="str">
        <f>VLOOKUP($A603,'[1]PORTE 18-19'!$A$4:$M$1053,13,0)</f>
        <v>PORTE 2</v>
      </c>
      <c r="G603">
        <f>VLOOKUP($F603,'De Para'!$M$2:$O$7,3,0)</f>
        <v>70</v>
      </c>
      <c r="H603" s="7" t="str">
        <f>VLOOKUP($R603,'De Para'!$M$10:$N$25,2,0)</f>
        <v>PERFIL A</v>
      </c>
      <c r="I603" s="7" t="str">
        <f t="shared" si="70"/>
        <v>PORTE 2 / PERFIL A</v>
      </c>
      <c r="J603" s="1">
        <f>VLOOKUP($A603,'De Para'!$D$2:$E$1051,2,0)</f>
        <v>246472.13</v>
      </c>
      <c r="K603" s="1">
        <f>VLOOKUP($A603,'De Para'!$A$2:$B$1051,2,0)</f>
        <v>207799.078807101</v>
      </c>
      <c r="L603" s="1">
        <f>VLOOKUP(A603,'De Para'!$G$2:$H$1050,2,0)</f>
        <v>52810.467539890233</v>
      </c>
      <c r="M603">
        <f>VLOOKUP($A603,'De Para'!$J$2:$K$1051,2,0)</f>
        <v>65</v>
      </c>
      <c r="N603">
        <f t="shared" si="72"/>
        <v>1</v>
      </c>
      <c r="O603">
        <f t="shared" si="73"/>
        <v>1</v>
      </c>
      <c r="P603">
        <f t="shared" si="74"/>
        <v>1</v>
      </c>
      <c r="Q603">
        <f t="shared" si="75"/>
        <v>1</v>
      </c>
      <c r="R603" t="str">
        <f t="shared" si="71"/>
        <v>1111</v>
      </c>
      <c r="S603" s="29" t="e">
        <f>J603/#REF!</f>
        <v>#REF!</v>
      </c>
      <c r="T603" s="29" t="e">
        <f>K603/#REF!</f>
        <v>#REF!</v>
      </c>
      <c r="U603" s="29" t="e">
        <f>L603/#REF!</f>
        <v>#REF!</v>
      </c>
      <c r="W603" t="str">
        <f>VLOOKUP(R603,'De Para'!$O$9:$P$25,2,FALSE)</f>
        <v>Lojas com todas as metas</v>
      </c>
      <c r="X603">
        <f>VLOOKUP(W603,content!$B:$C,2,FALSE)</f>
        <v>741869</v>
      </c>
      <c r="Y603">
        <f>VLOOKUP(F603&amp;W603,content!$E:$H,4,FALSE)</f>
        <v>741882</v>
      </c>
    </row>
    <row r="604" spans="1:25" x14ac:dyDescent="0.25">
      <c r="A604">
        <v>1455</v>
      </c>
      <c r="B604" t="str">
        <f>VLOOKUP($A604,'De Para'!$AI$2:$AL$1051,2,0)</f>
        <v>SANTANA DE PARNAÍBA - SP</v>
      </c>
      <c r="C604">
        <f>VLOOKUP($A604,'De Para'!$AI$2:$AL$1051,3,0)</f>
        <v>314</v>
      </c>
      <c r="D604" t="str">
        <f>VLOOKUP($A604,'De Para'!$AI$2:$AL$1051,4,0)</f>
        <v>GDE SP</v>
      </c>
      <c r="E604">
        <v>0</v>
      </c>
      <c r="F604" s="7" t="str">
        <f>VLOOKUP($A604,'[1]PORTE 18-19'!$A$4:$M$1053,13,0)</f>
        <v>PORTE 3</v>
      </c>
      <c r="G604">
        <f>VLOOKUP($F604,'De Para'!$M$2:$O$7,3,0)</f>
        <v>90</v>
      </c>
      <c r="H604" s="7" t="str">
        <f>VLOOKUP($R604,'De Para'!$M$10:$N$25,2,0)</f>
        <v>PERFIL A</v>
      </c>
      <c r="I604" s="7" t="str">
        <f t="shared" si="70"/>
        <v>PORTE 3 / PERFIL A</v>
      </c>
      <c r="J604" s="1">
        <f>VLOOKUP($A604,'De Para'!$D$2:$E$1051,2,0)</f>
        <v>434448.05999999982</v>
      </c>
      <c r="K604" s="1">
        <f>VLOOKUP($A604,'De Para'!$A$2:$B$1051,2,0)</f>
        <v>378078.2714617821</v>
      </c>
      <c r="L604" s="1">
        <f>VLOOKUP(A604,'De Para'!$G$2:$H$1050,2,0)</f>
        <v>58007.212177972811</v>
      </c>
      <c r="M604">
        <f>VLOOKUP($A604,'De Para'!$J$2:$K$1051,2,0)</f>
        <v>100</v>
      </c>
      <c r="N604">
        <f t="shared" si="72"/>
        <v>1</v>
      </c>
      <c r="O604">
        <f t="shared" si="73"/>
        <v>1</v>
      </c>
      <c r="P604">
        <f t="shared" si="74"/>
        <v>1</v>
      </c>
      <c r="Q604">
        <f t="shared" si="75"/>
        <v>1</v>
      </c>
      <c r="R604" t="str">
        <f t="shared" si="71"/>
        <v>1111</v>
      </c>
      <c r="S604" s="29" t="e">
        <f>J604/#REF!</f>
        <v>#REF!</v>
      </c>
      <c r="T604" s="29" t="e">
        <f>K604/#REF!</f>
        <v>#REF!</v>
      </c>
      <c r="U604" s="29" t="e">
        <f>L604/#REF!</f>
        <v>#REF!</v>
      </c>
      <c r="W604" t="str">
        <f>VLOOKUP(R604,'De Para'!$O$9:$P$25,2,FALSE)</f>
        <v>Lojas com todas as metas</v>
      </c>
      <c r="X604">
        <f>VLOOKUP(W604,content!$B:$C,2,FALSE)</f>
        <v>741869</v>
      </c>
      <c r="Y604">
        <f>VLOOKUP(F604&amp;W604,content!$E:$H,4,FALSE)</f>
        <v>741893</v>
      </c>
    </row>
    <row r="605" spans="1:25" x14ac:dyDescent="0.25">
      <c r="A605">
        <v>1456</v>
      </c>
      <c r="B605" t="str">
        <f>VLOOKUP($A605,'De Para'!$AI$2:$AL$1051,2,0)</f>
        <v>CARAPICUÍBA - SP</v>
      </c>
      <c r="C605">
        <f>VLOOKUP($A605,'De Para'!$AI$2:$AL$1051,3,0)</f>
        <v>314</v>
      </c>
      <c r="D605" t="str">
        <f>VLOOKUP($A605,'De Para'!$AI$2:$AL$1051,4,0)</f>
        <v>GDE SP</v>
      </c>
      <c r="E605">
        <v>0</v>
      </c>
      <c r="F605" s="7" t="str">
        <f>VLOOKUP($A605,'[1]PORTE 18-19'!$A$4:$M$1053,13,0)</f>
        <v>PORTE 6</v>
      </c>
      <c r="G605">
        <f>VLOOKUP($F605,'De Para'!$M$2:$O$7,3,0)</f>
        <v>170</v>
      </c>
      <c r="H605" s="7" t="str">
        <f>VLOOKUP($R605,'De Para'!$M$10:$N$25,2,0)</f>
        <v>PERFIL A</v>
      </c>
      <c r="I605" s="7" t="str">
        <f t="shared" si="70"/>
        <v>PORTE 6 / PERFIL A</v>
      </c>
      <c r="J605" s="1">
        <f>VLOOKUP($A605,'De Para'!$D$2:$E$1051,2,0)</f>
        <v>1136762.8899999999</v>
      </c>
      <c r="K605" s="1">
        <f>VLOOKUP($A605,'De Para'!$A$2:$B$1051,2,0)</f>
        <v>1155614.3019405815</v>
      </c>
      <c r="L605" s="1">
        <f>VLOOKUP(A605,'De Para'!$G$2:$H$1050,2,0)</f>
        <v>209502.5752829297</v>
      </c>
      <c r="M605">
        <f>VLOOKUP($A605,'De Para'!$J$2:$K$1051,2,0)</f>
        <v>262</v>
      </c>
      <c r="N605">
        <f t="shared" si="72"/>
        <v>1</v>
      </c>
      <c r="O605">
        <f t="shared" si="73"/>
        <v>1</v>
      </c>
      <c r="P605">
        <f t="shared" si="74"/>
        <v>1</v>
      </c>
      <c r="Q605">
        <f t="shared" si="75"/>
        <v>1</v>
      </c>
      <c r="R605" t="str">
        <f t="shared" si="71"/>
        <v>1111</v>
      </c>
      <c r="S605" s="29" t="e">
        <f>J605/#REF!</f>
        <v>#REF!</v>
      </c>
      <c r="T605" s="29" t="e">
        <f>K605/#REF!</f>
        <v>#REF!</v>
      </c>
      <c r="U605" s="29" t="e">
        <f>L605/#REF!</f>
        <v>#REF!</v>
      </c>
      <c r="W605" t="str">
        <f>VLOOKUP(R605,'De Para'!$O$9:$P$25,2,FALSE)</f>
        <v>Lojas com todas as metas</v>
      </c>
      <c r="X605">
        <f>VLOOKUP(W605,content!$B:$C,2,FALSE)</f>
        <v>741869</v>
      </c>
      <c r="Y605">
        <f>VLOOKUP(F605&amp;W605,content!$E:$H,4,FALSE)</f>
        <v>741925</v>
      </c>
    </row>
    <row r="606" spans="1:25" x14ac:dyDescent="0.25">
      <c r="A606">
        <v>1457</v>
      </c>
      <c r="B606" t="str">
        <f>VLOOKUP($A606,'De Para'!$AI$2:$AL$1051,2,0)</f>
        <v>PAULÍNIA - SP</v>
      </c>
      <c r="C606">
        <f>VLOOKUP($A606,'De Para'!$AI$2:$AL$1051,3,0)</f>
        <v>116</v>
      </c>
      <c r="D606" t="str">
        <f>VLOOKUP($A606,'De Para'!$AI$2:$AL$1051,4,0)</f>
        <v>SPI/CO</v>
      </c>
      <c r="E606">
        <v>0</v>
      </c>
      <c r="F606" s="7" t="str">
        <f>VLOOKUP($A606,'[1]PORTE 18-19'!$A$4:$M$1053,13,0)</f>
        <v>PORTE 3</v>
      </c>
      <c r="G606">
        <f>VLOOKUP($F606,'De Para'!$M$2:$O$7,3,0)</f>
        <v>90</v>
      </c>
      <c r="H606" s="7" t="str">
        <f>VLOOKUP($R606,'De Para'!$M$10:$N$25,2,0)</f>
        <v>PERFIL A</v>
      </c>
      <c r="I606" s="7" t="str">
        <f t="shared" si="70"/>
        <v>PORTE 3 / PERFIL A</v>
      </c>
      <c r="J606" s="1">
        <f>VLOOKUP($A606,'De Para'!$D$2:$E$1051,2,0)</f>
        <v>379578.58</v>
      </c>
      <c r="K606" s="1">
        <f>VLOOKUP($A606,'De Para'!$A$2:$B$1051,2,0)</f>
        <v>277514.58829973376</v>
      </c>
      <c r="L606" s="1">
        <f>VLOOKUP(A606,'De Para'!$G$2:$H$1050,2,0)</f>
        <v>69816.288753370158</v>
      </c>
      <c r="M606">
        <f>VLOOKUP($A606,'De Para'!$J$2:$K$1051,2,0)</f>
        <v>64</v>
      </c>
      <c r="N606">
        <f t="shared" si="72"/>
        <v>1</v>
      </c>
      <c r="O606">
        <f t="shared" si="73"/>
        <v>1</v>
      </c>
      <c r="P606">
        <f t="shared" si="74"/>
        <v>1</v>
      </c>
      <c r="Q606">
        <f t="shared" si="75"/>
        <v>1</v>
      </c>
      <c r="R606" t="str">
        <f t="shared" si="71"/>
        <v>1111</v>
      </c>
      <c r="S606" s="29" t="e">
        <f>J606/#REF!</f>
        <v>#REF!</v>
      </c>
      <c r="T606" s="29" t="e">
        <f>K606/#REF!</f>
        <v>#REF!</v>
      </c>
      <c r="U606" s="29" t="e">
        <f>L606/#REF!</f>
        <v>#REF!</v>
      </c>
      <c r="W606" t="str">
        <f>VLOOKUP(R606,'De Para'!$O$9:$P$25,2,FALSE)</f>
        <v>Lojas com todas as metas</v>
      </c>
      <c r="X606">
        <f>VLOOKUP(W606,content!$B:$C,2,FALSE)</f>
        <v>741869</v>
      </c>
      <c r="Y606">
        <f>VLOOKUP(F606&amp;W606,content!$E:$H,4,FALSE)</f>
        <v>741893</v>
      </c>
    </row>
    <row r="607" spans="1:25" x14ac:dyDescent="0.25">
      <c r="A607">
        <v>1458</v>
      </c>
      <c r="B607" t="str">
        <f>VLOOKUP($A607,'De Para'!$AI$2:$AL$1051,2,0)</f>
        <v>RIO GRANDE - RS</v>
      </c>
      <c r="C607">
        <f>VLOOKUP($A607,'De Para'!$AI$2:$AL$1051,3,0)</f>
        <v>510</v>
      </c>
      <c r="D607" t="str">
        <f>VLOOKUP($A607,'De Para'!$AI$2:$AL$1051,4,0)</f>
        <v>SUL</v>
      </c>
      <c r="E607">
        <v>0</v>
      </c>
      <c r="F607" s="7" t="str">
        <f>VLOOKUP($A607,'[1]PORTE 18-19'!$A$4:$M$1053,13,0)</f>
        <v>PORTE 3</v>
      </c>
      <c r="G607">
        <f>VLOOKUP($F607,'De Para'!$M$2:$O$7,3,0)</f>
        <v>90</v>
      </c>
      <c r="H607" s="7" t="str">
        <f>VLOOKUP($R607,'De Para'!$M$10:$N$25,2,0)</f>
        <v>PERFIL A</v>
      </c>
      <c r="I607" s="7" t="str">
        <f t="shared" si="70"/>
        <v>PORTE 3 / PERFIL A</v>
      </c>
      <c r="J607" s="1">
        <f>VLOOKUP($A607,'De Para'!$D$2:$E$1051,2,0)</f>
        <v>210503.48000000004</v>
      </c>
      <c r="K607" s="1">
        <f>VLOOKUP($A607,'De Para'!$A$2:$B$1051,2,0)</f>
        <v>240891.81882468259</v>
      </c>
      <c r="L607" s="1">
        <f>VLOOKUP(A607,'De Para'!$G$2:$H$1050,2,0)</f>
        <v>59855.541332991153</v>
      </c>
      <c r="M607">
        <f>VLOOKUP($A607,'De Para'!$J$2:$K$1051,2,0)</f>
        <v>54</v>
      </c>
      <c r="N607">
        <f t="shared" si="72"/>
        <v>1</v>
      </c>
      <c r="O607">
        <f t="shared" si="73"/>
        <v>1</v>
      </c>
      <c r="P607">
        <f t="shared" si="74"/>
        <v>1</v>
      </c>
      <c r="Q607">
        <f t="shared" si="75"/>
        <v>1</v>
      </c>
      <c r="R607" t="str">
        <f t="shared" si="71"/>
        <v>1111</v>
      </c>
      <c r="S607" s="29" t="e">
        <f>J607/#REF!</f>
        <v>#REF!</v>
      </c>
      <c r="T607" s="29" t="e">
        <f>K607/#REF!</f>
        <v>#REF!</v>
      </c>
      <c r="U607" s="29" t="e">
        <f>L607/#REF!</f>
        <v>#REF!</v>
      </c>
      <c r="W607" t="str">
        <f>VLOOKUP(R607,'De Para'!$O$9:$P$25,2,FALSE)</f>
        <v>Lojas com todas as metas</v>
      </c>
      <c r="X607">
        <f>VLOOKUP(W607,content!$B:$C,2,FALSE)</f>
        <v>741869</v>
      </c>
      <c r="Y607">
        <f>VLOOKUP(F607&amp;W607,content!$E:$H,4,FALSE)</f>
        <v>741893</v>
      </c>
    </row>
    <row r="608" spans="1:25" x14ac:dyDescent="0.25">
      <c r="A608">
        <v>1459</v>
      </c>
      <c r="B608" t="str">
        <f>VLOOKUP($A608,'De Para'!$AI$2:$AL$1051,2,0)</f>
        <v>CAMPOS 5 - RJ</v>
      </c>
      <c r="C608">
        <f>VLOOKUP($A608,'De Para'!$AI$2:$AL$1051,3,0)</f>
        <v>210</v>
      </c>
      <c r="D608" t="str">
        <f>VLOOKUP($A608,'De Para'!$AI$2:$AL$1051,4,0)</f>
        <v>RIO/ES</v>
      </c>
      <c r="E608">
        <v>0</v>
      </c>
      <c r="F608" s="7" t="str">
        <f>VLOOKUP($A608,'[1]PORTE 18-19'!$A$4:$M$1053,13,0)</f>
        <v>PORTE 4</v>
      </c>
      <c r="G608">
        <f>VLOOKUP($F608,'De Para'!$M$2:$O$7,3,0)</f>
        <v>115</v>
      </c>
      <c r="H608" s="7" t="str">
        <f>VLOOKUP($R608,'De Para'!$M$10:$N$25,2,0)</f>
        <v>PERFIL A</v>
      </c>
      <c r="I608" s="7" t="str">
        <f t="shared" si="70"/>
        <v>PORTE 4 / PERFIL A</v>
      </c>
      <c r="J608" s="1">
        <f>VLOOKUP($A608,'De Para'!$D$2:$E$1051,2,0)</f>
        <v>571355.99000000011</v>
      </c>
      <c r="K608" s="1">
        <f>VLOOKUP($A608,'De Para'!$A$2:$B$1051,2,0)</f>
        <v>425102.87163468322</v>
      </c>
      <c r="L608" s="1">
        <f>VLOOKUP(A608,'De Para'!$G$2:$H$1050,2,0)</f>
        <v>97576.736001263343</v>
      </c>
      <c r="M608">
        <f>VLOOKUP($A608,'De Para'!$J$2:$K$1051,2,0)</f>
        <v>126</v>
      </c>
      <c r="N608">
        <f t="shared" si="72"/>
        <v>1</v>
      </c>
      <c r="O608">
        <f t="shared" si="73"/>
        <v>1</v>
      </c>
      <c r="P608">
        <f t="shared" si="74"/>
        <v>1</v>
      </c>
      <c r="Q608">
        <f t="shared" si="75"/>
        <v>1</v>
      </c>
      <c r="R608" t="str">
        <f t="shared" si="71"/>
        <v>1111</v>
      </c>
      <c r="S608" s="29" t="e">
        <f>J608/#REF!</f>
        <v>#REF!</v>
      </c>
      <c r="T608" s="29" t="e">
        <f>K608/#REF!</f>
        <v>#REF!</v>
      </c>
      <c r="U608" s="29" t="e">
        <f>L608/#REF!</f>
        <v>#REF!</v>
      </c>
      <c r="W608" t="str">
        <f>VLOOKUP(R608,'De Para'!$O$9:$P$25,2,FALSE)</f>
        <v>Lojas com todas as metas</v>
      </c>
      <c r="X608">
        <f>VLOOKUP(W608,content!$B:$C,2,FALSE)</f>
        <v>741869</v>
      </c>
      <c r="Y608">
        <f>VLOOKUP(F608&amp;W608,content!$E:$H,4,FALSE)</f>
        <v>741916</v>
      </c>
    </row>
    <row r="609" spans="1:25" x14ac:dyDescent="0.25">
      <c r="A609">
        <v>1460</v>
      </c>
      <c r="B609" t="str">
        <f>VLOOKUP($A609,'De Para'!$AI$2:$AL$1051,2,0)</f>
        <v>ALCÂNTARA 2 - RJ</v>
      </c>
      <c r="C609">
        <f>VLOOKUP($A609,'De Para'!$AI$2:$AL$1051,3,0)</f>
        <v>215</v>
      </c>
      <c r="D609" t="str">
        <f>VLOOKUP($A609,'De Para'!$AI$2:$AL$1051,4,0)</f>
        <v>RIO/ES</v>
      </c>
      <c r="E609">
        <v>0</v>
      </c>
      <c r="F609" s="7" t="str">
        <f>VLOOKUP($A609,'[1]PORTE 18-19'!$A$4:$M$1053,13,0)</f>
        <v>PORTE 4</v>
      </c>
      <c r="G609">
        <f>VLOOKUP($F609,'De Para'!$M$2:$O$7,3,0)</f>
        <v>115</v>
      </c>
      <c r="H609" s="7" t="str">
        <f>VLOOKUP($R609,'De Para'!$M$10:$N$25,2,0)</f>
        <v>PERFIL A</v>
      </c>
      <c r="I609" s="7" t="str">
        <f t="shared" si="70"/>
        <v>PORTE 4 / PERFIL A</v>
      </c>
      <c r="J609" s="1">
        <f>VLOOKUP($A609,'De Para'!$D$2:$E$1051,2,0)</f>
        <v>455839.20999999996</v>
      </c>
      <c r="K609" s="1">
        <f>VLOOKUP($A609,'De Para'!$A$2:$B$1051,2,0)</f>
        <v>497646.23946279084</v>
      </c>
      <c r="L609" s="1">
        <f>VLOOKUP(A609,'De Para'!$G$2:$H$1050,2,0)</f>
        <v>58433.523458010153</v>
      </c>
      <c r="M609">
        <f>VLOOKUP($A609,'De Para'!$J$2:$K$1051,2,0)</f>
        <v>83</v>
      </c>
      <c r="N609">
        <f t="shared" si="72"/>
        <v>1</v>
      </c>
      <c r="O609">
        <f t="shared" si="73"/>
        <v>1</v>
      </c>
      <c r="P609">
        <f t="shared" si="74"/>
        <v>1</v>
      </c>
      <c r="Q609">
        <f t="shared" si="75"/>
        <v>1</v>
      </c>
      <c r="R609" t="str">
        <f t="shared" si="71"/>
        <v>1111</v>
      </c>
      <c r="S609" s="29" t="e">
        <f>J609/#REF!</f>
        <v>#REF!</v>
      </c>
      <c r="T609" s="29" t="e">
        <f>K609/#REF!</f>
        <v>#REF!</v>
      </c>
      <c r="U609" s="29" t="e">
        <f>L609/#REF!</f>
        <v>#REF!</v>
      </c>
      <c r="W609" t="str">
        <f>VLOOKUP(R609,'De Para'!$O$9:$P$25,2,FALSE)</f>
        <v>Lojas com todas as metas</v>
      </c>
      <c r="X609">
        <f>VLOOKUP(W609,content!$B:$C,2,FALSE)</f>
        <v>741869</v>
      </c>
      <c r="Y609">
        <f>VLOOKUP(F609&amp;W609,content!$E:$H,4,FALSE)</f>
        <v>741916</v>
      </c>
    </row>
    <row r="610" spans="1:25" x14ac:dyDescent="0.25">
      <c r="A610">
        <v>1461</v>
      </c>
      <c r="B610" t="str">
        <f>VLOOKUP($A610,'De Para'!$AI$2:$AL$1051,2,0)</f>
        <v xml:space="preserve"> VALENÇA - RJ </v>
      </c>
      <c r="C610">
        <f>VLOOKUP($A610,'De Para'!$AI$2:$AL$1051,3,0)</f>
        <v>213</v>
      </c>
      <c r="D610" t="str">
        <f>VLOOKUP($A610,'De Para'!$AI$2:$AL$1051,4,0)</f>
        <v>RIO/ES</v>
      </c>
      <c r="E610">
        <v>0</v>
      </c>
      <c r="F610" s="7" t="str">
        <f>VLOOKUP($A610,'[1]PORTE 18-19'!$A$4:$M$1053,13,0)</f>
        <v>PORTE 3</v>
      </c>
      <c r="G610">
        <f>VLOOKUP($F610,'De Para'!$M$2:$O$7,3,0)</f>
        <v>90</v>
      </c>
      <c r="H610" s="7" t="str">
        <f>VLOOKUP($R610,'De Para'!$M$10:$N$25,2,0)</f>
        <v>PERFIL A</v>
      </c>
      <c r="I610" s="7" t="str">
        <f t="shared" si="70"/>
        <v>PORTE 3 / PERFIL A</v>
      </c>
      <c r="J610" s="1">
        <f>VLOOKUP($A610,'De Para'!$D$2:$E$1051,2,0)</f>
        <v>274484.64999999997</v>
      </c>
      <c r="K610" s="1">
        <f>VLOOKUP($A610,'De Para'!$A$2:$B$1051,2,0)</f>
        <v>214567.96619052067</v>
      </c>
      <c r="L610" s="1">
        <f>VLOOKUP(A610,'De Para'!$G$2:$H$1050,2,0)</f>
        <v>72695.646053612945</v>
      </c>
      <c r="M610">
        <f>VLOOKUP($A610,'De Para'!$J$2:$K$1051,2,0)</f>
        <v>90</v>
      </c>
      <c r="N610">
        <f t="shared" si="72"/>
        <v>1</v>
      </c>
      <c r="O610">
        <f t="shared" si="73"/>
        <v>1</v>
      </c>
      <c r="P610">
        <f t="shared" si="74"/>
        <v>1</v>
      </c>
      <c r="Q610">
        <f t="shared" si="75"/>
        <v>1</v>
      </c>
      <c r="R610" t="str">
        <f t="shared" si="71"/>
        <v>1111</v>
      </c>
      <c r="S610" s="29" t="e">
        <f>J610/#REF!</f>
        <v>#REF!</v>
      </c>
      <c r="T610" s="29" t="e">
        <f>K610/#REF!</f>
        <v>#REF!</v>
      </c>
      <c r="U610" s="29" t="e">
        <f>L610/#REF!</f>
        <v>#REF!</v>
      </c>
      <c r="W610" t="str">
        <f>VLOOKUP(R610,'De Para'!$O$9:$P$25,2,FALSE)</f>
        <v>Lojas com todas as metas</v>
      </c>
      <c r="X610">
        <f>VLOOKUP(W610,content!$B:$C,2,FALSE)</f>
        <v>741869</v>
      </c>
      <c r="Y610">
        <f>VLOOKUP(F610&amp;W610,content!$E:$H,4,FALSE)</f>
        <v>741893</v>
      </c>
    </row>
    <row r="611" spans="1:25" x14ac:dyDescent="0.25">
      <c r="A611">
        <v>1462</v>
      </c>
      <c r="B611" t="str">
        <f>VLOOKUP($A611,'De Para'!$AI$2:$AL$1051,2,0)</f>
        <v xml:space="preserve"> RETIRO-VOLTA REDONDA - RJ </v>
      </c>
      <c r="C611">
        <f>VLOOKUP($A611,'De Para'!$AI$2:$AL$1051,3,0)</f>
        <v>213</v>
      </c>
      <c r="D611" t="str">
        <f>VLOOKUP($A611,'De Para'!$AI$2:$AL$1051,4,0)</f>
        <v>RIO/ES</v>
      </c>
      <c r="E611">
        <v>0</v>
      </c>
      <c r="F611" s="7" t="str">
        <f>VLOOKUP($A611,'[1]PORTE 18-19'!$A$4:$M$1053,13,0)</f>
        <v>PORTE 2</v>
      </c>
      <c r="G611">
        <f>VLOOKUP($F611,'De Para'!$M$2:$O$7,3,0)</f>
        <v>70</v>
      </c>
      <c r="H611" s="7" t="str">
        <f>VLOOKUP($R611,'De Para'!$M$10:$N$25,2,0)</f>
        <v>PERFIL A</v>
      </c>
      <c r="I611" s="7" t="str">
        <f t="shared" si="70"/>
        <v>PORTE 2 / PERFIL A</v>
      </c>
      <c r="J611" s="1">
        <f>VLOOKUP($A611,'De Para'!$D$2:$E$1051,2,0)</f>
        <v>226389.81</v>
      </c>
      <c r="K611" s="1">
        <f>VLOOKUP($A611,'De Para'!$A$2:$B$1051,2,0)</f>
        <v>243877.56283529254</v>
      </c>
      <c r="L611" s="1">
        <f>VLOOKUP(A611,'De Para'!$G$2:$H$1050,2,0)</f>
        <v>57377.435725238072</v>
      </c>
      <c r="M611">
        <f>VLOOKUP($A611,'De Para'!$J$2:$K$1051,2,0)</f>
        <v>55</v>
      </c>
      <c r="N611">
        <f t="shared" si="72"/>
        <v>1</v>
      </c>
      <c r="O611">
        <f t="shared" si="73"/>
        <v>1</v>
      </c>
      <c r="P611">
        <f t="shared" si="74"/>
        <v>1</v>
      </c>
      <c r="Q611">
        <f t="shared" si="75"/>
        <v>1</v>
      </c>
      <c r="R611" t="str">
        <f t="shared" si="71"/>
        <v>1111</v>
      </c>
      <c r="S611" s="29" t="e">
        <f>J611/#REF!</f>
        <v>#REF!</v>
      </c>
      <c r="T611" s="29" t="e">
        <f>K611/#REF!</f>
        <v>#REF!</v>
      </c>
      <c r="U611" s="29" t="e">
        <f>L611/#REF!</f>
        <v>#REF!</v>
      </c>
      <c r="W611" t="str">
        <f>VLOOKUP(R611,'De Para'!$O$9:$P$25,2,FALSE)</f>
        <v>Lojas com todas as metas</v>
      </c>
      <c r="X611">
        <f>VLOOKUP(W611,content!$B:$C,2,FALSE)</f>
        <v>741869</v>
      </c>
      <c r="Y611">
        <f>VLOOKUP(F611&amp;W611,content!$E:$H,4,FALSE)</f>
        <v>741882</v>
      </c>
    </row>
    <row r="612" spans="1:25" x14ac:dyDescent="0.25">
      <c r="A612">
        <v>1463</v>
      </c>
      <c r="B612" t="str">
        <f>VLOOKUP($A612,'De Para'!$AI$2:$AL$1051,2,0)</f>
        <v>JATAÍ - GO</v>
      </c>
      <c r="C612">
        <f>VLOOKUP($A612,'De Para'!$AI$2:$AL$1051,3,0)</f>
        <v>120</v>
      </c>
      <c r="D612" t="str">
        <f>VLOOKUP($A612,'De Para'!$AI$2:$AL$1051,4,0)</f>
        <v>SPI/CO</v>
      </c>
      <c r="E612">
        <v>0</v>
      </c>
      <c r="F612" s="7" t="str">
        <f>VLOOKUP($A612,'[1]PORTE 18-19'!$A$4:$M$1053,13,0)</f>
        <v>PORTE 2</v>
      </c>
      <c r="G612">
        <f>VLOOKUP($F612,'De Para'!$M$2:$O$7,3,0)</f>
        <v>70</v>
      </c>
      <c r="H612" s="7" t="str">
        <f>VLOOKUP($R612,'De Para'!$M$10:$N$25,2,0)</f>
        <v>PERFIL A</v>
      </c>
      <c r="I612" s="7" t="str">
        <f t="shared" si="70"/>
        <v>PORTE 2 / PERFIL A</v>
      </c>
      <c r="J612" s="1">
        <f>VLOOKUP($A612,'De Para'!$D$2:$E$1051,2,0)</f>
        <v>221223.98999999993</v>
      </c>
      <c r="K612" s="1">
        <f>VLOOKUP($A612,'De Para'!$A$2:$B$1051,2,0)</f>
        <v>137659.94733617766</v>
      </c>
      <c r="L612" s="1">
        <f>VLOOKUP(A612,'De Para'!$G$2:$H$1050,2,0)</f>
        <v>59712.461671879733</v>
      </c>
      <c r="M612">
        <f>VLOOKUP($A612,'De Para'!$J$2:$K$1051,2,0)</f>
        <v>54</v>
      </c>
      <c r="N612">
        <f t="shared" si="72"/>
        <v>1</v>
      </c>
      <c r="O612">
        <f t="shared" si="73"/>
        <v>1</v>
      </c>
      <c r="P612">
        <f t="shared" si="74"/>
        <v>1</v>
      </c>
      <c r="Q612">
        <f t="shared" si="75"/>
        <v>1</v>
      </c>
      <c r="R612" t="str">
        <f t="shared" si="71"/>
        <v>1111</v>
      </c>
      <c r="S612" s="29" t="e">
        <f>J612/#REF!</f>
        <v>#REF!</v>
      </c>
      <c r="T612" s="29" t="e">
        <f>K612/#REF!</f>
        <v>#REF!</v>
      </c>
      <c r="U612" s="29" t="e">
        <f>L612/#REF!</f>
        <v>#REF!</v>
      </c>
      <c r="W612" t="str">
        <f>VLOOKUP(R612,'De Para'!$O$9:$P$25,2,FALSE)</f>
        <v>Lojas com todas as metas</v>
      </c>
      <c r="X612">
        <f>VLOOKUP(W612,content!$B:$C,2,FALSE)</f>
        <v>741869</v>
      </c>
      <c r="Y612">
        <f>VLOOKUP(F612&amp;W612,content!$E:$H,4,FALSE)</f>
        <v>741882</v>
      </c>
    </row>
    <row r="613" spans="1:25" x14ac:dyDescent="0.25">
      <c r="A613">
        <v>1464</v>
      </c>
      <c r="B613" t="str">
        <f>VLOOKUP($A613,'De Para'!$AI$2:$AL$1051,2,0)</f>
        <v>PELOTAS 2 - RS</v>
      </c>
      <c r="C613">
        <f>VLOOKUP($A613,'De Para'!$AI$2:$AL$1051,3,0)</f>
        <v>510</v>
      </c>
      <c r="D613" t="str">
        <f>VLOOKUP($A613,'De Para'!$AI$2:$AL$1051,4,0)</f>
        <v>SUL</v>
      </c>
      <c r="E613">
        <v>0</v>
      </c>
      <c r="F613" s="7" t="str">
        <f>VLOOKUP($A613,'[1]PORTE 18-19'!$A$4:$M$1053,13,0)</f>
        <v>PORTE 3</v>
      </c>
      <c r="G613">
        <f>VLOOKUP($F613,'De Para'!$M$2:$O$7,3,0)</f>
        <v>90</v>
      </c>
      <c r="H613" s="7" t="str">
        <f>VLOOKUP($R613,'De Para'!$M$10:$N$25,2,0)</f>
        <v>PERFIL A</v>
      </c>
      <c r="I613" s="7" t="str">
        <f t="shared" si="70"/>
        <v>PORTE 3 / PERFIL A</v>
      </c>
      <c r="J613" s="1">
        <f>VLOOKUP($A613,'De Para'!$D$2:$E$1051,2,0)</f>
        <v>189673.53999999998</v>
      </c>
      <c r="K613" s="1">
        <f>VLOOKUP($A613,'De Para'!$A$2:$B$1051,2,0)</f>
        <v>289316.09055614367</v>
      </c>
      <c r="L613" s="1">
        <f>VLOOKUP(A613,'De Para'!$G$2:$H$1050,2,0)</f>
        <v>48406.386988765677</v>
      </c>
      <c r="M613">
        <f>VLOOKUP($A613,'De Para'!$J$2:$K$1051,2,0)</f>
        <v>68</v>
      </c>
      <c r="N613">
        <f t="shared" si="72"/>
        <v>1</v>
      </c>
      <c r="O613">
        <f t="shared" si="73"/>
        <v>1</v>
      </c>
      <c r="P613">
        <f t="shared" si="74"/>
        <v>1</v>
      </c>
      <c r="Q613">
        <f t="shared" si="75"/>
        <v>1</v>
      </c>
      <c r="R613" t="str">
        <f t="shared" si="71"/>
        <v>1111</v>
      </c>
      <c r="S613" s="29" t="e">
        <f>J613/#REF!</f>
        <v>#REF!</v>
      </c>
      <c r="T613" s="29" t="e">
        <f>K613/#REF!</f>
        <v>#REF!</v>
      </c>
      <c r="U613" s="29" t="e">
        <f>L613/#REF!</f>
        <v>#REF!</v>
      </c>
      <c r="W613" t="str">
        <f>VLOOKUP(R613,'De Para'!$O$9:$P$25,2,FALSE)</f>
        <v>Lojas com todas as metas</v>
      </c>
      <c r="X613">
        <f>VLOOKUP(W613,content!$B:$C,2,FALSE)</f>
        <v>741869</v>
      </c>
      <c r="Y613">
        <f>VLOOKUP(F613&amp;W613,content!$E:$H,4,FALSE)</f>
        <v>741893</v>
      </c>
    </row>
    <row r="614" spans="1:25" x14ac:dyDescent="0.25">
      <c r="A614">
        <v>1465</v>
      </c>
      <c r="B614" t="str">
        <f>VLOOKUP($A614,'De Para'!$AI$2:$AL$1051,2,0)</f>
        <v>LIBERDADE SALVADOR - BA</v>
      </c>
      <c r="C614">
        <f>VLOOKUP($A614,'De Para'!$AI$2:$AL$1051,3,0)</f>
        <v>415</v>
      </c>
      <c r="D614" t="str">
        <f>VLOOKUP($A614,'De Para'!$AI$2:$AL$1051,4,0)</f>
        <v>MG/NE</v>
      </c>
      <c r="E614">
        <v>0</v>
      </c>
      <c r="F614" s="7" t="str">
        <f>VLOOKUP($A614,'[1]PORTE 18-19'!$A$4:$M$1053,13,0)</f>
        <v>PORTE 3</v>
      </c>
      <c r="G614">
        <f>VLOOKUP($F614,'De Para'!$M$2:$O$7,3,0)</f>
        <v>90</v>
      </c>
      <c r="H614" s="7" t="str">
        <f>VLOOKUP($R614,'De Para'!$M$10:$N$25,2,0)</f>
        <v>PERFIL A</v>
      </c>
      <c r="I614" s="7" t="str">
        <f t="shared" si="70"/>
        <v>PORTE 3 / PERFIL A</v>
      </c>
      <c r="J614" s="1">
        <f>VLOOKUP($A614,'De Para'!$D$2:$E$1051,2,0)</f>
        <v>196895.61</v>
      </c>
      <c r="K614" s="1">
        <f>VLOOKUP($A614,'De Para'!$A$2:$B$1051,2,0)</f>
        <v>392974.59590449015</v>
      </c>
      <c r="L614" s="1">
        <f>VLOOKUP(A614,'De Para'!$G$2:$H$1050,2,0)</f>
        <v>43929.868180263729</v>
      </c>
      <c r="M614">
        <f>VLOOKUP($A614,'De Para'!$J$2:$K$1051,2,0)</f>
        <v>69</v>
      </c>
      <c r="N614">
        <f t="shared" si="72"/>
        <v>1</v>
      </c>
      <c r="O614">
        <f t="shared" si="73"/>
        <v>1</v>
      </c>
      <c r="P614">
        <f t="shared" si="74"/>
        <v>1</v>
      </c>
      <c r="Q614">
        <f t="shared" si="75"/>
        <v>1</v>
      </c>
      <c r="R614" t="str">
        <f t="shared" si="71"/>
        <v>1111</v>
      </c>
      <c r="S614" s="29" t="e">
        <f>J614/#REF!</f>
        <v>#REF!</v>
      </c>
      <c r="T614" s="29" t="e">
        <f>K614/#REF!</f>
        <v>#REF!</v>
      </c>
      <c r="U614" s="29" t="e">
        <f>L614/#REF!</f>
        <v>#REF!</v>
      </c>
      <c r="W614" t="str">
        <f>VLOOKUP(R614,'De Para'!$O$9:$P$25,2,FALSE)</f>
        <v>Lojas com todas as metas</v>
      </c>
      <c r="X614">
        <f>VLOOKUP(W614,content!$B:$C,2,FALSE)</f>
        <v>741869</v>
      </c>
      <c r="Y614">
        <f>VLOOKUP(F614&amp;W614,content!$E:$H,4,FALSE)</f>
        <v>741893</v>
      </c>
    </row>
    <row r="615" spans="1:25" x14ac:dyDescent="0.25">
      <c r="A615">
        <v>1466</v>
      </c>
      <c r="B615" t="str">
        <f>VLOOKUP($A615,'De Para'!$AI$2:$AL$1051,2,0)</f>
        <v>LAURO DE FREITAS - BA</v>
      </c>
      <c r="C615">
        <f>VLOOKUP($A615,'De Para'!$AI$2:$AL$1051,3,0)</f>
        <v>415</v>
      </c>
      <c r="D615" t="str">
        <f>VLOOKUP($A615,'De Para'!$AI$2:$AL$1051,4,0)</f>
        <v>MG/NE</v>
      </c>
      <c r="E615">
        <v>0</v>
      </c>
      <c r="F615" s="7" t="str">
        <f>VLOOKUP($A615,'[1]PORTE 18-19'!$A$4:$M$1053,13,0)</f>
        <v>PORTE 5</v>
      </c>
      <c r="G615">
        <f>VLOOKUP($F615,'De Para'!$M$2:$O$7,3,0)</f>
        <v>140</v>
      </c>
      <c r="H615" s="7" t="str">
        <f>VLOOKUP($R615,'De Para'!$M$10:$N$25,2,0)</f>
        <v>PERFIL A</v>
      </c>
      <c r="I615" s="7" t="str">
        <f t="shared" si="70"/>
        <v>PORTE 5 / PERFIL A</v>
      </c>
      <c r="J615" s="1">
        <f>VLOOKUP($A615,'De Para'!$D$2:$E$1051,2,0)</f>
        <v>261975.36000000002</v>
      </c>
      <c r="K615" s="1">
        <f>VLOOKUP($A615,'De Para'!$A$2:$B$1051,2,0)</f>
        <v>976931.50708005321</v>
      </c>
      <c r="L615" s="1">
        <f>VLOOKUP(A615,'De Para'!$G$2:$H$1050,2,0)</f>
        <v>67589.8565168926</v>
      </c>
      <c r="M615">
        <f>VLOOKUP($A615,'De Para'!$J$2:$K$1051,2,0)</f>
        <v>108</v>
      </c>
      <c r="N615">
        <f t="shared" si="72"/>
        <v>1</v>
      </c>
      <c r="O615">
        <f t="shared" si="73"/>
        <v>1</v>
      </c>
      <c r="P615">
        <f t="shared" si="74"/>
        <v>1</v>
      </c>
      <c r="Q615">
        <f t="shared" si="75"/>
        <v>1</v>
      </c>
      <c r="R615" t="str">
        <f t="shared" si="71"/>
        <v>1111</v>
      </c>
      <c r="S615" s="29" t="e">
        <f>J615/#REF!</f>
        <v>#REF!</v>
      </c>
      <c r="T615" s="29" t="e">
        <f>K615/#REF!</f>
        <v>#REF!</v>
      </c>
      <c r="U615" s="29" t="e">
        <f>L615/#REF!</f>
        <v>#REF!</v>
      </c>
      <c r="W615" t="str">
        <f>VLOOKUP(R615,'De Para'!$O$9:$P$25,2,FALSE)</f>
        <v>Lojas com todas as metas</v>
      </c>
      <c r="X615">
        <f>VLOOKUP(W615,content!$B:$C,2,FALSE)</f>
        <v>741869</v>
      </c>
      <c r="Y615">
        <f>VLOOKUP(F615&amp;W615,content!$E:$H,4,FALSE)</f>
        <v>741921</v>
      </c>
    </row>
    <row r="616" spans="1:25" x14ac:dyDescent="0.25">
      <c r="A616">
        <v>1467</v>
      </c>
      <c r="B616" t="str">
        <f>VLOOKUP($A616,'De Para'!$AI$2:$AL$1051,2,0)</f>
        <v>CANDEIAS - BA</v>
      </c>
      <c r="C616">
        <f>VLOOKUP($A616,'De Para'!$AI$2:$AL$1051,3,0)</f>
        <v>416</v>
      </c>
      <c r="D616" t="str">
        <f>VLOOKUP($A616,'De Para'!$AI$2:$AL$1051,4,0)</f>
        <v>MG/NE</v>
      </c>
      <c r="E616">
        <v>0</v>
      </c>
      <c r="F616" s="7" t="str">
        <f>VLOOKUP($A616,'[1]PORTE 18-19'!$A$4:$M$1053,13,0)</f>
        <v>PORTE 3</v>
      </c>
      <c r="G616">
        <f>VLOOKUP($F616,'De Para'!$M$2:$O$7,3,0)</f>
        <v>90</v>
      </c>
      <c r="H616" s="7" t="str">
        <f>VLOOKUP($R616,'De Para'!$M$10:$N$25,2,0)</f>
        <v>PERFIL A</v>
      </c>
      <c r="I616" s="7" t="str">
        <f t="shared" si="70"/>
        <v>PORTE 3 / PERFIL A</v>
      </c>
      <c r="J616" s="1">
        <f>VLOOKUP($A616,'De Para'!$D$2:$E$1051,2,0)</f>
        <v>236910.75</v>
      </c>
      <c r="K616" s="1">
        <f>VLOOKUP($A616,'De Para'!$A$2:$B$1051,2,0)</f>
        <v>446788.81097582227</v>
      </c>
      <c r="L616" s="1">
        <f>VLOOKUP(A616,'De Para'!$G$2:$H$1050,2,0)</f>
        <v>88721.147417118191</v>
      </c>
      <c r="M616">
        <f>VLOOKUP($A616,'De Para'!$J$2:$K$1051,2,0)</f>
        <v>102</v>
      </c>
      <c r="N616">
        <f t="shared" si="72"/>
        <v>1</v>
      </c>
      <c r="O616">
        <f t="shared" si="73"/>
        <v>1</v>
      </c>
      <c r="P616">
        <f t="shared" si="74"/>
        <v>1</v>
      </c>
      <c r="Q616">
        <f t="shared" si="75"/>
        <v>1</v>
      </c>
      <c r="R616" t="str">
        <f t="shared" si="71"/>
        <v>1111</v>
      </c>
      <c r="S616" s="29" t="e">
        <f>J616/#REF!</f>
        <v>#REF!</v>
      </c>
      <c r="T616" s="29" t="e">
        <f>K616/#REF!</f>
        <v>#REF!</v>
      </c>
      <c r="U616" s="29" t="e">
        <f>L616/#REF!</f>
        <v>#REF!</v>
      </c>
      <c r="W616" t="str">
        <f>VLOOKUP(R616,'De Para'!$O$9:$P$25,2,FALSE)</f>
        <v>Lojas com todas as metas</v>
      </c>
      <c r="X616">
        <f>VLOOKUP(W616,content!$B:$C,2,FALSE)</f>
        <v>741869</v>
      </c>
      <c r="Y616">
        <f>VLOOKUP(F616&amp;W616,content!$E:$H,4,FALSE)</f>
        <v>741893</v>
      </c>
    </row>
    <row r="617" spans="1:25" x14ac:dyDescent="0.25">
      <c r="A617">
        <v>1469</v>
      </c>
      <c r="B617" t="str">
        <f>VLOOKUP($A617,'De Para'!$AI$2:$AL$1051,2,0)</f>
        <v>SANTO ANTÔNIO DE JESUS - BA</v>
      </c>
      <c r="C617">
        <f>VLOOKUP($A617,'De Para'!$AI$2:$AL$1051,3,0)</f>
        <v>416</v>
      </c>
      <c r="D617" t="str">
        <f>VLOOKUP($A617,'De Para'!$AI$2:$AL$1051,4,0)</f>
        <v>MG/NE</v>
      </c>
      <c r="E617">
        <v>0</v>
      </c>
      <c r="F617" s="7" t="str">
        <f>VLOOKUP($A617,'[1]PORTE 18-19'!$A$4:$M$1053,13,0)</f>
        <v>PORTE 3</v>
      </c>
      <c r="G617">
        <f>VLOOKUP($F617,'De Para'!$M$2:$O$7,3,0)</f>
        <v>90</v>
      </c>
      <c r="H617" s="7" t="str">
        <f>VLOOKUP($R617,'De Para'!$M$10:$N$25,2,0)</f>
        <v>PERFIL A</v>
      </c>
      <c r="I617" s="7" t="str">
        <f t="shared" si="70"/>
        <v>PORTE 3 / PERFIL A</v>
      </c>
      <c r="J617" s="1">
        <f>VLOOKUP($A617,'De Para'!$D$2:$E$1051,2,0)</f>
        <v>178661.1</v>
      </c>
      <c r="K617" s="1">
        <f>VLOOKUP($A617,'De Para'!$A$2:$B$1051,2,0)</f>
        <v>199236.72302748068</v>
      </c>
      <c r="L617" s="1">
        <f>VLOOKUP(A617,'De Para'!$G$2:$H$1050,2,0)</f>
        <v>56306.571224467538</v>
      </c>
      <c r="M617">
        <f>VLOOKUP($A617,'De Para'!$J$2:$K$1051,2,0)</f>
        <v>95</v>
      </c>
      <c r="N617">
        <f t="shared" si="72"/>
        <v>1</v>
      </c>
      <c r="O617">
        <f t="shared" si="73"/>
        <v>1</v>
      </c>
      <c r="P617">
        <f t="shared" si="74"/>
        <v>1</v>
      </c>
      <c r="Q617">
        <f t="shared" si="75"/>
        <v>1</v>
      </c>
      <c r="R617" t="str">
        <f t="shared" si="71"/>
        <v>1111</v>
      </c>
      <c r="S617" s="29" t="e">
        <f>J617/#REF!</f>
        <v>#REF!</v>
      </c>
      <c r="T617" s="29" t="e">
        <f>K617/#REF!</f>
        <v>#REF!</v>
      </c>
      <c r="U617" s="29" t="e">
        <f>L617/#REF!</f>
        <v>#REF!</v>
      </c>
      <c r="W617" t="str">
        <f>VLOOKUP(R617,'De Para'!$O$9:$P$25,2,FALSE)</f>
        <v>Lojas com todas as metas</v>
      </c>
      <c r="X617">
        <f>VLOOKUP(W617,content!$B:$C,2,FALSE)</f>
        <v>741869</v>
      </c>
      <c r="Y617">
        <f>VLOOKUP(F617&amp;W617,content!$E:$H,4,FALSE)</f>
        <v>741893</v>
      </c>
    </row>
    <row r="618" spans="1:25" x14ac:dyDescent="0.25">
      <c r="A618">
        <v>1470</v>
      </c>
      <c r="B618" t="str">
        <f>VLOOKUP($A618,'De Para'!$AI$2:$AL$1051,2,0)</f>
        <v>ALAGOINHAS - BA</v>
      </c>
      <c r="C618">
        <f>VLOOKUP($A618,'De Para'!$AI$2:$AL$1051,3,0)</f>
        <v>415</v>
      </c>
      <c r="D618" t="str">
        <f>VLOOKUP($A618,'De Para'!$AI$2:$AL$1051,4,0)</f>
        <v>MG/NE</v>
      </c>
      <c r="E618">
        <v>0</v>
      </c>
      <c r="F618" s="7" t="str">
        <f>VLOOKUP($A618,'[1]PORTE 18-19'!$A$4:$M$1053,13,0)</f>
        <v>PORTE 3</v>
      </c>
      <c r="G618">
        <f>VLOOKUP($F618,'De Para'!$M$2:$O$7,3,0)</f>
        <v>90</v>
      </c>
      <c r="H618" s="7" t="str">
        <f>VLOOKUP($R618,'De Para'!$M$10:$N$25,2,0)</f>
        <v>PERFIL A</v>
      </c>
      <c r="I618" s="7" t="str">
        <f t="shared" si="70"/>
        <v>PORTE 3 / PERFIL A</v>
      </c>
      <c r="J618" s="1">
        <f>VLOOKUP($A618,'De Para'!$D$2:$E$1051,2,0)</f>
        <v>163381.79999999999</v>
      </c>
      <c r="K618" s="1">
        <f>VLOOKUP($A618,'De Para'!$A$2:$B$1051,2,0)</f>
        <v>315873.70857235754</v>
      </c>
      <c r="L618" s="1">
        <f>VLOOKUP(A618,'De Para'!$G$2:$H$1050,2,0)</f>
        <v>54118.600738491703</v>
      </c>
      <c r="M618">
        <f>VLOOKUP($A618,'De Para'!$J$2:$K$1051,2,0)</f>
        <v>103</v>
      </c>
      <c r="N618">
        <f t="shared" si="72"/>
        <v>1</v>
      </c>
      <c r="O618">
        <f t="shared" si="73"/>
        <v>1</v>
      </c>
      <c r="P618">
        <f t="shared" si="74"/>
        <v>1</v>
      </c>
      <c r="Q618">
        <f t="shared" si="75"/>
        <v>1</v>
      </c>
      <c r="R618" t="str">
        <f t="shared" si="71"/>
        <v>1111</v>
      </c>
      <c r="S618" s="29" t="e">
        <f>J618/#REF!</f>
        <v>#REF!</v>
      </c>
      <c r="T618" s="29" t="e">
        <f>K618/#REF!</f>
        <v>#REF!</v>
      </c>
      <c r="U618" s="29" t="e">
        <f>L618/#REF!</f>
        <v>#REF!</v>
      </c>
      <c r="W618" t="str">
        <f>VLOOKUP(R618,'De Para'!$O$9:$P$25,2,FALSE)</f>
        <v>Lojas com todas as metas</v>
      </c>
      <c r="X618">
        <f>VLOOKUP(W618,content!$B:$C,2,FALSE)</f>
        <v>741869</v>
      </c>
      <c r="Y618">
        <f>VLOOKUP(F618&amp;W618,content!$E:$H,4,FALSE)</f>
        <v>741893</v>
      </c>
    </row>
    <row r="619" spans="1:25" x14ac:dyDescent="0.25">
      <c r="A619">
        <v>1471</v>
      </c>
      <c r="B619" t="str">
        <f>VLOOKUP($A619,'De Para'!$AI$2:$AL$1051,2,0)</f>
        <v>ARAGUARI - MG</v>
      </c>
      <c r="C619">
        <f>VLOOKUP($A619,'De Para'!$AI$2:$AL$1051,3,0)</f>
        <v>120</v>
      </c>
      <c r="D619" t="str">
        <f>VLOOKUP($A619,'De Para'!$AI$2:$AL$1051,4,0)</f>
        <v>SPI/CO</v>
      </c>
      <c r="E619">
        <v>0</v>
      </c>
      <c r="F619" s="7" t="str">
        <f>VLOOKUP($A619,'[1]PORTE 18-19'!$A$4:$M$1053,13,0)</f>
        <v>PORTE 3</v>
      </c>
      <c r="G619">
        <f>VLOOKUP($F619,'De Para'!$M$2:$O$7,3,0)</f>
        <v>90</v>
      </c>
      <c r="H619" s="7" t="str">
        <f>VLOOKUP($R619,'De Para'!$M$10:$N$25,2,0)</f>
        <v>PERFIL A</v>
      </c>
      <c r="I619" s="7" t="str">
        <f t="shared" si="70"/>
        <v>PORTE 3 / PERFIL A</v>
      </c>
      <c r="J619" s="1">
        <f>VLOOKUP($A619,'De Para'!$D$2:$E$1051,2,0)</f>
        <v>275227.14</v>
      </c>
      <c r="K619" s="1">
        <f>VLOOKUP($A619,'De Para'!$A$2:$B$1051,2,0)</f>
        <v>87623.37675483014</v>
      </c>
      <c r="L619" s="1">
        <f>VLOOKUP(A619,'De Para'!$G$2:$H$1050,2,0)</f>
        <v>53360.474705537184</v>
      </c>
      <c r="M619">
        <f>VLOOKUP($A619,'De Para'!$J$2:$K$1051,2,0)</f>
        <v>27</v>
      </c>
      <c r="N619">
        <f t="shared" si="72"/>
        <v>1</v>
      </c>
      <c r="O619">
        <f t="shared" si="73"/>
        <v>1</v>
      </c>
      <c r="P619">
        <f t="shared" si="74"/>
        <v>1</v>
      </c>
      <c r="Q619">
        <f t="shared" si="75"/>
        <v>1</v>
      </c>
      <c r="R619" t="str">
        <f t="shared" si="71"/>
        <v>1111</v>
      </c>
      <c r="S619" s="29" t="e">
        <f>J619/#REF!</f>
        <v>#REF!</v>
      </c>
      <c r="T619" s="29" t="e">
        <f>K619/#REF!</f>
        <v>#REF!</v>
      </c>
      <c r="U619" s="29" t="e">
        <f>L619/#REF!</f>
        <v>#REF!</v>
      </c>
      <c r="W619" t="str">
        <f>VLOOKUP(R619,'De Para'!$O$9:$P$25,2,FALSE)</f>
        <v>Lojas com todas as metas</v>
      </c>
      <c r="X619">
        <f>VLOOKUP(W619,content!$B:$C,2,FALSE)</f>
        <v>741869</v>
      </c>
      <c r="Y619">
        <f>VLOOKUP(F619&amp;W619,content!$E:$H,4,FALSE)</f>
        <v>741893</v>
      </c>
    </row>
    <row r="620" spans="1:25" x14ac:dyDescent="0.25">
      <c r="A620">
        <v>1472</v>
      </c>
      <c r="B620" t="str">
        <f>VLOOKUP($A620,'De Para'!$AI$2:$AL$1051,2,0)</f>
        <v>SIMÕES FILHO - BA</v>
      </c>
      <c r="C620">
        <f>VLOOKUP($A620,'De Para'!$AI$2:$AL$1051,3,0)</f>
        <v>416</v>
      </c>
      <c r="D620" t="str">
        <f>VLOOKUP($A620,'De Para'!$AI$2:$AL$1051,4,0)</f>
        <v>MG/NE</v>
      </c>
      <c r="E620">
        <v>0</v>
      </c>
      <c r="F620" s="7" t="str">
        <f>VLOOKUP($A620,'[1]PORTE 18-19'!$A$4:$M$1053,13,0)</f>
        <v>PORTE 3</v>
      </c>
      <c r="G620">
        <f>VLOOKUP($F620,'De Para'!$M$2:$O$7,3,0)</f>
        <v>90</v>
      </c>
      <c r="H620" s="7" t="str">
        <f>VLOOKUP($R620,'De Para'!$M$10:$N$25,2,0)</f>
        <v>PERFIL A</v>
      </c>
      <c r="I620" s="7" t="str">
        <f t="shared" si="70"/>
        <v>PORTE 3 / PERFIL A</v>
      </c>
      <c r="J620" s="1">
        <f>VLOOKUP($A620,'De Para'!$D$2:$E$1051,2,0)</f>
        <v>206097.33999999997</v>
      </c>
      <c r="K620" s="1">
        <f>VLOOKUP($A620,'De Para'!$A$2:$B$1051,2,0)</f>
        <v>445390.88860610436</v>
      </c>
      <c r="L620" s="1">
        <f>VLOOKUP(A620,'De Para'!$G$2:$H$1050,2,0)</f>
        <v>73117.837808362427</v>
      </c>
      <c r="M620">
        <f>VLOOKUP($A620,'De Para'!$J$2:$K$1051,2,0)</f>
        <v>105</v>
      </c>
      <c r="N620">
        <f t="shared" si="72"/>
        <v>1</v>
      </c>
      <c r="O620">
        <f t="shared" si="73"/>
        <v>1</v>
      </c>
      <c r="P620">
        <f t="shared" si="74"/>
        <v>1</v>
      </c>
      <c r="Q620">
        <f t="shared" si="75"/>
        <v>1</v>
      </c>
      <c r="R620" t="str">
        <f t="shared" si="71"/>
        <v>1111</v>
      </c>
      <c r="S620" s="29" t="e">
        <f>J620/#REF!</f>
        <v>#REF!</v>
      </c>
      <c r="T620" s="29" t="e">
        <f>K620/#REF!</f>
        <v>#REF!</v>
      </c>
      <c r="U620" s="29" t="e">
        <f>L620/#REF!</f>
        <v>#REF!</v>
      </c>
      <c r="W620" t="str">
        <f>VLOOKUP(R620,'De Para'!$O$9:$P$25,2,FALSE)</f>
        <v>Lojas com todas as metas</v>
      </c>
      <c r="X620">
        <f>VLOOKUP(W620,content!$B:$C,2,FALSE)</f>
        <v>741869</v>
      </c>
      <c r="Y620">
        <f>VLOOKUP(F620&amp;W620,content!$E:$H,4,FALSE)</f>
        <v>741893</v>
      </c>
    </row>
    <row r="621" spans="1:25" x14ac:dyDescent="0.25">
      <c r="A621">
        <v>1473</v>
      </c>
      <c r="B621" t="str">
        <f>VLOOKUP($A621,'De Para'!$AI$2:$AL$1051,2,0)</f>
        <v>NOVO HAMBURGO  - RS</v>
      </c>
      <c r="C621">
        <f>VLOOKUP($A621,'De Para'!$AI$2:$AL$1051,3,0)</f>
        <v>510</v>
      </c>
      <c r="D621" t="str">
        <f>VLOOKUP($A621,'De Para'!$AI$2:$AL$1051,4,0)</f>
        <v>SUL</v>
      </c>
      <c r="E621">
        <v>0</v>
      </c>
      <c r="F621" s="7" t="str">
        <f>VLOOKUP($A621,'[1]PORTE 18-19'!$A$4:$M$1053,13,0)</f>
        <v>PORTE 2</v>
      </c>
      <c r="G621">
        <f>VLOOKUP($F621,'De Para'!$M$2:$O$7,3,0)</f>
        <v>70</v>
      </c>
      <c r="H621" s="7" t="str">
        <f>VLOOKUP($R621,'De Para'!$M$10:$N$25,2,0)</f>
        <v>PERFIL A</v>
      </c>
      <c r="I621" s="7" t="str">
        <f t="shared" si="70"/>
        <v>PORTE 2 / PERFIL A</v>
      </c>
      <c r="J621" s="1">
        <f>VLOOKUP($A621,'De Para'!$D$2:$E$1051,2,0)</f>
        <v>114671.25000000001</v>
      </c>
      <c r="K621" s="1">
        <f>VLOOKUP($A621,'De Para'!$A$2:$B$1051,2,0)</f>
        <v>97469.691856462479</v>
      </c>
      <c r="L621" s="1">
        <f>VLOOKUP(A621,'De Para'!$G$2:$H$1050,2,0)</f>
        <v>39925.049211861624</v>
      </c>
      <c r="M621">
        <f>VLOOKUP($A621,'De Para'!$J$2:$K$1051,2,0)</f>
        <v>36</v>
      </c>
      <c r="N621">
        <f t="shared" si="72"/>
        <v>1</v>
      </c>
      <c r="O621">
        <f t="shared" si="73"/>
        <v>1</v>
      </c>
      <c r="P621">
        <f t="shared" si="74"/>
        <v>1</v>
      </c>
      <c r="Q621">
        <f t="shared" si="75"/>
        <v>1</v>
      </c>
      <c r="R621" t="str">
        <f t="shared" si="71"/>
        <v>1111</v>
      </c>
      <c r="S621" s="29" t="e">
        <f>J621/#REF!</f>
        <v>#REF!</v>
      </c>
      <c r="T621" s="29" t="e">
        <f>K621/#REF!</f>
        <v>#REF!</v>
      </c>
      <c r="U621" s="29" t="e">
        <f>L621/#REF!</f>
        <v>#REF!</v>
      </c>
      <c r="W621" t="str">
        <f>VLOOKUP(R621,'De Para'!$O$9:$P$25,2,FALSE)</f>
        <v>Lojas com todas as metas</v>
      </c>
      <c r="X621">
        <f>VLOOKUP(W621,content!$B:$C,2,FALSE)</f>
        <v>741869</v>
      </c>
      <c r="Y621">
        <f>VLOOKUP(F621&amp;W621,content!$E:$H,4,FALSE)</f>
        <v>741882</v>
      </c>
    </row>
    <row r="622" spans="1:25" x14ac:dyDescent="0.25">
      <c r="A622">
        <v>1476</v>
      </c>
      <c r="B622" t="str">
        <f>VLOOKUP($A622,'De Para'!$AI$2:$AL$1051,2,0)</f>
        <v>VALO VELHO - SP</v>
      </c>
      <c r="C622">
        <f>VLOOKUP($A622,'De Para'!$AI$2:$AL$1051,3,0)</f>
        <v>313</v>
      </c>
      <c r="D622" t="str">
        <f>VLOOKUP($A622,'De Para'!$AI$2:$AL$1051,4,0)</f>
        <v>GDE SP</v>
      </c>
      <c r="E622">
        <v>0</v>
      </c>
      <c r="F622" s="7" t="str">
        <f>VLOOKUP($A622,'[1]PORTE 18-19'!$A$4:$M$1053,13,0)</f>
        <v>PORTE 3</v>
      </c>
      <c r="G622">
        <f>VLOOKUP($F622,'De Para'!$M$2:$O$7,3,0)</f>
        <v>90</v>
      </c>
      <c r="H622" s="7" t="str">
        <f>VLOOKUP($R622,'De Para'!$M$10:$N$25,2,0)</f>
        <v>PERFIL A</v>
      </c>
      <c r="I622" s="7" t="str">
        <f t="shared" si="70"/>
        <v>PORTE 3 / PERFIL A</v>
      </c>
      <c r="J622" s="1">
        <f>VLOOKUP($A622,'De Para'!$D$2:$E$1051,2,0)</f>
        <v>334301.7</v>
      </c>
      <c r="K622" s="1">
        <f>VLOOKUP($A622,'De Para'!$A$2:$B$1051,2,0)</f>
        <v>296258.8188505033</v>
      </c>
      <c r="L622" s="1">
        <f>VLOOKUP(A622,'De Para'!$G$2:$H$1050,2,0)</f>
        <v>70816.83528797864</v>
      </c>
      <c r="M622">
        <f>VLOOKUP($A622,'De Para'!$J$2:$K$1051,2,0)</f>
        <v>73</v>
      </c>
      <c r="N622">
        <f t="shared" si="72"/>
        <v>1</v>
      </c>
      <c r="O622">
        <f t="shared" si="73"/>
        <v>1</v>
      </c>
      <c r="P622">
        <f t="shared" si="74"/>
        <v>1</v>
      </c>
      <c r="Q622">
        <f t="shared" si="75"/>
        <v>1</v>
      </c>
      <c r="R622" t="str">
        <f t="shared" si="71"/>
        <v>1111</v>
      </c>
      <c r="S622" s="29" t="e">
        <f>J622/#REF!</f>
        <v>#REF!</v>
      </c>
      <c r="T622" s="29" t="e">
        <f>K622/#REF!</f>
        <v>#REF!</v>
      </c>
      <c r="U622" s="29" t="e">
        <f>L622/#REF!</f>
        <v>#REF!</v>
      </c>
      <c r="W622" t="str">
        <f>VLOOKUP(R622,'De Para'!$O$9:$P$25,2,FALSE)</f>
        <v>Lojas com todas as metas</v>
      </c>
      <c r="X622">
        <f>VLOOKUP(W622,content!$B:$C,2,FALSE)</f>
        <v>741869</v>
      </c>
      <c r="Y622">
        <f>VLOOKUP(F622&amp;W622,content!$E:$H,4,FALSE)</f>
        <v>741893</v>
      </c>
    </row>
    <row r="623" spans="1:25" x14ac:dyDescent="0.25">
      <c r="A623">
        <v>1477</v>
      </c>
      <c r="B623" t="str">
        <f>VLOOKUP($A623,'De Para'!$AI$2:$AL$1051,2,0)</f>
        <v>VOTORANTIM - SP</v>
      </c>
      <c r="C623">
        <f>VLOOKUP($A623,'De Para'!$AI$2:$AL$1051,3,0)</f>
        <v>115</v>
      </c>
      <c r="D623" t="str">
        <f>VLOOKUP($A623,'De Para'!$AI$2:$AL$1051,4,0)</f>
        <v>SPI/CO</v>
      </c>
      <c r="E623">
        <v>0</v>
      </c>
      <c r="F623" s="7" t="str">
        <f>VLOOKUP($A623,'[1]PORTE 18-19'!$A$4:$M$1053,13,0)</f>
        <v>PORTE 1</v>
      </c>
      <c r="G623">
        <f>VLOOKUP($F623,'De Para'!$M$2:$O$7,3,0)</f>
        <v>65</v>
      </c>
      <c r="H623" s="7" t="str">
        <f>VLOOKUP($R623,'De Para'!$M$10:$N$25,2,0)</f>
        <v>PERFIL A</v>
      </c>
      <c r="I623" s="7" t="str">
        <f t="shared" si="70"/>
        <v>PORTE 1 / PERFIL A</v>
      </c>
      <c r="J623" s="1">
        <f>VLOOKUP($A623,'De Para'!$D$2:$E$1051,2,0)</f>
        <v>178133.56</v>
      </c>
      <c r="K623" s="1">
        <f>VLOOKUP($A623,'De Para'!$A$2:$B$1051,2,0)</f>
        <v>133846.49013025168</v>
      </c>
      <c r="L623" s="1">
        <f>VLOOKUP(A623,'De Para'!$G$2:$H$1050,2,0)</f>
        <v>37012.048917185653</v>
      </c>
      <c r="M623">
        <f>VLOOKUP($A623,'De Para'!$J$2:$K$1051,2,0)</f>
        <v>49</v>
      </c>
      <c r="N623">
        <f t="shared" si="72"/>
        <v>1</v>
      </c>
      <c r="O623">
        <f t="shared" si="73"/>
        <v>1</v>
      </c>
      <c r="P623">
        <f t="shared" si="74"/>
        <v>1</v>
      </c>
      <c r="Q623">
        <f t="shared" si="75"/>
        <v>1</v>
      </c>
      <c r="R623" t="str">
        <f t="shared" si="71"/>
        <v>1111</v>
      </c>
      <c r="S623" s="29" t="e">
        <f>J623/#REF!</f>
        <v>#REF!</v>
      </c>
      <c r="T623" s="29" t="e">
        <f>K623/#REF!</f>
        <v>#REF!</v>
      </c>
      <c r="U623" s="29" t="e">
        <f>L623/#REF!</f>
        <v>#REF!</v>
      </c>
      <c r="W623" t="str">
        <f>VLOOKUP(R623,'De Para'!$O$9:$P$25,2,FALSE)</f>
        <v>Lojas com todas as metas</v>
      </c>
      <c r="X623">
        <f>VLOOKUP(W623,content!$B:$C,2,FALSE)</f>
        <v>741869</v>
      </c>
      <c r="Y623">
        <f>VLOOKUP(F623&amp;W623,content!$E:$H,4,FALSE)</f>
        <v>741858</v>
      </c>
    </row>
    <row r="624" spans="1:25" x14ac:dyDescent="0.25">
      <c r="A624">
        <v>1478</v>
      </c>
      <c r="B624" t="str">
        <f>VLOOKUP($A624,'De Para'!$AI$2:$AL$1051,2,0)</f>
        <v>GUARULHOS 3 - SP</v>
      </c>
      <c r="C624">
        <f>VLOOKUP($A624,'De Para'!$AI$2:$AL$1051,3,0)</f>
        <v>317</v>
      </c>
      <c r="D624" t="str">
        <f>VLOOKUP($A624,'De Para'!$AI$2:$AL$1051,4,0)</f>
        <v>GDE SP</v>
      </c>
      <c r="E624">
        <v>0</v>
      </c>
      <c r="F624" s="7" t="str">
        <f>VLOOKUP($A624,'[1]PORTE 18-19'!$A$4:$M$1053,13,0)</f>
        <v>PORTE 3</v>
      </c>
      <c r="G624">
        <f>VLOOKUP($F624,'De Para'!$M$2:$O$7,3,0)</f>
        <v>90</v>
      </c>
      <c r="H624" s="7" t="str">
        <f>VLOOKUP($R624,'De Para'!$M$10:$N$25,2,0)</f>
        <v>PERFIL A</v>
      </c>
      <c r="I624" s="7" t="str">
        <f t="shared" si="70"/>
        <v>PORTE 3 / PERFIL A</v>
      </c>
      <c r="J624" s="1">
        <f>VLOOKUP($A624,'De Para'!$D$2:$E$1051,2,0)</f>
        <v>320030.01</v>
      </c>
      <c r="K624" s="1">
        <f>VLOOKUP($A624,'De Para'!$A$2:$B$1051,2,0)</f>
        <v>382892.34188544704</v>
      </c>
      <c r="L624" s="1">
        <f>VLOOKUP(A624,'De Para'!$G$2:$H$1050,2,0)</f>
        <v>64938.297259203791</v>
      </c>
      <c r="M624">
        <f>VLOOKUP($A624,'De Para'!$J$2:$K$1051,2,0)</f>
        <v>68</v>
      </c>
      <c r="N624">
        <f t="shared" si="72"/>
        <v>1</v>
      </c>
      <c r="O624">
        <f t="shared" si="73"/>
        <v>1</v>
      </c>
      <c r="P624">
        <f t="shared" si="74"/>
        <v>1</v>
      </c>
      <c r="Q624">
        <f t="shared" si="75"/>
        <v>1</v>
      </c>
      <c r="R624" t="str">
        <f t="shared" si="71"/>
        <v>1111</v>
      </c>
      <c r="S624" s="29" t="e">
        <f>J624/#REF!</f>
        <v>#REF!</v>
      </c>
      <c r="T624" s="29" t="e">
        <f>K624/#REF!</f>
        <v>#REF!</v>
      </c>
      <c r="U624" s="29" t="e">
        <f>L624/#REF!</f>
        <v>#REF!</v>
      </c>
      <c r="W624" t="str">
        <f>VLOOKUP(R624,'De Para'!$O$9:$P$25,2,FALSE)</f>
        <v>Lojas com todas as metas</v>
      </c>
      <c r="X624">
        <f>VLOOKUP(W624,content!$B:$C,2,FALSE)</f>
        <v>741869</v>
      </c>
      <c r="Y624">
        <f>VLOOKUP(F624&amp;W624,content!$E:$H,4,FALSE)</f>
        <v>741893</v>
      </c>
    </row>
    <row r="625" spans="1:25" x14ac:dyDescent="0.25">
      <c r="A625">
        <v>1479</v>
      </c>
      <c r="B625" t="str">
        <f>VLOOKUP($A625,'De Para'!$AI$2:$AL$1051,2,0)</f>
        <v>DOURADOS 2 - MS</v>
      </c>
      <c r="C625">
        <f>VLOOKUP($A625,'De Para'!$AI$2:$AL$1051,3,0)</f>
        <v>516</v>
      </c>
      <c r="D625" t="str">
        <f>VLOOKUP($A625,'De Para'!$AI$2:$AL$1051,4,0)</f>
        <v>SUL</v>
      </c>
      <c r="E625">
        <v>0</v>
      </c>
      <c r="F625" s="7" t="str">
        <f>VLOOKUP($A625,'[1]PORTE 18-19'!$A$4:$M$1053,13,0)</f>
        <v>PORTE 3</v>
      </c>
      <c r="G625">
        <f>VLOOKUP($F625,'De Para'!$M$2:$O$7,3,0)</f>
        <v>90</v>
      </c>
      <c r="H625" s="7" t="str">
        <f>VLOOKUP($R625,'De Para'!$M$10:$N$25,2,0)</f>
        <v>PERFIL A</v>
      </c>
      <c r="I625" s="7" t="str">
        <f t="shared" si="70"/>
        <v>PORTE 3 / PERFIL A</v>
      </c>
      <c r="J625" s="1">
        <f>VLOOKUP($A625,'De Para'!$D$2:$E$1051,2,0)</f>
        <v>508049.8299999999</v>
      </c>
      <c r="K625" s="1">
        <f>VLOOKUP($A625,'De Para'!$A$2:$B$1051,2,0)</f>
        <v>459802.82683917636</v>
      </c>
      <c r="L625" s="1">
        <f>VLOOKUP(A625,'De Para'!$G$2:$H$1050,2,0)</f>
        <v>61184.55659931172</v>
      </c>
      <c r="M625">
        <f>VLOOKUP($A625,'De Para'!$J$2:$K$1051,2,0)</f>
        <v>77</v>
      </c>
      <c r="N625">
        <f t="shared" si="72"/>
        <v>1</v>
      </c>
      <c r="O625">
        <f t="shared" si="73"/>
        <v>1</v>
      </c>
      <c r="P625">
        <f t="shared" si="74"/>
        <v>1</v>
      </c>
      <c r="Q625">
        <f t="shared" si="75"/>
        <v>1</v>
      </c>
      <c r="R625" t="str">
        <f t="shared" si="71"/>
        <v>1111</v>
      </c>
      <c r="S625" s="29" t="e">
        <f>J625/#REF!</f>
        <v>#REF!</v>
      </c>
      <c r="T625" s="29" t="e">
        <f>K625/#REF!</f>
        <v>#REF!</v>
      </c>
      <c r="U625" s="29" t="e">
        <f>L625/#REF!</f>
        <v>#REF!</v>
      </c>
      <c r="W625" t="str">
        <f>VLOOKUP(R625,'De Para'!$O$9:$P$25,2,FALSE)</f>
        <v>Lojas com todas as metas</v>
      </c>
      <c r="X625">
        <f>VLOOKUP(W625,content!$B:$C,2,FALSE)</f>
        <v>741869</v>
      </c>
      <c r="Y625">
        <f>VLOOKUP(F625&amp;W625,content!$E:$H,4,FALSE)</f>
        <v>741893</v>
      </c>
    </row>
    <row r="626" spans="1:25" x14ac:dyDescent="0.25">
      <c r="A626">
        <v>1480</v>
      </c>
      <c r="B626" t="str">
        <f>VLOOKUP($A626,'De Para'!$AI$2:$AL$1051,2,0)</f>
        <v>SHOP DOM PEDRO - CAMPINAS - SP</v>
      </c>
      <c r="C626">
        <f>VLOOKUP($A626,'De Para'!$AI$2:$AL$1051,3,0)</f>
        <v>613</v>
      </c>
      <c r="D626" t="str">
        <f>VLOOKUP($A626,'De Para'!$AI$2:$AL$1051,4,0)</f>
        <v>PREMIUM</v>
      </c>
      <c r="E626">
        <v>0</v>
      </c>
      <c r="F626" s="7" t="str">
        <f>VLOOKUP($A626,'[1]PORTE 18-19'!$A$4:$M$1053,13,0)</f>
        <v>PORTE 6</v>
      </c>
      <c r="G626">
        <f>VLOOKUP($F626,'De Para'!$M$2:$O$7,3,0)</f>
        <v>170</v>
      </c>
      <c r="H626" s="7" t="str">
        <f>VLOOKUP($R626,'De Para'!$M$10:$N$25,2,0)</f>
        <v>PERFIL A</v>
      </c>
      <c r="I626" s="7" t="str">
        <f t="shared" si="70"/>
        <v>PORTE 6 / PERFIL A</v>
      </c>
      <c r="J626" s="1">
        <f>VLOOKUP($A626,'De Para'!$D$2:$E$1051,2,0)</f>
        <v>369965.58</v>
      </c>
      <c r="K626" s="1">
        <f>VLOOKUP($A626,'De Para'!$A$2:$B$1051,2,0)</f>
        <v>465486.58395312622</v>
      </c>
      <c r="L626" s="1">
        <f>VLOOKUP(A626,'De Para'!$G$2:$H$1050,2,0)</f>
        <v>138511.93252472379</v>
      </c>
      <c r="M626">
        <f>VLOOKUP($A626,'De Para'!$J$2:$K$1051,2,0)</f>
        <v>86</v>
      </c>
      <c r="N626">
        <f t="shared" si="72"/>
        <v>1</v>
      </c>
      <c r="O626">
        <f t="shared" si="73"/>
        <v>1</v>
      </c>
      <c r="P626">
        <f t="shared" si="74"/>
        <v>1</v>
      </c>
      <c r="Q626">
        <f t="shared" si="75"/>
        <v>1</v>
      </c>
      <c r="R626" t="str">
        <f t="shared" si="71"/>
        <v>1111</v>
      </c>
      <c r="S626" s="29" t="e">
        <f>J626/#REF!</f>
        <v>#REF!</v>
      </c>
      <c r="T626" s="29" t="e">
        <f>K626/#REF!</f>
        <v>#REF!</v>
      </c>
      <c r="U626" s="29" t="e">
        <f>L626/#REF!</f>
        <v>#REF!</v>
      </c>
      <c r="W626" t="str">
        <f>VLOOKUP(R626,'De Para'!$O$9:$P$25,2,FALSE)</f>
        <v>Lojas com todas as metas</v>
      </c>
      <c r="X626">
        <f>VLOOKUP(W626,content!$B:$C,2,FALSE)</f>
        <v>741869</v>
      </c>
      <c r="Y626">
        <f>VLOOKUP(F626&amp;W626,content!$E:$H,4,FALSE)</f>
        <v>741925</v>
      </c>
    </row>
    <row r="627" spans="1:25" x14ac:dyDescent="0.25">
      <c r="A627">
        <v>1481</v>
      </c>
      <c r="B627" t="str">
        <f>VLOOKUP($A627,'De Para'!$AI$2:$AL$1051,2,0)</f>
        <v>PINHEIRINHO - PR</v>
      </c>
      <c r="C627">
        <f>VLOOKUP($A627,'De Para'!$AI$2:$AL$1051,3,0)</f>
        <v>512</v>
      </c>
      <c r="D627" t="str">
        <f>VLOOKUP($A627,'De Para'!$AI$2:$AL$1051,4,0)</f>
        <v>SUL</v>
      </c>
      <c r="E627">
        <v>0</v>
      </c>
      <c r="F627" s="7" t="str">
        <f>VLOOKUP($A627,'[1]PORTE 18-19'!$A$4:$M$1053,13,0)</f>
        <v>PORTE 3</v>
      </c>
      <c r="G627">
        <f>VLOOKUP($F627,'De Para'!$M$2:$O$7,3,0)</f>
        <v>90</v>
      </c>
      <c r="H627" s="7" t="str">
        <f>VLOOKUP($R627,'De Para'!$M$10:$N$25,2,0)</f>
        <v>PERFIL A</v>
      </c>
      <c r="I627" s="7" t="str">
        <f t="shared" si="70"/>
        <v>PORTE 3 / PERFIL A</v>
      </c>
      <c r="J627" s="1">
        <f>VLOOKUP($A627,'De Para'!$D$2:$E$1051,2,0)</f>
        <v>237174.32</v>
      </c>
      <c r="K627" s="1">
        <f>VLOOKUP($A627,'De Para'!$A$2:$B$1051,2,0)</f>
        <v>218983.1896967153</v>
      </c>
      <c r="L627" s="1">
        <f>VLOOKUP(A627,'De Para'!$G$2:$H$1050,2,0)</f>
        <v>53653.209446301153</v>
      </c>
      <c r="M627">
        <f>VLOOKUP($A627,'De Para'!$J$2:$K$1051,2,0)</f>
        <v>67</v>
      </c>
      <c r="N627">
        <f t="shared" si="72"/>
        <v>1</v>
      </c>
      <c r="O627">
        <f t="shared" si="73"/>
        <v>1</v>
      </c>
      <c r="P627">
        <f t="shared" si="74"/>
        <v>1</v>
      </c>
      <c r="Q627">
        <f t="shared" si="75"/>
        <v>1</v>
      </c>
      <c r="R627" t="str">
        <f t="shared" si="71"/>
        <v>1111</v>
      </c>
      <c r="S627" s="29" t="e">
        <f>J627/#REF!</f>
        <v>#REF!</v>
      </c>
      <c r="T627" s="29" t="e">
        <f>K627/#REF!</f>
        <v>#REF!</v>
      </c>
      <c r="U627" s="29" t="e">
        <f>L627/#REF!</f>
        <v>#REF!</v>
      </c>
      <c r="W627" t="str">
        <f>VLOOKUP(R627,'De Para'!$O$9:$P$25,2,FALSE)</f>
        <v>Lojas com todas as metas</v>
      </c>
      <c r="X627">
        <f>VLOOKUP(W627,content!$B:$C,2,FALSE)</f>
        <v>741869</v>
      </c>
      <c r="Y627">
        <f>VLOOKUP(F627&amp;W627,content!$E:$H,4,FALSE)</f>
        <v>741893</v>
      </c>
    </row>
    <row r="628" spans="1:25" x14ac:dyDescent="0.25">
      <c r="A628">
        <v>1482</v>
      </c>
      <c r="B628" t="str">
        <f>VLOOKUP($A628,'De Para'!$AI$2:$AL$1051,2,0)</f>
        <v>ITAPUA SALVADOR - BA</v>
      </c>
      <c r="C628">
        <f>VLOOKUP($A628,'De Para'!$AI$2:$AL$1051,3,0)</f>
        <v>415</v>
      </c>
      <c r="D628" t="str">
        <f>VLOOKUP($A628,'De Para'!$AI$2:$AL$1051,4,0)</f>
        <v>MG/NE</v>
      </c>
      <c r="E628">
        <v>0</v>
      </c>
      <c r="F628" s="7" t="str">
        <f>VLOOKUP($A628,'[1]PORTE 18-19'!$A$4:$M$1053,13,0)</f>
        <v>PORTE 3</v>
      </c>
      <c r="G628">
        <f>VLOOKUP($F628,'De Para'!$M$2:$O$7,3,0)</f>
        <v>90</v>
      </c>
      <c r="H628" s="7" t="str">
        <f>VLOOKUP($R628,'De Para'!$M$10:$N$25,2,0)</f>
        <v>PERFIL A</v>
      </c>
      <c r="I628" s="7" t="str">
        <f t="shared" si="70"/>
        <v>PORTE 3 / PERFIL A</v>
      </c>
      <c r="J628" s="1">
        <f>VLOOKUP($A628,'De Para'!$D$2:$E$1051,2,0)</f>
        <v>126645.71999999999</v>
      </c>
      <c r="K628" s="1">
        <f>VLOOKUP($A628,'De Para'!$A$2:$B$1051,2,0)</f>
        <v>340386.18714040553</v>
      </c>
      <c r="L628" s="1">
        <f>VLOOKUP(A628,'De Para'!$G$2:$H$1050,2,0)</f>
        <v>49041.660933076244</v>
      </c>
      <c r="M628">
        <f>VLOOKUP($A628,'De Para'!$J$2:$K$1051,2,0)</f>
        <v>70</v>
      </c>
      <c r="N628">
        <f t="shared" si="72"/>
        <v>1</v>
      </c>
      <c r="O628">
        <f t="shared" si="73"/>
        <v>1</v>
      </c>
      <c r="P628">
        <f t="shared" si="74"/>
        <v>1</v>
      </c>
      <c r="Q628">
        <f t="shared" si="75"/>
        <v>1</v>
      </c>
      <c r="R628" t="str">
        <f t="shared" si="71"/>
        <v>1111</v>
      </c>
      <c r="S628" s="29" t="e">
        <f>J628/#REF!</f>
        <v>#REF!</v>
      </c>
      <c r="T628" s="29" t="e">
        <f>K628/#REF!</f>
        <v>#REF!</v>
      </c>
      <c r="U628" s="29" t="e">
        <f>L628/#REF!</f>
        <v>#REF!</v>
      </c>
      <c r="W628" t="str">
        <f>VLOOKUP(R628,'De Para'!$O$9:$P$25,2,FALSE)</f>
        <v>Lojas com todas as metas</v>
      </c>
      <c r="X628">
        <f>VLOOKUP(W628,content!$B:$C,2,FALSE)</f>
        <v>741869</v>
      </c>
      <c r="Y628">
        <f>VLOOKUP(F628&amp;W628,content!$E:$H,4,FALSE)</f>
        <v>741893</v>
      </c>
    </row>
    <row r="629" spans="1:25" x14ac:dyDescent="0.25">
      <c r="A629">
        <v>1483</v>
      </c>
      <c r="B629" t="str">
        <f>VLOOKUP($A629,'De Para'!$AI$2:$AL$1051,2,0)</f>
        <v>SÃO LEOPOLDO - RS</v>
      </c>
      <c r="C629">
        <f>VLOOKUP($A629,'De Para'!$AI$2:$AL$1051,3,0)</f>
        <v>510</v>
      </c>
      <c r="D629" t="str">
        <f>VLOOKUP($A629,'De Para'!$AI$2:$AL$1051,4,0)</f>
        <v>SUL</v>
      </c>
      <c r="E629">
        <v>0</v>
      </c>
      <c r="F629" s="7" t="str">
        <f>VLOOKUP($A629,'[1]PORTE 18-19'!$A$4:$M$1053,13,0)</f>
        <v>PORTE 2</v>
      </c>
      <c r="G629">
        <f>VLOOKUP($F629,'De Para'!$M$2:$O$7,3,0)</f>
        <v>70</v>
      </c>
      <c r="H629" s="7" t="str">
        <f>VLOOKUP($R629,'De Para'!$M$10:$N$25,2,0)</f>
        <v>PERFIL A</v>
      </c>
      <c r="I629" s="7" t="str">
        <f t="shared" si="70"/>
        <v>PORTE 2 / PERFIL A</v>
      </c>
      <c r="J629" s="1">
        <f>VLOOKUP($A629,'De Para'!$D$2:$E$1051,2,0)</f>
        <v>130239.38</v>
      </c>
      <c r="K629" s="1">
        <f>VLOOKUP($A629,'De Para'!$A$2:$B$1051,2,0)</f>
        <v>165685.95293594475</v>
      </c>
      <c r="L629" s="1">
        <f>VLOOKUP(A629,'De Para'!$G$2:$H$1050,2,0)</f>
        <v>45102.764932209539</v>
      </c>
      <c r="M629">
        <f>VLOOKUP($A629,'De Para'!$J$2:$K$1051,2,0)</f>
        <v>44</v>
      </c>
      <c r="N629">
        <f t="shared" si="72"/>
        <v>1</v>
      </c>
      <c r="O629">
        <f t="shared" si="73"/>
        <v>1</v>
      </c>
      <c r="P629">
        <f t="shared" si="74"/>
        <v>1</v>
      </c>
      <c r="Q629">
        <f t="shared" si="75"/>
        <v>1</v>
      </c>
      <c r="R629" t="str">
        <f t="shared" si="71"/>
        <v>1111</v>
      </c>
      <c r="S629" s="29" t="e">
        <f>J629/#REF!</f>
        <v>#REF!</v>
      </c>
      <c r="T629" s="29" t="e">
        <f>K629/#REF!</f>
        <v>#REF!</v>
      </c>
      <c r="U629" s="29" t="e">
        <f>L629/#REF!</f>
        <v>#REF!</v>
      </c>
      <c r="W629" t="str">
        <f>VLOOKUP(R629,'De Para'!$O$9:$P$25,2,FALSE)</f>
        <v>Lojas com todas as metas</v>
      </c>
      <c r="X629">
        <f>VLOOKUP(W629,content!$B:$C,2,FALSE)</f>
        <v>741869</v>
      </c>
      <c r="Y629">
        <f>VLOOKUP(F629&amp;W629,content!$E:$H,4,FALSE)</f>
        <v>741882</v>
      </c>
    </row>
    <row r="630" spans="1:25" x14ac:dyDescent="0.25">
      <c r="A630">
        <v>1484</v>
      </c>
      <c r="B630" t="str">
        <f>VLOOKUP($A630,'De Para'!$AI$2:$AL$1051,2,0)</f>
        <v>PITUBA SALVADOR - BA</v>
      </c>
      <c r="C630">
        <f>VLOOKUP($A630,'De Para'!$AI$2:$AL$1051,3,0)</f>
        <v>415</v>
      </c>
      <c r="D630" t="str">
        <f>VLOOKUP($A630,'De Para'!$AI$2:$AL$1051,4,0)</f>
        <v>MG/NE</v>
      </c>
      <c r="E630">
        <v>0</v>
      </c>
      <c r="F630" s="7" t="str">
        <f>VLOOKUP($A630,'[1]PORTE 18-19'!$A$4:$M$1053,13,0)</f>
        <v>PORTE 1</v>
      </c>
      <c r="G630">
        <f>VLOOKUP($F630,'De Para'!$M$2:$O$7,3,0)</f>
        <v>65</v>
      </c>
      <c r="H630" s="7" t="str">
        <f>VLOOKUP($R630,'De Para'!$M$10:$N$25,2,0)</f>
        <v>PERFIL A</v>
      </c>
      <c r="I630" s="7" t="str">
        <f t="shared" ref="I630:I693" si="76">F630&amp;" / "&amp;H630</f>
        <v>PORTE 1 / PERFIL A</v>
      </c>
      <c r="J630" s="1">
        <f>VLOOKUP($A630,'De Para'!$D$2:$E$1051,2,0)</f>
        <v>41937.240000000013</v>
      </c>
      <c r="K630" s="1">
        <f>VLOOKUP($A630,'De Para'!$A$2:$B$1051,2,0)</f>
        <v>112499.71535734663</v>
      </c>
      <c r="L630" s="1">
        <f>VLOOKUP(A630,'De Para'!$G$2:$H$1050,2,0)</f>
        <v>26812.918609997225</v>
      </c>
      <c r="M630">
        <f>VLOOKUP($A630,'De Para'!$J$2:$K$1051,2,0)</f>
        <v>39</v>
      </c>
      <c r="N630">
        <f t="shared" si="72"/>
        <v>1</v>
      </c>
      <c r="O630">
        <f t="shared" si="73"/>
        <v>1</v>
      </c>
      <c r="P630">
        <f t="shared" si="74"/>
        <v>1</v>
      </c>
      <c r="Q630">
        <f t="shared" si="75"/>
        <v>1</v>
      </c>
      <c r="R630" t="str">
        <f t="shared" si="71"/>
        <v>1111</v>
      </c>
      <c r="S630" s="29" t="e">
        <f>J630/#REF!</f>
        <v>#REF!</v>
      </c>
      <c r="T630" s="29" t="e">
        <f>K630/#REF!</f>
        <v>#REF!</v>
      </c>
      <c r="U630" s="29" t="e">
        <f>L630/#REF!</f>
        <v>#REF!</v>
      </c>
      <c r="W630" t="str">
        <f>VLOOKUP(R630,'De Para'!$O$9:$P$25,2,FALSE)</f>
        <v>Lojas com todas as metas</v>
      </c>
      <c r="X630">
        <f>VLOOKUP(W630,content!$B:$C,2,FALSE)</f>
        <v>741869</v>
      </c>
      <c r="Y630">
        <f>VLOOKUP(F630&amp;W630,content!$E:$H,4,FALSE)</f>
        <v>741858</v>
      </c>
    </row>
    <row r="631" spans="1:25" x14ac:dyDescent="0.25">
      <c r="A631">
        <v>1485</v>
      </c>
      <c r="B631" t="str">
        <f>VLOOKUP($A631,'De Para'!$AI$2:$AL$1051,2,0)</f>
        <v>SHOP ESPLANADA - SOROCABA 1 - SP</v>
      </c>
      <c r="C631">
        <f>VLOOKUP($A631,'De Para'!$AI$2:$AL$1051,3,0)</f>
        <v>115</v>
      </c>
      <c r="D631" t="str">
        <f>VLOOKUP($A631,'De Para'!$AI$2:$AL$1051,4,0)</f>
        <v>SPI/CO</v>
      </c>
      <c r="E631">
        <v>0</v>
      </c>
      <c r="F631" s="7" t="str">
        <f>VLOOKUP($A631,'[1]PORTE 18-19'!$A$4:$M$1053,13,0)</f>
        <v>PORTE 4</v>
      </c>
      <c r="G631">
        <f>VLOOKUP($F631,'De Para'!$M$2:$O$7,3,0)</f>
        <v>115</v>
      </c>
      <c r="H631" s="7" t="str">
        <f>VLOOKUP($R631,'De Para'!$M$10:$N$25,2,0)</f>
        <v>PERFIL A</v>
      </c>
      <c r="I631" s="7" t="str">
        <f t="shared" si="76"/>
        <v>PORTE 4 / PERFIL A</v>
      </c>
      <c r="J631" s="1">
        <f>VLOOKUP($A631,'De Para'!$D$2:$E$1051,2,0)</f>
        <v>247040.47000000003</v>
      </c>
      <c r="K631" s="1">
        <f>VLOOKUP($A631,'De Para'!$A$2:$B$1051,2,0)</f>
        <v>293799.47123135772</v>
      </c>
      <c r="L631" s="1">
        <f>VLOOKUP(A631,'De Para'!$G$2:$H$1050,2,0)</f>
        <v>69286.819053364758</v>
      </c>
      <c r="M631">
        <f>VLOOKUP($A631,'De Para'!$J$2:$K$1051,2,0)</f>
        <v>80</v>
      </c>
      <c r="N631">
        <f t="shared" si="72"/>
        <v>1</v>
      </c>
      <c r="O631">
        <f t="shared" si="73"/>
        <v>1</v>
      </c>
      <c r="P631">
        <f t="shared" si="74"/>
        <v>1</v>
      </c>
      <c r="Q631">
        <f t="shared" si="75"/>
        <v>1</v>
      </c>
      <c r="R631" t="str">
        <f t="shared" ref="R631:R694" si="77">IF($E631=0,N631&amp;O631&amp;P631&amp;Q631,N631&amp;0&amp;0&amp;Q631&amp;"M")</f>
        <v>1111</v>
      </c>
      <c r="S631" s="29" t="e">
        <f>J631/#REF!</f>
        <v>#REF!</v>
      </c>
      <c r="T631" s="29" t="e">
        <f>K631/#REF!</f>
        <v>#REF!</v>
      </c>
      <c r="U631" s="29" t="e">
        <f>L631/#REF!</f>
        <v>#REF!</v>
      </c>
      <c r="W631" t="str">
        <f>VLOOKUP(R631,'De Para'!$O$9:$P$25,2,FALSE)</f>
        <v>Lojas com todas as metas</v>
      </c>
      <c r="X631">
        <f>VLOOKUP(W631,content!$B:$C,2,FALSE)</f>
        <v>741869</v>
      </c>
      <c r="Y631">
        <f>VLOOKUP(F631&amp;W631,content!$E:$H,4,FALSE)</f>
        <v>741916</v>
      </c>
    </row>
    <row r="632" spans="1:25" x14ac:dyDescent="0.25">
      <c r="A632">
        <v>1486</v>
      </c>
      <c r="B632" t="str">
        <f>VLOOKUP($A632,'De Para'!$AI$2:$AL$1051,2,0)</f>
        <v>IBITINGA - SP</v>
      </c>
      <c r="C632">
        <f>VLOOKUP($A632,'De Para'!$AI$2:$AL$1051,3,0)</f>
        <v>514</v>
      </c>
      <c r="D632" t="str">
        <f>VLOOKUP($A632,'De Para'!$AI$2:$AL$1051,4,0)</f>
        <v>SUL</v>
      </c>
      <c r="E632">
        <v>0</v>
      </c>
      <c r="F632" s="7" t="str">
        <f>VLOOKUP($A632,'[1]PORTE 18-19'!$A$4:$M$1053,13,0)</f>
        <v>PORTE 2</v>
      </c>
      <c r="G632">
        <f>VLOOKUP($F632,'De Para'!$M$2:$O$7,3,0)</f>
        <v>70</v>
      </c>
      <c r="H632" s="7" t="str">
        <f>VLOOKUP($R632,'De Para'!$M$10:$N$25,2,0)</f>
        <v>PERFIL A</v>
      </c>
      <c r="I632" s="7" t="str">
        <f t="shared" si="76"/>
        <v>PORTE 2 / PERFIL A</v>
      </c>
      <c r="J632" s="1">
        <f>VLOOKUP($A632,'De Para'!$D$2:$E$1051,2,0)</f>
        <v>208498.31</v>
      </c>
      <c r="K632" s="1">
        <f>VLOOKUP($A632,'De Para'!$A$2:$B$1051,2,0)</f>
        <v>97650.778850370465</v>
      </c>
      <c r="L632" s="1">
        <f>VLOOKUP(A632,'De Para'!$G$2:$H$1050,2,0)</f>
        <v>45850.265894024982</v>
      </c>
      <c r="M632">
        <f>VLOOKUP($A632,'De Para'!$J$2:$K$1051,2,0)</f>
        <v>51</v>
      </c>
      <c r="N632">
        <f t="shared" si="72"/>
        <v>1</v>
      </c>
      <c r="O632">
        <f t="shared" si="73"/>
        <v>1</v>
      </c>
      <c r="P632">
        <f t="shared" si="74"/>
        <v>1</v>
      </c>
      <c r="Q632">
        <f t="shared" si="75"/>
        <v>1</v>
      </c>
      <c r="R632" t="str">
        <f t="shared" si="77"/>
        <v>1111</v>
      </c>
      <c r="S632" s="29" t="e">
        <f>J632/#REF!</f>
        <v>#REF!</v>
      </c>
      <c r="T632" s="29" t="e">
        <f>K632/#REF!</f>
        <v>#REF!</v>
      </c>
      <c r="U632" s="29" t="e">
        <f>L632/#REF!</f>
        <v>#REF!</v>
      </c>
      <c r="W632" t="str">
        <f>VLOOKUP(R632,'De Para'!$O$9:$P$25,2,FALSE)</f>
        <v>Lojas com todas as metas</v>
      </c>
      <c r="X632">
        <f>VLOOKUP(W632,content!$B:$C,2,FALSE)</f>
        <v>741869</v>
      </c>
      <c r="Y632">
        <f>VLOOKUP(F632&amp;W632,content!$E:$H,4,FALSE)</f>
        <v>741882</v>
      </c>
    </row>
    <row r="633" spans="1:25" x14ac:dyDescent="0.25">
      <c r="A633">
        <v>1487</v>
      </c>
      <c r="B633" t="str">
        <f>VLOOKUP($A633,'De Para'!$AI$2:$AL$1051,2,0)</f>
        <v>TABOÃO - PQ. S. DUMONT - SP</v>
      </c>
      <c r="C633">
        <f>VLOOKUP($A633,'De Para'!$AI$2:$AL$1051,3,0)</f>
        <v>313</v>
      </c>
      <c r="D633" t="str">
        <f>VLOOKUP($A633,'De Para'!$AI$2:$AL$1051,4,0)</f>
        <v>GDE SP</v>
      </c>
      <c r="E633">
        <v>0</v>
      </c>
      <c r="F633" s="7" t="str">
        <f>VLOOKUP($A633,'[1]PORTE 18-19'!$A$4:$M$1053,13,0)</f>
        <v>PORTE 2</v>
      </c>
      <c r="G633">
        <f>VLOOKUP($F633,'De Para'!$M$2:$O$7,3,0)</f>
        <v>70</v>
      </c>
      <c r="H633" s="7" t="str">
        <f>VLOOKUP($R633,'De Para'!$M$10:$N$25,2,0)</f>
        <v>PERFIL A</v>
      </c>
      <c r="I633" s="7" t="str">
        <f t="shared" si="76"/>
        <v>PORTE 2 / PERFIL A</v>
      </c>
      <c r="J633" s="1">
        <f>VLOOKUP($A633,'De Para'!$D$2:$E$1051,2,0)</f>
        <v>248070.44</v>
      </c>
      <c r="K633" s="1">
        <f>VLOOKUP($A633,'De Para'!$A$2:$B$1051,2,0)</f>
        <v>200107.15763855452</v>
      </c>
      <c r="L633" s="1">
        <f>VLOOKUP(A633,'De Para'!$G$2:$H$1050,2,0)</f>
        <v>52094.61012973138</v>
      </c>
      <c r="M633">
        <f>VLOOKUP($A633,'De Para'!$J$2:$K$1051,2,0)</f>
        <v>45</v>
      </c>
      <c r="N633">
        <f t="shared" si="72"/>
        <v>1</v>
      </c>
      <c r="O633">
        <f t="shared" si="73"/>
        <v>1</v>
      </c>
      <c r="P633">
        <f t="shared" si="74"/>
        <v>1</v>
      </c>
      <c r="Q633">
        <f t="shared" si="75"/>
        <v>1</v>
      </c>
      <c r="R633" t="str">
        <f t="shared" si="77"/>
        <v>1111</v>
      </c>
      <c r="S633" s="29" t="e">
        <f>J633/#REF!</f>
        <v>#REF!</v>
      </c>
      <c r="T633" s="29" t="e">
        <f>K633/#REF!</f>
        <v>#REF!</v>
      </c>
      <c r="U633" s="29" t="e">
        <f>L633/#REF!</f>
        <v>#REF!</v>
      </c>
      <c r="W633" t="str">
        <f>VLOOKUP(R633,'De Para'!$O$9:$P$25,2,FALSE)</f>
        <v>Lojas com todas as metas</v>
      </c>
      <c r="X633">
        <f>VLOOKUP(W633,content!$B:$C,2,FALSE)</f>
        <v>741869</v>
      </c>
      <c r="Y633">
        <f>VLOOKUP(F633&amp;W633,content!$E:$H,4,FALSE)</f>
        <v>741882</v>
      </c>
    </row>
    <row r="634" spans="1:25" x14ac:dyDescent="0.25">
      <c r="A634">
        <v>1489</v>
      </c>
      <c r="B634" t="str">
        <f>VLOOKUP($A634,'De Para'!$AI$2:$AL$1051,2,0)</f>
        <v>OSASCO- JD.BELA VISTA - SP</v>
      </c>
      <c r="C634">
        <f>VLOOKUP($A634,'De Para'!$AI$2:$AL$1051,3,0)</f>
        <v>314</v>
      </c>
      <c r="D634" t="str">
        <f>VLOOKUP($A634,'De Para'!$AI$2:$AL$1051,4,0)</f>
        <v>GDE SP</v>
      </c>
      <c r="E634">
        <v>0</v>
      </c>
      <c r="F634" s="7" t="str">
        <f>VLOOKUP($A634,'[1]PORTE 18-19'!$A$4:$M$1053,13,0)</f>
        <v>PORTE 1</v>
      </c>
      <c r="G634">
        <f>VLOOKUP($F634,'De Para'!$M$2:$O$7,3,0)</f>
        <v>65</v>
      </c>
      <c r="H634" s="7" t="str">
        <f>VLOOKUP($R634,'De Para'!$M$10:$N$25,2,0)</f>
        <v>PERFIL A</v>
      </c>
      <c r="I634" s="7" t="str">
        <f t="shared" si="76"/>
        <v>PORTE 1 / PERFIL A</v>
      </c>
      <c r="J634" s="1">
        <f>VLOOKUP($A634,'De Para'!$D$2:$E$1051,2,0)</f>
        <v>170827.1</v>
      </c>
      <c r="K634" s="1">
        <f>VLOOKUP($A634,'De Para'!$A$2:$B$1051,2,0)</f>
        <v>134233.46610844991</v>
      </c>
      <c r="L634" s="1">
        <f>VLOOKUP(A634,'De Para'!$G$2:$H$1050,2,0)</f>
        <v>49118.698403787421</v>
      </c>
      <c r="M634">
        <f>VLOOKUP($A634,'De Para'!$J$2:$K$1051,2,0)</f>
        <v>46</v>
      </c>
      <c r="N634">
        <f t="shared" si="72"/>
        <v>1</v>
      </c>
      <c r="O634">
        <f t="shared" si="73"/>
        <v>1</v>
      </c>
      <c r="P634">
        <f t="shared" si="74"/>
        <v>1</v>
      </c>
      <c r="Q634">
        <f t="shared" si="75"/>
        <v>1</v>
      </c>
      <c r="R634" t="str">
        <f t="shared" si="77"/>
        <v>1111</v>
      </c>
      <c r="S634" s="29" t="e">
        <f>J634/#REF!</f>
        <v>#REF!</v>
      </c>
      <c r="T634" s="29" t="e">
        <f>K634/#REF!</f>
        <v>#REF!</v>
      </c>
      <c r="U634" s="29" t="e">
        <f>L634/#REF!</f>
        <v>#REF!</v>
      </c>
      <c r="W634" t="str">
        <f>VLOOKUP(R634,'De Para'!$O$9:$P$25,2,FALSE)</f>
        <v>Lojas com todas as metas</v>
      </c>
      <c r="X634">
        <f>VLOOKUP(W634,content!$B:$C,2,FALSE)</f>
        <v>741869</v>
      </c>
      <c r="Y634">
        <f>VLOOKUP(F634&amp;W634,content!$E:$H,4,FALSE)</f>
        <v>741858</v>
      </c>
    </row>
    <row r="635" spans="1:25" x14ac:dyDescent="0.25">
      <c r="A635">
        <v>1490</v>
      </c>
      <c r="B635" t="str">
        <f>VLOOKUP($A635,'De Para'!$AI$2:$AL$1051,2,0)</f>
        <v>RIBEIRÃO PRETO 2 - SP</v>
      </c>
      <c r="C635">
        <f>VLOOKUP($A635,'De Para'!$AI$2:$AL$1051,3,0)</f>
        <v>111</v>
      </c>
      <c r="D635" t="str">
        <f>VLOOKUP($A635,'De Para'!$AI$2:$AL$1051,4,0)</f>
        <v>SPI/CO</v>
      </c>
      <c r="E635">
        <v>0</v>
      </c>
      <c r="F635" s="7" t="str">
        <f>VLOOKUP($A635,'[1]PORTE 18-19'!$A$4:$M$1053,13,0)</f>
        <v>PORTE 3</v>
      </c>
      <c r="G635">
        <f>VLOOKUP($F635,'De Para'!$M$2:$O$7,3,0)</f>
        <v>90</v>
      </c>
      <c r="H635" s="7" t="str">
        <f>VLOOKUP($R635,'De Para'!$M$10:$N$25,2,0)</f>
        <v>PERFIL A</v>
      </c>
      <c r="I635" s="7" t="str">
        <f t="shared" si="76"/>
        <v>PORTE 3 / PERFIL A</v>
      </c>
      <c r="J635" s="1">
        <f>VLOOKUP($A635,'De Para'!$D$2:$E$1051,2,0)</f>
        <v>434358.43999999994</v>
      </c>
      <c r="K635" s="1">
        <f>VLOOKUP($A635,'De Para'!$A$2:$B$1051,2,0)</f>
        <v>389994.90863401326</v>
      </c>
      <c r="L635" s="1">
        <f>VLOOKUP(A635,'De Para'!$G$2:$H$1050,2,0)</f>
        <v>55254.733021441491</v>
      </c>
      <c r="M635">
        <f>VLOOKUP($A635,'De Para'!$J$2:$K$1051,2,0)</f>
        <v>79</v>
      </c>
      <c r="N635">
        <f t="shared" ref="N635:N698" si="78">IF(J635&gt;0,1,0)</f>
        <v>1</v>
      </c>
      <c r="O635">
        <f t="shared" ref="O635:O698" si="79">IF(K635&gt;0,1,0)</f>
        <v>1</v>
      </c>
      <c r="P635">
        <f t="shared" ref="P635:P698" si="80">IF(L635&gt;0,1,0)</f>
        <v>1</v>
      </c>
      <c r="Q635">
        <f t="shared" ref="Q635:Q698" si="81">IF(M635&gt;0,1,0)</f>
        <v>1</v>
      </c>
      <c r="R635" t="str">
        <f t="shared" si="77"/>
        <v>1111</v>
      </c>
      <c r="S635" s="29" t="e">
        <f>J635/#REF!</f>
        <v>#REF!</v>
      </c>
      <c r="T635" s="29" t="e">
        <f>K635/#REF!</f>
        <v>#REF!</v>
      </c>
      <c r="U635" s="29" t="e">
        <f>L635/#REF!</f>
        <v>#REF!</v>
      </c>
      <c r="W635" t="str">
        <f>VLOOKUP(R635,'De Para'!$O$9:$P$25,2,FALSE)</f>
        <v>Lojas com todas as metas</v>
      </c>
      <c r="X635">
        <f>VLOOKUP(W635,content!$B:$C,2,FALSE)</f>
        <v>741869</v>
      </c>
      <c r="Y635">
        <f>VLOOKUP(F635&amp;W635,content!$E:$H,4,FALSE)</f>
        <v>741893</v>
      </c>
    </row>
    <row r="636" spans="1:25" x14ac:dyDescent="0.25">
      <c r="A636">
        <v>1492</v>
      </c>
      <c r="B636" t="str">
        <f>VLOOKUP($A636,'De Para'!$AI$2:$AL$1051,2,0)</f>
        <v>VILA CARRÃO - SP</v>
      </c>
      <c r="C636">
        <f>VLOOKUP($A636,'De Para'!$AI$2:$AL$1051,3,0)</f>
        <v>319</v>
      </c>
      <c r="D636" t="str">
        <f>VLOOKUP($A636,'De Para'!$AI$2:$AL$1051,4,0)</f>
        <v>GDE SP</v>
      </c>
      <c r="E636">
        <v>0</v>
      </c>
      <c r="F636" s="7" t="str">
        <f>VLOOKUP($A636,'[1]PORTE 18-19'!$A$4:$M$1053,13,0)</f>
        <v>PORTE 1</v>
      </c>
      <c r="G636">
        <f>VLOOKUP($F636,'De Para'!$M$2:$O$7,3,0)</f>
        <v>65</v>
      </c>
      <c r="H636" s="7" t="str">
        <f>VLOOKUP($R636,'De Para'!$M$10:$N$25,2,0)</f>
        <v>PERFIL A</v>
      </c>
      <c r="I636" s="7" t="str">
        <f t="shared" si="76"/>
        <v>PORTE 1 / PERFIL A</v>
      </c>
      <c r="J636" s="1">
        <f>VLOOKUP($A636,'De Para'!$D$2:$E$1051,2,0)</f>
        <v>142272</v>
      </c>
      <c r="K636" s="1">
        <f>VLOOKUP($A636,'De Para'!$A$2:$B$1051,2,0)</f>
        <v>130941.22030383705</v>
      </c>
      <c r="L636" s="1">
        <f>VLOOKUP(A636,'De Para'!$G$2:$H$1050,2,0)</f>
        <v>61306.450154136634</v>
      </c>
      <c r="M636">
        <f>VLOOKUP($A636,'De Para'!$J$2:$K$1051,2,0)</f>
        <v>36</v>
      </c>
      <c r="N636">
        <f t="shared" si="78"/>
        <v>1</v>
      </c>
      <c r="O636">
        <f t="shared" si="79"/>
        <v>1</v>
      </c>
      <c r="P636">
        <f t="shared" si="80"/>
        <v>1</v>
      </c>
      <c r="Q636">
        <f t="shared" si="81"/>
        <v>1</v>
      </c>
      <c r="R636" t="str">
        <f t="shared" si="77"/>
        <v>1111</v>
      </c>
      <c r="S636" s="29" t="e">
        <f>J636/#REF!</f>
        <v>#REF!</v>
      </c>
      <c r="T636" s="29" t="e">
        <f>K636/#REF!</f>
        <v>#REF!</v>
      </c>
      <c r="U636" s="29" t="e">
        <f>L636/#REF!</f>
        <v>#REF!</v>
      </c>
      <c r="W636" t="str">
        <f>VLOOKUP(R636,'De Para'!$O$9:$P$25,2,FALSE)</f>
        <v>Lojas com todas as metas</v>
      </c>
      <c r="X636">
        <f>VLOOKUP(W636,content!$B:$C,2,FALSE)</f>
        <v>741869</v>
      </c>
      <c r="Y636">
        <f>VLOOKUP(F636&amp;W636,content!$E:$H,4,FALSE)</f>
        <v>741858</v>
      </c>
    </row>
    <row r="637" spans="1:25" x14ac:dyDescent="0.25">
      <c r="A637">
        <v>1493</v>
      </c>
      <c r="B637" t="str">
        <f>VLOOKUP($A637,'De Para'!$AI$2:$AL$1051,2,0)</f>
        <v>GUARUJÁ 2 - SP</v>
      </c>
      <c r="C637">
        <f>VLOOKUP($A637,'De Para'!$AI$2:$AL$1051,3,0)</f>
        <v>113</v>
      </c>
      <c r="D637" t="str">
        <f>VLOOKUP($A637,'De Para'!$AI$2:$AL$1051,4,0)</f>
        <v>SPI/CO</v>
      </c>
      <c r="E637">
        <v>0</v>
      </c>
      <c r="F637" s="7" t="str">
        <f>VLOOKUP($A637,'[1]PORTE 18-19'!$A$4:$M$1053,13,0)</f>
        <v>PORTE 4</v>
      </c>
      <c r="G637">
        <f>VLOOKUP($F637,'De Para'!$M$2:$O$7,3,0)</f>
        <v>115</v>
      </c>
      <c r="H637" s="7" t="str">
        <f>VLOOKUP($R637,'De Para'!$M$10:$N$25,2,0)</f>
        <v>PERFIL A</v>
      </c>
      <c r="I637" s="7" t="str">
        <f t="shared" si="76"/>
        <v>PORTE 4 / PERFIL A</v>
      </c>
      <c r="J637" s="1">
        <f>VLOOKUP($A637,'De Para'!$D$2:$E$1051,2,0)</f>
        <v>479032.98</v>
      </c>
      <c r="K637" s="1">
        <f>VLOOKUP($A637,'De Para'!$A$2:$B$1051,2,0)</f>
        <v>302284.93123335746</v>
      </c>
      <c r="L637" s="1">
        <f>VLOOKUP(A637,'De Para'!$G$2:$H$1050,2,0)</f>
        <v>66126.471396805675</v>
      </c>
      <c r="M637">
        <f>VLOOKUP($A637,'De Para'!$J$2:$K$1051,2,0)</f>
        <v>66</v>
      </c>
      <c r="N637">
        <f t="shared" si="78"/>
        <v>1</v>
      </c>
      <c r="O637">
        <f t="shared" si="79"/>
        <v>1</v>
      </c>
      <c r="P637">
        <f t="shared" si="80"/>
        <v>1</v>
      </c>
      <c r="Q637">
        <f t="shared" si="81"/>
        <v>1</v>
      </c>
      <c r="R637" t="str">
        <f t="shared" si="77"/>
        <v>1111</v>
      </c>
      <c r="S637" s="29" t="e">
        <f>J637/#REF!</f>
        <v>#REF!</v>
      </c>
      <c r="T637" s="29" t="e">
        <f>K637/#REF!</f>
        <v>#REF!</v>
      </c>
      <c r="U637" s="29" t="e">
        <f>L637/#REF!</f>
        <v>#REF!</v>
      </c>
      <c r="W637" t="str">
        <f>VLOOKUP(R637,'De Para'!$O$9:$P$25,2,FALSE)</f>
        <v>Lojas com todas as metas</v>
      </c>
      <c r="X637">
        <f>VLOOKUP(W637,content!$B:$C,2,FALSE)</f>
        <v>741869</v>
      </c>
      <c r="Y637">
        <f>VLOOKUP(F637&amp;W637,content!$E:$H,4,FALSE)</f>
        <v>741916</v>
      </c>
    </row>
    <row r="638" spans="1:25" x14ac:dyDescent="0.25">
      <c r="A638">
        <v>1494</v>
      </c>
      <c r="B638" t="str">
        <f>VLOOKUP($A638,'De Para'!$AI$2:$AL$1051,2,0)</f>
        <v>SHOP PRES.PRUDENTE - SP</v>
      </c>
      <c r="C638">
        <f>VLOOKUP($A638,'De Para'!$AI$2:$AL$1051,3,0)</f>
        <v>513</v>
      </c>
      <c r="D638" t="str">
        <f>VLOOKUP($A638,'De Para'!$AI$2:$AL$1051,4,0)</f>
        <v>SUL</v>
      </c>
      <c r="E638">
        <v>0</v>
      </c>
      <c r="F638" s="7" t="str">
        <f>VLOOKUP($A638,'[1]PORTE 18-19'!$A$4:$M$1053,13,0)</f>
        <v>PORTE 4</v>
      </c>
      <c r="G638">
        <f>VLOOKUP($F638,'De Para'!$M$2:$O$7,3,0)</f>
        <v>115</v>
      </c>
      <c r="H638" s="7" t="str">
        <f>VLOOKUP($R638,'De Para'!$M$10:$N$25,2,0)</f>
        <v>PERFIL A</v>
      </c>
      <c r="I638" s="7" t="str">
        <f t="shared" si="76"/>
        <v>PORTE 4 / PERFIL A</v>
      </c>
      <c r="J638" s="1">
        <f>VLOOKUP($A638,'De Para'!$D$2:$E$1051,2,0)</f>
        <v>173222.96000000002</v>
      </c>
      <c r="K638" s="1">
        <f>VLOOKUP($A638,'De Para'!$A$2:$B$1051,2,0)</f>
        <v>183090.14637400885</v>
      </c>
      <c r="L638" s="1">
        <f>VLOOKUP(A638,'De Para'!$G$2:$H$1050,2,0)</f>
        <v>58824.211928098914</v>
      </c>
      <c r="M638">
        <f>VLOOKUP($A638,'De Para'!$J$2:$K$1051,2,0)</f>
        <v>64</v>
      </c>
      <c r="N638">
        <f t="shared" si="78"/>
        <v>1</v>
      </c>
      <c r="O638">
        <f t="shared" si="79"/>
        <v>1</v>
      </c>
      <c r="P638">
        <f t="shared" si="80"/>
        <v>1</v>
      </c>
      <c r="Q638">
        <f t="shared" si="81"/>
        <v>1</v>
      </c>
      <c r="R638" t="str">
        <f t="shared" si="77"/>
        <v>1111</v>
      </c>
      <c r="S638" s="29" t="e">
        <f>J638/#REF!</f>
        <v>#REF!</v>
      </c>
      <c r="T638" s="29" t="e">
        <f>K638/#REF!</f>
        <v>#REF!</v>
      </c>
      <c r="U638" s="29" t="e">
        <f>L638/#REF!</f>
        <v>#REF!</v>
      </c>
      <c r="W638" t="str">
        <f>VLOOKUP(R638,'De Para'!$O$9:$P$25,2,FALSE)</f>
        <v>Lojas com todas as metas</v>
      </c>
      <c r="X638">
        <f>VLOOKUP(W638,content!$B:$C,2,FALSE)</f>
        <v>741869</v>
      </c>
      <c r="Y638">
        <f>VLOOKUP(F638&amp;W638,content!$E:$H,4,FALSE)</f>
        <v>741916</v>
      </c>
    </row>
    <row r="639" spans="1:25" x14ac:dyDescent="0.25">
      <c r="A639">
        <v>1495</v>
      </c>
      <c r="B639" t="str">
        <f>VLOOKUP($A639,'De Para'!$AI$2:$AL$1051,2,0)</f>
        <v>SAQUAREMA - RJ</v>
      </c>
      <c r="C639">
        <f>VLOOKUP($A639,'De Para'!$AI$2:$AL$1051,3,0)</f>
        <v>215</v>
      </c>
      <c r="D639" t="str">
        <f>VLOOKUP($A639,'De Para'!$AI$2:$AL$1051,4,0)</f>
        <v>RIO/ES</v>
      </c>
      <c r="E639">
        <v>0</v>
      </c>
      <c r="F639" s="7" t="str">
        <f>VLOOKUP($A639,'[1]PORTE 18-19'!$A$4:$M$1053,13,0)</f>
        <v>PORTE 3</v>
      </c>
      <c r="G639">
        <f>VLOOKUP($F639,'De Para'!$M$2:$O$7,3,0)</f>
        <v>90</v>
      </c>
      <c r="H639" s="7" t="str">
        <f>VLOOKUP($R639,'De Para'!$M$10:$N$25,2,0)</f>
        <v>PERFIL A</v>
      </c>
      <c r="I639" s="7" t="str">
        <f t="shared" si="76"/>
        <v>PORTE 3 / PERFIL A</v>
      </c>
      <c r="J639" s="1">
        <f>VLOOKUP($A639,'De Para'!$D$2:$E$1051,2,0)</f>
        <v>316196.75</v>
      </c>
      <c r="K639" s="1">
        <f>VLOOKUP($A639,'De Para'!$A$2:$B$1051,2,0)</f>
        <v>283493.42607061996</v>
      </c>
      <c r="L639" s="1">
        <f>VLOOKUP(A639,'De Para'!$G$2:$H$1050,2,0)</f>
        <v>56422.305866506606</v>
      </c>
      <c r="M639">
        <f>VLOOKUP($A639,'De Para'!$J$2:$K$1051,2,0)</f>
        <v>83</v>
      </c>
      <c r="N639">
        <f t="shared" si="78"/>
        <v>1</v>
      </c>
      <c r="O639">
        <f t="shared" si="79"/>
        <v>1</v>
      </c>
      <c r="P639">
        <f t="shared" si="80"/>
        <v>1</v>
      </c>
      <c r="Q639">
        <f t="shared" si="81"/>
        <v>1</v>
      </c>
      <c r="R639" t="str">
        <f t="shared" si="77"/>
        <v>1111</v>
      </c>
      <c r="S639" s="29" t="e">
        <f>J639/#REF!</f>
        <v>#REF!</v>
      </c>
      <c r="T639" s="29" t="e">
        <f>K639/#REF!</f>
        <v>#REF!</v>
      </c>
      <c r="U639" s="29" t="e">
        <f>L639/#REF!</f>
        <v>#REF!</v>
      </c>
      <c r="W639" t="str">
        <f>VLOOKUP(R639,'De Para'!$O$9:$P$25,2,FALSE)</f>
        <v>Lojas com todas as metas</v>
      </c>
      <c r="X639">
        <f>VLOOKUP(W639,content!$B:$C,2,FALSE)</f>
        <v>741869</v>
      </c>
      <c r="Y639">
        <f>VLOOKUP(F639&amp;W639,content!$E:$H,4,FALSE)</f>
        <v>741893</v>
      </c>
    </row>
    <row r="640" spans="1:25" x14ac:dyDescent="0.25">
      <c r="A640">
        <v>1496</v>
      </c>
      <c r="B640" t="str">
        <f>VLOOKUP($A640,'De Para'!$AI$2:$AL$1051,2,0)</f>
        <v>ITAJUBÁ - MG</v>
      </c>
      <c r="C640">
        <f>VLOOKUP($A640,'De Para'!$AI$2:$AL$1051,3,0)</f>
        <v>411</v>
      </c>
      <c r="D640" t="str">
        <f>VLOOKUP($A640,'De Para'!$AI$2:$AL$1051,4,0)</f>
        <v>MG/NE</v>
      </c>
      <c r="E640">
        <v>0</v>
      </c>
      <c r="F640" s="7" t="str">
        <f>VLOOKUP($A640,'[1]PORTE 18-19'!$A$4:$M$1053,13,0)</f>
        <v>PORTE 3</v>
      </c>
      <c r="G640">
        <f>VLOOKUP($F640,'De Para'!$M$2:$O$7,3,0)</f>
        <v>90</v>
      </c>
      <c r="H640" s="7" t="str">
        <f>VLOOKUP($R640,'De Para'!$M$10:$N$25,2,0)</f>
        <v>PERFIL A</v>
      </c>
      <c r="I640" s="7" t="str">
        <f t="shared" si="76"/>
        <v>PORTE 3 / PERFIL A</v>
      </c>
      <c r="J640" s="1">
        <f>VLOOKUP($A640,'De Para'!$D$2:$E$1051,2,0)</f>
        <v>283438.8</v>
      </c>
      <c r="K640" s="1">
        <f>VLOOKUP($A640,'De Para'!$A$2:$B$1051,2,0)</f>
        <v>306961.61928014824</v>
      </c>
      <c r="L640" s="1">
        <f>VLOOKUP(A640,'De Para'!$G$2:$H$1050,2,0)</f>
        <v>87637.007011842812</v>
      </c>
      <c r="M640">
        <f>VLOOKUP($A640,'De Para'!$J$2:$K$1051,2,0)</f>
        <v>67</v>
      </c>
      <c r="N640">
        <f t="shared" si="78"/>
        <v>1</v>
      </c>
      <c r="O640">
        <f t="shared" si="79"/>
        <v>1</v>
      </c>
      <c r="P640">
        <f t="shared" si="80"/>
        <v>1</v>
      </c>
      <c r="Q640">
        <f t="shared" si="81"/>
        <v>1</v>
      </c>
      <c r="R640" t="str">
        <f t="shared" si="77"/>
        <v>1111</v>
      </c>
      <c r="S640" s="29" t="e">
        <f>J640/#REF!</f>
        <v>#REF!</v>
      </c>
      <c r="T640" s="29" t="e">
        <f>K640/#REF!</f>
        <v>#REF!</v>
      </c>
      <c r="U640" s="29" t="e">
        <f>L640/#REF!</f>
        <v>#REF!</v>
      </c>
      <c r="W640" t="str">
        <f>VLOOKUP(R640,'De Para'!$O$9:$P$25,2,FALSE)</f>
        <v>Lojas com todas as metas</v>
      </c>
      <c r="X640">
        <f>VLOOKUP(W640,content!$B:$C,2,FALSE)</f>
        <v>741869</v>
      </c>
      <c r="Y640">
        <f>VLOOKUP(F640&amp;W640,content!$E:$H,4,FALSE)</f>
        <v>741893</v>
      </c>
    </row>
    <row r="641" spans="1:25" x14ac:dyDescent="0.25">
      <c r="A641">
        <v>1497</v>
      </c>
      <c r="B641" t="str">
        <f>VLOOKUP($A641,'De Para'!$AI$2:$AL$1051,2,0)</f>
        <v>CONSELHEIRO LAFAIETE - MG</v>
      </c>
      <c r="C641">
        <f>VLOOKUP($A641,'De Para'!$AI$2:$AL$1051,3,0)</f>
        <v>410</v>
      </c>
      <c r="D641" t="str">
        <f>VLOOKUP($A641,'De Para'!$AI$2:$AL$1051,4,0)</f>
        <v>MG/NE</v>
      </c>
      <c r="E641">
        <v>0</v>
      </c>
      <c r="F641" s="7" t="str">
        <f>VLOOKUP($A641,'[1]PORTE 18-19'!$A$4:$M$1053,13,0)</f>
        <v>PORTE 4</v>
      </c>
      <c r="G641">
        <f>VLOOKUP($F641,'De Para'!$M$2:$O$7,3,0)</f>
        <v>115</v>
      </c>
      <c r="H641" s="7" t="str">
        <f>VLOOKUP($R641,'De Para'!$M$10:$N$25,2,0)</f>
        <v>PERFIL A</v>
      </c>
      <c r="I641" s="7" t="str">
        <f t="shared" si="76"/>
        <v>PORTE 4 / PERFIL A</v>
      </c>
      <c r="J641" s="1">
        <f>VLOOKUP($A641,'De Para'!$D$2:$E$1051,2,0)</f>
        <v>480145.73999999993</v>
      </c>
      <c r="K641" s="1">
        <f>VLOOKUP($A641,'De Para'!$A$2:$B$1051,2,0)</f>
        <v>274178.58629028266</v>
      </c>
      <c r="L641" s="1">
        <f>VLOOKUP(A641,'De Para'!$G$2:$H$1050,2,0)</f>
        <v>110029.3546842401</v>
      </c>
      <c r="M641">
        <f>VLOOKUP($A641,'De Para'!$J$2:$K$1051,2,0)</f>
        <v>141</v>
      </c>
      <c r="N641">
        <f t="shared" si="78"/>
        <v>1</v>
      </c>
      <c r="O641">
        <f t="shared" si="79"/>
        <v>1</v>
      </c>
      <c r="P641">
        <f t="shared" si="80"/>
        <v>1</v>
      </c>
      <c r="Q641">
        <f t="shared" si="81"/>
        <v>1</v>
      </c>
      <c r="R641" t="str">
        <f t="shared" si="77"/>
        <v>1111</v>
      </c>
      <c r="S641" s="29" t="e">
        <f>J641/#REF!</f>
        <v>#REF!</v>
      </c>
      <c r="T641" s="29" t="e">
        <f>K641/#REF!</f>
        <v>#REF!</v>
      </c>
      <c r="U641" s="29" t="e">
        <f>L641/#REF!</f>
        <v>#REF!</v>
      </c>
      <c r="W641" t="str">
        <f>VLOOKUP(R641,'De Para'!$O$9:$P$25,2,FALSE)</f>
        <v>Lojas com todas as metas</v>
      </c>
      <c r="X641">
        <f>VLOOKUP(W641,content!$B:$C,2,FALSE)</f>
        <v>741869</v>
      </c>
      <c r="Y641">
        <f>VLOOKUP(F641&amp;W641,content!$E:$H,4,FALSE)</f>
        <v>741916</v>
      </c>
    </row>
    <row r="642" spans="1:25" x14ac:dyDescent="0.25">
      <c r="A642">
        <v>1498</v>
      </c>
      <c r="B642" t="str">
        <f>VLOOKUP($A642,'De Para'!$AI$2:$AL$1051,2,0)</f>
        <v>HIPERCENTRO BH 7 - MG</v>
      </c>
      <c r="C642">
        <f>VLOOKUP($A642,'De Para'!$AI$2:$AL$1051,3,0)</f>
        <v>414</v>
      </c>
      <c r="D642" t="str">
        <f>VLOOKUP($A642,'De Para'!$AI$2:$AL$1051,4,0)</f>
        <v>MG/NE</v>
      </c>
      <c r="E642">
        <v>0</v>
      </c>
      <c r="F642" s="7" t="str">
        <f>VLOOKUP($A642,'[1]PORTE 18-19'!$A$4:$M$1053,13,0)</f>
        <v>PORTE 3</v>
      </c>
      <c r="G642">
        <f>VLOOKUP($F642,'De Para'!$M$2:$O$7,3,0)</f>
        <v>90</v>
      </c>
      <c r="H642" s="7" t="str">
        <f>VLOOKUP($R642,'De Para'!$M$10:$N$25,2,0)</f>
        <v>PERFIL A</v>
      </c>
      <c r="I642" s="7" t="str">
        <f t="shared" si="76"/>
        <v>PORTE 3 / PERFIL A</v>
      </c>
      <c r="J642" s="1">
        <f>VLOOKUP($A642,'De Para'!$D$2:$E$1051,2,0)</f>
        <v>297612.36999999994</v>
      </c>
      <c r="K642" s="1">
        <f>VLOOKUP($A642,'De Para'!$A$2:$B$1051,2,0)</f>
        <v>274402.24687691312</v>
      </c>
      <c r="L642" s="1">
        <f>VLOOKUP(A642,'De Para'!$G$2:$H$1050,2,0)</f>
        <v>77735.600882239552</v>
      </c>
      <c r="M642">
        <f>VLOOKUP($A642,'De Para'!$J$2:$K$1051,2,0)</f>
        <v>85</v>
      </c>
      <c r="N642">
        <f t="shared" si="78"/>
        <v>1</v>
      </c>
      <c r="O642">
        <f t="shared" si="79"/>
        <v>1</v>
      </c>
      <c r="P642">
        <f t="shared" si="80"/>
        <v>1</v>
      </c>
      <c r="Q642">
        <f t="shared" si="81"/>
        <v>1</v>
      </c>
      <c r="R642" t="str">
        <f t="shared" si="77"/>
        <v>1111</v>
      </c>
      <c r="S642" s="29" t="e">
        <f>J642/#REF!</f>
        <v>#REF!</v>
      </c>
      <c r="T642" s="29" t="e">
        <f>K642/#REF!</f>
        <v>#REF!</v>
      </c>
      <c r="U642" s="29" t="e">
        <f>L642/#REF!</f>
        <v>#REF!</v>
      </c>
      <c r="W642" t="str">
        <f>VLOOKUP(R642,'De Para'!$O$9:$P$25,2,FALSE)</f>
        <v>Lojas com todas as metas</v>
      </c>
      <c r="X642">
        <f>VLOOKUP(W642,content!$B:$C,2,FALSE)</f>
        <v>741869</v>
      </c>
      <c r="Y642">
        <f>VLOOKUP(F642&amp;W642,content!$E:$H,4,FALSE)</f>
        <v>741893</v>
      </c>
    </row>
    <row r="643" spans="1:25" x14ac:dyDescent="0.25">
      <c r="A643">
        <v>1499</v>
      </c>
      <c r="B643" t="str">
        <f>VLOOKUP($A643,'De Para'!$AI$2:$AL$1051,2,0)</f>
        <v>SHOP IGUATEMI SALVADOR - BA</v>
      </c>
      <c r="C643">
        <f>VLOOKUP($A643,'De Para'!$AI$2:$AL$1051,3,0)</f>
        <v>415</v>
      </c>
      <c r="D643" t="str">
        <f>VLOOKUP($A643,'De Para'!$AI$2:$AL$1051,4,0)</f>
        <v>MG/NE</v>
      </c>
      <c r="E643">
        <v>0</v>
      </c>
      <c r="F643" s="7" t="str">
        <f>VLOOKUP($A643,'[1]PORTE 18-19'!$A$4:$M$1053,13,0)</f>
        <v>PORTE 6</v>
      </c>
      <c r="G643">
        <f>VLOOKUP($F643,'De Para'!$M$2:$O$7,3,0)</f>
        <v>170</v>
      </c>
      <c r="H643" s="7" t="str">
        <f>VLOOKUP($R643,'De Para'!$M$10:$N$25,2,0)</f>
        <v>PERFIL A</v>
      </c>
      <c r="I643" s="7" t="str">
        <f t="shared" si="76"/>
        <v>PORTE 6 / PERFIL A</v>
      </c>
      <c r="J643" s="1">
        <f>VLOOKUP($A643,'De Para'!$D$2:$E$1051,2,0)</f>
        <v>480604.37</v>
      </c>
      <c r="K643" s="1">
        <f>VLOOKUP($A643,'De Para'!$A$2:$B$1051,2,0)</f>
        <v>1770416.7563266321</v>
      </c>
      <c r="L643" s="1">
        <f>VLOOKUP(A643,'De Para'!$G$2:$H$1050,2,0)</f>
        <v>165857.6495583425</v>
      </c>
      <c r="M643">
        <f>VLOOKUP($A643,'De Para'!$J$2:$K$1051,2,0)</f>
        <v>230</v>
      </c>
      <c r="N643">
        <f t="shared" si="78"/>
        <v>1</v>
      </c>
      <c r="O643">
        <f t="shared" si="79"/>
        <v>1</v>
      </c>
      <c r="P643">
        <f t="shared" si="80"/>
        <v>1</v>
      </c>
      <c r="Q643">
        <f t="shared" si="81"/>
        <v>1</v>
      </c>
      <c r="R643" t="str">
        <f t="shared" si="77"/>
        <v>1111</v>
      </c>
      <c r="S643" s="29" t="e">
        <f>J643/#REF!</f>
        <v>#REF!</v>
      </c>
      <c r="T643" s="29" t="e">
        <f>K643/#REF!</f>
        <v>#REF!</v>
      </c>
      <c r="U643" s="29" t="e">
        <f>L643/#REF!</f>
        <v>#REF!</v>
      </c>
      <c r="W643" t="str">
        <f>VLOOKUP(R643,'De Para'!$O$9:$P$25,2,FALSE)</f>
        <v>Lojas com todas as metas</v>
      </c>
      <c r="X643">
        <f>VLOOKUP(W643,content!$B:$C,2,FALSE)</f>
        <v>741869</v>
      </c>
      <c r="Y643">
        <f>VLOOKUP(F643&amp;W643,content!$E:$H,4,FALSE)</f>
        <v>741925</v>
      </c>
    </row>
    <row r="644" spans="1:25" x14ac:dyDescent="0.25">
      <c r="A644">
        <v>1502</v>
      </c>
      <c r="B644" t="str">
        <f>VLOOKUP($A644,'De Para'!$AI$2:$AL$1051,2,0)</f>
        <v>DR. FLORES 2 - RS</v>
      </c>
      <c r="C644">
        <f>VLOOKUP($A644,'De Para'!$AI$2:$AL$1051,3,0)</f>
        <v>510</v>
      </c>
      <c r="D644" t="str">
        <f>VLOOKUP($A644,'De Para'!$AI$2:$AL$1051,4,0)</f>
        <v>SUL</v>
      </c>
      <c r="E644">
        <v>0</v>
      </c>
      <c r="F644" s="7" t="str">
        <f>VLOOKUP($A644,'[1]PORTE 18-19'!$A$4:$M$1053,13,0)</f>
        <v>PORTE 3</v>
      </c>
      <c r="G644">
        <f>VLOOKUP($F644,'De Para'!$M$2:$O$7,3,0)</f>
        <v>90</v>
      </c>
      <c r="H644" s="7" t="str">
        <f>VLOOKUP($R644,'De Para'!$M$10:$N$25,2,0)</f>
        <v>PERFIL A</v>
      </c>
      <c r="I644" s="7" t="str">
        <f t="shared" si="76"/>
        <v>PORTE 3 / PERFIL A</v>
      </c>
      <c r="J644" s="1">
        <f>VLOOKUP($A644,'De Para'!$D$2:$E$1051,2,0)</f>
        <v>271820.18</v>
      </c>
      <c r="K644" s="1">
        <f>VLOOKUP($A644,'De Para'!$A$2:$B$1051,2,0)</f>
        <v>294988.78734420048</v>
      </c>
      <c r="L644" s="1">
        <f>VLOOKUP(A644,'De Para'!$G$2:$H$1050,2,0)</f>
        <v>49044.562214031204</v>
      </c>
      <c r="M644">
        <f>VLOOKUP($A644,'De Para'!$J$2:$K$1051,2,0)</f>
        <v>146</v>
      </c>
      <c r="N644">
        <f t="shared" si="78"/>
        <v>1</v>
      </c>
      <c r="O644">
        <f t="shared" si="79"/>
        <v>1</v>
      </c>
      <c r="P644">
        <f t="shared" si="80"/>
        <v>1</v>
      </c>
      <c r="Q644">
        <f t="shared" si="81"/>
        <v>1</v>
      </c>
      <c r="R644" t="str">
        <f t="shared" si="77"/>
        <v>1111</v>
      </c>
      <c r="S644" s="29" t="e">
        <f>J644/#REF!</f>
        <v>#REF!</v>
      </c>
      <c r="T644" s="29" t="e">
        <f>K644/#REF!</f>
        <v>#REF!</v>
      </c>
      <c r="U644" s="29" t="e">
        <f>L644/#REF!</f>
        <v>#REF!</v>
      </c>
      <c r="W644" t="str">
        <f>VLOOKUP(R644,'De Para'!$O$9:$P$25,2,FALSE)</f>
        <v>Lojas com todas as metas</v>
      </c>
      <c r="X644">
        <f>VLOOKUP(W644,content!$B:$C,2,FALSE)</f>
        <v>741869</v>
      </c>
      <c r="Y644">
        <f>VLOOKUP(F644&amp;W644,content!$E:$H,4,FALSE)</f>
        <v>741893</v>
      </c>
    </row>
    <row r="645" spans="1:25" x14ac:dyDescent="0.25">
      <c r="A645">
        <v>1503</v>
      </c>
      <c r="B645" t="str">
        <f>VLOOKUP($A645,'De Para'!$AI$2:$AL$1051,2,0)</f>
        <v>TRINDADE - GO</v>
      </c>
      <c r="C645">
        <f>VLOOKUP($A645,'De Para'!$AI$2:$AL$1051,3,0)</f>
        <v>118</v>
      </c>
      <c r="D645" t="str">
        <f>VLOOKUP($A645,'De Para'!$AI$2:$AL$1051,4,0)</f>
        <v>SPI/CO</v>
      </c>
      <c r="E645">
        <v>0</v>
      </c>
      <c r="F645" s="7" t="str">
        <f>VLOOKUP($A645,'[1]PORTE 18-19'!$A$4:$M$1053,13,0)</f>
        <v>PORTE 3</v>
      </c>
      <c r="G645">
        <f>VLOOKUP($F645,'De Para'!$M$2:$O$7,3,0)</f>
        <v>90</v>
      </c>
      <c r="H645" s="7" t="str">
        <f>VLOOKUP($R645,'De Para'!$M$10:$N$25,2,0)</f>
        <v>PERFIL A</v>
      </c>
      <c r="I645" s="7" t="str">
        <f t="shared" si="76"/>
        <v>PORTE 3 / PERFIL A</v>
      </c>
      <c r="J645" s="1">
        <f>VLOOKUP($A645,'De Para'!$D$2:$E$1051,2,0)</f>
        <v>346929.42</v>
      </c>
      <c r="K645" s="1">
        <f>VLOOKUP($A645,'De Para'!$A$2:$B$1051,2,0)</f>
        <v>230582.16227786464</v>
      </c>
      <c r="L645" s="1">
        <f>VLOOKUP(A645,'De Para'!$G$2:$H$1050,2,0)</f>
        <v>75265.437967488004</v>
      </c>
      <c r="M645">
        <f>VLOOKUP($A645,'De Para'!$J$2:$K$1051,2,0)</f>
        <v>74</v>
      </c>
      <c r="N645">
        <f t="shared" si="78"/>
        <v>1</v>
      </c>
      <c r="O645">
        <f t="shared" si="79"/>
        <v>1</v>
      </c>
      <c r="P645">
        <f t="shared" si="80"/>
        <v>1</v>
      </c>
      <c r="Q645">
        <f t="shared" si="81"/>
        <v>1</v>
      </c>
      <c r="R645" t="str">
        <f t="shared" si="77"/>
        <v>1111</v>
      </c>
      <c r="S645" s="29" t="e">
        <f>J645/#REF!</f>
        <v>#REF!</v>
      </c>
      <c r="T645" s="29" t="e">
        <f>K645/#REF!</f>
        <v>#REF!</v>
      </c>
      <c r="U645" s="29" t="e">
        <f>L645/#REF!</f>
        <v>#REF!</v>
      </c>
      <c r="W645" t="str">
        <f>VLOOKUP(R645,'De Para'!$O$9:$P$25,2,FALSE)</f>
        <v>Lojas com todas as metas</v>
      </c>
      <c r="X645">
        <f>VLOOKUP(W645,content!$B:$C,2,FALSE)</f>
        <v>741869</v>
      </c>
      <c r="Y645">
        <f>VLOOKUP(F645&amp;W645,content!$E:$H,4,FALSE)</f>
        <v>741893</v>
      </c>
    </row>
    <row r="646" spans="1:25" x14ac:dyDescent="0.25">
      <c r="A646">
        <v>1504</v>
      </c>
      <c r="B646" t="str">
        <f>VLOOKUP($A646,'De Para'!$AI$2:$AL$1051,2,0)</f>
        <v>JEQUIÉ - BA</v>
      </c>
      <c r="C646">
        <f>VLOOKUP($A646,'De Para'!$AI$2:$AL$1051,3,0)</f>
        <v>416</v>
      </c>
      <c r="D646" t="str">
        <f>VLOOKUP($A646,'De Para'!$AI$2:$AL$1051,4,0)</f>
        <v>MG/NE</v>
      </c>
      <c r="E646">
        <v>0</v>
      </c>
      <c r="F646" s="7" t="str">
        <f>VLOOKUP($A646,'[1]PORTE 18-19'!$A$4:$M$1053,13,0)</f>
        <v>PORTE 3</v>
      </c>
      <c r="G646">
        <f>VLOOKUP($F646,'De Para'!$M$2:$O$7,3,0)</f>
        <v>90</v>
      </c>
      <c r="H646" s="7" t="str">
        <f>VLOOKUP($R646,'De Para'!$M$10:$N$25,2,0)</f>
        <v>PERFIL A</v>
      </c>
      <c r="I646" s="7" t="str">
        <f t="shared" si="76"/>
        <v>PORTE 3 / PERFIL A</v>
      </c>
      <c r="J646" s="1">
        <f>VLOOKUP($A646,'De Para'!$D$2:$E$1051,2,0)</f>
        <v>185354.38</v>
      </c>
      <c r="K646" s="1">
        <f>VLOOKUP($A646,'De Para'!$A$2:$B$1051,2,0)</f>
        <v>189004.15256296686</v>
      </c>
      <c r="L646" s="1">
        <f>VLOOKUP(A646,'De Para'!$G$2:$H$1050,2,0)</f>
        <v>49580.294300565198</v>
      </c>
      <c r="M646">
        <f>VLOOKUP($A646,'De Para'!$J$2:$K$1051,2,0)</f>
        <v>130</v>
      </c>
      <c r="N646">
        <f t="shared" si="78"/>
        <v>1</v>
      </c>
      <c r="O646">
        <f t="shared" si="79"/>
        <v>1</v>
      </c>
      <c r="P646">
        <f t="shared" si="80"/>
        <v>1</v>
      </c>
      <c r="Q646">
        <f t="shared" si="81"/>
        <v>1</v>
      </c>
      <c r="R646" t="str">
        <f t="shared" si="77"/>
        <v>1111</v>
      </c>
      <c r="S646" s="29" t="e">
        <f>J646/#REF!</f>
        <v>#REF!</v>
      </c>
      <c r="T646" s="29" t="e">
        <f>K646/#REF!</f>
        <v>#REF!</v>
      </c>
      <c r="U646" s="29" t="e">
        <f>L646/#REF!</f>
        <v>#REF!</v>
      </c>
      <c r="W646" t="str">
        <f>VLOOKUP(R646,'De Para'!$O$9:$P$25,2,FALSE)</f>
        <v>Lojas com todas as metas</v>
      </c>
      <c r="X646">
        <f>VLOOKUP(W646,content!$B:$C,2,FALSE)</f>
        <v>741869</v>
      </c>
      <c r="Y646">
        <f>VLOOKUP(F646&amp;W646,content!$E:$H,4,FALSE)</f>
        <v>741893</v>
      </c>
    </row>
    <row r="647" spans="1:25" x14ac:dyDescent="0.25">
      <c r="A647">
        <v>1505</v>
      </c>
      <c r="B647" t="str">
        <f>VLOOKUP($A647,'De Para'!$AI$2:$AL$1051,2,0)</f>
        <v>SHOP FAROL TUBARÃO - SC</v>
      </c>
      <c r="C647">
        <f>VLOOKUP($A647,'De Para'!$AI$2:$AL$1051,3,0)</f>
        <v>511</v>
      </c>
      <c r="D647" t="str">
        <f>VLOOKUP($A647,'De Para'!$AI$2:$AL$1051,4,0)</f>
        <v>SUL</v>
      </c>
      <c r="E647">
        <v>0</v>
      </c>
      <c r="F647" s="7" t="str">
        <f>VLOOKUP($A647,'[1]PORTE 18-19'!$A$4:$M$1053,13,0)</f>
        <v>PORTE 2</v>
      </c>
      <c r="G647">
        <f>VLOOKUP($F647,'De Para'!$M$2:$O$7,3,0)</f>
        <v>70</v>
      </c>
      <c r="H647" s="7" t="str">
        <f>VLOOKUP($R647,'De Para'!$M$10:$N$25,2,0)</f>
        <v>PERFIL A</v>
      </c>
      <c r="I647" s="7" t="str">
        <f t="shared" si="76"/>
        <v>PORTE 2 / PERFIL A</v>
      </c>
      <c r="J647" s="1">
        <f>VLOOKUP($A647,'De Para'!$D$2:$E$1051,2,0)</f>
        <v>147723.74000000002</v>
      </c>
      <c r="K647" s="1">
        <f>VLOOKUP($A647,'De Para'!$A$2:$B$1051,2,0)</f>
        <v>155699.72593351058</v>
      </c>
      <c r="L647" s="1">
        <f>VLOOKUP(A647,'De Para'!$G$2:$H$1050,2,0)</f>
        <v>38714.398499857984</v>
      </c>
      <c r="M647">
        <f>VLOOKUP($A647,'De Para'!$J$2:$K$1051,2,0)</f>
        <v>33</v>
      </c>
      <c r="N647">
        <f t="shared" si="78"/>
        <v>1</v>
      </c>
      <c r="O647">
        <f t="shared" si="79"/>
        <v>1</v>
      </c>
      <c r="P647">
        <f t="shared" si="80"/>
        <v>1</v>
      </c>
      <c r="Q647">
        <f t="shared" si="81"/>
        <v>1</v>
      </c>
      <c r="R647" t="str">
        <f t="shared" si="77"/>
        <v>1111</v>
      </c>
      <c r="S647" s="29" t="e">
        <f>J647/#REF!</f>
        <v>#REF!</v>
      </c>
      <c r="T647" s="29" t="e">
        <f>K647/#REF!</f>
        <v>#REF!</v>
      </c>
      <c r="U647" s="29" t="e">
        <f>L647/#REF!</f>
        <v>#REF!</v>
      </c>
      <c r="W647" t="str">
        <f>VLOOKUP(R647,'De Para'!$O$9:$P$25,2,FALSE)</f>
        <v>Lojas com todas as metas</v>
      </c>
      <c r="X647">
        <f>VLOOKUP(W647,content!$B:$C,2,FALSE)</f>
        <v>741869</v>
      </c>
      <c r="Y647">
        <f>VLOOKUP(F647&amp;W647,content!$E:$H,4,FALSE)</f>
        <v>741882</v>
      </c>
    </row>
    <row r="648" spans="1:25" x14ac:dyDescent="0.25">
      <c r="A648">
        <v>1506</v>
      </c>
      <c r="B648" t="str">
        <f>VLOOKUP($A648,'De Para'!$AI$2:$AL$1051,2,0)</f>
        <v>ASSIS BRASIL - RS</v>
      </c>
      <c r="C648">
        <f>VLOOKUP($A648,'De Para'!$AI$2:$AL$1051,3,0)</f>
        <v>510</v>
      </c>
      <c r="D648" t="str">
        <f>VLOOKUP($A648,'De Para'!$AI$2:$AL$1051,4,0)</f>
        <v>SUL</v>
      </c>
      <c r="E648">
        <v>0</v>
      </c>
      <c r="F648" s="7" t="str">
        <f>VLOOKUP($A648,'[1]PORTE 18-19'!$A$4:$M$1053,13,0)</f>
        <v>PORTE 3</v>
      </c>
      <c r="G648">
        <f>VLOOKUP($F648,'De Para'!$M$2:$O$7,3,0)</f>
        <v>90</v>
      </c>
      <c r="H648" s="7" t="str">
        <f>VLOOKUP($R648,'De Para'!$M$10:$N$25,2,0)</f>
        <v>PERFIL A</v>
      </c>
      <c r="I648" s="7" t="str">
        <f t="shared" si="76"/>
        <v>PORTE 3 / PERFIL A</v>
      </c>
      <c r="J648" s="1">
        <f>VLOOKUP($A648,'De Para'!$D$2:$E$1051,2,0)</f>
        <v>268241.14000000007</v>
      </c>
      <c r="K648" s="1">
        <f>VLOOKUP($A648,'De Para'!$A$2:$B$1051,2,0)</f>
        <v>300317.51354791049</v>
      </c>
      <c r="L648" s="1">
        <f>VLOOKUP(A648,'De Para'!$G$2:$H$1050,2,0)</f>
        <v>51470.766831606175</v>
      </c>
      <c r="M648">
        <f>VLOOKUP($A648,'De Para'!$J$2:$K$1051,2,0)</f>
        <v>79</v>
      </c>
      <c r="N648">
        <f t="shared" si="78"/>
        <v>1</v>
      </c>
      <c r="O648">
        <f t="shared" si="79"/>
        <v>1</v>
      </c>
      <c r="P648">
        <f t="shared" si="80"/>
        <v>1</v>
      </c>
      <c r="Q648">
        <f t="shared" si="81"/>
        <v>1</v>
      </c>
      <c r="R648" t="str">
        <f t="shared" si="77"/>
        <v>1111</v>
      </c>
      <c r="S648" s="29" t="e">
        <f>J648/#REF!</f>
        <v>#REF!</v>
      </c>
      <c r="T648" s="29" t="e">
        <f>K648/#REF!</f>
        <v>#REF!</v>
      </c>
      <c r="U648" s="29" t="e">
        <f>L648/#REF!</f>
        <v>#REF!</v>
      </c>
      <c r="W648" t="str">
        <f>VLOOKUP(R648,'De Para'!$O$9:$P$25,2,FALSE)</f>
        <v>Lojas com todas as metas</v>
      </c>
      <c r="X648">
        <f>VLOOKUP(W648,content!$B:$C,2,FALSE)</f>
        <v>741869</v>
      </c>
      <c r="Y648">
        <f>VLOOKUP(F648&amp;W648,content!$E:$H,4,FALSE)</f>
        <v>741893</v>
      </c>
    </row>
    <row r="649" spans="1:25" x14ac:dyDescent="0.25">
      <c r="A649">
        <v>1507</v>
      </c>
      <c r="B649" t="str">
        <f>VLOOKUP($A649,'De Para'!$AI$2:$AL$1051,2,0)</f>
        <v>PENÁPOLIS - SP</v>
      </c>
      <c r="C649">
        <f>VLOOKUP($A649,'De Para'!$AI$2:$AL$1051,3,0)</f>
        <v>515</v>
      </c>
      <c r="D649" t="str">
        <f>VLOOKUP($A649,'De Para'!$AI$2:$AL$1051,4,0)</f>
        <v>SUL</v>
      </c>
      <c r="E649">
        <v>0</v>
      </c>
      <c r="F649" s="7" t="str">
        <f>VLOOKUP($A649,'[1]PORTE 18-19'!$A$4:$M$1053,13,0)</f>
        <v>PORTE 2</v>
      </c>
      <c r="G649">
        <f>VLOOKUP($F649,'De Para'!$M$2:$O$7,3,0)</f>
        <v>70</v>
      </c>
      <c r="H649" s="7" t="str">
        <f>VLOOKUP($R649,'De Para'!$M$10:$N$25,2,0)</f>
        <v>PERFIL A</v>
      </c>
      <c r="I649" s="7" t="str">
        <f t="shared" si="76"/>
        <v>PORTE 2 / PERFIL A</v>
      </c>
      <c r="J649" s="1">
        <f>VLOOKUP($A649,'De Para'!$D$2:$E$1051,2,0)</f>
        <v>284248.28000000003</v>
      </c>
      <c r="K649" s="1">
        <f>VLOOKUP($A649,'De Para'!$A$2:$B$1051,2,0)</f>
        <v>136763.62754317155</v>
      </c>
      <c r="L649" s="1">
        <f>VLOOKUP(A649,'De Para'!$G$2:$H$1050,2,0)</f>
        <v>66462.062804086076</v>
      </c>
      <c r="M649">
        <f>VLOOKUP($A649,'De Para'!$J$2:$K$1051,2,0)</f>
        <v>82</v>
      </c>
      <c r="N649">
        <f t="shared" si="78"/>
        <v>1</v>
      </c>
      <c r="O649">
        <f t="shared" si="79"/>
        <v>1</v>
      </c>
      <c r="P649">
        <f t="shared" si="80"/>
        <v>1</v>
      </c>
      <c r="Q649">
        <f t="shared" si="81"/>
        <v>1</v>
      </c>
      <c r="R649" t="str">
        <f t="shared" si="77"/>
        <v>1111</v>
      </c>
      <c r="S649" s="29" t="e">
        <f>J649/#REF!</f>
        <v>#REF!</v>
      </c>
      <c r="T649" s="29" t="e">
        <f>K649/#REF!</f>
        <v>#REF!</v>
      </c>
      <c r="U649" s="29" t="e">
        <f>L649/#REF!</f>
        <v>#REF!</v>
      </c>
      <c r="W649" t="str">
        <f>VLOOKUP(R649,'De Para'!$O$9:$P$25,2,FALSE)</f>
        <v>Lojas com todas as metas</v>
      </c>
      <c r="X649">
        <f>VLOOKUP(W649,content!$B:$C,2,FALSE)</f>
        <v>741869</v>
      </c>
      <c r="Y649">
        <f>VLOOKUP(F649&amp;W649,content!$E:$H,4,FALSE)</f>
        <v>741882</v>
      </c>
    </row>
    <row r="650" spans="1:25" x14ac:dyDescent="0.25">
      <c r="A650">
        <v>1508</v>
      </c>
      <c r="B650" t="str">
        <f>VLOOKUP($A650,'De Para'!$AI$2:$AL$1051,2,0)</f>
        <v>JABOTICABAL - SP</v>
      </c>
      <c r="C650">
        <f>VLOOKUP($A650,'De Para'!$AI$2:$AL$1051,3,0)</f>
        <v>111</v>
      </c>
      <c r="D650" t="str">
        <f>VLOOKUP($A650,'De Para'!$AI$2:$AL$1051,4,0)</f>
        <v>SPI/CO</v>
      </c>
      <c r="E650">
        <v>0</v>
      </c>
      <c r="F650" s="7" t="str">
        <f>VLOOKUP($A650,'[1]PORTE 18-19'!$A$4:$M$1053,13,0)</f>
        <v>PORTE 2</v>
      </c>
      <c r="G650">
        <f>VLOOKUP($F650,'De Para'!$M$2:$O$7,3,0)</f>
        <v>70</v>
      </c>
      <c r="H650" s="7" t="str">
        <f>VLOOKUP($R650,'De Para'!$M$10:$N$25,2,0)</f>
        <v>PERFIL A</v>
      </c>
      <c r="I650" s="7" t="str">
        <f t="shared" si="76"/>
        <v>PORTE 2 / PERFIL A</v>
      </c>
      <c r="J650" s="1">
        <f>VLOOKUP($A650,'De Para'!$D$2:$E$1051,2,0)</f>
        <v>188883.87</v>
      </c>
      <c r="K650" s="1">
        <f>VLOOKUP($A650,'De Para'!$A$2:$B$1051,2,0)</f>
        <v>116674.55283116418</v>
      </c>
      <c r="L650" s="1">
        <f>VLOOKUP(A650,'De Para'!$G$2:$H$1050,2,0)</f>
        <v>43480.530571493633</v>
      </c>
      <c r="M650">
        <f>VLOOKUP($A650,'De Para'!$J$2:$K$1051,2,0)</f>
        <v>48</v>
      </c>
      <c r="N650">
        <f t="shared" si="78"/>
        <v>1</v>
      </c>
      <c r="O650">
        <f t="shared" si="79"/>
        <v>1</v>
      </c>
      <c r="P650">
        <f t="shared" si="80"/>
        <v>1</v>
      </c>
      <c r="Q650">
        <f t="shared" si="81"/>
        <v>1</v>
      </c>
      <c r="R650" t="str">
        <f t="shared" si="77"/>
        <v>1111</v>
      </c>
      <c r="S650" s="29" t="e">
        <f>J650/#REF!</f>
        <v>#REF!</v>
      </c>
      <c r="T650" s="29" t="e">
        <f>K650/#REF!</f>
        <v>#REF!</v>
      </c>
      <c r="U650" s="29" t="e">
        <f>L650/#REF!</f>
        <v>#REF!</v>
      </c>
      <c r="W650" t="str">
        <f>VLOOKUP(R650,'De Para'!$O$9:$P$25,2,FALSE)</f>
        <v>Lojas com todas as metas</v>
      </c>
      <c r="X650">
        <f>VLOOKUP(W650,content!$B:$C,2,FALSE)</f>
        <v>741869</v>
      </c>
      <c r="Y650">
        <f>VLOOKUP(F650&amp;W650,content!$E:$H,4,FALSE)</f>
        <v>741882</v>
      </c>
    </row>
    <row r="651" spans="1:25" x14ac:dyDescent="0.25">
      <c r="A651">
        <v>1509</v>
      </c>
      <c r="B651" t="str">
        <f>VLOOKUP($A651,'De Para'!$AI$2:$AL$1051,2,0)</f>
        <v>SHOP METRO BOULEV. TATUAPÉ  - SP</v>
      </c>
      <c r="C651">
        <f>VLOOKUP($A651,'De Para'!$AI$2:$AL$1051,3,0)</f>
        <v>319</v>
      </c>
      <c r="D651" t="str">
        <f>VLOOKUP($A651,'De Para'!$AI$2:$AL$1051,4,0)</f>
        <v>GDE SP</v>
      </c>
      <c r="E651">
        <v>0</v>
      </c>
      <c r="F651" s="7" t="str">
        <f>VLOOKUP($A651,'[1]PORTE 18-19'!$A$4:$M$1053,13,0)</f>
        <v>PORTE 2</v>
      </c>
      <c r="G651">
        <f>VLOOKUP($F651,'De Para'!$M$2:$O$7,3,0)</f>
        <v>70</v>
      </c>
      <c r="H651" s="7" t="str">
        <f>VLOOKUP($R651,'De Para'!$M$10:$N$25,2,0)</f>
        <v>PERFIL A</v>
      </c>
      <c r="I651" s="7" t="str">
        <f t="shared" si="76"/>
        <v>PORTE 2 / PERFIL A</v>
      </c>
      <c r="J651" s="1">
        <f>VLOOKUP($A651,'De Para'!$D$2:$E$1051,2,0)</f>
        <v>160319.28</v>
      </c>
      <c r="K651" s="1">
        <f>VLOOKUP($A651,'De Para'!$A$2:$B$1051,2,0)</f>
        <v>171710.08399909016</v>
      </c>
      <c r="L651" s="1">
        <f>VLOOKUP(A651,'De Para'!$G$2:$H$1050,2,0)</f>
        <v>78399.89345759718</v>
      </c>
      <c r="M651">
        <f>VLOOKUP($A651,'De Para'!$J$2:$K$1051,2,0)</f>
        <v>51</v>
      </c>
      <c r="N651">
        <f t="shared" si="78"/>
        <v>1</v>
      </c>
      <c r="O651">
        <f t="shared" si="79"/>
        <v>1</v>
      </c>
      <c r="P651">
        <f t="shared" si="80"/>
        <v>1</v>
      </c>
      <c r="Q651">
        <f t="shared" si="81"/>
        <v>1</v>
      </c>
      <c r="R651" t="str">
        <f t="shared" si="77"/>
        <v>1111</v>
      </c>
      <c r="S651" s="29" t="e">
        <f>J651/#REF!</f>
        <v>#REF!</v>
      </c>
      <c r="T651" s="29" t="e">
        <f>K651/#REF!</f>
        <v>#REF!</v>
      </c>
      <c r="U651" s="29" t="e">
        <f>L651/#REF!</f>
        <v>#REF!</v>
      </c>
      <c r="W651" t="str">
        <f>VLOOKUP(R651,'De Para'!$O$9:$P$25,2,FALSE)</f>
        <v>Lojas com todas as metas</v>
      </c>
      <c r="X651">
        <f>VLOOKUP(W651,content!$B:$C,2,FALSE)</f>
        <v>741869</v>
      </c>
      <c r="Y651">
        <f>VLOOKUP(F651&amp;W651,content!$E:$H,4,FALSE)</f>
        <v>741882</v>
      </c>
    </row>
    <row r="652" spans="1:25" x14ac:dyDescent="0.25">
      <c r="A652">
        <v>1510</v>
      </c>
      <c r="B652" t="str">
        <f>VLOOKUP($A652,'De Para'!$AI$2:$AL$1051,2,0)</f>
        <v>GUAIANAZES 2 - SP</v>
      </c>
      <c r="C652">
        <f>VLOOKUP($A652,'De Para'!$AI$2:$AL$1051,3,0)</f>
        <v>316</v>
      </c>
      <c r="D652" t="str">
        <f>VLOOKUP($A652,'De Para'!$AI$2:$AL$1051,4,0)</f>
        <v>GDE SP</v>
      </c>
      <c r="E652">
        <v>0</v>
      </c>
      <c r="F652" s="7" t="str">
        <f>VLOOKUP($A652,'[1]PORTE 18-19'!$A$4:$M$1053,13,0)</f>
        <v>PORTE 4</v>
      </c>
      <c r="G652">
        <f>VLOOKUP($F652,'De Para'!$M$2:$O$7,3,0)</f>
        <v>115</v>
      </c>
      <c r="H652" s="7" t="str">
        <f>VLOOKUP($R652,'De Para'!$M$10:$N$25,2,0)</f>
        <v>PERFIL A</v>
      </c>
      <c r="I652" s="7" t="str">
        <f t="shared" si="76"/>
        <v>PORTE 4 / PERFIL A</v>
      </c>
      <c r="J652" s="1">
        <f>VLOOKUP($A652,'De Para'!$D$2:$E$1051,2,0)</f>
        <v>499001.38999999996</v>
      </c>
      <c r="K652" s="1">
        <f>VLOOKUP($A652,'De Para'!$A$2:$B$1051,2,0)</f>
        <v>623821.18561856938</v>
      </c>
      <c r="L652" s="1">
        <f>VLOOKUP(A652,'De Para'!$G$2:$H$1050,2,0)</f>
        <v>105528.99306796049</v>
      </c>
      <c r="M652">
        <f>VLOOKUP($A652,'De Para'!$J$2:$K$1051,2,0)</f>
        <v>128</v>
      </c>
      <c r="N652">
        <f t="shared" si="78"/>
        <v>1</v>
      </c>
      <c r="O652">
        <f t="shared" si="79"/>
        <v>1</v>
      </c>
      <c r="P652">
        <f t="shared" si="80"/>
        <v>1</v>
      </c>
      <c r="Q652">
        <f t="shared" si="81"/>
        <v>1</v>
      </c>
      <c r="R652" t="str">
        <f t="shared" si="77"/>
        <v>1111</v>
      </c>
      <c r="S652" s="29" t="e">
        <f>J652/#REF!</f>
        <v>#REF!</v>
      </c>
      <c r="T652" s="29" t="e">
        <f>K652/#REF!</f>
        <v>#REF!</v>
      </c>
      <c r="U652" s="29" t="e">
        <f>L652/#REF!</f>
        <v>#REF!</v>
      </c>
      <c r="W652" t="str">
        <f>VLOOKUP(R652,'De Para'!$O$9:$P$25,2,FALSE)</f>
        <v>Lojas com todas as metas</v>
      </c>
      <c r="X652">
        <f>VLOOKUP(W652,content!$B:$C,2,FALSE)</f>
        <v>741869</v>
      </c>
      <c r="Y652">
        <f>VLOOKUP(F652&amp;W652,content!$E:$H,4,FALSE)</f>
        <v>741916</v>
      </c>
    </row>
    <row r="653" spans="1:25" x14ac:dyDescent="0.25">
      <c r="A653">
        <v>1511</v>
      </c>
      <c r="B653" t="str">
        <f>VLOOKUP($A653,'De Para'!$AI$2:$AL$1051,2,0)</f>
        <v>JUNDIAÍ 2 - SP</v>
      </c>
      <c r="C653">
        <f>VLOOKUP($A653,'De Para'!$AI$2:$AL$1051,3,0)</f>
        <v>114</v>
      </c>
      <c r="D653" t="str">
        <f>VLOOKUP($A653,'De Para'!$AI$2:$AL$1051,4,0)</f>
        <v>SPI/CO</v>
      </c>
      <c r="E653">
        <v>0</v>
      </c>
      <c r="F653" s="7" t="str">
        <f>VLOOKUP($A653,'[1]PORTE 18-19'!$A$4:$M$1053,13,0)</f>
        <v>PORTE 4</v>
      </c>
      <c r="G653">
        <f>VLOOKUP($F653,'De Para'!$M$2:$O$7,3,0)</f>
        <v>115</v>
      </c>
      <c r="H653" s="7" t="str">
        <f>VLOOKUP($R653,'De Para'!$M$10:$N$25,2,0)</f>
        <v>PERFIL A</v>
      </c>
      <c r="I653" s="7" t="str">
        <f t="shared" si="76"/>
        <v>PORTE 4 / PERFIL A</v>
      </c>
      <c r="J653" s="1">
        <f>VLOOKUP($A653,'De Para'!$D$2:$E$1051,2,0)</f>
        <v>456269.51999999996</v>
      </c>
      <c r="K653" s="1">
        <f>VLOOKUP($A653,'De Para'!$A$2:$B$1051,2,0)</f>
        <v>379547.44047957484</v>
      </c>
      <c r="L653" s="1">
        <f>VLOOKUP(A653,'De Para'!$G$2:$H$1050,2,0)</f>
        <v>123524.46840538233</v>
      </c>
      <c r="M653">
        <f>VLOOKUP($A653,'De Para'!$J$2:$K$1051,2,0)</f>
        <v>74</v>
      </c>
      <c r="N653">
        <f t="shared" si="78"/>
        <v>1</v>
      </c>
      <c r="O653">
        <f t="shared" si="79"/>
        <v>1</v>
      </c>
      <c r="P653">
        <f t="shared" si="80"/>
        <v>1</v>
      </c>
      <c r="Q653">
        <f t="shared" si="81"/>
        <v>1</v>
      </c>
      <c r="R653" t="str">
        <f t="shared" si="77"/>
        <v>1111</v>
      </c>
      <c r="S653" s="29" t="e">
        <f>J653/#REF!</f>
        <v>#REF!</v>
      </c>
      <c r="T653" s="29" t="e">
        <f>K653/#REF!</f>
        <v>#REF!</v>
      </c>
      <c r="U653" s="29" t="e">
        <f>L653/#REF!</f>
        <v>#REF!</v>
      </c>
      <c r="W653" t="str">
        <f>VLOOKUP(R653,'De Para'!$O$9:$P$25,2,FALSE)</f>
        <v>Lojas com todas as metas</v>
      </c>
      <c r="X653">
        <f>VLOOKUP(W653,content!$B:$C,2,FALSE)</f>
        <v>741869</v>
      </c>
      <c r="Y653">
        <f>VLOOKUP(F653&amp;W653,content!$E:$H,4,FALSE)</f>
        <v>741916</v>
      </c>
    </row>
    <row r="654" spans="1:25" x14ac:dyDescent="0.25">
      <c r="A654">
        <v>1515</v>
      </c>
      <c r="B654" t="str">
        <f>VLOOKUP($A654,'De Para'!$AI$2:$AL$1051,2,0)</f>
        <v>PAU DA LIMA SALVADOR - BA</v>
      </c>
      <c r="C654">
        <f>VLOOKUP($A654,'De Para'!$AI$2:$AL$1051,3,0)</f>
        <v>415</v>
      </c>
      <c r="D654" t="str">
        <f>VLOOKUP($A654,'De Para'!$AI$2:$AL$1051,4,0)</f>
        <v>MG/NE</v>
      </c>
      <c r="E654">
        <v>0</v>
      </c>
      <c r="F654" s="7" t="str">
        <f>VLOOKUP($A654,'[1]PORTE 18-19'!$A$4:$M$1053,13,0)</f>
        <v>PORTE 3</v>
      </c>
      <c r="G654">
        <f>VLOOKUP($F654,'De Para'!$M$2:$O$7,3,0)</f>
        <v>90</v>
      </c>
      <c r="H654" s="7" t="str">
        <f>VLOOKUP($R654,'De Para'!$M$10:$N$25,2,0)</f>
        <v>PERFIL A</v>
      </c>
      <c r="I654" s="7" t="str">
        <f t="shared" si="76"/>
        <v>PORTE 3 / PERFIL A</v>
      </c>
      <c r="J654" s="1">
        <f>VLOOKUP($A654,'De Para'!$D$2:$E$1051,2,0)</f>
        <v>153082.78999999998</v>
      </c>
      <c r="K654" s="1">
        <f>VLOOKUP($A654,'De Para'!$A$2:$B$1051,2,0)</f>
        <v>475868.19664368127</v>
      </c>
      <c r="L654" s="1">
        <f>VLOOKUP(A654,'De Para'!$G$2:$H$1050,2,0)</f>
        <v>48598.03015400876</v>
      </c>
      <c r="M654">
        <f>VLOOKUP($A654,'De Para'!$J$2:$K$1051,2,0)</f>
        <v>105</v>
      </c>
      <c r="N654">
        <f t="shared" si="78"/>
        <v>1</v>
      </c>
      <c r="O654">
        <f t="shared" si="79"/>
        <v>1</v>
      </c>
      <c r="P654">
        <f t="shared" si="80"/>
        <v>1</v>
      </c>
      <c r="Q654">
        <f t="shared" si="81"/>
        <v>1</v>
      </c>
      <c r="R654" t="str">
        <f t="shared" si="77"/>
        <v>1111</v>
      </c>
      <c r="S654" s="29" t="e">
        <f>J654/#REF!</f>
        <v>#REF!</v>
      </c>
      <c r="T654" s="29" t="e">
        <f>K654/#REF!</f>
        <v>#REF!</v>
      </c>
      <c r="U654" s="29" t="e">
        <f>L654/#REF!</f>
        <v>#REF!</v>
      </c>
      <c r="W654" t="str">
        <f>VLOOKUP(R654,'De Para'!$O$9:$P$25,2,FALSE)</f>
        <v>Lojas com todas as metas</v>
      </c>
      <c r="X654">
        <f>VLOOKUP(W654,content!$B:$C,2,FALSE)</f>
        <v>741869</v>
      </c>
      <c r="Y654">
        <f>VLOOKUP(F654&amp;W654,content!$E:$H,4,FALSE)</f>
        <v>741893</v>
      </c>
    </row>
    <row r="655" spans="1:25" x14ac:dyDescent="0.25">
      <c r="A655">
        <v>1516</v>
      </c>
      <c r="B655" t="str">
        <f>VLOOKUP($A655,'De Para'!$AI$2:$AL$1051,2,0)</f>
        <v>AQUIDAUANA - MS</v>
      </c>
      <c r="C655">
        <f>VLOOKUP($A655,'De Para'!$AI$2:$AL$1051,3,0)</f>
        <v>516</v>
      </c>
      <c r="D655" t="str">
        <f>VLOOKUP($A655,'De Para'!$AI$2:$AL$1051,4,0)</f>
        <v>SUL</v>
      </c>
      <c r="E655">
        <v>0</v>
      </c>
      <c r="F655" s="7" t="str">
        <f>VLOOKUP($A655,'[1]PORTE 18-19'!$A$4:$M$1053,13,0)</f>
        <v>PORTE 2</v>
      </c>
      <c r="G655">
        <f>VLOOKUP($F655,'De Para'!$M$2:$O$7,3,0)</f>
        <v>70</v>
      </c>
      <c r="H655" s="7" t="str">
        <f>VLOOKUP($R655,'De Para'!$M$10:$N$25,2,0)</f>
        <v>PERFIL A</v>
      </c>
      <c r="I655" s="7" t="str">
        <f t="shared" si="76"/>
        <v>PORTE 2 / PERFIL A</v>
      </c>
      <c r="J655" s="1">
        <f>VLOOKUP($A655,'De Para'!$D$2:$E$1051,2,0)</f>
        <v>325600.83</v>
      </c>
      <c r="K655" s="1">
        <f>VLOOKUP($A655,'De Para'!$A$2:$B$1051,2,0)</f>
        <v>141429.40964203744</v>
      </c>
      <c r="L655" s="1">
        <f>VLOOKUP(A655,'De Para'!$G$2:$H$1050,2,0)</f>
        <v>40340.905711132924</v>
      </c>
      <c r="M655">
        <f>VLOOKUP($A655,'De Para'!$J$2:$K$1051,2,0)</f>
        <v>58</v>
      </c>
      <c r="N655">
        <f t="shared" si="78"/>
        <v>1</v>
      </c>
      <c r="O655">
        <f t="shared" si="79"/>
        <v>1</v>
      </c>
      <c r="P655">
        <f t="shared" si="80"/>
        <v>1</v>
      </c>
      <c r="Q655">
        <f t="shared" si="81"/>
        <v>1</v>
      </c>
      <c r="R655" t="str">
        <f t="shared" si="77"/>
        <v>1111</v>
      </c>
      <c r="S655" s="29" t="e">
        <f>J655/#REF!</f>
        <v>#REF!</v>
      </c>
      <c r="T655" s="29" t="e">
        <f>K655/#REF!</f>
        <v>#REF!</v>
      </c>
      <c r="U655" s="29" t="e">
        <f>L655/#REF!</f>
        <v>#REF!</v>
      </c>
      <c r="W655" t="str">
        <f>VLOOKUP(R655,'De Para'!$O$9:$P$25,2,FALSE)</f>
        <v>Lojas com todas as metas</v>
      </c>
      <c r="X655">
        <f>VLOOKUP(W655,content!$B:$C,2,FALSE)</f>
        <v>741869</v>
      </c>
      <c r="Y655">
        <f>VLOOKUP(F655&amp;W655,content!$E:$H,4,FALSE)</f>
        <v>741882</v>
      </c>
    </row>
    <row r="656" spans="1:25" x14ac:dyDescent="0.25">
      <c r="A656">
        <v>1517</v>
      </c>
      <c r="B656" t="str">
        <f>VLOOKUP($A656,'De Para'!$AI$2:$AL$1051,2,0)</f>
        <v>PONTA PORÃ - MS</v>
      </c>
      <c r="C656">
        <f>VLOOKUP($A656,'De Para'!$AI$2:$AL$1051,3,0)</f>
        <v>516</v>
      </c>
      <c r="D656" t="str">
        <f>VLOOKUP($A656,'De Para'!$AI$2:$AL$1051,4,0)</f>
        <v>SUL</v>
      </c>
      <c r="E656">
        <v>0</v>
      </c>
      <c r="F656" s="7" t="str">
        <f>VLOOKUP($A656,'[1]PORTE 18-19'!$A$4:$M$1053,13,0)</f>
        <v>PORTE 3</v>
      </c>
      <c r="G656">
        <f>VLOOKUP($F656,'De Para'!$M$2:$O$7,3,0)</f>
        <v>90</v>
      </c>
      <c r="H656" s="7" t="str">
        <f>VLOOKUP($R656,'De Para'!$M$10:$N$25,2,0)</f>
        <v>PERFIL A</v>
      </c>
      <c r="I656" s="7" t="str">
        <f t="shared" si="76"/>
        <v>PORTE 3 / PERFIL A</v>
      </c>
      <c r="J656" s="1">
        <f>VLOOKUP($A656,'De Para'!$D$2:$E$1051,2,0)</f>
        <v>343765.05</v>
      </c>
      <c r="K656" s="1">
        <f>VLOOKUP($A656,'De Para'!$A$2:$B$1051,2,0)</f>
        <v>345497.06634080078</v>
      </c>
      <c r="L656" s="1">
        <f>VLOOKUP(A656,'De Para'!$G$2:$H$1050,2,0)</f>
        <v>43114.040706709406</v>
      </c>
      <c r="M656">
        <f>VLOOKUP($A656,'De Para'!$J$2:$K$1051,2,0)</f>
        <v>63</v>
      </c>
      <c r="N656">
        <f t="shared" si="78"/>
        <v>1</v>
      </c>
      <c r="O656">
        <f t="shared" si="79"/>
        <v>1</v>
      </c>
      <c r="P656">
        <f t="shared" si="80"/>
        <v>1</v>
      </c>
      <c r="Q656">
        <f t="shared" si="81"/>
        <v>1</v>
      </c>
      <c r="R656" t="str">
        <f t="shared" si="77"/>
        <v>1111</v>
      </c>
      <c r="S656" s="29" t="e">
        <f>J656/#REF!</f>
        <v>#REF!</v>
      </c>
      <c r="T656" s="29" t="e">
        <f>K656/#REF!</f>
        <v>#REF!</v>
      </c>
      <c r="U656" s="29" t="e">
        <f>L656/#REF!</f>
        <v>#REF!</v>
      </c>
      <c r="W656" t="str">
        <f>VLOOKUP(R656,'De Para'!$O$9:$P$25,2,FALSE)</f>
        <v>Lojas com todas as metas</v>
      </c>
      <c r="X656">
        <f>VLOOKUP(W656,content!$B:$C,2,FALSE)</f>
        <v>741869</v>
      </c>
      <c r="Y656">
        <f>VLOOKUP(F656&amp;W656,content!$E:$H,4,FALSE)</f>
        <v>741893</v>
      </c>
    </row>
    <row r="657" spans="1:25" x14ac:dyDescent="0.25">
      <c r="A657">
        <v>1519</v>
      </c>
      <c r="B657" t="str">
        <f>VLOOKUP($A657,'De Para'!$AI$2:$AL$1051,2,0)</f>
        <v>CALÇADA SALVADOR - BA</v>
      </c>
      <c r="C657">
        <f>VLOOKUP($A657,'De Para'!$AI$2:$AL$1051,3,0)</f>
        <v>416</v>
      </c>
      <c r="D657" t="str">
        <f>VLOOKUP($A657,'De Para'!$AI$2:$AL$1051,4,0)</f>
        <v>MG/NE</v>
      </c>
      <c r="E657">
        <v>0</v>
      </c>
      <c r="F657" s="7" t="str">
        <f>VLOOKUP($A657,'[1]PORTE 18-19'!$A$4:$M$1053,13,0)</f>
        <v>PORTE 4</v>
      </c>
      <c r="G657">
        <f>VLOOKUP($F657,'De Para'!$M$2:$O$7,3,0)</f>
        <v>115</v>
      </c>
      <c r="H657" s="7" t="str">
        <f>VLOOKUP($R657,'De Para'!$M$10:$N$25,2,0)</f>
        <v>PERFIL A</v>
      </c>
      <c r="I657" s="7" t="str">
        <f t="shared" si="76"/>
        <v>PORTE 4 / PERFIL A</v>
      </c>
      <c r="J657" s="1">
        <f>VLOOKUP($A657,'De Para'!$D$2:$E$1051,2,0)</f>
        <v>267372.54999999993</v>
      </c>
      <c r="K657" s="1">
        <f>VLOOKUP($A657,'De Para'!$A$2:$B$1051,2,0)</f>
        <v>595458.46307263873</v>
      </c>
      <c r="L657" s="1">
        <f>VLOOKUP(A657,'De Para'!$G$2:$H$1050,2,0)</f>
        <v>52873.451238983354</v>
      </c>
      <c r="M657">
        <f>VLOOKUP($A657,'De Para'!$J$2:$K$1051,2,0)</f>
        <v>127</v>
      </c>
      <c r="N657">
        <f t="shared" si="78"/>
        <v>1</v>
      </c>
      <c r="O657">
        <f t="shared" si="79"/>
        <v>1</v>
      </c>
      <c r="P657">
        <f t="shared" si="80"/>
        <v>1</v>
      </c>
      <c r="Q657">
        <f t="shared" si="81"/>
        <v>1</v>
      </c>
      <c r="R657" t="str">
        <f t="shared" si="77"/>
        <v>1111</v>
      </c>
      <c r="S657" s="29" t="e">
        <f>J657/#REF!</f>
        <v>#REF!</v>
      </c>
      <c r="T657" s="29" t="e">
        <f>K657/#REF!</f>
        <v>#REF!</v>
      </c>
      <c r="U657" s="29" t="e">
        <f>L657/#REF!</f>
        <v>#REF!</v>
      </c>
      <c r="W657" t="str">
        <f>VLOOKUP(R657,'De Para'!$O$9:$P$25,2,FALSE)</f>
        <v>Lojas com todas as metas</v>
      </c>
      <c r="X657">
        <f>VLOOKUP(W657,content!$B:$C,2,FALSE)</f>
        <v>741869</v>
      </c>
      <c r="Y657">
        <f>VLOOKUP(F657&amp;W657,content!$E:$H,4,FALSE)</f>
        <v>741916</v>
      </c>
    </row>
    <row r="658" spans="1:25" x14ac:dyDescent="0.25">
      <c r="A658">
        <v>1520</v>
      </c>
      <c r="B658" t="str">
        <f>VLOOKUP($A658,'De Para'!$AI$2:$AL$1051,2,0)</f>
        <v>FLORIANÓPOLIS 2 - SC</v>
      </c>
      <c r="C658">
        <f>VLOOKUP($A658,'De Para'!$AI$2:$AL$1051,3,0)</f>
        <v>511</v>
      </c>
      <c r="D658" t="str">
        <f>VLOOKUP($A658,'De Para'!$AI$2:$AL$1051,4,0)</f>
        <v>SUL</v>
      </c>
      <c r="E658">
        <v>0</v>
      </c>
      <c r="F658" s="7" t="str">
        <f>VLOOKUP($A658,'[1]PORTE 18-19'!$A$4:$M$1053,13,0)</f>
        <v>PORTE 3</v>
      </c>
      <c r="G658">
        <f>VLOOKUP($F658,'De Para'!$M$2:$O$7,3,0)</f>
        <v>90</v>
      </c>
      <c r="H658" s="7" t="str">
        <f>VLOOKUP($R658,'De Para'!$M$10:$N$25,2,0)</f>
        <v>PERFIL A</v>
      </c>
      <c r="I658" s="7" t="str">
        <f t="shared" si="76"/>
        <v>PORTE 3 / PERFIL A</v>
      </c>
      <c r="J658" s="1">
        <f>VLOOKUP($A658,'De Para'!$D$2:$E$1051,2,0)</f>
        <v>285527.53999999998</v>
      </c>
      <c r="K658" s="1">
        <f>VLOOKUP($A658,'De Para'!$A$2:$B$1051,2,0)</f>
        <v>343459.13271655288</v>
      </c>
      <c r="L658" s="1">
        <f>VLOOKUP(A658,'De Para'!$G$2:$H$1050,2,0)</f>
        <v>49393.267498472072</v>
      </c>
      <c r="M658">
        <f>VLOOKUP($A658,'De Para'!$J$2:$K$1051,2,0)</f>
        <v>53</v>
      </c>
      <c r="N658">
        <f t="shared" si="78"/>
        <v>1</v>
      </c>
      <c r="O658">
        <f t="shared" si="79"/>
        <v>1</v>
      </c>
      <c r="P658">
        <f t="shared" si="80"/>
        <v>1</v>
      </c>
      <c r="Q658">
        <f t="shared" si="81"/>
        <v>1</v>
      </c>
      <c r="R658" t="str">
        <f t="shared" si="77"/>
        <v>1111</v>
      </c>
      <c r="S658" s="29" t="e">
        <f>J658/#REF!</f>
        <v>#REF!</v>
      </c>
      <c r="T658" s="29" t="e">
        <f>K658/#REF!</f>
        <v>#REF!</v>
      </c>
      <c r="U658" s="29" t="e">
        <f>L658/#REF!</f>
        <v>#REF!</v>
      </c>
      <c r="W658" t="str">
        <f>VLOOKUP(R658,'De Para'!$O$9:$P$25,2,FALSE)</f>
        <v>Lojas com todas as metas</v>
      </c>
      <c r="X658">
        <f>VLOOKUP(W658,content!$B:$C,2,FALSE)</f>
        <v>741869</v>
      </c>
      <c r="Y658">
        <f>VLOOKUP(F658&amp;W658,content!$E:$H,4,FALSE)</f>
        <v>741893</v>
      </c>
    </row>
    <row r="659" spans="1:25" x14ac:dyDescent="0.25">
      <c r="A659">
        <v>1521</v>
      </c>
      <c r="B659" t="str">
        <f>VLOOKUP($A659,'De Para'!$AI$2:$AL$1051,2,0)</f>
        <v>CAMAÇARI - BA</v>
      </c>
      <c r="C659">
        <f>VLOOKUP($A659,'De Para'!$AI$2:$AL$1051,3,0)</f>
        <v>415</v>
      </c>
      <c r="D659" t="str">
        <f>VLOOKUP($A659,'De Para'!$AI$2:$AL$1051,4,0)</f>
        <v>MG/NE</v>
      </c>
      <c r="E659">
        <v>0</v>
      </c>
      <c r="F659" s="7" t="str">
        <f>VLOOKUP($A659,'[1]PORTE 18-19'!$A$4:$M$1053,13,0)</f>
        <v>PORTE 4</v>
      </c>
      <c r="G659">
        <f>VLOOKUP($F659,'De Para'!$M$2:$O$7,3,0)</f>
        <v>115</v>
      </c>
      <c r="H659" s="7" t="str">
        <f>VLOOKUP($R659,'De Para'!$M$10:$N$25,2,0)</f>
        <v>PERFIL A</v>
      </c>
      <c r="I659" s="7" t="str">
        <f t="shared" si="76"/>
        <v>PORTE 4 / PERFIL A</v>
      </c>
      <c r="J659" s="1">
        <f>VLOOKUP($A659,'De Para'!$D$2:$E$1051,2,0)</f>
        <v>390625.31999999995</v>
      </c>
      <c r="K659" s="1">
        <f>VLOOKUP($A659,'De Para'!$A$2:$B$1051,2,0)</f>
        <v>735534.1832328625</v>
      </c>
      <c r="L659" s="1">
        <f>VLOOKUP(A659,'De Para'!$G$2:$H$1050,2,0)</f>
        <v>81877.472668293587</v>
      </c>
      <c r="M659">
        <f>VLOOKUP($A659,'De Para'!$J$2:$K$1051,2,0)</f>
        <v>156</v>
      </c>
      <c r="N659">
        <f t="shared" si="78"/>
        <v>1</v>
      </c>
      <c r="O659">
        <f t="shared" si="79"/>
        <v>1</v>
      </c>
      <c r="P659">
        <f t="shared" si="80"/>
        <v>1</v>
      </c>
      <c r="Q659">
        <f t="shared" si="81"/>
        <v>1</v>
      </c>
      <c r="R659" t="str">
        <f t="shared" si="77"/>
        <v>1111</v>
      </c>
      <c r="S659" s="29" t="e">
        <f>J659/#REF!</f>
        <v>#REF!</v>
      </c>
      <c r="T659" s="29" t="e">
        <f>K659/#REF!</f>
        <v>#REF!</v>
      </c>
      <c r="U659" s="29" t="e">
        <f>L659/#REF!</f>
        <v>#REF!</v>
      </c>
      <c r="W659" t="str">
        <f>VLOOKUP(R659,'De Para'!$O$9:$P$25,2,FALSE)</f>
        <v>Lojas com todas as metas</v>
      </c>
      <c r="X659">
        <f>VLOOKUP(W659,content!$B:$C,2,FALSE)</f>
        <v>741869</v>
      </c>
      <c r="Y659">
        <f>VLOOKUP(F659&amp;W659,content!$E:$H,4,FALSE)</f>
        <v>741916</v>
      </c>
    </row>
    <row r="660" spans="1:25" x14ac:dyDescent="0.25">
      <c r="A660">
        <v>1523</v>
      </c>
      <c r="B660" t="str">
        <f>VLOOKUP($A660,'De Para'!$AI$2:$AL$1051,2,0)</f>
        <v>INDAIATUBA 2 - SP</v>
      </c>
      <c r="C660">
        <f>VLOOKUP($A660,'De Para'!$AI$2:$AL$1051,3,0)</f>
        <v>115</v>
      </c>
      <c r="D660" t="str">
        <f>VLOOKUP($A660,'De Para'!$AI$2:$AL$1051,4,0)</f>
        <v>SPI/CO</v>
      </c>
      <c r="E660">
        <v>0</v>
      </c>
      <c r="F660" s="7" t="str">
        <f>VLOOKUP($A660,'[1]PORTE 18-19'!$A$4:$M$1053,13,0)</f>
        <v>PORTE 3</v>
      </c>
      <c r="G660">
        <f>VLOOKUP($F660,'De Para'!$M$2:$O$7,3,0)</f>
        <v>90</v>
      </c>
      <c r="H660" s="7" t="str">
        <f>VLOOKUP($R660,'De Para'!$M$10:$N$25,2,0)</f>
        <v>PERFIL A</v>
      </c>
      <c r="I660" s="7" t="str">
        <f t="shared" si="76"/>
        <v>PORTE 3 / PERFIL A</v>
      </c>
      <c r="J660" s="1">
        <f>VLOOKUP($A660,'De Para'!$D$2:$E$1051,2,0)</f>
        <v>345660.5500000001</v>
      </c>
      <c r="K660" s="1">
        <f>VLOOKUP($A660,'De Para'!$A$2:$B$1051,2,0)</f>
        <v>263283.16609402426</v>
      </c>
      <c r="L660" s="1">
        <f>VLOOKUP(A660,'De Para'!$G$2:$H$1050,2,0)</f>
        <v>91902.724882052935</v>
      </c>
      <c r="M660">
        <f>VLOOKUP($A660,'De Para'!$J$2:$K$1051,2,0)</f>
        <v>75</v>
      </c>
      <c r="N660">
        <f t="shared" si="78"/>
        <v>1</v>
      </c>
      <c r="O660">
        <f t="shared" si="79"/>
        <v>1</v>
      </c>
      <c r="P660">
        <f t="shared" si="80"/>
        <v>1</v>
      </c>
      <c r="Q660">
        <f t="shared" si="81"/>
        <v>1</v>
      </c>
      <c r="R660" t="str">
        <f t="shared" si="77"/>
        <v>1111</v>
      </c>
      <c r="S660" s="29" t="e">
        <f>J660/#REF!</f>
        <v>#REF!</v>
      </c>
      <c r="T660" s="29" t="e">
        <f>K660/#REF!</f>
        <v>#REF!</v>
      </c>
      <c r="U660" s="29" t="e">
        <f>L660/#REF!</f>
        <v>#REF!</v>
      </c>
      <c r="W660" t="str">
        <f>VLOOKUP(R660,'De Para'!$O$9:$P$25,2,FALSE)</f>
        <v>Lojas com todas as metas</v>
      </c>
      <c r="X660">
        <f>VLOOKUP(W660,content!$B:$C,2,FALSE)</f>
        <v>741869</v>
      </c>
      <c r="Y660">
        <f>VLOOKUP(F660&amp;W660,content!$E:$H,4,FALSE)</f>
        <v>741893</v>
      </c>
    </row>
    <row r="661" spans="1:25" x14ac:dyDescent="0.25">
      <c r="A661">
        <v>1524</v>
      </c>
      <c r="B661" t="str">
        <f>VLOOKUP($A661,'De Para'!$AI$2:$AL$1051,2,0)</f>
        <v>SHOP PLAZA AVENIDA - S.J.R.PRETO - SP</v>
      </c>
      <c r="C661">
        <f>VLOOKUP($A661,'De Para'!$AI$2:$AL$1051,3,0)</f>
        <v>515</v>
      </c>
      <c r="D661" t="str">
        <f>VLOOKUP($A661,'De Para'!$AI$2:$AL$1051,4,0)</f>
        <v>SUL</v>
      </c>
      <c r="E661">
        <v>0</v>
      </c>
      <c r="F661" s="7" t="str">
        <f>VLOOKUP($A661,'[1]PORTE 18-19'!$A$4:$M$1053,13,0)</f>
        <v>PORTE 3</v>
      </c>
      <c r="G661">
        <f>VLOOKUP($F661,'De Para'!$M$2:$O$7,3,0)</f>
        <v>90</v>
      </c>
      <c r="H661" s="7" t="str">
        <f>VLOOKUP($R661,'De Para'!$M$10:$N$25,2,0)</f>
        <v>PERFIL A</v>
      </c>
      <c r="I661" s="7" t="str">
        <f t="shared" si="76"/>
        <v>PORTE 3 / PERFIL A</v>
      </c>
      <c r="J661" s="1">
        <f>VLOOKUP($A661,'De Para'!$D$2:$E$1051,2,0)</f>
        <v>194937.86</v>
      </c>
      <c r="K661" s="1">
        <f>VLOOKUP($A661,'De Para'!$A$2:$B$1051,2,0)</f>
        <v>244457.49769535175</v>
      </c>
      <c r="L661" s="1">
        <f>VLOOKUP(A661,'De Para'!$G$2:$H$1050,2,0)</f>
        <v>86297.260146617657</v>
      </c>
      <c r="M661">
        <f>VLOOKUP($A661,'De Para'!$J$2:$K$1051,2,0)</f>
        <v>81</v>
      </c>
      <c r="N661">
        <f t="shared" si="78"/>
        <v>1</v>
      </c>
      <c r="O661">
        <f t="shared" si="79"/>
        <v>1</v>
      </c>
      <c r="P661">
        <f t="shared" si="80"/>
        <v>1</v>
      </c>
      <c r="Q661">
        <f t="shared" si="81"/>
        <v>1</v>
      </c>
      <c r="R661" t="str">
        <f t="shared" si="77"/>
        <v>1111</v>
      </c>
      <c r="S661" s="29" t="e">
        <f>J661/#REF!</f>
        <v>#REF!</v>
      </c>
      <c r="T661" s="29" t="e">
        <f>K661/#REF!</f>
        <v>#REF!</v>
      </c>
      <c r="U661" s="29" t="e">
        <f>L661/#REF!</f>
        <v>#REF!</v>
      </c>
      <c r="W661" t="str">
        <f>VLOOKUP(R661,'De Para'!$O$9:$P$25,2,FALSE)</f>
        <v>Lojas com todas as metas</v>
      </c>
      <c r="X661">
        <f>VLOOKUP(W661,content!$B:$C,2,FALSE)</f>
        <v>741869</v>
      </c>
      <c r="Y661">
        <f>VLOOKUP(F661&amp;W661,content!$E:$H,4,FALSE)</f>
        <v>741893</v>
      </c>
    </row>
    <row r="662" spans="1:25" x14ac:dyDescent="0.25">
      <c r="A662">
        <v>1525</v>
      </c>
      <c r="B662" t="str">
        <f>VLOOKUP($A662,'De Para'!$AI$2:$AL$1051,2,0)</f>
        <v>ITAIM PAULISTA 2  - SP</v>
      </c>
      <c r="C662">
        <f>VLOOKUP($A662,'De Para'!$AI$2:$AL$1051,3,0)</f>
        <v>316</v>
      </c>
      <c r="D662" t="str">
        <f>VLOOKUP($A662,'De Para'!$AI$2:$AL$1051,4,0)</f>
        <v>GDE SP</v>
      </c>
      <c r="E662">
        <v>0</v>
      </c>
      <c r="F662" s="7" t="str">
        <f>VLOOKUP($A662,'[1]PORTE 18-19'!$A$4:$M$1053,13,0)</f>
        <v>PORTE 2</v>
      </c>
      <c r="G662">
        <f>VLOOKUP($F662,'De Para'!$M$2:$O$7,3,0)</f>
        <v>70</v>
      </c>
      <c r="H662" s="7" t="str">
        <f>VLOOKUP($R662,'De Para'!$M$10:$N$25,2,0)</f>
        <v>PERFIL A</v>
      </c>
      <c r="I662" s="7" t="str">
        <f t="shared" si="76"/>
        <v>PORTE 2 / PERFIL A</v>
      </c>
      <c r="J662" s="1">
        <f>VLOOKUP($A662,'De Para'!$D$2:$E$1051,2,0)</f>
        <v>222354.61999999997</v>
      </c>
      <c r="K662" s="1">
        <f>VLOOKUP($A662,'De Para'!$A$2:$B$1051,2,0)</f>
        <v>204624.6841930715</v>
      </c>
      <c r="L662" s="1">
        <f>VLOOKUP(A662,'De Para'!$G$2:$H$1050,2,0)</f>
        <v>54808.253635540023</v>
      </c>
      <c r="M662">
        <f>VLOOKUP($A662,'De Para'!$J$2:$K$1051,2,0)</f>
        <v>57</v>
      </c>
      <c r="N662">
        <f t="shared" si="78"/>
        <v>1</v>
      </c>
      <c r="O662">
        <f t="shared" si="79"/>
        <v>1</v>
      </c>
      <c r="P662">
        <f t="shared" si="80"/>
        <v>1</v>
      </c>
      <c r="Q662">
        <f t="shared" si="81"/>
        <v>1</v>
      </c>
      <c r="R662" t="str">
        <f t="shared" si="77"/>
        <v>1111</v>
      </c>
      <c r="S662" s="29" t="e">
        <f>J662/#REF!</f>
        <v>#REF!</v>
      </c>
      <c r="T662" s="29" t="e">
        <f>K662/#REF!</f>
        <v>#REF!</v>
      </c>
      <c r="U662" s="29" t="e">
        <f>L662/#REF!</f>
        <v>#REF!</v>
      </c>
      <c r="W662" t="str">
        <f>VLOOKUP(R662,'De Para'!$O$9:$P$25,2,FALSE)</f>
        <v>Lojas com todas as metas</v>
      </c>
      <c r="X662">
        <f>VLOOKUP(W662,content!$B:$C,2,FALSE)</f>
        <v>741869</v>
      </c>
      <c r="Y662">
        <f>VLOOKUP(F662&amp;W662,content!$E:$H,4,FALSE)</f>
        <v>741882</v>
      </c>
    </row>
    <row r="663" spans="1:25" x14ac:dyDescent="0.25">
      <c r="A663">
        <v>1527</v>
      </c>
      <c r="B663" t="str">
        <f>VLOOKUP($A663,'De Para'!$AI$2:$AL$1051,2,0)</f>
        <v>VILA RE - SP</v>
      </c>
      <c r="C663">
        <f>VLOOKUP($A663,'De Para'!$AI$2:$AL$1051,3,0)</f>
        <v>317</v>
      </c>
      <c r="D663" t="str">
        <f>VLOOKUP($A663,'De Para'!$AI$2:$AL$1051,4,0)</f>
        <v>GDE SP</v>
      </c>
      <c r="E663">
        <v>0</v>
      </c>
      <c r="F663" s="7" t="str">
        <f>VLOOKUP($A663,'[1]PORTE 18-19'!$A$4:$M$1053,13,0)</f>
        <v>PORTE 2</v>
      </c>
      <c r="G663">
        <f>VLOOKUP($F663,'De Para'!$M$2:$O$7,3,0)</f>
        <v>70</v>
      </c>
      <c r="H663" s="7" t="str">
        <f>VLOOKUP($R663,'De Para'!$M$10:$N$25,2,0)</f>
        <v>PERFIL A</v>
      </c>
      <c r="I663" s="7" t="str">
        <f t="shared" si="76"/>
        <v>PORTE 2 / PERFIL A</v>
      </c>
      <c r="J663" s="1">
        <f>VLOOKUP($A663,'De Para'!$D$2:$E$1051,2,0)</f>
        <v>242890.16</v>
      </c>
      <c r="K663" s="1">
        <f>VLOOKUP($A663,'De Para'!$A$2:$B$1051,2,0)</f>
        <v>284525.83364271937</v>
      </c>
      <c r="L663" s="1">
        <f>VLOOKUP(A663,'De Para'!$G$2:$H$1050,2,0)</f>
        <v>65520.220603866081</v>
      </c>
      <c r="M663">
        <f>VLOOKUP($A663,'De Para'!$J$2:$K$1051,2,0)</f>
        <v>46</v>
      </c>
      <c r="N663">
        <f t="shared" si="78"/>
        <v>1</v>
      </c>
      <c r="O663">
        <f t="shared" si="79"/>
        <v>1</v>
      </c>
      <c r="P663">
        <f t="shared" si="80"/>
        <v>1</v>
      </c>
      <c r="Q663">
        <f t="shared" si="81"/>
        <v>1</v>
      </c>
      <c r="R663" t="str">
        <f t="shared" si="77"/>
        <v>1111</v>
      </c>
      <c r="S663" s="29" t="e">
        <f>J663/#REF!</f>
        <v>#REF!</v>
      </c>
      <c r="T663" s="29" t="e">
        <f>K663/#REF!</f>
        <v>#REF!</v>
      </c>
      <c r="U663" s="29" t="e">
        <f>L663/#REF!</f>
        <v>#REF!</v>
      </c>
      <c r="W663" t="str">
        <f>VLOOKUP(R663,'De Para'!$O$9:$P$25,2,FALSE)</f>
        <v>Lojas com todas as metas</v>
      </c>
      <c r="X663">
        <f>VLOOKUP(W663,content!$B:$C,2,FALSE)</f>
        <v>741869</v>
      </c>
      <c r="Y663">
        <f>VLOOKUP(F663&amp;W663,content!$E:$H,4,FALSE)</f>
        <v>741882</v>
      </c>
    </row>
    <row r="664" spans="1:25" x14ac:dyDescent="0.25">
      <c r="A664">
        <v>1528</v>
      </c>
      <c r="B664" t="str">
        <f>VLOOKUP($A664,'De Para'!$AI$2:$AL$1051,2,0)</f>
        <v>PIRASSUNUNGA - SP</v>
      </c>
      <c r="C664">
        <f>VLOOKUP($A664,'De Para'!$AI$2:$AL$1051,3,0)</f>
        <v>111</v>
      </c>
      <c r="D664" t="str">
        <f>VLOOKUP($A664,'De Para'!$AI$2:$AL$1051,4,0)</f>
        <v>SPI/CO</v>
      </c>
      <c r="E664">
        <v>0</v>
      </c>
      <c r="F664" s="7" t="str">
        <f>VLOOKUP($A664,'[1]PORTE 18-19'!$A$4:$M$1053,13,0)</f>
        <v>PORTE 2</v>
      </c>
      <c r="G664">
        <f>VLOOKUP($F664,'De Para'!$M$2:$O$7,3,0)</f>
        <v>70</v>
      </c>
      <c r="H664" s="7" t="str">
        <f>VLOOKUP($R664,'De Para'!$M$10:$N$25,2,0)</f>
        <v>PERFIL A</v>
      </c>
      <c r="I664" s="7" t="str">
        <f t="shared" si="76"/>
        <v>PORTE 2 / PERFIL A</v>
      </c>
      <c r="J664" s="1">
        <f>VLOOKUP($A664,'De Para'!$D$2:$E$1051,2,0)</f>
        <v>203670.17</v>
      </c>
      <c r="K664" s="1">
        <f>VLOOKUP($A664,'De Para'!$A$2:$B$1051,2,0)</f>
        <v>146738.96060001099</v>
      </c>
      <c r="L664" s="1">
        <f>VLOOKUP(A664,'De Para'!$G$2:$H$1050,2,0)</f>
        <v>53733.64653774396</v>
      </c>
      <c r="M664">
        <f>VLOOKUP($A664,'De Para'!$J$2:$K$1051,2,0)</f>
        <v>39</v>
      </c>
      <c r="N664">
        <f t="shared" si="78"/>
        <v>1</v>
      </c>
      <c r="O664">
        <f t="shared" si="79"/>
        <v>1</v>
      </c>
      <c r="P664">
        <f t="shared" si="80"/>
        <v>1</v>
      </c>
      <c r="Q664">
        <f t="shared" si="81"/>
        <v>1</v>
      </c>
      <c r="R664" t="str">
        <f t="shared" si="77"/>
        <v>1111</v>
      </c>
      <c r="S664" s="29" t="e">
        <f>J664/#REF!</f>
        <v>#REF!</v>
      </c>
      <c r="T664" s="29" t="e">
        <f>K664/#REF!</f>
        <v>#REF!</v>
      </c>
      <c r="U664" s="29" t="e">
        <f>L664/#REF!</f>
        <v>#REF!</v>
      </c>
      <c r="W664" t="str">
        <f>VLOOKUP(R664,'De Para'!$O$9:$P$25,2,FALSE)</f>
        <v>Lojas com todas as metas</v>
      </c>
      <c r="X664">
        <f>VLOOKUP(W664,content!$B:$C,2,FALSE)</f>
        <v>741869</v>
      </c>
      <c r="Y664">
        <f>VLOOKUP(F664&amp;W664,content!$E:$H,4,FALSE)</f>
        <v>741882</v>
      </c>
    </row>
    <row r="665" spans="1:25" x14ac:dyDescent="0.25">
      <c r="A665">
        <v>1529</v>
      </c>
      <c r="B665" t="str">
        <f>VLOOKUP($A665,'De Para'!$AI$2:$AL$1051,2,0)</f>
        <v>TOLEDO - PR</v>
      </c>
      <c r="C665">
        <f>VLOOKUP($A665,'De Para'!$AI$2:$AL$1051,3,0)</f>
        <v>513</v>
      </c>
      <c r="D665" t="str">
        <f>VLOOKUP($A665,'De Para'!$AI$2:$AL$1051,4,0)</f>
        <v>SUL</v>
      </c>
      <c r="E665">
        <v>0</v>
      </c>
      <c r="F665" s="7" t="str">
        <f>VLOOKUP($A665,'[1]PORTE 18-19'!$A$4:$M$1053,13,0)</f>
        <v>PORTE 2</v>
      </c>
      <c r="G665">
        <f>VLOOKUP($F665,'De Para'!$M$2:$O$7,3,0)</f>
        <v>70</v>
      </c>
      <c r="H665" s="7" t="str">
        <f>VLOOKUP($R665,'De Para'!$M$10:$N$25,2,0)</f>
        <v>PERFIL A</v>
      </c>
      <c r="I665" s="7" t="str">
        <f t="shared" si="76"/>
        <v>PORTE 2 / PERFIL A</v>
      </c>
      <c r="J665" s="1">
        <f>VLOOKUP($A665,'De Para'!$D$2:$E$1051,2,0)</f>
        <v>277894.67</v>
      </c>
      <c r="K665" s="1">
        <f>VLOOKUP($A665,'De Para'!$A$2:$B$1051,2,0)</f>
        <v>206675.16087017799</v>
      </c>
      <c r="L665" s="1">
        <f>VLOOKUP(A665,'De Para'!$G$2:$H$1050,2,0)</f>
        <v>45633.666238985374</v>
      </c>
      <c r="M665">
        <f>VLOOKUP($A665,'De Para'!$J$2:$K$1051,2,0)</f>
        <v>50</v>
      </c>
      <c r="N665">
        <f t="shared" si="78"/>
        <v>1</v>
      </c>
      <c r="O665">
        <f t="shared" si="79"/>
        <v>1</v>
      </c>
      <c r="P665">
        <f t="shared" si="80"/>
        <v>1</v>
      </c>
      <c r="Q665">
        <f t="shared" si="81"/>
        <v>1</v>
      </c>
      <c r="R665" t="str">
        <f t="shared" si="77"/>
        <v>1111</v>
      </c>
      <c r="S665" s="29" t="e">
        <f>J665/#REF!</f>
        <v>#REF!</v>
      </c>
      <c r="T665" s="29" t="e">
        <f>K665/#REF!</f>
        <v>#REF!</v>
      </c>
      <c r="U665" s="29" t="e">
        <f>L665/#REF!</f>
        <v>#REF!</v>
      </c>
      <c r="W665" t="str">
        <f>VLOOKUP(R665,'De Para'!$O$9:$P$25,2,FALSE)</f>
        <v>Lojas com todas as metas</v>
      </c>
      <c r="X665">
        <f>VLOOKUP(W665,content!$B:$C,2,FALSE)</f>
        <v>741869</v>
      </c>
      <c r="Y665">
        <f>VLOOKUP(F665&amp;W665,content!$E:$H,4,FALSE)</f>
        <v>741882</v>
      </c>
    </row>
    <row r="666" spans="1:25" x14ac:dyDescent="0.25">
      <c r="A666">
        <v>1530</v>
      </c>
      <c r="B666" t="str">
        <f>VLOOKUP($A666,'De Para'!$AI$2:$AL$1051,2,0)</f>
        <v>PASSOS - MG</v>
      </c>
      <c r="C666">
        <f>VLOOKUP($A666,'De Para'!$AI$2:$AL$1051,3,0)</f>
        <v>111</v>
      </c>
      <c r="D666" t="str">
        <f>VLOOKUP($A666,'De Para'!$AI$2:$AL$1051,4,0)</f>
        <v>SPI/CO</v>
      </c>
      <c r="E666">
        <v>0</v>
      </c>
      <c r="F666" s="7" t="str">
        <f>VLOOKUP($A666,'[1]PORTE 18-19'!$A$4:$M$1053,13,0)</f>
        <v>PORTE 2</v>
      </c>
      <c r="G666">
        <f>VLOOKUP($F666,'De Para'!$M$2:$O$7,3,0)</f>
        <v>70</v>
      </c>
      <c r="H666" s="7" t="str">
        <f>VLOOKUP($R666,'De Para'!$M$10:$N$25,2,0)</f>
        <v>PERFIL A</v>
      </c>
      <c r="I666" s="7" t="str">
        <f t="shared" si="76"/>
        <v>PORTE 2 / PERFIL A</v>
      </c>
      <c r="J666" s="1">
        <f>VLOOKUP($A666,'De Para'!$D$2:$E$1051,2,0)</f>
        <v>274541.68000000011</v>
      </c>
      <c r="K666" s="1">
        <f>VLOOKUP($A666,'De Para'!$A$2:$B$1051,2,0)</f>
        <v>217861.63122904697</v>
      </c>
      <c r="L666" s="1">
        <f>VLOOKUP(A666,'De Para'!$G$2:$H$1050,2,0)</f>
        <v>69311.469795592682</v>
      </c>
      <c r="M666">
        <f>VLOOKUP($A666,'De Para'!$J$2:$K$1051,2,0)</f>
        <v>93</v>
      </c>
      <c r="N666">
        <f t="shared" si="78"/>
        <v>1</v>
      </c>
      <c r="O666">
        <f t="shared" si="79"/>
        <v>1</v>
      </c>
      <c r="P666">
        <f t="shared" si="80"/>
        <v>1</v>
      </c>
      <c r="Q666">
        <f t="shared" si="81"/>
        <v>1</v>
      </c>
      <c r="R666" t="str">
        <f t="shared" si="77"/>
        <v>1111</v>
      </c>
      <c r="S666" s="29" t="e">
        <f>J666/#REF!</f>
        <v>#REF!</v>
      </c>
      <c r="T666" s="29" t="e">
        <f>K666/#REF!</f>
        <v>#REF!</v>
      </c>
      <c r="U666" s="29" t="e">
        <f>L666/#REF!</f>
        <v>#REF!</v>
      </c>
      <c r="W666" t="str">
        <f>VLOOKUP(R666,'De Para'!$O$9:$P$25,2,FALSE)</f>
        <v>Lojas com todas as metas</v>
      </c>
      <c r="X666">
        <f>VLOOKUP(W666,content!$B:$C,2,FALSE)</f>
        <v>741869</v>
      </c>
      <c r="Y666">
        <f>VLOOKUP(F666&amp;W666,content!$E:$H,4,FALSE)</f>
        <v>741882</v>
      </c>
    </row>
    <row r="667" spans="1:25" x14ac:dyDescent="0.25">
      <c r="A667">
        <v>1531</v>
      </c>
      <c r="B667" t="str">
        <f>VLOOKUP($A667,'De Para'!$AI$2:$AL$1051,2,0)</f>
        <v>SHOP NORTE SHOP SALVADOR - BA</v>
      </c>
      <c r="C667">
        <f>VLOOKUP($A667,'De Para'!$AI$2:$AL$1051,3,0)</f>
        <v>415</v>
      </c>
      <c r="D667" t="str">
        <f>VLOOKUP($A667,'De Para'!$AI$2:$AL$1051,4,0)</f>
        <v>MG/NE</v>
      </c>
      <c r="E667">
        <v>0</v>
      </c>
      <c r="F667" s="7" t="str">
        <f>VLOOKUP($A667,'[1]PORTE 18-19'!$A$4:$M$1053,13,0)</f>
        <v>PORTE 5</v>
      </c>
      <c r="G667">
        <f>VLOOKUP($F667,'De Para'!$M$2:$O$7,3,0)</f>
        <v>140</v>
      </c>
      <c r="H667" s="7" t="str">
        <f>VLOOKUP($R667,'De Para'!$M$10:$N$25,2,0)</f>
        <v>PERFIL A</v>
      </c>
      <c r="I667" s="7" t="str">
        <f t="shared" si="76"/>
        <v>PORTE 5 / PERFIL A</v>
      </c>
      <c r="J667" s="1">
        <f>VLOOKUP($A667,'De Para'!$D$2:$E$1051,2,0)</f>
        <v>256073.30999999997</v>
      </c>
      <c r="K667" s="1">
        <f>VLOOKUP($A667,'De Para'!$A$2:$B$1051,2,0)</f>
        <v>761269.50371149112</v>
      </c>
      <c r="L667" s="1">
        <f>VLOOKUP(A667,'De Para'!$G$2:$H$1050,2,0)</f>
        <v>120290.69631858639</v>
      </c>
      <c r="M667">
        <f>VLOOKUP($A667,'De Para'!$J$2:$K$1051,2,0)</f>
        <v>116</v>
      </c>
      <c r="N667">
        <f t="shared" si="78"/>
        <v>1</v>
      </c>
      <c r="O667">
        <f t="shared" si="79"/>
        <v>1</v>
      </c>
      <c r="P667">
        <f t="shared" si="80"/>
        <v>1</v>
      </c>
      <c r="Q667">
        <f t="shared" si="81"/>
        <v>1</v>
      </c>
      <c r="R667" t="str">
        <f t="shared" si="77"/>
        <v>1111</v>
      </c>
      <c r="S667" s="29" t="e">
        <f>J667/#REF!</f>
        <v>#REF!</v>
      </c>
      <c r="T667" s="29" t="e">
        <f>K667/#REF!</f>
        <v>#REF!</v>
      </c>
      <c r="U667" s="29" t="e">
        <f>L667/#REF!</f>
        <v>#REF!</v>
      </c>
      <c r="W667" t="str">
        <f>VLOOKUP(R667,'De Para'!$O$9:$P$25,2,FALSE)</f>
        <v>Lojas com todas as metas</v>
      </c>
      <c r="X667">
        <f>VLOOKUP(W667,content!$B:$C,2,FALSE)</f>
        <v>741869</v>
      </c>
      <c r="Y667">
        <f>VLOOKUP(F667&amp;W667,content!$E:$H,4,FALSE)</f>
        <v>741921</v>
      </c>
    </row>
    <row r="668" spans="1:25" x14ac:dyDescent="0.25">
      <c r="A668">
        <v>1532</v>
      </c>
      <c r="B668" t="str">
        <f>VLOOKUP($A668,'De Para'!$AI$2:$AL$1051,2,0)</f>
        <v>BRÁS - SP</v>
      </c>
      <c r="C668">
        <f>VLOOKUP($A668,'De Para'!$AI$2:$AL$1051,3,0)</f>
        <v>319</v>
      </c>
      <c r="D668" t="str">
        <f>VLOOKUP($A668,'De Para'!$AI$2:$AL$1051,4,0)</f>
        <v>GDE SP</v>
      </c>
      <c r="E668">
        <v>0</v>
      </c>
      <c r="F668" s="7" t="str">
        <f>VLOOKUP($A668,'[1]PORTE 18-19'!$A$4:$M$1053,13,0)</f>
        <v>PORTE 2</v>
      </c>
      <c r="G668">
        <f>VLOOKUP($F668,'De Para'!$M$2:$O$7,3,0)</f>
        <v>70</v>
      </c>
      <c r="H668" s="7" t="str">
        <f>VLOOKUP($R668,'De Para'!$M$10:$N$25,2,0)</f>
        <v>PERFIL A</v>
      </c>
      <c r="I668" s="7" t="str">
        <f t="shared" si="76"/>
        <v>PORTE 2 / PERFIL A</v>
      </c>
      <c r="J668" s="1">
        <f>VLOOKUP($A668,'De Para'!$D$2:$E$1051,2,0)</f>
        <v>149896.32999999999</v>
      </c>
      <c r="K668" s="1">
        <f>VLOOKUP($A668,'De Para'!$A$2:$B$1051,2,0)</f>
        <v>219855.69016528298</v>
      </c>
      <c r="L668" s="1">
        <f>VLOOKUP(A668,'De Para'!$G$2:$H$1050,2,0)</f>
        <v>67813.252155685434</v>
      </c>
      <c r="M668">
        <f>VLOOKUP($A668,'De Para'!$J$2:$K$1051,2,0)</f>
        <v>43</v>
      </c>
      <c r="N668">
        <f t="shared" si="78"/>
        <v>1</v>
      </c>
      <c r="O668">
        <f t="shared" si="79"/>
        <v>1</v>
      </c>
      <c r="P668">
        <f t="shared" si="80"/>
        <v>1</v>
      </c>
      <c r="Q668">
        <f t="shared" si="81"/>
        <v>1</v>
      </c>
      <c r="R668" t="str">
        <f t="shared" si="77"/>
        <v>1111</v>
      </c>
      <c r="S668" s="29" t="e">
        <f>J668/#REF!</f>
        <v>#REF!</v>
      </c>
      <c r="T668" s="29" t="e">
        <f>K668/#REF!</f>
        <v>#REF!</v>
      </c>
      <c r="U668" s="29" t="e">
        <f>L668/#REF!</f>
        <v>#REF!</v>
      </c>
      <c r="W668" t="str">
        <f>VLOOKUP(R668,'De Para'!$O$9:$P$25,2,FALSE)</f>
        <v>Lojas com todas as metas</v>
      </c>
      <c r="X668">
        <f>VLOOKUP(W668,content!$B:$C,2,FALSE)</f>
        <v>741869</v>
      </c>
      <c r="Y668">
        <f>VLOOKUP(F668&amp;W668,content!$E:$H,4,FALSE)</f>
        <v>741882</v>
      </c>
    </row>
    <row r="669" spans="1:25" x14ac:dyDescent="0.25">
      <c r="A669">
        <v>1533</v>
      </c>
      <c r="B669" t="str">
        <f>VLOOKUP($A669,'De Para'!$AI$2:$AL$1051,2,0)</f>
        <v>BERTIOGA - SP</v>
      </c>
      <c r="C669">
        <f>VLOOKUP($A669,'De Para'!$AI$2:$AL$1051,3,0)</f>
        <v>113</v>
      </c>
      <c r="D669" t="str">
        <f>VLOOKUP($A669,'De Para'!$AI$2:$AL$1051,4,0)</f>
        <v>SPI/CO</v>
      </c>
      <c r="E669">
        <v>0</v>
      </c>
      <c r="F669" s="7" t="str">
        <f>VLOOKUP($A669,'[1]PORTE 18-19'!$A$4:$M$1053,13,0)</f>
        <v>PORTE 3</v>
      </c>
      <c r="G669">
        <f>VLOOKUP($F669,'De Para'!$M$2:$O$7,3,0)</f>
        <v>90</v>
      </c>
      <c r="H669" s="7" t="str">
        <f>VLOOKUP($R669,'De Para'!$M$10:$N$25,2,0)</f>
        <v>PERFIL A</v>
      </c>
      <c r="I669" s="7" t="str">
        <f t="shared" si="76"/>
        <v>PORTE 3 / PERFIL A</v>
      </c>
      <c r="J669" s="1">
        <f>VLOOKUP($A669,'De Para'!$D$2:$E$1051,2,0)</f>
        <v>332232.74999999994</v>
      </c>
      <c r="K669" s="1">
        <f>VLOOKUP($A669,'De Para'!$A$2:$B$1051,2,0)</f>
        <v>256458.62456777581</v>
      </c>
      <c r="L669" s="1">
        <f>VLOOKUP(A669,'De Para'!$G$2:$H$1050,2,0)</f>
        <v>63378.263646789434</v>
      </c>
      <c r="M669">
        <f>VLOOKUP($A669,'De Para'!$J$2:$K$1051,2,0)</f>
        <v>39</v>
      </c>
      <c r="N669">
        <f t="shared" si="78"/>
        <v>1</v>
      </c>
      <c r="O669">
        <f t="shared" si="79"/>
        <v>1</v>
      </c>
      <c r="P669">
        <f t="shared" si="80"/>
        <v>1</v>
      </c>
      <c r="Q669">
        <f t="shared" si="81"/>
        <v>1</v>
      </c>
      <c r="R669" t="str">
        <f t="shared" si="77"/>
        <v>1111</v>
      </c>
      <c r="S669" s="29" t="e">
        <f>J669/#REF!</f>
        <v>#REF!</v>
      </c>
      <c r="T669" s="29" t="e">
        <f>K669/#REF!</f>
        <v>#REF!</v>
      </c>
      <c r="U669" s="29" t="e">
        <f>L669/#REF!</f>
        <v>#REF!</v>
      </c>
      <c r="W669" t="str">
        <f>VLOOKUP(R669,'De Para'!$O$9:$P$25,2,FALSE)</f>
        <v>Lojas com todas as metas</v>
      </c>
      <c r="X669">
        <f>VLOOKUP(W669,content!$B:$C,2,FALSE)</f>
        <v>741869</v>
      </c>
      <c r="Y669">
        <f>VLOOKUP(F669&amp;W669,content!$E:$H,4,FALSE)</f>
        <v>741893</v>
      </c>
    </row>
    <row r="670" spans="1:25" x14ac:dyDescent="0.25">
      <c r="A670">
        <v>1534</v>
      </c>
      <c r="B670" t="str">
        <f>VLOOKUP($A670,'De Para'!$AI$2:$AL$1051,2,0)</f>
        <v>BROOKLIN PAULISTA  - SP</v>
      </c>
      <c r="C670">
        <f>VLOOKUP($A670,'De Para'!$AI$2:$AL$1051,3,0)</f>
        <v>310</v>
      </c>
      <c r="D670" t="str">
        <f>VLOOKUP($A670,'De Para'!$AI$2:$AL$1051,4,0)</f>
        <v>GDE SP</v>
      </c>
      <c r="E670">
        <v>0</v>
      </c>
      <c r="F670" s="7" t="str">
        <f>VLOOKUP($A670,'[1]PORTE 18-19'!$A$4:$M$1053,13,0)</f>
        <v>PORTE 1</v>
      </c>
      <c r="G670">
        <f>VLOOKUP($F670,'De Para'!$M$2:$O$7,3,0)</f>
        <v>65</v>
      </c>
      <c r="H670" s="7" t="str">
        <f>VLOOKUP($R670,'De Para'!$M$10:$N$25,2,0)</f>
        <v>PERFIL A</v>
      </c>
      <c r="I670" s="7" t="str">
        <f t="shared" si="76"/>
        <v>PORTE 1 / PERFIL A</v>
      </c>
      <c r="J670" s="1">
        <f>VLOOKUP($A670,'De Para'!$D$2:$E$1051,2,0)</f>
        <v>99006.24</v>
      </c>
      <c r="K670" s="1">
        <f>VLOOKUP($A670,'De Para'!$A$2:$B$1051,2,0)</f>
        <v>98911.611039921059</v>
      </c>
      <c r="L670" s="1">
        <f>VLOOKUP(A670,'De Para'!$G$2:$H$1050,2,0)</f>
        <v>43772.904983597145</v>
      </c>
      <c r="M670">
        <f>VLOOKUP($A670,'De Para'!$J$2:$K$1051,2,0)</f>
        <v>27</v>
      </c>
      <c r="N670">
        <f t="shared" si="78"/>
        <v>1</v>
      </c>
      <c r="O670">
        <f t="shared" si="79"/>
        <v>1</v>
      </c>
      <c r="P670">
        <f t="shared" si="80"/>
        <v>1</v>
      </c>
      <c r="Q670">
        <f t="shared" si="81"/>
        <v>1</v>
      </c>
      <c r="R670" t="str">
        <f t="shared" si="77"/>
        <v>1111</v>
      </c>
      <c r="S670" s="29" t="e">
        <f>J670/#REF!</f>
        <v>#REF!</v>
      </c>
      <c r="T670" s="29" t="e">
        <f>K670/#REF!</f>
        <v>#REF!</v>
      </c>
      <c r="U670" s="29" t="e">
        <f>L670/#REF!</f>
        <v>#REF!</v>
      </c>
      <c r="W670" t="str">
        <f>VLOOKUP(R670,'De Para'!$O$9:$P$25,2,FALSE)</f>
        <v>Lojas com todas as metas</v>
      </c>
      <c r="X670">
        <f>VLOOKUP(W670,content!$B:$C,2,FALSE)</f>
        <v>741869</v>
      </c>
      <c r="Y670">
        <f>VLOOKUP(F670&amp;W670,content!$E:$H,4,FALSE)</f>
        <v>741858</v>
      </c>
    </row>
    <row r="671" spans="1:25" x14ac:dyDescent="0.25">
      <c r="A671">
        <v>1535</v>
      </c>
      <c r="B671" t="str">
        <f>VLOOKUP($A671,'De Para'!$AI$2:$AL$1051,2,0)</f>
        <v>OSASCO- JD.HELENA MARIA - SP</v>
      </c>
      <c r="C671">
        <f>VLOOKUP($A671,'De Para'!$AI$2:$AL$1051,3,0)</f>
        <v>314</v>
      </c>
      <c r="D671" t="str">
        <f>VLOOKUP($A671,'De Para'!$AI$2:$AL$1051,4,0)</f>
        <v>GDE SP</v>
      </c>
      <c r="E671">
        <v>0</v>
      </c>
      <c r="F671" s="7" t="str">
        <f>VLOOKUP($A671,'[1]PORTE 18-19'!$A$4:$M$1053,13,0)</f>
        <v>PORTE 4</v>
      </c>
      <c r="G671">
        <f>VLOOKUP($F671,'De Para'!$M$2:$O$7,3,0)</f>
        <v>115</v>
      </c>
      <c r="H671" s="7" t="str">
        <f>VLOOKUP($R671,'De Para'!$M$10:$N$25,2,0)</f>
        <v>PERFIL A</v>
      </c>
      <c r="I671" s="7" t="str">
        <f t="shared" si="76"/>
        <v>PORTE 4 / PERFIL A</v>
      </c>
      <c r="J671" s="1">
        <f>VLOOKUP($A671,'De Para'!$D$2:$E$1051,2,0)</f>
        <v>563453.25</v>
      </c>
      <c r="K671" s="1">
        <f>VLOOKUP($A671,'De Para'!$A$2:$B$1051,2,0)</f>
        <v>430648.55443762965</v>
      </c>
      <c r="L671" s="1">
        <f>VLOOKUP(A671,'De Para'!$G$2:$H$1050,2,0)</f>
        <v>109034.98619713265</v>
      </c>
      <c r="M671">
        <f>VLOOKUP($A671,'De Para'!$J$2:$K$1051,2,0)</f>
        <v>124</v>
      </c>
      <c r="N671">
        <f t="shared" si="78"/>
        <v>1</v>
      </c>
      <c r="O671">
        <f t="shared" si="79"/>
        <v>1</v>
      </c>
      <c r="P671">
        <f t="shared" si="80"/>
        <v>1</v>
      </c>
      <c r="Q671">
        <f t="shared" si="81"/>
        <v>1</v>
      </c>
      <c r="R671" t="str">
        <f t="shared" si="77"/>
        <v>1111</v>
      </c>
      <c r="S671" s="29" t="e">
        <f>J671/#REF!</f>
        <v>#REF!</v>
      </c>
      <c r="T671" s="29" t="e">
        <f>K671/#REF!</f>
        <v>#REF!</v>
      </c>
      <c r="U671" s="29" t="e">
        <f>L671/#REF!</f>
        <v>#REF!</v>
      </c>
      <c r="W671" t="str">
        <f>VLOOKUP(R671,'De Para'!$O$9:$P$25,2,FALSE)</f>
        <v>Lojas com todas as metas</v>
      </c>
      <c r="X671">
        <f>VLOOKUP(W671,content!$B:$C,2,FALSE)</f>
        <v>741869</v>
      </c>
      <c r="Y671">
        <f>VLOOKUP(F671&amp;W671,content!$E:$H,4,FALSE)</f>
        <v>741916</v>
      </c>
    </row>
    <row r="672" spans="1:25" x14ac:dyDescent="0.25">
      <c r="A672">
        <v>1536</v>
      </c>
      <c r="B672" t="str">
        <f>VLOOKUP($A672,'De Para'!$AI$2:$AL$1051,2,0)</f>
        <v>CABULA SALVADOR - BA</v>
      </c>
      <c r="C672">
        <f>VLOOKUP($A672,'De Para'!$AI$2:$AL$1051,3,0)</f>
        <v>416</v>
      </c>
      <c r="D672" t="str">
        <f>VLOOKUP($A672,'De Para'!$AI$2:$AL$1051,4,0)</f>
        <v>MG/NE</v>
      </c>
      <c r="E672">
        <v>0</v>
      </c>
      <c r="F672" s="7" t="str">
        <f>VLOOKUP($A672,'[1]PORTE 18-19'!$A$4:$M$1053,13,0)</f>
        <v>PORTE 2</v>
      </c>
      <c r="G672">
        <f>VLOOKUP($F672,'De Para'!$M$2:$O$7,3,0)</f>
        <v>70</v>
      </c>
      <c r="H672" s="7" t="str">
        <f>VLOOKUP($R672,'De Para'!$M$10:$N$25,2,0)</f>
        <v>PERFIL A</v>
      </c>
      <c r="I672" s="7" t="str">
        <f t="shared" si="76"/>
        <v>PORTE 2 / PERFIL A</v>
      </c>
      <c r="J672" s="1">
        <f>VLOOKUP($A672,'De Para'!$D$2:$E$1051,2,0)</f>
        <v>122188.67000000001</v>
      </c>
      <c r="K672" s="1">
        <f>VLOOKUP($A672,'De Para'!$A$2:$B$1051,2,0)</f>
        <v>358463.67379949638</v>
      </c>
      <c r="L672" s="1">
        <f>VLOOKUP(A672,'De Para'!$G$2:$H$1050,2,0)</f>
        <v>34342.058581611964</v>
      </c>
      <c r="M672">
        <f>VLOOKUP($A672,'De Para'!$J$2:$K$1051,2,0)</f>
        <v>39</v>
      </c>
      <c r="N672">
        <f t="shared" si="78"/>
        <v>1</v>
      </c>
      <c r="O672">
        <f t="shared" si="79"/>
        <v>1</v>
      </c>
      <c r="P672">
        <f t="shared" si="80"/>
        <v>1</v>
      </c>
      <c r="Q672">
        <f t="shared" si="81"/>
        <v>1</v>
      </c>
      <c r="R672" t="str">
        <f t="shared" si="77"/>
        <v>1111</v>
      </c>
      <c r="S672" s="29" t="e">
        <f>J672/#REF!</f>
        <v>#REF!</v>
      </c>
      <c r="T672" s="29" t="e">
        <f>K672/#REF!</f>
        <v>#REF!</v>
      </c>
      <c r="U672" s="29" t="e">
        <f>L672/#REF!</f>
        <v>#REF!</v>
      </c>
      <c r="W672" t="str">
        <f>VLOOKUP(R672,'De Para'!$O$9:$P$25,2,FALSE)</f>
        <v>Lojas com todas as metas</v>
      </c>
      <c r="X672">
        <f>VLOOKUP(W672,content!$B:$C,2,FALSE)</f>
        <v>741869</v>
      </c>
      <c r="Y672">
        <f>VLOOKUP(F672&amp;W672,content!$E:$H,4,FALSE)</f>
        <v>741882</v>
      </c>
    </row>
    <row r="673" spans="1:25" x14ac:dyDescent="0.25">
      <c r="A673">
        <v>1537</v>
      </c>
      <c r="B673" t="str">
        <f>VLOOKUP($A673,'De Para'!$AI$2:$AL$1051,2,0)</f>
        <v>GOV. VALADARES 2 - MG</v>
      </c>
      <c r="C673">
        <f>VLOOKUP($A673,'De Para'!$AI$2:$AL$1051,3,0)</f>
        <v>413</v>
      </c>
      <c r="D673" t="str">
        <f>VLOOKUP($A673,'De Para'!$AI$2:$AL$1051,4,0)</f>
        <v>MG/NE</v>
      </c>
      <c r="E673">
        <v>0</v>
      </c>
      <c r="F673" s="7" t="str">
        <f>VLOOKUP($A673,'[1]PORTE 18-19'!$A$4:$M$1053,13,0)</f>
        <v>PORTE 3</v>
      </c>
      <c r="G673">
        <f>VLOOKUP($F673,'De Para'!$M$2:$O$7,3,0)</f>
        <v>90</v>
      </c>
      <c r="H673" s="7" t="str">
        <f>VLOOKUP($R673,'De Para'!$M$10:$N$25,2,0)</f>
        <v>PERFIL A</v>
      </c>
      <c r="I673" s="7" t="str">
        <f t="shared" si="76"/>
        <v>PORTE 3 / PERFIL A</v>
      </c>
      <c r="J673" s="1">
        <f>VLOOKUP($A673,'De Para'!$D$2:$E$1051,2,0)</f>
        <v>334539.87</v>
      </c>
      <c r="K673" s="1">
        <f>VLOOKUP($A673,'De Para'!$A$2:$B$1051,2,0)</f>
        <v>211963.3638107508</v>
      </c>
      <c r="L673" s="1">
        <f>VLOOKUP(A673,'De Para'!$G$2:$H$1050,2,0)</f>
        <v>78574.573763515305</v>
      </c>
      <c r="M673">
        <f>VLOOKUP($A673,'De Para'!$J$2:$K$1051,2,0)</f>
        <v>121</v>
      </c>
      <c r="N673">
        <f t="shared" si="78"/>
        <v>1</v>
      </c>
      <c r="O673">
        <f t="shared" si="79"/>
        <v>1</v>
      </c>
      <c r="P673">
        <f t="shared" si="80"/>
        <v>1</v>
      </c>
      <c r="Q673">
        <f t="shared" si="81"/>
        <v>1</v>
      </c>
      <c r="R673" t="str">
        <f t="shared" si="77"/>
        <v>1111</v>
      </c>
      <c r="S673" s="29" t="e">
        <f>J673/#REF!</f>
        <v>#REF!</v>
      </c>
      <c r="T673" s="29" t="e">
        <f>K673/#REF!</f>
        <v>#REF!</v>
      </c>
      <c r="U673" s="29" t="e">
        <f>L673/#REF!</f>
        <v>#REF!</v>
      </c>
      <c r="W673" t="str">
        <f>VLOOKUP(R673,'De Para'!$O$9:$P$25,2,FALSE)</f>
        <v>Lojas com todas as metas</v>
      </c>
      <c r="X673">
        <f>VLOOKUP(W673,content!$B:$C,2,FALSE)</f>
        <v>741869</v>
      </c>
      <c r="Y673">
        <f>VLOOKUP(F673&amp;W673,content!$E:$H,4,FALSE)</f>
        <v>741893</v>
      </c>
    </row>
    <row r="674" spans="1:25" x14ac:dyDescent="0.25">
      <c r="A674">
        <v>1539</v>
      </c>
      <c r="B674" t="str">
        <f>VLOOKUP($A674,'De Para'!$AI$2:$AL$1051,2,0)</f>
        <v>SHOP PIEDADE 2 SALVADOR - BA</v>
      </c>
      <c r="C674">
        <f>VLOOKUP($A674,'De Para'!$AI$2:$AL$1051,3,0)</f>
        <v>416</v>
      </c>
      <c r="D674" t="str">
        <f>VLOOKUP($A674,'De Para'!$AI$2:$AL$1051,4,0)</f>
        <v>MG/NE</v>
      </c>
      <c r="E674">
        <v>0</v>
      </c>
      <c r="F674" s="7" t="str">
        <f>VLOOKUP($A674,'[1]PORTE 18-19'!$A$4:$M$1053,13,0)</f>
        <v>PORTE 3</v>
      </c>
      <c r="G674">
        <f>VLOOKUP($F674,'De Para'!$M$2:$O$7,3,0)</f>
        <v>90</v>
      </c>
      <c r="H674" s="7" t="str">
        <f>VLOOKUP($R674,'De Para'!$M$10:$N$25,2,0)</f>
        <v>PERFIL A</v>
      </c>
      <c r="I674" s="7" t="str">
        <f t="shared" si="76"/>
        <v>PORTE 3 / PERFIL A</v>
      </c>
      <c r="J674" s="1">
        <f>VLOOKUP($A674,'De Para'!$D$2:$E$1051,2,0)</f>
        <v>155457.93</v>
      </c>
      <c r="K674" s="1">
        <f>VLOOKUP($A674,'De Para'!$A$2:$B$1051,2,0)</f>
        <v>328410.67860527209</v>
      </c>
      <c r="L674" s="1">
        <f>VLOOKUP(A674,'De Para'!$G$2:$H$1050,2,0)</f>
        <v>62647.996257061888</v>
      </c>
      <c r="M674">
        <f>VLOOKUP($A674,'De Para'!$J$2:$K$1051,2,0)</f>
        <v>92</v>
      </c>
      <c r="N674">
        <f t="shared" si="78"/>
        <v>1</v>
      </c>
      <c r="O674">
        <f t="shared" si="79"/>
        <v>1</v>
      </c>
      <c r="P674">
        <f t="shared" si="80"/>
        <v>1</v>
      </c>
      <c r="Q674">
        <f t="shared" si="81"/>
        <v>1</v>
      </c>
      <c r="R674" t="str">
        <f t="shared" si="77"/>
        <v>1111</v>
      </c>
      <c r="S674" s="29" t="e">
        <f>J674/#REF!</f>
        <v>#REF!</v>
      </c>
      <c r="T674" s="29" t="e">
        <f>K674/#REF!</f>
        <v>#REF!</v>
      </c>
      <c r="U674" s="29" t="e">
        <f>L674/#REF!</f>
        <v>#REF!</v>
      </c>
      <c r="W674" t="str">
        <f>VLOOKUP(R674,'De Para'!$O$9:$P$25,2,FALSE)</f>
        <v>Lojas com todas as metas</v>
      </c>
      <c r="X674">
        <f>VLOOKUP(W674,content!$B:$C,2,FALSE)</f>
        <v>741869</v>
      </c>
      <c r="Y674">
        <f>VLOOKUP(F674&amp;W674,content!$E:$H,4,FALSE)</f>
        <v>741893</v>
      </c>
    </row>
    <row r="675" spans="1:25" x14ac:dyDescent="0.25">
      <c r="A675">
        <v>1540</v>
      </c>
      <c r="B675" t="str">
        <f>VLOOKUP($A675,'De Para'!$AI$2:$AL$1051,2,0)</f>
        <v>VITÓRIA DA CONQUISTA 2 - BA</v>
      </c>
      <c r="C675">
        <f>VLOOKUP($A675,'De Para'!$AI$2:$AL$1051,3,0)</f>
        <v>416</v>
      </c>
      <c r="D675" t="str">
        <f>VLOOKUP($A675,'De Para'!$AI$2:$AL$1051,4,0)</f>
        <v>MG/NE</v>
      </c>
      <c r="E675">
        <v>0</v>
      </c>
      <c r="F675" s="7" t="str">
        <f>VLOOKUP($A675,'[1]PORTE 18-19'!$A$4:$M$1053,13,0)</f>
        <v>PORTE 3</v>
      </c>
      <c r="G675">
        <f>VLOOKUP($F675,'De Para'!$M$2:$O$7,3,0)</f>
        <v>90</v>
      </c>
      <c r="H675" s="7" t="str">
        <f>VLOOKUP($R675,'De Para'!$M$10:$N$25,2,0)</f>
        <v>PERFIL A</v>
      </c>
      <c r="I675" s="7" t="str">
        <f t="shared" si="76"/>
        <v>PORTE 3 / PERFIL A</v>
      </c>
      <c r="J675" s="1">
        <f>VLOOKUP($A675,'De Para'!$D$2:$E$1051,2,0)</f>
        <v>282237.47999999992</v>
      </c>
      <c r="K675" s="1">
        <f>VLOOKUP($A675,'De Para'!$A$2:$B$1051,2,0)</f>
        <v>325573.59607527987</v>
      </c>
      <c r="L675" s="1">
        <f>VLOOKUP(A675,'De Para'!$G$2:$H$1050,2,0)</f>
        <v>88514.157314446493</v>
      </c>
      <c r="M675">
        <f>VLOOKUP($A675,'De Para'!$J$2:$K$1051,2,0)</f>
        <v>116</v>
      </c>
      <c r="N675">
        <f t="shared" si="78"/>
        <v>1</v>
      </c>
      <c r="O675">
        <f t="shared" si="79"/>
        <v>1</v>
      </c>
      <c r="P675">
        <f t="shared" si="80"/>
        <v>1</v>
      </c>
      <c r="Q675">
        <f t="shared" si="81"/>
        <v>1</v>
      </c>
      <c r="R675" t="str">
        <f t="shared" si="77"/>
        <v>1111</v>
      </c>
      <c r="S675" s="29" t="e">
        <f>J675/#REF!</f>
        <v>#REF!</v>
      </c>
      <c r="T675" s="29" t="e">
        <f>K675/#REF!</f>
        <v>#REF!</v>
      </c>
      <c r="U675" s="29" t="e">
        <f>L675/#REF!</f>
        <v>#REF!</v>
      </c>
      <c r="W675" t="str">
        <f>VLOOKUP(R675,'De Para'!$O$9:$P$25,2,FALSE)</f>
        <v>Lojas com todas as metas</v>
      </c>
      <c r="X675">
        <f>VLOOKUP(W675,content!$B:$C,2,FALSE)</f>
        <v>741869</v>
      </c>
      <c r="Y675">
        <f>VLOOKUP(F675&amp;W675,content!$E:$H,4,FALSE)</f>
        <v>741893</v>
      </c>
    </row>
    <row r="676" spans="1:25" x14ac:dyDescent="0.25">
      <c r="A676">
        <v>1541</v>
      </c>
      <c r="B676" t="str">
        <f>VLOOKUP($A676,'De Para'!$AI$2:$AL$1051,2,0)</f>
        <v>MANHUAÇU - MG</v>
      </c>
      <c r="C676">
        <f>VLOOKUP($A676,'De Para'!$AI$2:$AL$1051,3,0)</f>
        <v>410</v>
      </c>
      <c r="D676" t="str">
        <f>VLOOKUP($A676,'De Para'!$AI$2:$AL$1051,4,0)</f>
        <v>MG/NE</v>
      </c>
      <c r="E676">
        <v>0</v>
      </c>
      <c r="F676" s="7" t="str">
        <f>VLOOKUP($A676,'[1]PORTE 18-19'!$A$4:$M$1053,13,0)</f>
        <v>PORTE 3</v>
      </c>
      <c r="G676">
        <f>VLOOKUP($F676,'De Para'!$M$2:$O$7,3,0)</f>
        <v>90</v>
      </c>
      <c r="H676" s="7" t="str">
        <f>VLOOKUP($R676,'De Para'!$M$10:$N$25,2,0)</f>
        <v>PERFIL A</v>
      </c>
      <c r="I676" s="7" t="str">
        <f t="shared" si="76"/>
        <v>PORTE 3 / PERFIL A</v>
      </c>
      <c r="J676" s="1">
        <f>VLOOKUP($A676,'De Para'!$D$2:$E$1051,2,0)</f>
        <v>263915.31</v>
      </c>
      <c r="K676" s="1">
        <f>VLOOKUP($A676,'De Para'!$A$2:$B$1051,2,0)</f>
        <v>124106.47830112904</v>
      </c>
      <c r="L676" s="1">
        <f>VLOOKUP(A676,'De Para'!$G$2:$H$1050,2,0)</f>
        <v>95113.970305739465</v>
      </c>
      <c r="M676">
        <f>VLOOKUP($A676,'De Para'!$J$2:$K$1051,2,0)</f>
        <v>111</v>
      </c>
      <c r="N676">
        <f t="shared" si="78"/>
        <v>1</v>
      </c>
      <c r="O676">
        <f t="shared" si="79"/>
        <v>1</v>
      </c>
      <c r="P676">
        <f t="shared" si="80"/>
        <v>1</v>
      </c>
      <c r="Q676">
        <f t="shared" si="81"/>
        <v>1</v>
      </c>
      <c r="R676" t="str">
        <f t="shared" si="77"/>
        <v>1111</v>
      </c>
      <c r="S676" s="29" t="e">
        <f>J676/#REF!</f>
        <v>#REF!</v>
      </c>
      <c r="T676" s="29" t="e">
        <f>K676/#REF!</f>
        <v>#REF!</v>
      </c>
      <c r="U676" s="29" t="e">
        <f>L676/#REF!</f>
        <v>#REF!</v>
      </c>
      <c r="W676" t="str">
        <f>VLOOKUP(R676,'De Para'!$O$9:$P$25,2,FALSE)</f>
        <v>Lojas com todas as metas</v>
      </c>
      <c r="X676">
        <f>VLOOKUP(W676,content!$B:$C,2,FALSE)</f>
        <v>741869</v>
      </c>
      <c r="Y676">
        <f>VLOOKUP(F676&amp;W676,content!$E:$H,4,FALSE)</f>
        <v>741893</v>
      </c>
    </row>
    <row r="677" spans="1:25" x14ac:dyDescent="0.25">
      <c r="A677">
        <v>1542</v>
      </c>
      <c r="B677" t="str">
        <f>VLOOKUP($A677,'De Para'!$AI$2:$AL$1051,2,0)</f>
        <v>MATÃO - SP</v>
      </c>
      <c r="C677">
        <f>VLOOKUP($A677,'De Para'!$AI$2:$AL$1051,3,0)</f>
        <v>111</v>
      </c>
      <c r="D677" t="str">
        <f>VLOOKUP($A677,'De Para'!$AI$2:$AL$1051,4,0)</f>
        <v>SPI/CO</v>
      </c>
      <c r="E677">
        <v>0</v>
      </c>
      <c r="F677" s="7" t="str">
        <f>VLOOKUP($A677,'[1]PORTE 18-19'!$A$4:$M$1053,13,0)</f>
        <v>PORTE 2</v>
      </c>
      <c r="G677">
        <f>VLOOKUP($F677,'De Para'!$M$2:$O$7,3,0)</f>
        <v>70</v>
      </c>
      <c r="H677" s="7" t="str">
        <f>VLOOKUP($R677,'De Para'!$M$10:$N$25,2,0)</f>
        <v>PERFIL A</v>
      </c>
      <c r="I677" s="7" t="str">
        <f t="shared" si="76"/>
        <v>PORTE 2 / PERFIL A</v>
      </c>
      <c r="J677" s="1">
        <f>VLOOKUP($A677,'De Para'!$D$2:$E$1051,2,0)</f>
        <v>249259.43000000002</v>
      </c>
      <c r="K677" s="1">
        <f>VLOOKUP($A677,'De Para'!$A$2:$B$1051,2,0)</f>
        <v>113283.59111370068</v>
      </c>
      <c r="L677" s="1">
        <f>VLOOKUP(A677,'De Para'!$G$2:$H$1050,2,0)</f>
        <v>59839.361175634302</v>
      </c>
      <c r="M677">
        <f>VLOOKUP($A677,'De Para'!$J$2:$K$1051,2,0)</f>
        <v>74</v>
      </c>
      <c r="N677">
        <f t="shared" si="78"/>
        <v>1</v>
      </c>
      <c r="O677">
        <f t="shared" si="79"/>
        <v>1</v>
      </c>
      <c r="P677">
        <f t="shared" si="80"/>
        <v>1</v>
      </c>
      <c r="Q677">
        <f t="shared" si="81"/>
        <v>1</v>
      </c>
      <c r="R677" t="str">
        <f t="shared" si="77"/>
        <v>1111</v>
      </c>
      <c r="S677" s="29" t="e">
        <f>J677/#REF!</f>
        <v>#REF!</v>
      </c>
      <c r="T677" s="29" t="e">
        <f>K677/#REF!</f>
        <v>#REF!</v>
      </c>
      <c r="U677" s="29" t="e">
        <f>L677/#REF!</f>
        <v>#REF!</v>
      </c>
      <c r="W677" t="str">
        <f>VLOOKUP(R677,'De Para'!$O$9:$P$25,2,FALSE)</f>
        <v>Lojas com todas as metas</v>
      </c>
      <c r="X677">
        <f>VLOOKUP(W677,content!$B:$C,2,FALSE)</f>
        <v>741869</v>
      </c>
      <c r="Y677">
        <f>VLOOKUP(F677&amp;W677,content!$E:$H,4,FALSE)</f>
        <v>741882</v>
      </c>
    </row>
    <row r="678" spans="1:25" x14ac:dyDescent="0.25">
      <c r="A678">
        <v>1543</v>
      </c>
      <c r="B678" t="str">
        <f>VLOOKUP($A678,'De Para'!$AI$2:$AL$1051,2,0)</f>
        <v>SHOP BARRA SALVADOR - BA</v>
      </c>
      <c r="C678">
        <f>VLOOKUP($A678,'De Para'!$AI$2:$AL$1051,3,0)</f>
        <v>612</v>
      </c>
      <c r="D678" t="str">
        <f>VLOOKUP($A678,'De Para'!$AI$2:$AL$1051,4,0)</f>
        <v>PREMIUM</v>
      </c>
      <c r="E678">
        <v>0</v>
      </c>
      <c r="F678" s="7" t="str">
        <f>VLOOKUP($A678,'[1]PORTE 18-19'!$A$4:$M$1053,13,0)</f>
        <v>PORTE 3</v>
      </c>
      <c r="G678">
        <f>VLOOKUP($F678,'De Para'!$M$2:$O$7,3,0)</f>
        <v>90</v>
      </c>
      <c r="H678" s="7" t="str">
        <f>VLOOKUP($R678,'De Para'!$M$10:$N$25,2,0)</f>
        <v>PERFIL B</v>
      </c>
      <c r="I678" s="7" t="str">
        <f t="shared" si="76"/>
        <v>PORTE 3 / PERFIL B</v>
      </c>
      <c r="J678" s="1">
        <f>VLOOKUP($A678,'De Para'!$D$2:$E$1051,2,0)</f>
        <v>0</v>
      </c>
      <c r="K678" s="1">
        <f>VLOOKUP($A678,'De Para'!$A$2:$B$1051,2,0)</f>
        <v>67129.151688756581</v>
      </c>
      <c r="L678" s="1">
        <f>VLOOKUP(A678,'De Para'!$G$2:$H$1050,2,0)</f>
        <v>53745.781641001209</v>
      </c>
      <c r="M678">
        <f>VLOOKUP($A678,'De Para'!$J$2:$K$1051,2,0)</f>
        <v>50</v>
      </c>
      <c r="N678">
        <f t="shared" si="78"/>
        <v>0</v>
      </c>
      <c r="O678">
        <f t="shared" si="79"/>
        <v>1</v>
      </c>
      <c r="P678">
        <f t="shared" si="80"/>
        <v>1</v>
      </c>
      <c r="Q678">
        <f t="shared" si="81"/>
        <v>1</v>
      </c>
      <c r="R678" t="str">
        <f t="shared" si="77"/>
        <v>0111</v>
      </c>
      <c r="S678" s="29" t="e">
        <f>J678/#REF!</f>
        <v>#REF!</v>
      </c>
      <c r="T678" s="29" t="e">
        <f>K678/#REF!</f>
        <v>#REF!</v>
      </c>
      <c r="U678" s="29" t="e">
        <f>L678/#REF!</f>
        <v>#REF!</v>
      </c>
      <c r="W678" t="str">
        <f>VLOOKUP(R678,'De Para'!$O$9:$P$25,2,FALSE)</f>
        <v>Lojas sem meta de CDC</v>
      </c>
      <c r="X678">
        <f>VLOOKUP(W678,content!$B:$C,2,FALSE)</f>
        <v>741883</v>
      </c>
      <c r="Y678">
        <f>VLOOKUP(F678&amp;W678,content!$E:$H,4,FALSE)</f>
        <v>741896</v>
      </c>
    </row>
    <row r="679" spans="1:25" x14ac:dyDescent="0.25">
      <c r="A679">
        <v>1544</v>
      </c>
      <c r="B679" t="str">
        <f>VLOOKUP($A679,'De Para'!$AI$2:$AL$1051,2,0)</f>
        <v>SHOPPING D-CANINDÉ - SP</v>
      </c>
      <c r="C679">
        <f>VLOOKUP($A679,'De Para'!$AI$2:$AL$1051,3,0)</f>
        <v>312</v>
      </c>
      <c r="D679" t="str">
        <f>VLOOKUP($A679,'De Para'!$AI$2:$AL$1051,4,0)</f>
        <v>GDE SP</v>
      </c>
      <c r="E679">
        <v>0</v>
      </c>
      <c r="F679" s="7" t="str">
        <f>VLOOKUP($A679,'[1]PORTE 18-19'!$A$4:$M$1053,13,0)</f>
        <v>PORTE 2</v>
      </c>
      <c r="G679">
        <f>VLOOKUP($F679,'De Para'!$M$2:$O$7,3,0)</f>
        <v>70</v>
      </c>
      <c r="H679" s="7" t="str">
        <f>VLOOKUP($R679,'De Para'!$M$10:$N$25,2,0)</f>
        <v>PERFIL A</v>
      </c>
      <c r="I679" s="7" t="str">
        <f t="shared" si="76"/>
        <v>PORTE 2 / PERFIL A</v>
      </c>
      <c r="J679" s="1">
        <f>VLOOKUP($A679,'De Para'!$D$2:$E$1051,2,0)</f>
        <v>111455.68999999999</v>
      </c>
      <c r="K679" s="1">
        <f>VLOOKUP($A679,'De Para'!$A$2:$B$1051,2,0)</f>
        <v>245658.12539966879</v>
      </c>
      <c r="L679" s="1">
        <f>VLOOKUP(A679,'De Para'!$G$2:$H$1050,2,0)</f>
        <v>50931.885805497215</v>
      </c>
      <c r="M679">
        <f>VLOOKUP($A679,'De Para'!$J$2:$K$1051,2,0)</f>
        <v>41</v>
      </c>
      <c r="N679">
        <f t="shared" si="78"/>
        <v>1</v>
      </c>
      <c r="O679">
        <f t="shared" si="79"/>
        <v>1</v>
      </c>
      <c r="P679">
        <f t="shared" si="80"/>
        <v>1</v>
      </c>
      <c r="Q679">
        <f t="shared" si="81"/>
        <v>1</v>
      </c>
      <c r="R679" t="str">
        <f t="shared" si="77"/>
        <v>1111</v>
      </c>
      <c r="S679" s="29" t="e">
        <f>J679/#REF!</f>
        <v>#REF!</v>
      </c>
      <c r="T679" s="29" t="e">
        <f>K679/#REF!</f>
        <v>#REF!</v>
      </c>
      <c r="U679" s="29" t="e">
        <f>L679/#REF!</f>
        <v>#REF!</v>
      </c>
      <c r="W679" t="str">
        <f>VLOOKUP(R679,'De Para'!$O$9:$P$25,2,FALSE)</f>
        <v>Lojas com todas as metas</v>
      </c>
      <c r="X679">
        <f>VLOOKUP(W679,content!$B:$C,2,FALSE)</f>
        <v>741869</v>
      </c>
      <c r="Y679">
        <f>VLOOKUP(F679&amp;W679,content!$E:$H,4,FALSE)</f>
        <v>741882</v>
      </c>
    </row>
    <row r="680" spans="1:25" x14ac:dyDescent="0.25">
      <c r="A680">
        <v>1545</v>
      </c>
      <c r="B680" t="str">
        <f>VLOOKUP($A680,'De Para'!$AI$2:$AL$1051,2,0)</f>
        <v>SHOP BAURU - SP</v>
      </c>
      <c r="C680">
        <f>VLOOKUP($A680,'De Para'!$AI$2:$AL$1051,3,0)</f>
        <v>514</v>
      </c>
      <c r="D680" t="str">
        <f>VLOOKUP($A680,'De Para'!$AI$2:$AL$1051,4,0)</f>
        <v>SUL</v>
      </c>
      <c r="E680">
        <v>0</v>
      </c>
      <c r="F680" s="7" t="str">
        <f>VLOOKUP($A680,'[1]PORTE 18-19'!$A$4:$M$1053,13,0)</f>
        <v>PORTE 2</v>
      </c>
      <c r="G680">
        <f>VLOOKUP($F680,'De Para'!$M$2:$O$7,3,0)</f>
        <v>70</v>
      </c>
      <c r="H680" s="7" t="str">
        <f>VLOOKUP($R680,'De Para'!$M$10:$N$25,2,0)</f>
        <v>PERFIL A</v>
      </c>
      <c r="I680" s="7" t="str">
        <f t="shared" si="76"/>
        <v>PORTE 2 / PERFIL A</v>
      </c>
      <c r="J680" s="1">
        <f>VLOOKUP($A680,'De Para'!$D$2:$E$1051,2,0)</f>
        <v>139467.12999999998</v>
      </c>
      <c r="K680" s="1">
        <f>VLOOKUP($A680,'De Para'!$A$2:$B$1051,2,0)</f>
        <v>56119.051969895751</v>
      </c>
      <c r="L680" s="1">
        <f>VLOOKUP(A680,'De Para'!$G$2:$H$1050,2,0)</f>
        <v>57176.593938344173</v>
      </c>
      <c r="M680">
        <f>VLOOKUP($A680,'De Para'!$J$2:$K$1051,2,0)</f>
        <v>46</v>
      </c>
      <c r="N680">
        <f t="shared" si="78"/>
        <v>1</v>
      </c>
      <c r="O680">
        <f t="shared" si="79"/>
        <v>1</v>
      </c>
      <c r="P680">
        <f t="shared" si="80"/>
        <v>1</v>
      </c>
      <c r="Q680">
        <f t="shared" si="81"/>
        <v>1</v>
      </c>
      <c r="R680" t="str">
        <f t="shared" si="77"/>
        <v>1111</v>
      </c>
      <c r="S680" s="29" t="e">
        <f>J680/#REF!</f>
        <v>#REF!</v>
      </c>
      <c r="T680" s="29" t="e">
        <f>K680/#REF!</f>
        <v>#REF!</v>
      </c>
      <c r="U680" s="29" t="e">
        <f>L680/#REF!</f>
        <v>#REF!</v>
      </c>
      <c r="W680" t="str">
        <f>VLOOKUP(R680,'De Para'!$O$9:$P$25,2,FALSE)</f>
        <v>Lojas com todas as metas</v>
      </c>
      <c r="X680">
        <f>VLOOKUP(W680,content!$B:$C,2,FALSE)</f>
        <v>741869</v>
      </c>
      <c r="Y680">
        <f>VLOOKUP(F680&amp;W680,content!$E:$H,4,FALSE)</f>
        <v>741882</v>
      </c>
    </row>
    <row r="681" spans="1:25" x14ac:dyDescent="0.25">
      <c r="A681">
        <v>1546</v>
      </c>
      <c r="B681" t="str">
        <f>VLOOKUP($A681,'De Para'!$AI$2:$AL$1051,2,0)</f>
        <v>MIRASSOL - SP</v>
      </c>
      <c r="C681">
        <f>VLOOKUP($A681,'De Para'!$AI$2:$AL$1051,3,0)</f>
        <v>515</v>
      </c>
      <c r="D681" t="str">
        <f>VLOOKUP($A681,'De Para'!$AI$2:$AL$1051,4,0)</f>
        <v>SUL</v>
      </c>
      <c r="E681">
        <v>0</v>
      </c>
      <c r="F681" s="7" t="str">
        <f>VLOOKUP($A681,'[1]PORTE 18-19'!$A$4:$M$1053,13,0)</f>
        <v>PORTE 2</v>
      </c>
      <c r="G681">
        <f>VLOOKUP($F681,'De Para'!$M$2:$O$7,3,0)</f>
        <v>70</v>
      </c>
      <c r="H681" s="7" t="str">
        <f>VLOOKUP($R681,'De Para'!$M$10:$N$25,2,0)</f>
        <v>PERFIL A</v>
      </c>
      <c r="I681" s="7" t="str">
        <f t="shared" si="76"/>
        <v>PORTE 2 / PERFIL A</v>
      </c>
      <c r="J681" s="1">
        <f>VLOOKUP($A681,'De Para'!$D$2:$E$1051,2,0)</f>
        <v>163788.76</v>
      </c>
      <c r="K681" s="1">
        <f>VLOOKUP($A681,'De Para'!$A$2:$B$1051,2,0)</f>
        <v>68131.270148701005</v>
      </c>
      <c r="L681" s="1">
        <f>VLOOKUP(A681,'De Para'!$G$2:$H$1050,2,0)</f>
        <v>49589.626135010687</v>
      </c>
      <c r="M681">
        <f>VLOOKUP($A681,'De Para'!$J$2:$K$1051,2,0)</f>
        <v>50</v>
      </c>
      <c r="N681">
        <f t="shared" si="78"/>
        <v>1</v>
      </c>
      <c r="O681">
        <f t="shared" si="79"/>
        <v>1</v>
      </c>
      <c r="P681">
        <f t="shared" si="80"/>
        <v>1</v>
      </c>
      <c r="Q681">
        <f t="shared" si="81"/>
        <v>1</v>
      </c>
      <c r="R681" t="str">
        <f t="shared" si="77"/>
        <v>1111</v>
      </c>
      <c r="S681" s="29" t="e">
        <f>J681/#REF!</f>
        <v>#REF!</v>
      </c>
      <c r="T681" s="29" t="e">
        <f>K681/#REF!</f>
        <v>#REF!</v>
      </c>
      <c r="U681" s="29" t="e">
        <f>L681/#REF!</f>
        <v>#REF!</v>
      </c>
      <c r="W681" t="str">
        <f>VLOOKUP(R681,'De Para'!$O$9:$P$25,2,FALSE)</f>
        <v>Lojas com todas as metas</v>
      </c>
      <c r="X681">
        <f>VLOOKUP(W681,content!$B:$C,2,FALSE)</f>
        <v>741869</v>
      </c>
      <c r="Y681">
        <f>VLOOKUP(F681&amp;W681,content!$E:$H,4,FALSE)</f>
        <v>741882</v>
      </c>
    </row>
    <row r="682" spans="1:25" x14ac:dyDescent="0.25">
      <c r="A682">
        <v>1548</v>
      </c>
      <c r="B682" t="str">
        <f>VLOOKUP($A682,'De Para'!$AI$2:$AL$1051,2,0)</f>
        <v>TELÊMACO BORBA - PR</v>
      </c>
      <c r="C682">
        <f>VLOOKUP($A682,'De Para'!$AI$2:$AL$1051,3,0)</f>
        <v>513</v>
      </c>
      <c r="D682" t="str">
        <f>VLOOKUP($A682,'De Para'!$AI$2:$AL$1051,4,0)</f>
        <v>SUL</v>
      </c>
      <c r="E682">
        <v>0</v>
      </c>
      <c r="F682" s="7" t="str">
        <f>VLOOKUP($A682,'[1]PORTE 18-19'!$A$4:$M$1053,13,0)</f>
        <v>PORTE 2</v>
      </c>
      <c r="G682">
        <f>VLOOKUP($F682,'De Para'!$M$2:$O$7,3,0)</f>
        <v>70</v>
      </c>
      <c r="H682" s="7" t="str">
        <f>VLOOKUP($R682,'De Para'!$M$10:$N$25,2,0)</f>
        <v>PERFIL A</v>
      </c>
      <c r="I682" s="7" t="str">
        <f t="shared" si="76"/>
        <v>PORTE 2 / PERFIL A</v>
      </c>
      <c r="J682" s="1">
        <f>VLOOKUP($A682,'De Para'!$D$2:$E$1051,2,0)</f>
        <v>205005.84000000003</v>
      </c>
      <c r="K682" s="1">
        <f>VLOOKUP($A682,'De Para'!$A$2:$B$1051,2,0)</f>
        <v>160206.60513836893</v>
      </c>
      <c r="L682" s="1">
        <f>VLOOKUP(A682,'De Para'!$G$2:$H$1050,2,0)</f>
        <v>39888.797309205067</v>
      </c>
      <c r="M682">
        <f>VLOOKUP($A682,'De Para'!$J$2:$K$1051,2,0)</f>
        <v>44</v>
      </c>
      <c r="N682">
        <f t="shared" si="78"/>
        <v>1</v>
      </c>
      <c r="O682">
        <f t="shared" si="79"/>
        <v>1</v>
      </c>
      <c r="P682">
        <f t="shared" si="80"/>
        <v>1</v>
      </c>
      <c r="Q682">
        <f t="shared" si="81"/>
        <v>1</v>
      </c>
      <c r="R682" t="str">
        <f t="shared" si="77"/>
        <v>1111</v>
      </c>
      <c r="S682" s="29" t="e">
        <f>J682/#REF!</f>
        <v>#REF!</v>
      </c>
      <c r="T682" s="29" t="e">
        <f>K682/#REF!</f>
        <v>#REF!</v>
      </c>
      <c r="U682" s="29" t="e">
        <f>L682/#REF!</f>
        <v>#REF!</v>
      </c>
      <c r="W682" t="str">
        <f>VLOOKUP(R682,'De Para'!$O$9:$P$25,2,FALSE)</f>
        <v>Lojas com todas as metas</v>
      </c>
      <c r="X682">
        <f>VLOOKUP(W682,content!$B:$C,2,FALSE)</f>
        <v>741869</v>
      </c>
      <c r="Y682">
        <f>VLOOKUP(F682&amp;W682,content!$E:$H,4,FALSE)</f>
        <v>741882</v>
      </c>
    </row>
    <row r="683" spans="1:25" x14ac:dyDescent="0.25">
      <c r="A683">
        <v>1549</v>
      </c>
      <c r="B683" t="str">
        <f>VLOOKUP($A683,'De Para'!$AI$2:$AL$1051,2,0)</f>
        <v>VITÓRIA DA CONQUISTA 1 - BA</v>
      </c>
      <c r="C683">
        <f>VLOOKUP($A683,'De Para'!$AI$2:$AL$1051,3,0)</f>
        <v>416</v>
      </c>
      <c r="D683" t="str">
        <f>VLOOKUP($A683,'De Para'!$AI$2:$AL$1051,4,0)</f>
        <v>MG/NE</v>
      </c>
      <c r="E683">
        <v>0</v>
      </c>
      <c r="F683" s="7" t="str">
        <f>VLOOKUP($A683,'[1]PORTE 18-19'!$A$4:$M$1053,13,0)</f>
        <v>PORTE 4</v>
      </c>
      <c r="G683">
        <f>VLOOKUP($F683,'De Para'!$M$2:$O$7,3,0)</f>
        <v>115</v>
      </c>
      <c r="H683" s="7" t="str">
        <f>VLOOKUP($R683,'De Para'!$M$10:$N$25,2,0)</f>
        <v>PERFIL A</v>
      </c>
      <c r="I683" s="7" t="str">
        <f t="shared" si="76"/>
        <v>PORTE 4 / PERFIL A</v>
      </c>
      <c r="J683" s="1">
        <f>VLOOKUP($A683,'De Para'!$D$2:$E$1051,2,0)</f>
        <v>346951.7</v>
      </c>
      <c r="K683" s="1">
        <f>VLOOKUP($A683,'De Para'!$A$2:$B$1051,2,0)</f>
        <v>282832.960175196</v>
      </c>
      <c r="L683" s="1">
        <f>VLOOKUP(A683,'De Para'!$G$2:$H$1050,2,0)</f>
        <v>95261.475809375785</v>
      </c>
      <c r="M683">
        <f>VLOOKUP($A683,'De Para'!$J$2:$K$1051,2,0)</f>
        <v>156</v>
      </c>
      <c r="N683">
        <f t="shared" si="78"/>
        <v>1</v>
      </c>
      <c r="O683">
        <f t="shared" si="79"/>
        <v>1</v>
      </c>
      <c r="P683">
        <f t="shared" si="80"/>
        <v>1</v>
      </c>
      <c r="Q683">
        <f t="shared" si="81"/>
        <v>1</v>
      </c>
      <c r="R683" t="str">
        <f t="shared" si="77"/>
        <v>1111</v>
      </c>
      <c r="S683" s="29" t="e">
        <f>J683/#REF!</f>
        <v>#REF!</v>
      </c>
      <c r="T683" s="29" t="e">
        <f>K683/#REF!</f>
        <v>#REF!</v>
      </c>
      <c r="U683" s="29" t="e">
        <f>L683/#REF!</f>
        <v>#REF!</v>
      </c>
      <c r="W683" t="str">
        <f>VLOOKUP(R683,'De Para'!$O$9:$P$25,2,FALSE)</f>
        <v>Lojas com todas as metas</v>
      </c>
      <c r="X683">
        <f>VLOOKUP(W683,content!$B:$C,2,FALSE)</f>
        <v>741869</v>
      </c>
      <c r="Y683">
        <f>VLOOKUP(F683&amp;W683,content!$E:$H,4,FALSE)</f>
        <v>741916</v>
      </c>
    </row>
    <row r="684" spans="1:25" x14ac:dyDescent="0.25">
      <c r="A684">
        <v>1550</v>
      </c>
      <c r="B684" t="str">
        <f>VLOOKUP($A684,'De Para'!$AI$2:$AL$1051,2,0)</f>
        <v>CARATINGA - MG</v>
      </c>
      <c r="C684">
        <f>VLOOKUP($A684,'De Para'!$AI$2:$AL$1051,3,0)</f>
        <v>410</v>
      </c>
      <c r="D684" t="str">
        <f>VLOOKUP($A684,'De Para'!$AI$2:$AL$1051,4,0)</f>
        <v>MG/NE</v>
      </c>
      <c r="E684">
        <v>0</v>
      </c>
      <c r="F684" s="7" t="str">
        <f>VLOOKUP($A684,'[1]PORTE 18-19'!$A$4:$M$1053,13,0)</f>
        <v>PORTE 3</v>
      </c>
      <c r="G684">
        <f>VLOOKUP($F684,'De Para'!$M$2:$O$7,3,0)</f>
        <v>90</v>
      </c>
      <c r="H684" s="7" t="str">
        <f>VLOOKUP($R684,'De Para'!$M$10:$N$25,2,0)</f>
        <v>PERFIL A</v>
      </c>
      <c r="I684" s="7" t="str">
        <f t="shared" si="76"/>
        <v>PORTE 3 / PERFIL A</v>
      </c>
      <c r="J684" s="1">
        <f>VLOOKUP($A684,'De Para'!$D$2:$E$1051,2,0)</f>
        <v>326160.33999999997</v>
      </c>
      <c r="K684" s="1">
        <f>VLOOKUP($A684,'De Para'!$A$2:$B$1051,2,0)</f>
        <v>160599.15129954572</v>
      </c>
      <c r="L684" s="1">
        <f>VLOOKUP(A684,'De Para'!$G$2:$H$1050,2,0)</f>
        <v>91643.987155084265</v>
      </c>
      <c r="M684">
        <f>VLOOKUP($A684,'De Para'!$J$2:$K$1051,2,0)</f>
        <v>85</v>
      </c>
      <c r="N684">
        <f t="shared" si="78"/>
        <v>1</v>
      </c>
      <c r="O684">
        <f t="shared" si="79"/>
        <v>1</v>
      </c>
      <c r="P684">
        <f t="shared" si="80"/>
        <v>1</v>
      </c>
      <c r="Q684">
        <f t="shared" si="81"/>
        <v>1</v>
      </c>
      <c r="R684" t="str">
        <f t="shared" si="77"/>
        <v>1111</v>
      </c>
      <c r="S684" s="29" t="e">
        <f>J684/#REF!</f>
        <v>#REF!</v>
      </c>
      <c r="T684" s="29" t="e">
        <f>K684/#REF!</f>
        <v>#REF!</v>
      </c>
      <c r="U684" s="29" t="e">
        <f>L684/#REF!</f>
        <v>#REF!</v>
      </c>
      <c r="W684" t="str">
        <f>VLOOKUP(R684,'De Para'!$O$9:$P$25,2,FALSE)</f>
        <v>Lojas com todas as metas</v>
      </c>
      <c r="X684">
        <f>VLOOKUP(W684,content!$B:$C,2,FALSE)</f>
        <v>741869</v>
      </c>
      <c r="Y684">
        <f>VLOOKUP(F684&amp;W684,content!$E:$H,4,FALSE)</f>
        <v>741893</v>
      </c>
    </row>
    <row r="685" spans="1:25" x14ac:dyDescent="0.25">
      <c r="A685">
        <v>1552</v>
      </c>
      <c r="B685" t="str">
        <f>VLOOKUP($A685,'De Para'!$AI$2:$AL$1051,2,0)</f>
        <v>VENDA NOVA 2 - MG</v>
      </c>
      <c r="C685">
        <f>VLOOKUP($A685,'De Para'!$AI$2:$AL$1051,3,0)</f>
        <v>412</v>
      </c>
      <c r="D685" t="str">
        <f>VLOOKUP($A685,'De Para'!$AI$2:$AL$1051,4,0)</f>
        <v>MG/NE</v>
      </c>
      <c r="E685">
        <v>0</v>
      </c>
      <c r="F685" s="7" t="str">
        <f>VLOOKUP($A685,'[1]PORTE 18-19'!$A$4:$M$1053,13,0)</f>
        <v>PORTE 3</v>
      </c>
      <c r="G685">
        <f>VLOOKUP($F685,'De Para'!$M$2:$O$7,3,0)</f>
        <v>90</v>
      </c>
      <c r="H685" s="7" t="str">
        <f>VLOOKUP($R685,'De Para'!$M$10:$N$25,2,0)</f>
        <v>PERFIL A</v>
      </c>
      <c r="I685" s="7" t="str">
        <f t="shared" si="76"/>
        <v>PORTE 3 / PERFIL A</v>
      </c>
      <c r="J685" s="1">
        <f>VLOOKUP($A685,'De Para'!$D$2:$E$1051,2,0)</f>
        <v>342655.00999999995</v>
      </c>
      <c r="K685" s="1">
        <f>VLOOKUP($A685,'De Para'!$A$2:$B$1051,2,0)</f>
        <v>306677.7057624564</v>
      </c>
      <c r="L685" s="1">
        <f>VLOOKUP(A685,'De Para'!$G$2:$H$1050,2,0)</f>
        <v>90431.307967053348</v>
      </c>
      <c r="M685">
        <f>VLOOKUP($A685,'De Para'!$J$2:$K$1051,2,0)</f>
        <v>81</v>
      </c>
      <c r="N685">
        <f t="shared" si="78"/>
        <v>1</v>
      </c>
      <c r="O685">
        <f t="shared" si="79"/>
        <v>1</v>
      </c>
      <c r="P685">
        <f t="shared" si="80"/>
        <v>1</v>
      </c>
      <c r="Q685">
        <f t="shared" si="81"/>
        <v>1</v>
      </c>
      <c r="R685" t="str">
        <f t="shared" si="77"/>
        <v>1111</v>
      </c>
      <c r="S685" s="29" t="e">
        <f>J685/#REF!</f>
        <v>#REF!</v>
      </c>
      <c r="T685" s="29" t="e">
        <f>K685/#REF!</f>
        <v>#REF!</v>
      </c>
      <c r="U685" s="29" t="e">
        <f>L685/#REF!</f>
        <v>#REF!</v>
      </c>
      <c r="W685" t="str">
        <f>VLOOKUP(R685,'De Para'!$O$9:$P$25,2,FALSE)</f>
        <v>Lojas com todas as metas</v>
      </c>
      <c r="X685">
        <f>VLOOKUP(W685,content!$B:$C,2,FALSE)</f>
        <v>741869</v>
      </c>
      <c r="Y685">
        <f>VLOOKUP(F685&amp;W685,content!$E:$H,4,FALSE)</f>
        <v>741893</v>
      </c>
    </row>
    <row r="686" spans="1:25" x14ac:dyDescent="0.25">
      <c r="A686">
        <v>1553</v>
      </c>
      <c r="B686" t="str">
        <f>VLOOKUP($A686,'De Para'!$AI$2:$AL$1051,2,0)</f>
        <v>RIO VERDE - GO</v>
      </c>
      <c r="C686">
        <f>VLOOKUP($A686,'De Para'!$AI$2:$AL$1051,3,0)</f>
        <v>120</v>
      </c>
      <c r="D686" t="str">
        <f>VLOOKUP($A686,'De Para'!$AI$2:$AL$1051,4,0)</f>
        <v>SPI/CO</v>
      </c>
      <c r="E686">
        <v>0</v>
      </c>
      <c r="F686" s="7" t="str">
        <f>VLOOKUP($A686,'[1]PORTE 18-19'!$A$4:$M$1053,13,0)</f>
        <v>PORTE 4</v>
      </c>
      <c r="G686">
        <f>VLOOKUP($F686,'De Para'!$M$2:$O$7,3,0)</f>
        <v>115</v>
      </c>
      <c r="H686" s="7" t="str">
        <f>VLOOKUP($R686,'De Para'!$M$10:$N$25,2,0)</f>
        <v>PERFIL A</v>
      </c>
      <c r="I686" s="7" t="str">
        <f t="shared" si="76"/>
        <v>PORTE 4 / PERFIL A</v>
      </c>
      <c r="J686" s="1">
        <f>VLOOKUP($A686,'De Para'!$D$2:$E$1051,2,0)</f>
        <v>395780.58000000007</v>
      </c>
      <c r="K686" s="1">
        <f>VLOOKUP($A686,'De Para'!$A$2:$B$1051,2,0)</f>
        <v>342960.36862833321</v>
      </c>
      <c r="L686" s="1">
        <f>VLOOKUP(A686,'De Para'!$G$2:$H$1050,2,0)</f>
        <v>108517.89602467445</v>
      </c>
      <c r="M686">
        <f>VLOOKUP($A686,'De Para'!$J$2:$K$1051,2,0)</f>
        <v>114</v>
      </c>
      <c r="N686">
        <f t="shared" si="78"/>
        <v>1</v>
      </c>
      <c r="O686">
        <f t="shared" si="79"/>
        <v>1</v>
      </c>
      <c r="P686">
        <f t="shared" si="80"/>
        <v>1</v>
      </c>
      <c r="Q686">
        <f t="shared" si="81"/>
        <v>1</v>
      </c>
      <c r="R686" t="str">
        <f t="shared" si="77"/>
        <v>1111</v>
      </c>
      <c r="S686" s="29" t="e">
        <f>J686/#REF!</f>
        <v>#REF!</v>
      </c>
      <c r="T686" s="29" t="e">
        <f>K686/#REF!</f>
        <v>#REF!</v>
      </c>
      <c r="U686" s="29" t="e">
        <f>L686/#REF!</f>
        <v>#REF!</v>
      </c>
      <c r="W686" t="str">
        <f>VLOOKUP(R686,'De Para'!$O$9:$P$25,2,FALSE)</f>
        <v>Lojas com todas as metas</v>
      </c>
      <c r="X686">
        <f>VLOOKUP(W686,content!$B:$C,2,FALSE)</f>
        <v>741869</v>
      </c>
      <c r="Y686">
        <f>VLOOKUP(F686&amp;W686,content!$E:$H,4,FALSE)</f>
        <v>741916</v>
      </c>
    </row>
    <row r="687" spans="1:25" x14ac:dyDescent="0.25">
      <c r="A687">
        <v>1556</v>
      </c>
      <c r="B687" t="str">
        <f>VLOOKUP($A687,'De Para'!$AI$2:$AL$1051,2,0)</f>
        <v>ITABUNA - BA</v>
      </c>
      <c r="C687">
        <f>VLOOKUP($A687,'De Para'!$AI$2:$AL$1051,3,0)</f>
        <v>416</v>
      </c>
      <c r="D687" t="str">
        <f>VLOOKUP($A687,'De Para'!$AI$2:$AL$1051,4,0)</f>
        <v>MG/NE</v>
      </c>
      <c r="E687">
        <v>0</v>
      </c>
      <c r="F687" s="7" t="str">
        <f>VLOOKUP($A687,'[1]PORTE 18-19'!$A$4:$M$1053,13,0)</f>
        <v>PORTE 4</v>
      </c>
      <c r="G687">
        <f>VLOOKUP($F687,'De Para'!$M$2:$O$7,3,0)</f>
        <v>115</v>
      </c>
      <c r="H687" s="7" t="str">
        <f>VLOOKUP($R687,'De Para'!$M$10:$N$25,2,0)</f>
        <v>PERFIL A</v>
      </c>
      <c r="I687" s="7" t="str">
        <f t="shared" si="76"/>
        <v>PORTE 4 / PERFIL A</v>
      </c>
      <c r="J687" s="1">
        <f>VLOOKUP($A687,'De Para'!$D$2:$E$1051,2,0)</f>
        <v>259830.14999999997</v>
      </c>
      <c r="K687" s="1">
        <f>VLOOKUP($A687,'De Para'!$A$2:$B$1051,2,0)</f>
        <v>438067.52392231848</v>
      </c>
      <c r="L687" s="1">
        <f>VLOOKUP(A687,'De Para'!$G$2:$H$1050,2,0)</f>
        <v>82280.819310466031</v>
      </c>
      <c r="M687">
        <f>VLOOKUP($A687,'De Para'!$J$2:$K$1051,2,0)</f>
        <v>123</v>
      </c>
      <c r="N687">
        <f t="shared" si="78"/>
        <v>1</v>
      </c>
      <c r="O687">
        <f t="shared" si="79"/>
        <v>1</v>
      </c>
      <c r="P687">
        <f t="shared" si="80"/>
        <v>1</v>
      </c>
      <c r="Q687">
        <f t="shared" si="81"/>
        <v>1</v>
      </c>
      <c r="R687" t="str">
        <f t="shared" si="77"/>
        <v>1111</v>
      </c>
      <c r="S687" s="29" t="e">
        <f>J687/#REF!</f>
        <v>#REF!</v>
      </c>
      <c r="T687" s="29" t="e">
        <f>K687/#REF!</f>
        <v>#REF!</v>
      </c>
      <c r="U687" s="29" t="e">
        <f>L687/#REF!</f>
        <v>#REF!</v>
      </c>
      <c r="W687" t="str">
        <f>VLOOKUP(R687,'De Para'!$O$9:$P$25,2,FALSE)</f>
        <v>Lojas com todas as metas</v>
      </c>
      <c r="X687">
        <f>VLOOKUP(W687,content!$B:$C,2,FALSE)</f>
        <v>741869</v>
      </c>
      <c r="Y687">
        <f>VLOOKUP(F687&amp;W687,content!$E:$H,4,FALSE)</f>
        <v>741916</v>
      </c>
    </row>
    <row r="688" spans="1:25" x14ac:dyDescent="0.25">
      <c r="A688">
        <v>1557</v>
      </c>
      <c r="B688" t="str">
        <f>VLOOKUP($A688,'De Para'!$AI$2:$AL$1051,2,0)</f>
        <v>SHOP BOULEVARD SÃO GONÇALO 1 - RJ</v>
      </c>
      <c r="C688">
        <f>VLOOKUP($A688,'De Para'!$AI$2:$AL$1051,3,0)</f>
        <v>215</v>
      </c>
      <c r="D688" t="str">
        <f>VLOOKUP($A688,'De Para'!$AI$2:$AL$1051,4,0)</f>
        <v>RIO/ES</v>
      </c>
      <c r="E688">
        <v>0</v>
      </c>
      <c r="F688" s="7" t="str">
        <f>VLOOKUP($A688,'[1]PORTE 18-19'!$A$4:$M$1053,13,0)</f>
        <v>PORTE 3</v>
      </c>
      <c r="G688">
        <f>VLOOKUP($F688,'De Para'!$M$2:$O$7,3,0)</f>
        <v>90</v>
      </c>
      <c r="H688" s="7" t="str">
        <f>VLOOKUP($R688,'De Para'!$M$10:$N$25,2,0)</f>
        <v>PERFIL A</v>
      </c>
      <c r="I688" s="7" t="str">
        <f t="shared" si="76"/>
        <v>PORTE 3 / PERFIL A</v>
      </c>
      <c r="J688" s="1">
        <f>VLOOKUP($A688,'De Para'!$D$2:$E$1051,2,0)</f>
        <v>149498.15000000002</v>
      </c>
      <c r="K688" s="1">
        <f>VLOOKUP($A688,'De Para'!$A$2:$B$1051,2,0)</f>
        <v>201235.08203851763</v>
      </c>
      <c r="L688" s="1">
        <f>VLOOKUP(A688,'De Para'!$G$2:$H$1050,2,0)</f>
        <v>38497.981850644137</v>
      </c>
      <c r="M688">
        <f>VLOOKUP($A688,'De Para'!$J$2:$K$1051,2,0)</f>
        <v>46</v>
      </c>
      <c r="N688">
        <f t="shared" si="78"/>
        <v>1</v>
      </c>
      <c r="O688">
        <f t="shared" si="79"/>
        <v>1</v>
      </c>
      <c r="P688">
        <f t="shared" si="80"/>
        <v>1</v>
      </c>
      <c r="Q688">
        <f t="shared" si="81"/>
        <v>1</v>
      </c>
      <c r="R688" t="str">
        <f t="shared" si="77"/>
        <v>1111</v>
      </c>
      <c r="S688" s="29" t="e">
        <f>J688/#REF!</f>
        <v>#REF!</v>
      </c>
      <c r="T688" s="29" t="e">
        <f>K688/#REF!</f>
        <v>#REF!</v>
      </c>
      <c r="U688" s="29" t="e">
        <f>L688/#REF!</f>
        <v>#REF!</v>
      </c>
      <c r="W688" t="str">
        <f>VLOOKUP(R688,'De Para'!$O$9:$P$25,2,FALSE)</f>
        <v>Lojas com todas as metas</v>
      </c>
      <c r="X688">
        <f>VLOOKUP(W688,content!$B:$C,2,FALSE)</f>
        <v>741869</v>
      </c>
      <c r="Y688">
        <f>VLOOKUP(F688&amp;W688,content!$E:$H,4,FALSE)</f>
        <v>741893</v>
      </c>
    </row>
    <row r="689" spans="1:25" x14ac:dyDescent="0.25">
      <c r="A689">
        <v>1558</v>
      </c>
      <c r="B689" t="str">
        <f>VLOOKUP($A689,'De Para'!$AI$2:$AL$1051,2,0)</f>
        <v>RIO DAS OSTRAS 1 - RJ</v>
      </c>
      <c r="C689">
        <f>VLOOKUP($A689,'De Para'!$AI$2:$AL$1051,3,0)</f>
        <v>215</v>
      </c>
      <c r="D689" t="str">
        <f>VLOOKUP($A689,'De Para'!$AI$2:$AL$1051,4,0)</f>
        <v>RIO/ES</v>
      </c>
      <c r="E689">
        <v>0</v>
      </c>
      <c r="F689" s="7" t="str">
        <f>VLOOKUP($A689,'[1]PORTE 18-19'!$A$4:$M$1053,13,0)</f>
        <v>PORTE 5</v>
      </c>
      <c r="G689">
        <f>VLOOKUP($F689,'De Para'!$M$2:$O$7,3,0)</f>
        <v>140</v>
      </c>
      <c r="H689" s="7" t="str">
        <f>VLOOKUP($R689,'De Para'!$M$10:$N$25,2,0)</f>
        <v>PERFIL A</v>
      </c>
      <c r="I689" s="7" t="str">
        <f t="shared" si="76"/>
        <v>PORTE 5 / PERFIL A</v>
      </c>
      <c r="J689" s="1">
        <f>VLOOKUP($A689,'De Para'!$D$2:$E$1051,2,0)</f>
        <v>620088.82000000007</v>
      </c>
      <c r="K689" s="1">
        <f>VLOOKUP($A689,'De Para'!$A$2:$B$1051,2,0)</f>
        <v>1055913.2813084179</v>
      </c>
      <c r="L689" s="1">
        <f>VLOOKUP(A689,'De Para'!$G$2:$H$1050,2,0)</f>
        <v>82593.682906305519</v>
      </c>
      <c r="M689">
        <f>VLOOKUP($A689,'De Para'!$J$2:$K$1051,2,0)</f>
        <v>148</v>
      </c>
      <c r="N689">
        <f t="shared" si="78"/>
        <v>1</v>
      </c>
      <c r="O689">
        <f t="shared" si="79"/>
        <v>1</v>
      </c>
      <c r="P689">
        <f t="shared" si="80"/>
        <v>1</v>
      </c>
      <c r="Q689">
        <f t="shared" si="81"/>
        <v>1</v>
      </c>
      <c r="R689" t="str">
        <f t="shared" si="77"/>
        <v>1111</v>
      </c>
      <c r="S689" s="29" t="e">
        <f>J689/#REF!</f>
        <v>#REF!</v>
      </c>
      <c r="T689" s="29" t="e">
        <f>K689/#REF!</f>
        <v>#REF!</v>
      </c>
      <c r="U689" s="29" t="e">
        <f>L689/#REF!</f>
        <v>#REF!</v>
      </c>
      <c r="W689" t="str">
        <f>VLOOKUP(R689,'De Para'!$O$9:$P$25,2,FALSE)</f>
        <v>Lojas com todas as metas</v>
      </c>
      <c r="X689">
        <f>VLOOKUP(W689,content!$B:$C,2,FALSE)</f>
        <v>741869</v>
      </c>
      <c r="Y689">
        <f>VLOOKUP(F689&amp;W689,content!$E:$H,4,FALSE)</f>
        <v>741921</v>
      </c>
    </row>
    <row r="690" spans="1:25" x14ac:dyDescent="0.25">
      <c r="A690">
        <v>1560</v>
      </c>
      <c r="B690" t="str">
        <f>VLOOKUP($A690,'De Para'!$AI$2:$AL$1051,2,0)</f>
        <v>SHOP BONSUC. - GUARULHOS - SP</v>
      </c>
      <c r="C690">
        <f>VLOOKUP($A690,'De Para'!$AI$2:$AL$1051,3,0)</f>
        <v>317</v>
      </c>
      <c r="D690" t="str">
        <f>VLOOKUP($A690,'De Para'!$AI$2:$AL$1051,4,0)</f>
        <v>GDE SP</v>
      </c>
      <c r="E690">
        <v>0</v>
      </c>
      <c r="F690" s="7" t="str">
        <f>VLOOKUP($A690,'[1]PORTE 18-19'!$A$4:$M$1053,13,0)</f>
        <v>PORTE 5</v>
      </c>
      <c r="G690">
        <f>VLOOKUP($F690,'De Para'!$M$2:$O$7,3,0)</f>
        <v>140</v>
      </c>
      <c r="H690" s="7" t="str">
        <f>VLOOKUP($R690,'De Para'!$M$10:$N$25,2,0)</f>
        <v>PERFIL A</v>
      </c>
      <c r="I690" s="7" t="str">
        <f t="shared" si="76"/>
        <v>PORTE 5 / PERFIL A</v>
      </c>
      <c r="J690" s="1">
        <f>VLOOKUP($A690,'De Para'!$D$2:$E$1051,2,0)</f>
        <v>466439.27000000014</v>
      </c>
      <c r="K690" s="1">
        <f>VLOOKUP($A690,'De Para'!$A$2:$B$1051,2,0)</f>
        <v>547611.48554407957</v>
      </c>
      <c r="L690" s="1">
        <f>VLOOKUP(A690,'De Para'!$G$2:$H$1050,2,0)</f>
        <v>170961.83997600773</v>
      </c>
      <c r="M690">
        <f>VLOOKUP($A690,'De Para'!$J$2:$K$1051,2,0)</f>
        <v>185</v>
      </c>
      <c r="N690">
        <f t="shared" si="78"/>
        <v>1</v>
      </c>
      <c r="O690">
        <f t="shared" si="79"/>
        <v>1</v>
      </c>
      <c r="P690">
        <f t="shared" si="80"/>
        <v>1</v>
      </c>
      <c r="Q690">
        <f t="shared" si="81"/>
        <v>1</v>
      </c>
      <c r="R690" t="str">
        <f t="shared" si="77"/>
        <v>1111</v>
      </c>
      <c r="S690" s="29" t="e">
        <f>J690/#REF!</f>
        <v>#REF!</v>
      </c>
      <c r="T690" s="29" t="e">
        <f>K690/#REF!</f>
        <v>#REF!</v>
      </c>
      <c r="U690" s="29" t="e">
        <f>L690/#REF!</f>
        <v>#REF!</v>
      </c>
      <c r="W690" t="str">
        <f>VLOOKUP(R690,'De Para'!$O$9:$P$25,2,FALSE)</f>
        <v>Lojas com todas as metas</v>
      </c>
      <c r="X690">
        <f>VLOOKUP(W690,content!$B:$C,2,FALSE)</f>
        <v>741869</v>
      </c>
      <c r="Y690">
        <f>VLOOKUP(F690&amp;W690,content!$E:$H,4,FALSE)</f>
        <v>741921</v>
      </c>
    </row>
    <row r="691" spans="1:25" x14ac:dyDescent="0.25">
      <c r="A691">
        <v>1563</v>
      </c>
      <c r="B691" t="str">
        <f>VLOOKUP($A691,'De Para'!$AI$2:$AL$1051,2,0)</f>
        <v>OSASCO- STO.ANTONIO - SP</v>
      </c>
      <c r="C691">
        <f>VLOOKUP($A691,'De Para'!$AI$2:$AL$1051,3,0)</f>
        <v>314</v>
      </c>
      <c r="D691" t="str">
        <f>VLOOKUP($A691,'De Para'!$AI$2:$AL$1051,4,0)</f>
        <v>GDE SP</v>
      </c>
      <c r="E691">
        <v>0</v>
      </c>
      <c r="F691" s="7" t="str">
        <f>VLOOKUP($A691,'[1]PORTE 18-19'!$A$4:$M$1053,13,0)</f>
        <v>PORTE 3</v>
      </c>
      <c r="G691">
        <f>VLOOKUP($F691,'De Para'!$M$2:$O$7,3,0)</f>
        <v>90</v>
      </c>
      <c r="H691" s="7" t="str">
        <f>VLOOKUP($R691,'De Para'!$M$10:$N$25,2,0)</f>
        <v>PERFIL A</v>
      </c>
      <c r="I691" s="7" t="str">
        <f t="shared" si="76"/>
        <v>PORTE 3 / PERFIL A</v>
      </c>
      <c r="J691" s="1">
        <f>VLOOKUP($A691,'De Para'!$D$2:$E$1051,2,0)</f>
        <v>397467.91999999993</v>
      </c>
      <c r="K691" s="1">
        <f>VLOOKUP($A691,'De Para'!$A$2:$B$1051,2,0)</f>
        <v>293998.83714056679</v>
      </c>
      <c r="L691" s="1">
        <f>VLOOKUP(A691,'De Para'!$G$2:$H$1050,2,0)</f>
        <v>98090.629047936687</v>
      </c>
      <c r="M691">
        <f>VLOOKUP($A691,'De Para'!$J$2:$K$1051,2,0)</f>
        <v>82</v>
      </c>
      <c r="N691">
        <f t="shared" si="78"/>
        <v>1</v>
      </c>
      <c r="O691">
        <f t="shared" si="79"/>
        <v>1</v>
      </c>
      <c r="P691">
        <f t="shared" si="80"/>
        <v>1</v>
      </c>
      <c r="Q691">
        <f t="shared" si="81"/>
        <v>1</v>
      </c>
      <c r="R691" t="str">
        <f t="shared" si="77"/>
        <v>1111</v>
      </c>
      <c r="S691" s="29" t="e">
        <f>J691/#REF!</f>
        <v>#REF!</v>
      </c>
      <c r="T691" s="29" t="e">
        <f>K691/#REF!</f>
        <v>#REF!</v>
      </c>
      <c r="U691" s="29" t="e">
        <f>L691/#REF!</f>
        <v>#REF!</v>
      </c>
      <c r="W691" t="str">
        <f>VLOOKUP(R691,'De Para'!$O$9:$P$25,2,FALSE)</f>
        <v>Lojas com todas as metas</v>
      </c>
      <c r="X691">
        <f>VLOOKUP(W691,content!$B:$C,2,FALSE)</f>
        <v>741869</v>
      </c>
      <c r="Y691">
        <f>VLOOKUP(F691&amp;W691,content!$E:$H,4,FALSE)</f>
        <v>741893</v>
      </c>
    </row>
    <row r="692" spans="1:25" x14ac:dyDescent="0.25">
      <c r="A692">
        <v>1564</v>
      </c>
      <c r="B692" t="str">
        <f>VLOOKUP($A692,'De Para'!$AI$2:$AL$1051,2,0)</f>
        <v>MAUÁ- JD.ZAÍRA - SP</v>
      </c>
      <c r="C692">
        <f>VLOOKUP($A692,'De Para'!$AI$2:$AL$1051,3,0)</f>
        <v>318</v>
      </c>
      <c r="D692" t="str">
        <f>VLOOKUP($A692,'De Para'!$AI$2:$AL$1051,4,0)</f>
        <v>GDE SP</v>
      </c>
      <c r="E692">
        <v>0</v>
      </c>
      <c r="F692" s="7" t="str">
        <f>VLOOKUP($A692,'[1]PORTE 18-19'!$A$4:$M$1053,13,0)</f>
        <v>PORTE 2</v>
      </c>
      <c r="G692">
        <f>VLOOKUP($F692,'De Para'!$M$2:$O$7,3,0)</f>
        <v>70</v>
      </c>
      <c r="H692" s="7" t="str">
        <f>VLOOKUP($R692,'De Para'!$M$10:$N$25,2,0)</f>
        <v>PERFIL A</v>
      </c>
      <c r="I692" s="7" t="str">
        <f t="shared" si="76"/>
        <v>PORTE 2 / PERFIL A</v>
      </c>
      <c r="J692" s="1">
        <f>VLOOKUP($A692,'De Para'!$D$2:$E$1051,2,0)</f>
        <v>239686.24000000002</v>
      </c>
      <c r="K692" s="1">
        <f>VLOOKUP($A692,'De Para'!$A$2:$B$1051,2,0)</f>
        <v>256731.66366229826</v>
      </c>
      <c r="L692" s="1">
        <f>VLOOKUP(A692,'De Para'!$G$2:$H$1050,2,0)</f>
        <v>39941.550263679776</v>
      </c>
      <c r="M692">
        <f>VLOOKUP($A692,'De Para'!$J$2:$K$1051,2,0)</f>
        <v>58</v>
      </c>
      <c r="N692">
        <f t="shared" si="78"/>
        <v>1</v>
      </c>
      <c r="O692">
        <f t="shared" si="79"/>
        <v>1</v>
      </c>
      <c r="P692">
        <f t="shared" si="80"/>
        <v>1</v>
      </c>
      <c r="Q692">
        <f t="shared" si="81"/>
        <v>1</v>
      </c>
      <c r="R692" t="str">
        <f t="shared" si="77"/>
        <v>1111</v>
      </c>
      <c r="S692" s="29" t="e">
        <f>J692/#REF!</f>
        <v>#REF!</v>
      </c>
      <c r="T692" s="29" t="e">
        <f>K692/#REF!</f>
        <v>#REF!</v>
      </c>
      <c r="U692" s="29" t="e">
        <f>L692/#REF!</f>
        <v>#REF!</v>
      </c>
      <c r="W692" t="str">
        <f>VLOOKUP(R692,'De Para'!$O$9:$P$25,2,FALSE)</f>
        <v>Lojas com todas as metas</v>
      </c>
      <c r="X692">
        <f>VLOOKUP(W692,content!$B:$C,2,FALSE)</f>
        <v>741869</v>
      </c>
      <c r="Y692">
        <f>VLOOKUP(F692&amp;W692,content!$E:$H,4,FALSE)</f>
        <v>741882</v>
      </c>
    </row>
    <row r="693" spans="1:25" x14ac:dyDescent="0.25">
      <c r="A693">
        <v>1565</v>
      </c>
      <c r="B693" t="str">
        <f>VLOOKUP($A693,'De Para'!$AI$2:$AL$1051,2,0)</f>
        <v>SALTO - SP</v>
      </c>
      <c r="C693">
        <f>VLOOKUP($A693,'De Para'!$AI$2:$AL$1051,3,0)</f>
        <v>115</v>
      </c>
      <c r="D693" t="str">
        <f>VLOOKUP($A693,'De Para'!$AI$2:$AL$1051,4,0)</f>
        <v>SPI/CO</v>
      </c>
      <c r="E693">
        <v>0</v>
      </c>
      <c r="F693" s="7" t="str">
        <f>VLOOKUP($A693,'[1]PORTE 18-19'!$A$4:$M$1053,13,0)</f>
        <v>PORTE 2</v>
      </c>
      <c r="G693">
        <f>VLOOKUP($F693,'De Para'!$M$2:$O$7,3,0)</f>
        <v>70</v>
      </c>
      <c r="H693" s="7" t="str">
        <f>VLOOKUP($R693,'De Para'!$M$10:$N$25,2,0)</f>
        <v>PERFIL A</v>
      </c>
      <c r="I693" s="7" t="str">
        <f t="shared" si="76"/>
        <v>PORTE 2 / PERFIL A</v>
      </c>
      <c r="J693" s="1">
        <f>VLOOKUP($A693,'De Para'!$D$2:$E$1051,2,0)</f>
        <v>183649.88999999998</v>
      </c>
      <c r="K693" s="1">
        <f>VLOOKUP($A693,'De Para'!$A$2:$B$1051,2,0)</f>
        <v>85493.385064673144</v>
      </c>
      <c r="L693" s="1">
        <f>VLOOKUP(A693,'De Para'!$G$2:$H$1050,2,0)</f>
        <v>44532.748531212856</v>
      </c>
      <c r="M693">
        <f>VLOOKUP($A693,'De Para'!$J$2:$K$1051,2,0)</f>
        <v>50</v>
      </c>
      <c r="N693">
        <f t="shared" si="78"/>
        <v>1</v>
      </c>
      <c r="O693">
        <f t="shared" si="79"/>
        <v>1</v>
      </c>
      <c r="P693">
        <f t="shared" si="80"/>
        <v>1</v>
      </c>
      <c r="Q693">
        <f t="shared" si="81"/>
        <v>1</v>
      </c>
      <c r="R693" t="str">
        <f t="shared" si="77"/>
        <v>1111</v>
      </c>
      <c r="S693" s="29" t="e">
        <f>J693/#REF!</f>
        <v>#REF!</v>
      </c>
      <c r="T693" s="29" t="e">
        <f>K693/#REF!</f>
        <v>#REF!</v>
      </c>
      <c r="U693" s="29" t="e">
        <f>L693/#REF!</f>
        <v>#REF!</v>
      </c>
      <c r="W693" t="str">
        <f>VLOOKUP(R693,'De Para'!$O$9:$P$25,2,FALSE)</f>
        <v>Lojas com todas as metas</v>
      </c>
      <c r="X693">
        <f>VLOOKUP(W693,content!$B:$C,2,FALSE)</f>
        <v>741869</v>
      </c>
      <c r="Y693">
        <f>VLOOKUP(F693&amp;W693,content!$E:$H,4,FALSE)</f>
        <v>741882</v>
      </c>
    </row>
    <row r="694" spans="1:25" x14ac:dyDescent="0.25">
      <c r="A694">
        <v>1568</v>
      </c>
      <c r="B694" t="str">
        <f>VLOOKUP($A694,'De Para'!$AI$2:$AL$1051,2,0)</f>
        <v>SHOP UBERABA 2 - MG</v>
      </c>
      <c r="C694">
        <f>VLOOKUP($A694,'De Para'!$AI$2:$AL$1051,3,0)</f>
        <v>120</v>
      </c>
      <c r="D694" t="str">
        <f>VLOOKUP($A694,'De Para'!$AI$2:$AL$1051,4,0)</f>
        <v>SPI/CO</v>
      </c>
      <c r="E694">
        <v>0</v>
      </c>
      <c r="F694" s="7" t="str">
        <f>VLOOKUP($A694,'[1]PORTE 18-19'!$A$4:$M$1053,13,0)</f>
        <v>PORTE 4</v>
      </c>
      <c r="G694">
        <f>VLOOKUP($F694,'De Para'!$M$2:$O$7,3,0)</f>
        <v>115</v>
      </c>
      <c r="H694" s="7" t="str">
        <f>VLOOKUP($R694,'De Para'!$M$10:$N$25,2,0)</f>
        <v>PERFIL A</v>
      </c>
      <c r="I694" s="7" t="str">
        <f t="shared" ref="I694:I757" si="82">F694&amp;" / "&amp;H694</f>
        <v>PORTE 4 / PERFIL A</v>
      </c>
      <c r="J694" s="1">
        <f>VLOOKUP($A694,'De Para'!$D$2:$E$1051,2,0)</f>
        <v>250715.47000000003</v>
      </c>
      <c r="K694" s="1">
        <f>VLOOKUP($A694,'De Para'!$A$2:$B$1051,2,0)</f>
        <v>255143.57220315209</v>
      </c>
      <c r="L694" s="1">
        <f>VLOOKUP(A694,'De Para'!$G$2:$H$1050,2,0)</f>
        <v>79018.125117292977</v>
      </c>
      <c r="M694">
        <f>VLOOKUP($A694,'De Para'!$J$2:$K$1051,2,0)</f>
        <v>90</v>
      </c>
      <c r="N694">
        <f t="shared" si="78"/>
        <v>1</v>
      </c>
      <c r="O694">
        <f t="shared" si="79"/>
        <v>1</v>
      </c>
      <c r="P694">
        <f t="shared" si="80"/>
        <v>1</v>
      </c>
      <c r="Q694">
        <f t="shared" si="81"/>
        <v>1</v>
      </c>
      <c r="R694" t="str">
        <f t="shared" si="77"/>
        <v>1111</v>
      </c>
      <c r="S694" s="29" t="e">
        <f>J694/#REF!</f>
        <v>#REF!</v>
      </c>
      <c r="T694" s="29" t="e">
        <f>K694/#REF!</f>
        <v>#REF!</v>
      </c>
      <c r="U694" s="29" t="e">
        <f>L694/#REF!</f>
        <v>#REF!</v>
      </c>
      <c r="W694" t="str">
        <f>VLOOKUP(R694,'De Para'!$O$9:$P$25,2,FALSE)</f>
        <v>Lojas com todas as metas</v>
      </c>
      <c r="X694">
        <f>VLOOKUP(W694,content!$B:$C,2,FALSE)</f>
        <v>741869</v>
      </c>
      <c r="Y694">
        <f>VLOOKUP(F694&amp;W694,content!$E:$H,4,FALSE)</f>
        <v>741916</v>
      </c>
    </row>
    <row r="695" spans="1:25" x14ac:dyDescent="0.25">
      <c r="A695">
        <v>1569</v>
      </c>
      <c r="B695" t="str">
        <f>VLOOKUP($A695,'De Para'!$AI$2:$AL$1051,2,0)</f>
        <v>TAGUATINGA - DF</v>
      </c>
      <c r="C695">
        <f>VLOOKUP($A695,'De Para'!$AI$2:$AL$1051,3,0)</f>
        <v>117</v>
      </c>
      <c r="D695" t="str">
        <f>VLOOKUP($A695,'De Para'!$AI$2:$AL$1051,4,0)</f>
        <v>SPI/CO</v>
      </c>
      <c r="E695">
        <v>0</v>
      </c>
      <c r="F695" s="7" t="str">
        <f>VLOOKUP($A695,'[1]PORTE 18-19'!$A$4:$M$1053,13,0)</f>
        <v>PORTE 4</v>
      </c>
      <c r="G695">
        <f>VLOOKUP($F695,'De Para'!$M$2:$O$7,3,0)</f>
        <v>115</v>
      </c>
      <c r="H695" s="7" t="str">
        <f>VLOOKUP($R695,'De Para'!$M$10:$N$25,2,0)</f>
        <v>PERFIL A</v>
      </c>
      <c r="I695" s="7" t="str">
        <f t="shared" si="82"/>
        <v>PORTE 4 / PERFIL A</v>
      </c>
      <c r="J695" s="1">
        <f>VLOOKUP($A695,'De Para'!$D$2:$E$1051,2,0)</f>
        <v>411212.85</v>
      </c>
      <c r="K695" s="1">
        <f>VLOOKUP($A695,'De Para'!$A$2:$B$1051,2,0)</f>
        <v>552085.01926725241</v>
      </c>
      <c r="L695" s="1">
        <f>VLOOKUP(A695,'De Para'!$G$2:$H$1050,2,0)</f>
        <v>90404.09515186616</v>
      </c>
      <c r="M695">
        <f>VLOOKUP($A695,'De Para'!$J$2:$K$1051,2,0)</f>
        <v>92</v>
      </c>
      <c r="N695">
        <f t="shared" si="78"/>
        <v>1</v>
      </c>
      <c r="O695">
        <f t="shared" si="79"/>
        <v>1</v>
      </c>
      <c r="P695">
        <f t="shared" si="80"/>
        <v>1</v>
      </c>
      <c r="Q695">
        <f t="shared" si="81"/>
        <v>1</v>
      </c>
      <c r="R695" t="str">
        <f t="shared" ref="R695:R758" si="83">IF($E695=0,N695&amp;O695&amp;P695&amp;Q695,N695&amp;0&amp;0&amp;Q695&amp;"M")</f>
        <v>1111</v>
      </c>
      <c r="S695" s="29" t="e">
        <f>J695/#REF!</f>
        <v>#REF!</v>
      </c>
      <c r="T695" s="29" t="e">
        <f>K695/#REF!</f>
        <v>#REF!</v>
      </c>
      <c r="U695" s="29" t="e">
        <f>L695/#REF!</f>
        <v>#REF!</v>
      </c>
      <c r="W695" t="str">
        <f>VLOOKUP(R695,'De Para'!$O$9:$P$25,2,FALSE)</f>
        <v>Lojas com todas as metas</v>
      </c>
      <c r="X695">
        <f>VLOOKUP(W695,content!$B:$C,2,FALSE)</f>
        <v>741869</v>
      </c>
      <c r="Y695">
        <f>VLOOKUP(F695&amp;W695,content!$E:$H,4,FALSE)</f>
        <v>741916</v>
      </c>
    </row>
    <row r="696" spans="1:25" x14ac:dyDescent="0.25">
      <c r="A696">
        <v>1570</v>
      </c>
      <c r="B696" t="str">
        <f>VLOOKUP($A696,'De Para'!$AI$2:$AL$1051,2,0)</f>
        <v>FEIRA DE SANTANA 2 - BA</v>
      </c>
      <c r="C696">
        <f>VLOOKUP($A696,'De Para'!$AI$2:$AL$1051,3,0)</f>
        <v>415</v>
      </c>
      <c r="D696" t="str">
        <f>VLOOKUP($A696,'De Para'!$AI$2:$AL$1051,4,0)</f>
        <v>MG/NE</v>
      </c>
      <c r="E696">
        <v>0</v>
      </c>
      <c r="F696" s="7" t="str">
        <f>VLOOKUP($A696,'[1]PORTE 18-19'!$A$4:$M$1053,13,0)</f>
        <v>PORTE 3</v>
      </c>
      <c r="G696">
        <f>VLOOKUP($F696,'De Para'!$M$2:$O$7,3,0)</f>
        <v>90</v>
      </c>
      <c r="H696" s="7" t="str">
        <f>VLOOKUP($R696,'De Para'!$M$10:$N$25,2,0)</f>
        <v>PERFIL A</v>
      </c>
      <c r="I696" s="7" t="str">
        <f t="shared" si="82"/>
        <v>PORTE 3 / PERFIL A</v>
      </c>
      <c r="J696" s="1">
        <f>VLOOKUP($A696,'De Para'!$D$2:$E$1051,2,0)</f>
        <v>147839.87000000002</v>
      </c>
      <c r="K696" s="1">
        <f>VLOOKUP($A696,'De Para'!$A$2:$B$1051,2,0)</f>
        <v>249369.53502222235</v>
      </c>
      <c r="L696" s="1">
        <f>VLOOKUP(A696,'De Para'!$G$2:$H$1050,2,0)</f>
        <v>42654.684045552087</v>
      </c>
      <c r="M696">
        <f>VLOOKUP($A696,'De Para'!$J$2:$K$1051,2,0)</f>
        <v>114</v>
      </c>
      <c r="N696">
        <f t="shared" si="78"/>
        <v>1</v>
      </c>
      <c r="O696">
        <f t="shared" si="79"/>
        <v>1</v>
      </c>
      <c r="P696">
        <f t="shared" si="80"/>
        <v>1</v>
      </c>
      <c r="Q696">
        <f t="shared" si="81"/>
        <v>1</v>
      </c>
      <c r="R696" t="str">
        <f t="shared" si="83"/>
        <v>1111</v>
      </c>
      <c r="S696" s="29" t="e">
        <f>J696/#REF!</f>
        <v>#REF!</v>
      </c>
      <c r="T696" s="29" t="e">
        <f>K696/#REF!</f>
        <v>#REF!</v>
      </c>
      <c r="U696" s="29" t="e">
        <f>L696/#REF!</f>
        <v>#REF!</v>
      </c>
      <c r="W696" t="str">
        <f>VLOOKUP(R696,'De Para'!$O$9:$P$25,2,FALSE)</f>
        <v>Lojas com todas as metas</v>
      </c>
      <c r="X696">
        <f>VLOOKUP(W696,content!$B:$C,2,FALSE)</f>
        <v>741869</v>
      </c>
      <c r="Y696">
        <f>VLOOKUP(F696&amp;W696,content!$E:$H,4,FALSE)</f>
        <v>741893</v>
      </c>
    </row>
    <row r="697" spans="1:25" x14ac:dyDescent="0.25">
      <c r="A697">
        <v>1571</v>
      </c>
      <c r="B697" t="str">
        <f>VLOOKUP($A697,'De Para'!$AI$2:$AL$1051,2,0)</f>
        <v>CAJAZEIRAS SALVADOR - BA</v>
      </c>
      <c r="C697">
        <f>VLOOKUP($A697,'De Para'!$AI$2:$AL$1051,3,0)</f>
        <v>415</v>
      </c>
      <c r="D697" t="str">
        <f>VLOOKUP($A697,'De Para'!$AI$2:$AL$1051,4,0)</f>
        <v>MG/NE</v>
      </c>
      <c r="E697">
        <v>0</v>
      </c>
      <c r="F697" s="7" t="str">
        <f>VLOOKUP($A697,'[1]PORTE 18-19'!$A$4:$M$1053,13,0)</f>
        <v>PORTE 4</v>
      </c>
      <c r="G697">
        <f>VLOOKUP($F697,'De Para'!$M$2:$O$7,3,0)</f>
        <v>115</v>
      </c>
      <c r="H697" s="7" t="str">
        <f>VLOOKUP($R697,'De Para'!$M$10:$N$25,2,0)</f>
        <v>PERFIL A</v>
      </c>
      <c r="I697" s="7" t="str">
        <f t="shared" si="82"/>
        <v>PORTE 4 / PERFIL A</v>
      </c>
      <c r="J697" s="1">
        <f>VLOOKUP($A697,'De Para'!$D$2:$E$1051,2,0)</f>
        <v>259150.59999999998</v>
      </c>
      <c r="K697" s="1">
        <f>VLOOKUP($A697,'De Para'!$A$2:$B$1051,2,0)</f>
        <v>642129.3355288899</v>
      </c>
      <c r="L697" s="1">
        <f>VLOOKUP(A697,'De Para'!$G$2:$H$1050,2,0)</f>
        <v>56864.569295859532</v>
      </c>
      <c r="M697">
        <f>VLOOKUP($A697,'De Para'!$J$2:$K$1051,2,0)</f>
        <v>119</v>
      </c>
      <c r="N697">
        <f t="shared" si="78"/>
        <v>1</v>
      </c>
      <c r="O697">
        <f t="shared" si="79"/>
        <v>1</v>
      </c>
      <c r="P697">
        <f t="shared" si="80"/>
        <v>1</v>
      </c>
      <c r="Q697">
        <f t="shared" si="81"/>
        <v>1</v>
      </c>
      <c r="R697" t="str">
        <f t="shared" si="83"/>
        <v>1111</v>
      </c>
      <c r="S697" s="29" t="e">
        <f>J697/#REF!</f>
        <v>#REF!</v>
      </c>
      <c r="T697" s="29" t="e">
        <f>K697/#REF!</f>
        <v>#REF!</v>
      </c>
      <c r="U697" s="29" t="e">
        <f>L697/#REF!</f>
        <v>#REF!</v>
      </c>
      <c r="W697" t="str">
        <f>VLOOKUP(R697,'De Para'!$O$9:$P$25,2,FALSE)</f>
        <v>Lojas com todas as metas</v>
      </c>
      <c r="X697">
        <f>VLOOKUP(W697,content!$B:$C,2,FALSE)</f>
        <v>741869</v>
      </c>
      <c r="Y697">
        <f>VLOOKUP(F697&amp;W697,content!$E:$H,4,FALSE)</f>
        <v>741916</v>
      </c>
    </row>
    <row r="698" spans="1:25" x14ac:dyDescent="0.25">
      <c r="A698">
        <v>1572</v>
      </c>
      <c r="B698" t="str">
        <f>VLOOKUP($A698,'De Para'!$AI$2:$AL$1051,2,0)</f>
        <v>SHOP SALVADOR - BA</v>
      </c>
      <c r="C698">
        <f>VLOOKUP($A698,'De Para'!$AI$2:$AL$1051,3,0)</f>
        <v>612</v>
      </c>
      <c r="D698" t="str">
        <f>VLOOKUP($A698,'De Para'!$AI$2:$AL$1051,4,0)</f>
        <v>PREMIUM</v>
      </c>
      <c r="E698">
        <v>0</v>
      </c>
      <c r="F698" s="7" t="str">
        <f>VLOOKUP($A698,'[1]PORTE 18-19'!$A$4:$M$1053,13,0)</f>
        <v>PORTE 6</v>
      </c>
      <c r="G698">
        <f>VLOOKUP($F698,'De Para'!$M$2:$O$7,3,0)</f>
        <v>170</v>
      </c>
      <c r="H698" s="7" t="str">
        <f>VLOOKUP($R698,'De Para'!$M$10:$N$25,2,0)</f>
        <v>PERFIL B</v>
      </c>
      <c r="I698" s="7" t="str">
        <f t="shared" si="82"/>
        <v>PORTE 6 / PERFIL B</v>
      </c>
      <c r="J698" s="1">
        <f>VLOOKUP($A698,'De Para'!$D$2:$E$1051,2,0)</f>
        <v>0</v>
      </c>
      <c r="K698" s="1">
        <f>VLOOKUP($A698,'De Para'!$A$2:$B$1051,2,0)</f>
        <v>1579561.596489663</v>
      </c>
      <c r="L698" s="1">
        <f>VLOOKUP(A698,'De Para'!$G$2:$H$1050,2,0)</f>
        <v>197121.90218893162</v>
      </c>
      <c r="M698">
        <f>VLOOKUP($A698,'De Para'!$J$2:$K$1051,2,0)</f>
        <v>163</v>
      </c>
      <c r="N698">
        <f t="shared" si="78"/>
        <v>0</v>
      </c>
      <c r="O698">
        <f t="shared" si="79"/>
        <v>1</v>
      </c>
      <c r="P698">
        <f t="shared" si="80"/>
        <v>1</v>
      </c>
      <c r="Q698">
        <f t="shared" si="81"/>
        <v>1</v>
      </c>
      <c r="R698" t="str">
        <f t="shared" si="83"/>
        <v>0111</v>
      </c>
      <c r="S698" s="29" t="e">
        <f>J698/#REF!</f>
        <v>#REF!</v>
      </c>
      <c r="T698" s="29" t="e">
        <f>K698/#REF!</f>
        <v>#REF!</v>
      </c>
      <c r="U698" s="29" t="e">
        <f>L698/#REF!</f>
        <v>#REF!</v>
      </c>
      <c r="W698" t="str">
        <f>VLOOKUP(R698,'De Para'!$O$9:$P$25,2,FALSE)</f>
        <v>Lojas sem meta de CDC</v>
      </c>
      <c r="X698">
        <f>VLOOKUP(W698,content!$B:$C,2,FALSE)</f>
        <v>741883</v>
      </c>
      <c r="Y698">
        <f>VLOOKUP(F698&amp;W698,content!$E:$H,4,FALSE)</f>
        <v>741926</v>
      </c>
    </row>
    <row r="699" spans="1:25" x14ac:dyDescent="0.25">
      <c r="A699">
        <v>1573</v>
      </c>
      <c r="B699" t="str">
        <f>VLOOKUP($A699,'De Para'!$AI$2:$AL$1051,2,0)</f>
        <v>SHOP PARALELA SALVADOR - BA</v>
      </c>
      <c r="C699">
        <f>VLOOKUP($A699,'De Para'!$AI$2:$AL$1051,3,0)</f>
        <v>612</v>
      </c>
      <c r="D699" t="str">
        <f>VLOOKUP($A699,'De Para'!$AI$2:$AL$1051,4,0)</f>
        <v>PREMIUM</v>
      </c>
      <c r="E699">
        <v>0</v>
      </c>
      <c r="F699" s="7" t="str">
        <f>VLOOKUP($A699,'[1]PORTE 18-19'!$A$4:$M$1053,13,0)</f>
        <v>PORTE 4</v>
      </c>
      <c r="G699">
        <f>VLOOKUP($F699,'De Para'!$M$2:$O$7,3,0)</f>
        <v>115</v>
      </c>
      <c r="H699" s="7" t="str">
        <f>VLOOKUP($R699,'De Para'!$M$10:$N$25,2,0)</f>
        <v>PERFIL B</v>
      </c>
      <c r="I699" s="7" t="str">
        <f t="shared" si="82"/>
        <v>PORTE 4 / PERFIL B</v>
      </c>
      <c r="J699" s="1">
        <f>VLOOKUP($A699,'De Para'!$D$2:$E$1051,2,0)</f>
        <v>0</v>
      </c>
      <c r="K699" s="1">
        <f>VLOOKUP($A699,'De Para'!$A$2:$B$1051,2,0)</f>
        <v>384058.60392116278</v>
      </c>
      <c r="L699" s="1">
        <f>VLOOKUP(A699,'De Para'!$G$2:$H$1050,2,0)</f>
        <v>84440.375610015995</v>
      </c>
      <c r="M699">
        <f>VLOOKUP($A699,'De Para'!$J$2:$K$1051,2,0)</f>
        <v>55</v>
      </c>
      <c r="N699">
        <f t="shared" ref="N699:N762" si="84">IF(J699&gt;0,1,0)</f>
        <v>0</v>
      </c>
      <c r="O699">
        <f t="shared" ref="O699:O762" si="85">IF(K699&gt;0,1,0)</f>
        <v>1</v>
      </c>
      <c r="P699">
        <f t="shared" ref="P699:P762" si="86">IF(L699&gt;0,1,0)</f>
        <v>1</v>
      </c>
      <c r="Q699">
        <f t="shared" ref="Q699:Q762" si="87">IF(M699&gt;0,1,0)</f>
        <v>1</v>
      </c>
      <c r="R699" t="str">
        <f t="shared" si="83"/>
        <v>0111</v>
      </c>
      <c r="S699" s="29" t="e">
        <f>J699/#REF!</f>
        <v>#REF!</v>
      </c>
      <c r="T699" s="29" t="e">
        <f>K699/#REF!</f>
        <v>#REF!</v>
      </c>
      <c r="U699" s="29" t="e">
        <f>L699/#REF!</f>
        <v>#REF!</v>
      </c>
      <c r="W699" t="str">
        <f>VLOOKUP(R699,'De Para'!$O$9:$P$25,2,FALSE)</f>
        <v>Lojas sem meta de CDC</v>
      </c>
      <c r="X699">
        <f>VLOOKUP(W699,content!$B:$C,2,FALSE)</f>
        <v>741883</v>
      </c>
      <c r="Y699">
        <f>VLOOKUP(F699&amp;W699,content!$E:$H,4,FALSE)</f>
        <v>741919</v>
      </c>
    </row>
    <row r="700" spans="1:25" x14ac:dyDescent="0.25">
      <c r="A700">
        <v>1575</v>
      </c>
      <c r="B700" t="str">
        <f>VLOOKUP($A700,'De Para'!$AI$2:$AL$1051,2,0)</f>
        <v>DRACENA - SP</v>
      </c>
      <c r="C700">
        <f>VLOOKUP($A700,'De Para'!$AI$2:$AL$1051,3,0)</f>
        <v>515</v>
      </c>
      <c r="D700" t="str">
        <f>VLOOKUP($A700,'De Para'!$AI$2:$AL$1051,4,0)</f>
        <v>SUL</v>
      </c>
      <c r="E700">
        <v>0</v>
      </c>
      <c r="F700" s="7" t="str">
        <f>VLOOKUP($A700,'[1]PORTE 18-19'!$A$4:$M$1053,13,0)</f>
        <v>PORTE 3</v>
      </c>
      <c r="G700">
        <f>VLOOKUP($F700,'De Para'!$M$2:$O$7,3,0)</f>
        <v>90</v>
      </c>
      <c r="H700" s="7" t="str">
        <f>VLOOKUP($R700,'De Para'!$M$10:$N$25,2,0)</f>
        <v>PERFIL A</v>
      </c>
      <c r="I700" s="7" t="str">
        <f t="shared" si="82"/>
        <v>PORTE 3 / PERFIL A</v>
      </c>
      <c r="J700" s="1">
        <f>VLOOKUP($A700,'De Para'!$D$2:$E$1051,2,0)</f>
        <v>318944.75999999995</v>
      </c>
      <c r="K700" s="1">
        <f>VLOOKUP($A700,'De Para'!$A$2:$B$1051,2,0)</f>
        <v>186128.70630148239</v>
      </c>
      <c r="L700" s="1">
        <f>VLOOKUP(A700,'De Para'!$G$2:$H$1050,2,0)</f>
        <v>65149.750736953116</v>
      </c>
      <c r="M700">
        <f>VLOOKUP($A700,'De Para'!$J$2:$K$1051,2,0)</f>
        <v>50</v>
      </c>
      <c r="N700">
        <f t="shared" si="84"/>
        <v>1</v>
      </c>
      <c r="O700">
        <f t="shared" si="85"/>
        <v>1</v>
      </c>
      <c r="P700">
        <f t="shared" si="86"/>
        <v>1</v>
      </c>
      <c r="Q700">
        <f t="shared" si="87"/>
        <v>1</v>
      </c>
      <c r="R700" t="str">
        <f t="shared" si="83"/>
        <v>1111</v>
      </c>
      <c r="S700" s="29" t="e">
        <f>J700/#REF!</f>
        <v>#REF!</v>
      </c>
      <c r="T700" s="29" t="e">
        <f>K700/#REF!</f>
        <v>#REF!</v>
      </c>
      <c r="U700" s="29" t="e">
        <f>L700/#REF!</f>
        <v>#REF!</v>
      </c>
      <c r="W700" t="str">
        <f>VLOOKUP(R700,'De Para'!$O$9:$P$25,2,FALSE)</f>
        <v>Lojas com todas as metas</v>
      </c>
      <c r="X700">
        <f>VLOOKUP(W700,content!$B:$C,2,FALSE)</f>
        <v>741869</v>
      </c>
      <c r="Y700">
        <f>VLOOKUP(F700&amp;W700,content!$E:$H,4,FALSE)</f>
        <v>741893</v>
      </c>
    </row>
    <row r="701" spans="1:25" x14ac:dyDescent="0.25">
      <c r="A701">
        <v>1577</v>
      </c>
      <c r="B701" t="str">
        <f>VLOOKUP($A701,'De Para'!$AI$2:$AL$1051,2,0)</f>
        <v>TRÊS CORAÇÕES - MG</v>
      </c>
      <c r="C701">
        <f>VLOOKUP($A701,'De Para'!$AI$2:$AL$1051,3,0)</f>
        <v>411</v>
      </c>
      <c r="D701" t="str">
        <f>VLOOKUP($A701,'De Para'!$AI$2:$AL$1051,4,0)</f>
        <v>MG/NE</v>
      </c>
      <c r="E701">
        <v>0</v>
      </c>
      <c r="F701" s="7" t="str">
        <f>VLOOKUP($A701,'[1]PORTE 18-19'!$A$4:$M$1053,13,0)</f>
        <v>PORTE 2</v>
      </c>
      <c r="G701">
        <f>VLOOKUP($F701,'De Para'!$M$2:$O$7,3,0)</f>
        <v>70</v>
      </c>
      <c r="H701" s="7" t="str">
        <f>VLOOKUP($R701,'De Para'!$M$10:$N$25,2,0)</f>
        <v>PERFIL A</v>
      </c>
      <c r="I701" s="7" t="str">
        <f t="shared" si="82"/>
        <v>PORTE 2 / PERFIL A</v>
      </c>
      <c r="J701" s="1">
        <f>VLOOKUP($A701,'De Para'!$D$2:$E$1051,2,0)</f>
        <v>151220.82</v>
      </c>
      <c r="K701" s="1">
        <f>VLOOKUP($A701,'De Para'!$A$2:$B$1051,2,0)</f>
        <v>87410.732150340511</v>
      </c>
      <c r="L701" s="1">
        <f>VLOOKUP(A701,'De Para'!$G$2:$H$1050,2,0)</f>
        <v>45265.101744140877</v>
      </c>
      <c r="M701">
        <f>VLOOKUP($A701,'De Para'!$J$2:$K$1051,2,0)</f>
        <v>42</v>
      </c>
      <c r="N701">
        <f t="shared" si="84"/>
        <v>1</v>
      </c>
      <c r="O701">
        <f t="shared" si="85"/>
        <v>1</v>
      </c>
      <c r="P701">
        <f t="shared" si="86"/>
        <v>1</v>
      </c>
      <c r="Q701">
        <f t="shared" si="87"/>
        <v>1</v>
      </c>
      <c r="R701" t="str">
        <f t="shared" si="83"/>
        <v>1111</v>
      </c>
      <c r="S701" s="29" t="e">
        <f>J701/#REF!</f>
        <v>#REF!</v>
      </c>
      <c r="T701" s="29" t="e">
        <f>K701/#REF!</f>
        <v>#REF!</v>
      </c>
      <c r="U701" s="29" t="e">
        <f>L701/#REF!</f>
        <v>#REF!</v>
      </c>
      <c r="W701" t="str">
        <f>VLOOKUP(R701,'De Para'!$O$9:$P$25,2,FALSE)</f>
        <v>Lojas com todas as metas</v>
      </c>
      <c r="X701">
        <f>VLOOKUP(W701,content!$B:$C,2,FALSE)</f>
        <v>741869</v>
      </c>
      <c r="Y701">
        <f>VLOOKUP(F701&amp;W701,content!$E:$H,4,FALSE)</f>
        <v>741882</v>
      </c>
    </row>
    <row r="702" spans="1:25" x14ac:dyDescent="0.25">
      <c r="A702">
        <v>1578</v>
      </c>
      <c r="B702" t="str">
        <f>VLOOKUP($A702,'De Para'!$AI$2:$AL$1051,2,0)</f>
        <v>SHOP SANTANA PARQUE - SP</v>
      </c>
      <c r="C702">
        <f>VLOOKUP($A702,'De Para'!$AI$2:$AL$1051,3,0)</f>
        <v>312</v>
      </c>
      <c r="D702" t="str">
        <f>VLOOKUP($A702,'De Para'!$AI$2:$AL$1051,4,0)</f>
        <v>GDE SP</v>
      </c>
      <c r="E702">
        <v>0</v>
      </c>
      <c r="F702" s="7" t="str">
        <f>VLOOKUP($A702,'[1]PORTE 18-19'!$A$4:$M$1053,13,0)</f>
        <v>PORTE 2</v>
      </c>
      <c r="G702">
        <f>VLOOKUP($F702,'De Para'!$M$2:$O$7,3,0)</f>
        <v>70</v>
      </c>
      <c r="H702" s="7" t="str">
        <f>VLOOKUP($R702,'De Para'!$M$10:$N$25,2,0)</f>
        <v>PERFIL A</v>
      </c>
      <c r="I702" s="7" t="str">
        <f t="shared" si="82"/>
        <v>PORTE 2 / PERFIL A</v>
      </c>
      <c r="J702" s="1">
        <f>VLOOKUP($A702,'De Para'!$D$2:$E$1051,2,0)</f>
        <v>155438.06999999995</v>
      </c>
      <c r="K702" s="1">
        <f>VLOOKUP($A702,'De Para'!$A$2:$B$1051,2,0)</f>
        <v>105641.69159280628</v>
      </c>
      <c r="L702" s="1">
        <f>VLOOKUP(A702,'De Para'!$G$2:$H$1050,2,0)</f>
        <v>50761.064915095718</v>
      </c>
      <c r="M702">
        <f>VLOOKUP($A702,'De Para'!$J$2:$K$1051,2,0)</f>
        <v>46</v>
      </c>
      <c r="N702">
        <f t="shared" si="84"/>
        <v>1</v>
      </c>
      <c r="O702">
        <f t="shared" si="85"/>
        <v>1</v>
      </c>
      <c r="P702">
        <f t="shared" si="86"/>
        <v>1</v>
      </c>
      <c r="Q702">
        <f t="shared" si="87"/>
        <v>1</v>
      </c>
      <c r="R702" t="str">
        <f t="shared" si="83"/>
        <v>1111</v>
      </c>
      <c r="S702" s="29" t="e">
        <f>J702/#REF!</f>
        <v>#REF!</v>
      </c>
      <c r="T702" s="29" t="e">
        <f>K702/#REF!</f>
        <v>#REF!</v>
      </c>
      <c r="U702" s="29" t="e">
        <f>L702/#REF!</f>
        <v>#REF!</v>
      </c>
      <c r="W702" t="str">
        <f>VLOOKUP(R702,'De Para'!$O$9:$P$25,2,FALSE)</f>
        <v>Lojas com todas as metas</v>
      </c>
      <c r="X702">
        <f>VLOOKUP(W702,content!$B:$C,2,FALSE)</f>
        <v>741869</v>
      </c>
      <c r="Y702">
        <f>VLOOKUP(F702&amp;W702,content!$E:$H,4,FALSE)</f>
        <v>741882</v>
      </c>
    </row>
    <row r="703" spans="1:25" x14ac:dyDescent="0.25">
      <c r="A703">
        <v>1579</v>
      </c>
      <c r="B703" t="str">
        <f>VLOOKUP($A703,'De Para'!$AI$2:$AL$1051,2,0)</f>
        <v>FEIRA DE SANTANA 3 - BA</v>
      </c>
      <c r="C703">
        <f>VLOOKUP($A703,'De Para'!$AI$2:$AL$1051,3,0)</f>
        <v>415</v>
      </c>
      <c r="D703" t="str">
        <f>VLOOKUP($A703,'De Para'!$AI$2:$AL$1051,4,0)</f>
        <v>MG/NE</v>
      </c>
      <c r="E703">
        <v>0</v>
      </c>
      <c r="F703" s="7" t="str">
        <f>VLOOKUP($A703,'[1]PORTE 18-19'!$A$4:$M$1053,13,0)</f>
        <v>PORTE 4</v>
      </c>
      <c r="G703">
        <f>VLOOKUP($F703,'De Para'!$M$2:$O$7,3,0)</f>
        <v>115</v>
      </c>
      <c r="H703" s="7" t="str">
        <f>VLOOKUP($R703,'De Para'!$M$10:$N$25,2,0)</f>
        <v>PERFIL A</v>
      </c>
      <c r="I703" s="7" t="str">
        <f t="shared" si="82"/>
        <v>PORTE 4 / PERFIL A</v>
      </c>
      <c r="J703" s="1">
        <f>VLOOKUP($A703,'De Para'!$D$2:$E$1051,2,0)</f>
        <v>252080.40000000002</v>
      </c>
      <c r="K703" s="1">
        <f>VLOOKUP($A703,'De Para'!$A$2:$B$1051,2,0)</f>
        <v>660832.6245732134</v>
      </c>
      <c r="L703" s="1">
        <f>VLOOKUP(A703,'De Para'!$G$2:$H$1050,2,0)</f>
        <v>62236.623255168815</v>
      </c>
      <c r="M703">
        <f>VLOOKUP($A703,'De Para'!$J$2:$K$1051,2,0)</f>
        <v>142</v>
      </c>
      <c r="N703">
        <f t="shared" si="84"/>
        <v>1</v>
      </c>
      <c r="O703">
        <f t="shared" si="85"/>
        <v>1</v>
      </c>
      <c r="P703">
        <f t="shared" si="86"/>
        <v>1</v>
      </c>
      <c r="Q703">
        <f t="shared" si="87"/>
        <v>1</v>
      </c>
      <c r="R703" t="str">
        <f t="shared" si="83"/>
        <v>1111</v>
      </c>
      <c r="S703" s="29" t="e">
        <f>J703/#REF!</f>
        <v>#REF!</v>
      </c>
      <c r="T703" s="29" t="e">
        <f>K703/#REF!</f>
        <v>#REF!</v>
      </c>
      <c r="U703" s="29" t="e">
        <f>L703/#REF!</f>
        <v>#REF!</v>
      </c>
      <c r="W703" t="str">
        <f>VLOOKUP(R703,'De Para'!$O$9:$P$25,2,FALSE)</f>
        <v>Lojas com todas as metas</v>
      </c>
      <c r="X703">
        <f>VLOOKUP(W703,content!$B:$C,2,FALSE)</f>
        <v>741869</v>
      </c>
      <c r="Y703">
        <f>VLOOKUP(F703&amp;W703,content!$E:$H,4,FALSE)</f>
        <v>741916</v>
      </c>
    </row>
    <row r="704" spans="1:25" x14ac:dyDescent="0.25">
      <c r="A704">
        <v>1581</v>
      </c>
      <c r="B704" t="str">
        <f>VLOOKUP($A704,'De Para'!$AI$2:$AL$1051,2,0)</f>
        <v>SHOP JD DAS AMÉRICAS - PR</v>
      </c>
      <c r="C704">
        <f>VLOOKUP($A704,'De Para'!$AI$2:$AL$1051,3,0)</f>
        <v>512</v>
      </c>
      <c r="D704" t="str">
        <f>VLOOKUP($A704,'De Para'!$AI$2:$AL$1051,4,0)</f>
        <v>SUL</v>
      </c>
      <c r="E704">
        <v>0</v>
      </c>
      <c r="F704" s="7" t="str">
        <f>VLOOKUP($A704,'[1]PORTE 18-19'!$A$4:$M$1053,13,0)</f>
        <v>PORTE 3</v>
      </c>
      <c r="G704">
        <f>VLOOKUP($F704,'De Para'!$M$2:$O$7,3,0)</f>
        <v>90</v>
      </c>
      <c r="H704" s="7" t="str">
        <f>VLOOKUP($R704,'De Para'!$M$10:$N$25,2,0)</f>
        <v>PERFIL A</v>
      </c>
      <c r="I704" s="7" t="str">
        <f t="shared" si="82"/>
        <v>PORTE 3 / PERFIL A</v>
      </c>
      <c r="J704" s="1">
        <f>VLOOKUP($A704,'De Para'!$D$2:$E$1051,2,0)</f>
        <v>225927.58</v>
      </c>
      <c r="K704" s="1">
        <f>VLOOKUP($A704,'De Para'!$A$2:$B$1051,2,0)</f>
        <v>220560.57196636649</v>
      </c>
      <c r="L704" s="1">
        <f>VLOOKUP(A704,'De Para'!$G$2:$H$1050,2,0)</f>
        <v>54215.080771862638</v>
      </c>
      <c r="M704">
        <f>VLOOKUP($A704,'De Para'!$J$2:$K$1051,2,0)</f>
        <v>56</v>
      </c>
      <c r="N704">
        <f t="shared" si="84"/>
        <v>1</v>
      </c>
      <c r="O704">
        <f t="shared" si="85"/>
        <v>1</v>
      </c>
      <c r="P704">
        <f t="shared" si="86"/>
        <v>1</v>
      </c>
      <c r="Q704">
        <f t="shared" si="87"/>
        <v>1</v>
      </c>
      <c r="R704" t="str">
        <f t="shared" si="83"/>
        <v>1111</v>
      </c>
      <c r="S704" s="29" t="e">
        <f>J704/#REF!</f>
        <v>#REF!</v>
      </c>
      <c r="T704" s="29" t="e">
        <f>K704/#REF!</f>
        <v>#REF!</v>
      </c>
      <c r="U704" s="29" t="e">
        <f>L704/#REF!</f>
        <v>#REF!</v>
      </c>
      <c r="W704" t="str">
        <f>VLOOKUP(R704,'De Para'!$O$9:$P$25,2,FALSE)</f>
        <v>Lojas com todas as metas</v>
      </c>
      <c r="X704">
        <f>VLOOKUP(W704,content!$B:$C,2,FALSE)</f>
        <v>741869</v>
      </c>
      <c r="Y704">
        <f>VLOOKUP(F704&amp;W704,content!$E:$H,4,FALSE)</f>
        <v>741893</v>
      </c>
    </row>
    <row r="705" spans="1:25" x14ac:dyDescent="0.25">
      <c r="A705">
        <v>1582</v>
      </c>
      <c r="B705" t="str">
        <f>VLOOKUP($A705,'De Para'!$AI$2:$AL$1051,2,0)</f>
        <v>SHOP TAMB. BARUERI - SP</v>
      </c>
      <c r="C705">
        <f>VLOOKUP($A705,'De Para'!$AI$2:$AL$1051,3,0)</f>
        <v>613</v>
      </c>
      <c r="D705" t="str">
        <f>VLOOKUP($A705,'De Para'!$AI$2:$AL$1051,4,0)</f>
        <v>PREMIUM</v>
      </c>
      <c r="E705">
        <v>0</v>
      </c>
      <c r="F705" s="7" t="str">
        <f>VLOOKUP($A705,'[1]PORTE 18-19'!$A$4:$M$1053,13,0)</f>
        <v>PORTE 4</v>
      </c>
      <c r="G705">
        <f>VLOOKUP($F705,'De Para'!$M$2:$O$7,3,0)</f>
        <v>115</v>
      </c>
      <c r="H705" s="7" t="str">
        <f>VLOOKUP($R705,'De Para'!$M$10:$N$25,2,0)</f>
        <v>PERFIL B</v>
      </c>
      <c r="I705" s="7" t="str">
        <f t="shared" si="82"/>
        <v>PORTE 4 / PERFIL B</v>
      </c>
      <c r="J705" s="1">
        <f>VLOOKUP($A705,'De Para'!$D$2:$E$1051,2,0)</f>
        <v>0</v>
      </c>
      <c r="K705" s="1">
        <f>VLOOKUP($A705,'De Para'!$A$2:$B$1051,2,0)</f>
        <v>168122.06347226872</v>
      </c>
      <c r="L705" s="1">
        <f>VLOOKUP(A705,'De Para'!$G$2:$H$1050,2,0)</f>
        <v>65025.057315410304</v>
      </c>
      <c r="M705">
        <f>VLOOKUP($A705,'De Para'!$J$2:$K$1051,2,0)</f>
        <v>59</v>
      </c>
      <c r="N705">
        <f t="shared" si="84"/>
        <v>0</v>
      </c>
      <c r="O705">
        <f t="shared" si="85"/>
        <v>1</v>
      </c>
      <c r="P705">
        <f t="shared" si="86"/>
        <v>1</v>
      </c>
      <c r="Q705">
        <f t="shared" si="87"/>
        <v>1</v>
      </c>
      <c r="R705" t="str">
        <f t="shared" si="83"/>
        <v>0111</v>
      </c>
      <c r="S705" s="29" t="e">
        <f>J705/#REF!</f>
        <v>#REF!</v>
      </c>
      <c r="T705" s="29" t="e">
        <f>K705/#REF!</f>
        <v>#REF!</v>
      </c>
      <c r="U705" s="29" t="e">
        <f>L705/#REF!</f>
        <v>#REF!</v>
      </c>
      <c r="W705" t="str">
        <f>VLOOKUP(R705,'De Para'!$O$9:$P$25,2,FALSE)</f>
        <v>Lojas sem meta de CDC</v>
      </c>
      <c r="X705">
        <f>VLOOKUP(W705,content!$B:$C,2,FALSE)</f>
        <v>741883</v>
      </c>
      <c r="Y705">
        <f>VLOOKUP(F705&amp;W705,content!$E:$H,4,FALSE)</f>
        <v>741919</v>
      </c>
    </row>
    <row r="706" spans="1:25" x14ac:dyDescent="0.25">
      <c r="A706">
        <v>1583</v>
      </c>
      <c r="B706" t="str">
        <f>VLOOKUP($A706,'De Para'!$AI$2:$AL$1051,2,0)</f>
        <v>JALES - SP</v>
      </c>
      <c r="C706">
        <f>VLOOKUP($A706,'De Para'!$AI$2:$AL$1051,3,0)</f>
        <v>515</v>
      </c>
      <c r="D706" t="str">
        <f>VLOOKUP($A706,'De Para'!$AI$2:$AL$1051,4,0)</f>
        <v>SUL</v>
      </c>
      <c r="E706">
        <v>0</v>
      </c>
      <c r="F706" s="7" t="str">
        <f>VLOOKUP($A706,'[1]PORTE 18-19'!$A$4:$M$1053,13,0)</f>
        <v>PORTE 3</v>
      </c>
      <c r="G706">
        <f>VLOOKUP($F706,'De Para'!$M$2:$O$7,3,0)</f>
        <v>90</v>
      </c>
      <c r="H706" s="7" t="str">
        <f>VLOOKUP($R706,'De Para'!$M$10:$N$25,2,0)</f>
        <v>PERFIL A</v>
      </c>
      <c r="I706" s="7" t="str">
        <f t="shared" si="82"/>
        <v>PORTE 3 / PERFIL A</v>
      </c>
      <c r="J706" s="1">
        <f>VLOOKUP($A706,'De Para'!$D$2:$E$1051,2,0)</f>
        <v>355347.29000000004</v>
      </c>
      <c r="K706" s="1">
        <f>VLOOKUP($A706,'De Para'!$A$2:$B$1051,2,0)</f>
        <v>98690.741067694267</v>
      </c>
      <c r="L706" s="1">
        <f>VLOOKUP(A706,'De Para'!$G$2:$H$1050,2,0)</f>
        <v>65882.341006817311</v>
      </c>
      <c r="M706">
        <f>VLOOKUP($A706,'De Para'!$J$2:$K$1051,2,0)</f>
        <v>71</v>
      </c>
      <c r="N706">
        <f t="shared" si="84"/>
        <v>1</v>
      </c>
      <c r="O706">
        <f t="shared" si="85"/>
        <v>1</v>
      </c>
      <c r="P706">
        <f t="shared" si="86"/>
        <v>1</v>
      </c>
      <c r="Q706">
        <f t="shared" si="87"/>
        <v>1</v>
      </c>
      <c r="R706" t="str">
        <f t="shared" si="83"/>
        <v>1111</v>
      </c>
      <c r="S706" s="29" t="e">
        <f>J706/#REF!</f>
        <v>#REF!</v>
      </c>
      <c r="T706" s="29" t="e">
        <f>K706/#REF!</f>
        <v>#REF!</v>
      </c>
      <c r="U706" s="29" t="e">
        <f>L706/#REF!</f>
        <v>#REF!</v>
      </c>
      <c r="W706" t="str">
        <f>VLOOKUP(R706,'De Para'!$O$9:$P$25,2,FALSE)</f>
        <v>Lojas com todas as metas</v>
      </c>
      <c r="X706">
        <f>VLOOKUP(W706,content!$B:$C,2,FALSE)</f>
        <v>741869</v>
      </c>
      <c r="Y706">
        <f>VLOOKUP(F706&amp;W706,content!$E:$H,4,FALSE)</f>
        <v>741893</v>
      </c>
    </row>
    <row r="707" spans="1:25" x14ac:dyDescent="0.25">
      <c r="A707">
        <v>1586</v>
      </c>
      <c r="B707" t="str">
        <f>VLOOKUP($A707,'De Para'!$AI$2:$AL$1051,2,0)</f>
        <v>SHOPPING CARUARU - PE</v>
      </c>
      <c r="C707">
        <f>VLOOKUP($A707,'De Para'!$AI$2:$AL$1051,3,0)</f>
        <v>417</v>
      </c>
      <c r="D707" t="str">
        <f>VLOOKUP($A707,'De Para'!$AI$2:$AL$1051,4,0)</f>
        <v>MG/NE</v>
      </c>
      <c r="E707">
        <v>0</v>
      </c>
      <c r="F707" s="7" t="str">
        <f>VLOOKUP($A707,'[1]PORTE 18-19'!$A$4:$M$1053,13,0)</f>
        <v>PORTE 2</v>
      </c>
      <c r="G707">
        <f>VLOOKUP($F707,'De Para'!$M$2:$O$7,3,0)</f>
        <v>70</v>
      </c>
      <c r="H707" s="7" t="str">
        <f>VLOOKUP($R707,'De Para'!$M$10:$N$25,2,0)</f>
        <v>PERFIL A</v>
      </c>
      <c r="I707" s="7" t="str">
        <f t="shared" si="82"/>
        <v>PORTE 2 / PERFIL A</v>
      </c>
      <c r="J707" s="1">
        <f>VLOOKUP($A707,'De Para'!$D$2:$E$1051,2,0)</f>
        <v>59007.68</v>
      </c>
      <c r="K707" s="1">
        <f>VLOOKUP($A707,'De Para'!$A$2:$B$1051,2,0)</f>
        <v>14196.420310956642</v>
      </c>
      <c r="L707" s="1">
        <f>VLOOKUP(A707,'De Para'!$G$2:$H$1050,2,0)</f>
        <v>55116.11686311556</v>
      </c>
      <c r="M707">
        <f>VLOOKUP($A707,'De Para'!$J$2:$K$1051,2,0)</f>
        <v>121</v>
      </c>
      <c r="N707">
        <f t="shared" si="84"/>
        <v>1</v>
      </c>
      <c r="O707">
        <f t="shared" si="85"/>
        <v>1</v>
      </c>
      <c r="P707">
        <f t="shared" si="86"/>
        <v>1</v>
      </c>
      <c r="Q707">
        <f t="shared" si="87"/>
        <v>1</v>
      </c>
      <c r="R707" t="str">
        <f t="shared" si="83"/>
        <v>1111</v>
      </c>
      <c r="S707" s="29" t="e">
        <f>J707/#REF!</f>
        <v>#REF!</v>
      </c>
      <c r="T707" s="29" t="e">
        <f>K707/#REF!</f>
        <v>#REF!</v>
      </c>
      <c r="U707" s="29" t="e">
        <f>L707/#REF!</f>
        <v>#REF!</v>
      </c>
      <c r="W707" t="str">
        <f>VLOOKUP(R707,'De Para'!$O$9:$P$25,2,FALSE)</f>
        <v>Lojas com todas as metas</v>
      </c>
      <c r="X707">
        <f>VLOOKUP(W707,content!$B:$C,2,FALSE)</f>
        <v>741869</v>
      </c>
      <c r="Y707">
        <f>VLOOKUP(F707&amp;W707,content!$E:$H,4,FALSE)</f>
        <v>741882</v>
      </c>
    </row>
    <row r="708" spans="1:25" x14ac:dyDescent="0.25">
      <c r="A708">
        <v>1590</v>
      </c>
      <c r="B708" t="str">
        <f>VLOOKUP($A708,'De Para'!$AI$2:$AL$1051,2,0)</f>
        <v>JD. OLIVEIRAS - SP</v>
      </c>
      <c r="C708">
        <f>VLOOKUP($A708,'De Para'!$AI$2:$AL$1051,3,0)</f>
        <v>316</v>
      </c>
      <c r="D708" t="str">
        <f>VLOOKUP($A708,'De Para'!$AI$2:$AL$1051,4,0)</f>
        <v>GDE SP</v>
      </c>
      <c r="E708">
        <v>0</v>
      </c>
      <c r="F708" s="7" t="str">
        <f>VLOOKUP($A708,'[1]PORTE 18-19'!$A$4:$M$1053,13,0)</f>
        <v>PORTE 2</v>
      </c>
      <c r="G708">
        <f>VLOOKUP($F708,'De Para'!$M$2:$O$7,3,0)</f>
        <v>70</v>
      </c>
      <c r="H708" s="7" t="str">
        <f>VLOOKUP($R708,'De Para'!$M$10:$N$25,2,0)</f>
        <v>PERFIL A</v>
      </c>
      <c r="I708" s="7" t="str">
        <f t="shared" si="82"/>
        <v>PORTE 2 / PERFIL A</v>
      </c>
      <c r="J708" s="1">
        <f>VLOOKUP($A708,'De Para'!$D$2:$E$1051,2,0)</f>
        <v>151812.99</v>
      </c>
      <c r="K708" s="1">
        <f>VLOOKUP($A708,'De Para'!$A$2:$B$1051,2,0)</f>
        <v>135022.08370461245</v>
      </c>
      <c r="L708" s="1">
        <f>VLOOKUP(A708,'De Para'!$G$2:$H$1050,2,0)</f>
        <v>51260.811313484533</v>
      </c>
      <c r="M708">
        <f>VLOOKUP($A708,'De Para'!$J$2:$K$1051,2,0)</f>
        <v>42</v>
      </c>
      <c r="N708">
        <f t="shared" si="84"/>
        <v>1</v>
      </c>
      <c r="O708">
        <f t="shared" si="85"/>
        <v>1</v>
      </c>
      <c r="P708">
        <f t="shared" si="86"/>
        <v>1</v>
      </c>
      <c r="Q708">
        <f t="shared" si="87"/>
        <v>1</v>
      </c>
      <c r="R708" t="str">
        <f t="shared" si="83"/>
        <v>1111</v>
      </c>
      <c r="S708" s="29" t="e">
        <f>J708/#REF!</f>
        <v>#REF!</v>
      </c>
      <c r="T708" s="29" t="e">
        <f>K708/#REF!</f>
        <v>#REF!</v>
      </c>
      <c r="U708" s="29" t="e">
        <f>L708/#REF!</f>
        <v>#REF!</v>
      </c>
      <c r="W708" t="str">
        <f>VLOOKUP(R708,'De Para'!$O$9:$P$25,2,FALSE)</f>
        <v>Lojas com todas as metas</v>
      </c>
      <c r="X708">
        <f>VLOOKUP(W708,content!$B:$C,2,FALSE)</f>
        <v>741869</v>
      </c>
      <c r="Y708">
        <f>VLOOKUP(F708&amp;W708,content!$E:$H,4,FALSE)</f>
        <v>741882</v>
      </c>
    </row>
    <row r="709" spans="1:25" x14ac:dyDescent="0.25">
      <c r="A709">
        <v>1591</v>
      </c>
      <c r="B709" t="str">
        <f>VLOOKUP($A709,'De Para'!$AI$2:$AL$1051,2,0)</f>
        <v>PRESIDENTE EPITÁCIO - SP</v>
      </c>
      <c r="C709">
        <f>VLOOKUP($A709,'De Para'!$AI$2:$AL$1051,3,0)</f>
        <v>516</v>
      </c>
      <c r="D709" t="str">
        <f>VLOOKUP($A709,'De Para'!$AI$2:$AL$1051,4,0)</f>
        <v>SUL</v>
      </c>
      <c r="E709">
        <v>0</v>
      </c>
      <c r="F709" s="7" t="str">
        <f>VLOOKUP($A709,'[1]PORTE 18-19'!$A$4:$M$1053,13,0)</f>
        <v>PORTE 2</v>
      </c>
      <c r="G709">
        <f>VLOOKUP($F709,'De Para'!$M$2:$O$7,3,0)</f>
        <v>70</v>
      </c>
      <c r="H709" s="7" t="str">
        <f>VLOOKUP($R709,'De Para'!$M$10:$N$25,2,0)</f>
        <v>PERFIL A</v>
      </c>
      <c r="I709" s="7" t="str">
        <f t="shared" si="82"/>
        <v>PORTE 2 / PERFIL A</v>
      </c>
      <c r="J709" s="1">
        <f>VLOOKUP($A709,'De Para'!$D$2:$E$1051,2,0)</f>
        <v>205867.32000000004</v>
      </c>
      <c r="K709" s="1">
        <f>VLOOKUP($A709,'De Para'!$A$2:$B$1051,2,0)</f>
        <v>156615.33778499538</v>
      </c>
      <c r="L709" s="1">
        <f>VLOOKUP(A709,'De Para'!$G$2:$H$1050,2,0)</f>
        <v>45854.314621675265</v>
      </c>
      <c r="M709">
        <f>VLOOKUP($A709,'De Para'!$J$2:$K$1051,2,0)</f>
        <v>49</v>
      </c>
      <c r="N709">
        <f t="shared" si="84"/>
        <v>1</v>
      </c>
      <c r="O709">
        <f t="shared" si="85"/>
        <v>1</v>
      </c>
      <c r="P709">
        <f t="shared" si="86"/>
        <v>1</v>
      </c>
      <c r="Q709">
        <f t="shared" si="87"/>
        <v>1</v>
      </c>
      <c r="R709" t="str">
        <f t="shared" si="83"/>
        <v>1111</v>
      </c>
      <c r="S709" s="29" t="e">
        <f>J709/#REF!</f>
        <v>#REF!</v>
      </c>
      <c r="T709" s="29" t="e">
        <f>K709/#REF!</f>
        <v>#REF!</v>
      </c>
      <c r="U709" s="29" t="e">
        <f>L709/#REF!</f>
        <v>#REF!</v>
      </c>
      <c r="W709" t="str">
        <f>VLOOKUP(R709,'De Para'!$O$9:$P$25,2,FALSE)</f>
        <v>Lojas com todas as metas</v>
      </c>
      <c r="X709">
        <f>VLOOKUP(W709,content!$B:$C,2,FALSE)</f>
        <v>741869</v>
      </c>
      <c r="Y709">
        <f>VLOOKUP(F709&amp;W709,content!$E:$H,4,FALSE)</f>
        <v>741882</v>
      </c>
    </row>
    <row r="710" spans="1:25" x14ac:dyDescent="0.25">
      <c r="A710">
        <v>1592</v>
      </c>
      <c r="B710" t="str">
        <f>VLOOKUP($A710,'De Para'!$AI$2:$AL$1051,2,0)</f>
        <v>EMBU- JD.STO.EDUARDO - SP</v>
      </c>
      <c r="C710">
        <f>VLOOKUP($A710,'De Para'!$AI$2:$AL$1051,3,0)</f>
        <v>313</v>
      </c>
      <c r="D710" t="str">
        <f>VLOOKUP($A710,'De Para'!$AI$2:$AL$1051,4,0)</f>
        <v>GDE SP</v>
      </c>
      <c r="E710">
        <v>0</v>
      </c>
      <c r="F710" s="7" t="str">
        <f>VLOOKUP($A710,'[1]PORTE 18-19'!$A$4:$M$1053,13,0)</f>
        <v>PORTE 3</v>
      </c>
      <c r="G710">
        <f>VLOOKUP($F710,'De Para'!$M$2:$O$7,3,0)</f>
        <v>90</v>
      </c>
      <c r="H710" s="7" t="str">
        <f>VLOOKUP($R710,'De Para'!$M$10:$N$25,2,0)</f>
        <v>PERFIL A</v>
      </c>
      <c r="I710" s="7" t="str">
        <f t="shared" si="82"/>
        <v>PORTE 3 / PERFIL A</v>
      </c>
      <c r="J710" s="1">
        <f>VLOOKUP($A710,'De Para'!$D$2:$E$1051,2,0)</f>
        <v>300240.49999999994</v>
      </c>
      <c r="K710" s="1">
        <f>VLOOKUP($A710,'De Para'!$A$2:$B$1051,2,0)</f>
        <v>223792.63377810019</v>
      </c>
      <c r="L710" s="1">
        <f>VLOOKUP(A710,'De Para'!$G$2:$H$1050,2,0)</f>
        <v>67407.685721317743</v>
      </c>
      <c r="M710">
        <f>VLOOKUP($A710,'De Para'!$J$2:$K$1051,2,0)</f>
        <v>68</v>
      </c>
      <c r="N710">
        <f t="shared" si="84"/>
        <v>1</v>
      </c>
      <c r="O710">
        <f t="shared" si="85"/>
        <v>1</v>
      </c>
      <c r="P710">
        <f t="shared" si="86"/>
        <v>1</v>
      </c>
      <c r="Q710">
        <f t="shared" si="87"/>
        <v>1</v>
      </c>
      <c r="R710" t="str">
        <f t="shared" si="83"/>
        <v>1111</v>
      </c>
      <c r="S710" s="29" t="e">
        <f>J710/#REF!</f>
        <v>#REF!</v>
      </c>
      <c r="T710" s="29" t="e">
        <f>K710/#REF!</f>
        <v>#REF!</v>
      </c>
      <c r="U710" s="29" t="e">
        <f>L710/#REF!</f>
        <v>#REF!</v>
      </c>
      <c r="W710" t="str">
        <f>VLOOKUP(R710,'De Para'!$O$9:$P$25,2,FALSE)</f>
        <v>Lojas com todas as metas</v>
      </c>
      <c r="X710">
        <f>VLOOKUP(W710,content!$B:$C,2,FALSE)</f>
        <v>741869</v>
      </c>
      <c r="Y710">
        <f>VLOOKUP(F710&amp;W710,content!$E:$H,4,FALSE)</f>
        <v>741893</v>
      </c>
    </row>
    <row r="711" spans="1:25" x14ac:dyDescent="0.25">
      <c r="A711">
        <v>1593</v>
      </c>
      <c r="B711" t="str">
        <f>VLOOKUP($A711,'De Para'!$AI$2:$AL$1051,2,0)</f>
        <v>ITABERABA - SP</v>
      </c>
      <c r="C711">
        <f>VLOOKUP($A711,'De Para'!$AI$2:$AL$1051,3,0)</f>
        <v>312</v>
      </c>
      <c r="D711" t="str">
        <f>VLOOKUP($A711,'De Para'!$AI$2:$AL$1051,4,0)</f>
        <v>GDE SP</v>
      </c>
      <c r="E711">
        <v>0</v>
      </c>
      <c r="F711" s="7" t="str">
        <f>VLOOKUP($A711,'[1]PORTE 18-19'!$A$4:$M$1053,13,0)</f>
        <v>PORTE 3</v>
      </c>
      <c r="G711">
        <f>VLOOKUP($F711,'De Para'!$M$2:$O$7,3,0)</f>
        <v>90</v>
      </c>
      <c r="H711" s="7" t="str">
        <f>VLOOKUP($R711,'De Para'!$M$10:$N$25,2,0)</f>
        <v>PERFIL A</v>
      </c>
      <c r="I711" s="7" t="str">
        <f t="shared" si="82"/>
        <v>PORTE 3 / PERFIL A</v>
      </c>
      <c r="J711" s="1">
        <f>VLOOKUP($A711,'De Para'!$D$2:$E$1051,2,0)</f>
        <v>304626.13</v>
      </c>
      <c r="K711" s="1">
        <f>VLOOKUP($A711,'De Para'!$A$2:$B$1051,2,0)</f>
        <v>456045.5106179103</v>
      </c>
      <c r="L711" s="1">
        <f>VLOOKUP(A711,'De Para'!$G$2:$H$1050,2,0)</f>
        <v>86183.95216411131</v>
      </c>
      <c r="M711">
        <f>VLOOKUP($A711,'De Para'!$J$2:$K$1051,2,0)</f>
        <v>104</v>
      </c>
      <c r="N711">
        <f t="shared" si="84"/>
        <v>1</v>
      </c>
      <c r="O711">
        <f t="shared" si="85"/>
        <v>1</v>
      </c>
      <c r="P711">
        <f t="shared" si="86"/>
        <v>1</v>
      </c>
      <c r="Q711">
        <f t="shared" si="87"/>
        <v>1</v>
      </c>
      <c r="R711" t="str">
        <f t="shared" si="83"/>
        <v>1111</v>
      </c>
      <c r="S711" s="29" t="e">
        <f>J711/#REF!</f>
        <v>#REF!</v>
      </c>
      <c r="T711" s="29" t="e">
        <f>K711/#REF!</f>
        <v>#REF!</v>
      </c>
      <c r="U711" s="29" t="e">
        <f>L711/#REF!</f>
        <v>#REF!</v>
      </c>
      <c r="W711" t="str">
        <f>VLOOKUP(R711,'De Para'!$O$9:$P$25,2,FALSE)</f>
        <v>Lojas com todas as metas</v>
      </c>
      <c r="X711">
        <f>VLOOKUP(W711,content!$B:$C,2,FALSE)</f>
        <v>741869</v>
      </c>
      <c r="Y711">
        <f>VLOOKUP(F711&amp;W711,content!$E:$H,4,FALSE)</f>
        <v>741893</v>
      </c>
    </row>
    <row r="712" spans="1:25" x14ac:dyDescent="0.25">
      <c r="A712">
        <v>1594</v>
      </c>
      <c r="B712" t="str">
        <f>VLOOKUP($A712,'De Para'!$AI$2:$AL$1051,2,0)</f>
        <v>SHOP RAPOSO  - SP</v>
      </c>
      <c r="C712">
        <f>VLOOKUP($A712,'De Para'!$AI$2:$AL$1051,3,0)</f>
        <v>313</v>
      </c>
      <c r="D712" t="str">
        <f>VLOOKUP($A712,'De Para'!$AI$2:$AL$1051,4,0)</f>
        <v>GDE SP</v>
      </c>
      <c r="E712">
        <v>0</v>
      </c>
      <c r="F712" s="7" t="str">
        <f>VLOOKUP($A712,'[1]PORTE 18-19'!$A$4:$M$1053,13,0)</f>
        <v>PORTE 4</v>
      </c>
      <c r="G712">
        <f>VLOOKUP($F712,'De Para'!$M$2:$O$7,3,0)</f>
        <v>115</v>
      </c>
      <c r="H712" s="7" t="str">
        <f>VLOOKUP($R712,'De Para'!$M$10:$N$25,2,0)</f>
        <v>PERFIL A</v>
      </c>
      <c r="I712" s="7" t="str">
        <f t="shared" si="82"/>
        <v>PORTE 4 / PERFIL A</v>
      </c>
      <c r="J712" s="1">
        <f>VLOOKUP($A712,'De Para'!$D$2:$E$1051,2,0)</f>
        <v>434932.92999999993</v>
      </c>
      <c r="K712" s="1">
        <f>VLOOKUP($A712,'De Para'!$A$2:$B$1051,2,0)</f>
        <v>644950.48434180149</v>
      </c>
      <c r="L712" s="1">
        <f>VLOOKUP(A712,'De Para'!$G$2:$H$1050,2,0)</f>
        <v>109045.32815970553</v>
      </c>
      <c r="M712">
        <f>VLOOKUP($A712,'De Para'!$J$2:$K$1051,2,0)</f>
        <v>129</v>
      </c>
      <c r="N712">
        <f t="shared" si="84"/>
        <v>1</v>
      </c>
      <c r="O712">
        <f t="shared" si="85"/>
        <v>1</v>
      </c>
      <c r="P712">
        <f t="shared" si="86"/>
        <v>1</v>
      </c>
      <c r="Q712">
        <f t="shared" si="87"/>
        <v>1</v>
      </c>
      <c r="R712" t="str">
        <f t="shared" si="83"/>
        <v>1111</v>
      </c>
      <c r="S712" s="29" t="e">
        <f>J712/#REF!</f>
        <v>#REF!</v>
      </c>
      <c r="T712" s="29" t="e">
        <f>K712/#REF!</f>
        <v>#REF!</v>
      </c>
      <c r="U712" s="29" t="e">
        <f>L712/#REF!</f>
        <v>#REF!</v>
      </c>
      <c r="W712" t="str">
        <f>VLOOKUP(R712,'De Para'!$O$9:$P$25,2,FALSE)</f>
        <v>Lojas com todas as metas</v>
      </c>
      <c r="X712">
        <f>VLOOKUP(W712,content!$B:$C,2,FALSE)</f>
        <v>741869</v>
      </c>
      <c r="Y712">
        <f>VLOOKUP(F712&amp;W712,content!$E:$H,4,FALSE)</f>
        <v>741916</v>
      </c>
    </row>
    <row r="713" spans="1:25" x14ac:dyDescent="0.25">
      <c r="A713">
        <v>1595</v>
      </c>
      <c r="B713" t="str">
        <f>VLOOKUP($A713,'De Para'!$AI$2:$AL$1051,2,0)</f>
        <v>SHOP TAUBATÉ - SP</v>
      </c>
      <c r="C713">
        <f>VLOOKUP($A713,'De Para'!$AI$2:$AL$1051,3,0)</f>
        <v>112</v>
      </c>
      <c r="D713" t="str">
        <f>VLOOKUP($A713,'De Para'!$AI$2:$AL$1051,4,0)</f>
        <v>SPI/CO</v>
      </c>
      <c r="E713">
        <v>0</v>
      </c>
      <c r="F713" s="7" t="str">
        <f>VLOOKUP($A713,'[1]PORTE 18-19'!$A$4:$M$1053,13,0)</f>
        <v>PORTE 3</v>
      </c>
      <c r="G713">
        <f>VLOOKUP($F713,'De Para'!$M$2:$O$7,3,0)</f>
        <v>90</v>
      </c>
      <c r="H713" s="7" t="str">
        <f>VLOOKUP($R713,'De Para'!$M$10:$N$25,2,0)</f>
        <v>PERFIL A</v>
      </c>
      <c r="I713" s="7" t="str">
        <f t="shared" si="82"/>
        <v>PORTE 3 / PERFIL A</v>
      </c>
      <c r="J713" s="1">
        <f>VLOOKUP($A713,'De Para'!$D$2:$E$1051,2,0)</f>
        <v>208671.15999999997</v>
      </c>
      <c r="K713" s="1">
        <f>VLOOKUP($A713,'De Para'!$A$2:$B$1051,2,0)</f>
        <v>170672.52612035602</v>
      </c>
      <c r="L713" s="1">
        <f>VLOOKUP(A713,'De Para'!$G$2:$H$1050,2,0)</f>
        <v>88762.528468903402</v>
      </c>
      <c r="M713">
        <f>VLOOKUP($A713,'De Para'!$J$2:$K$1051,2,0)</f>
        <v>59</v>
      </c>
      <c r="N713">
        <f t="shared" si="84"/>
        <v>1</v>
      </c>
      <c r="O713">
        <f t="shared" si="85"/>
        <v>1</v>
      </c>
      <c r="P713">
        <f t="shared" si="86"/>
        <v>1</v>
      </c>
      <c r="Q713">
        <f t="shared" si="87"/>
        <v>1</v>
      </c>
      <c r="R713" t="str">
        <f t="shared" si="83"/>
        <v>1111</v>
      </c>
      <c r="S713" s="29" t="e">
        <f>J713/#REF!</f>
        <v>#REF!</v>
      </c>
      <c r="T713" s="29" t="e">
        <f>K713/#REF!</f>
        <v>#REF!</v>
      </c>
      <c r="U713" s="29" t="e">
        <f>L713/#REF!</f>
        <v>#REF!</v>
      </c>
      <c r="W713" t="str">
        <f>VLOOKUP(R713,'De Para'!$O$9:$P$25,2,FALSE)</f>
        <v>Lojas com todas as metas</v>
      </c>
      <c r="X713">
        <f>VLOOKUP(W713,content!$B:$C,2,FALSE)</f>
        <v>741869</v>
      </c>
      <c r="Y713">
        <f>VLOOKUP(F713&amp;W713,content!$E:$H,4,FALSE)</f>
        <v>741893</v>
      </c>
    </row>
    <row r="714" spans="1:25" x14ac:dyDescent="0.25">
      <c r="A714">
        <v>1596</v>
      </c>
      <c r="B714" t="str">
        <f>VLOOKUP($A714,'De Para'!$AI$2:$AL$1051,2,0)</f>
        <v>RIO BONITO - RJ</v>
      </c>
      <c r="C714">
        <f>VLOOKUP($A714,'De Para'!$AI$2:$AL$1051,3,0)</f>
        <v>215</v>
      </c>
      <c r="D714" t="str">
        <f>VLOOKUP($A714,'De Para'!$AI$2:$AL$1051,4,0)</f>
        <v>RIO/ES</v>
      </c>
      <c r="E714">
        <v>0</v>
      </c>
      <c r="F714" s="7" t="str">
        <f>VLOOKUP($A714,'[1]PORTE 18-19'!$A$4:$M$1053,13,0)</f>
        <v>PORTE 2</v>
      </c>
      <c r="G714">
        <f>VLOOKUP($F714,'De Para'!$M$2:$O$7,3,0)</f>
        <v>70</v>
      </c>
      <c r="H714" s="7" t="str">
        <f>VLOOKUP($R714,'De Para'!$M$10:$N$25,2,0)</f>
        <v>PERFIL A</v>
      </c>
      <c r="I714" s="7" t="str">
        <f t="shared" si="82"/>
        <v>PORTE 2 / PERFIL A</v>
      </c>
      <c r="J714" s="1">
        <f>VLOOKUP($A714,'De Para'!$D$2:$E$1051,2,0)</f>
        <v>235395.19999999998</v>
      </c>
      <c r="K714" s="1">
        <f>VLOOKUP($A714,'De Para'!$A$2:$B$1051,2,0)</f>
        <v>199437.23634756234</v>
      </c>
      <c r="L714" s="1">
        <f>VLOOKUP(A714,'De Para'!$G$2:$H$1050,2,0)</f>
        <v>63479.606080858699</v>
      </c>
      <c r="M714">
        <f>VLOOKUP($A714,'De Para'!$J$2:$K$1051,2,0)</f>
        <v>58</v>
      </c>
      <c r="N714">
        <f t="shared" si="84"/>
        <v>1</v>
      </c>
      <c r="O714">
        <f t="shared" si="85"/>
        <v>1</v>
      </c>
      <c r="P714">
        <f t="shared" si="86"/>
        <v>1</v>
      </c>
      <c r="Q714">
        <f t="shared" si="87"/>
        <v>1</v>
      </c>
      <c r="R714" t="str">
        <f t="shared" si="83"/>
        <v>1111</v>
      </c>
      <c r="S714" s="29" t="e">
        <f>J714/#REF!</f>
        <v>#REF!</v>
      </c>
      <c r="T714" s="29" t="e">
        <f>K714/#REF!</f>
        <v>#REF!</v>
      </c>
      <c r="U714" s="29" t="e">
        <f>L714/#REF!</f>
        <v>#REF!</v>
      </c>
      <c r="W714" t="str">
        <f>VLOOKUP(R714,'De Para'!$O$9:$P$25,2,FALSE)</f>
        <v>Lojas com todas as metas</v>
      </c>
      <c r="X714">
        <f>VLOOKUP(W714,content!$B:$C,2,FALSE)</f>
        <v>741869</v>
      </c>
      <c r="Y714">
        <f>VLOOKUP(F714&amp;W714,content!$E:$H,4,FALSE)</f>
        <v>741882</v>
      </c>
    </row>
    <row r="715" spans="1:25" x14ac:dyDescent="0.25">
      <c r="A715">
        <v>1599</v>
      </c>
      <c r="B715" t="str">
        <f>VLOOKUP($A715,'De Para'!$AI$2:$AL$1051,2,0)</f>
        <v>RIOMAR KENNEDY - FORTALEZA - CE</v>
      </c>
      <c r="C715">
        <f>VLOOKUP($A715,'De Para'!$AI$2:$AL$1051,3,0)</f>
        <v>418</v>
      </c>
      <c r="D715" t="str">
        <f>VLOOKUP($A715,'De Para'!$AI$2:$AL$1051,4,0)</f>
        <v>MG/NE</v>
      </c>
      <c r="E715">
        <v>0</v>
      </c>
      <c r="F715" s="7" t="str">
        <f>VLOOKUP($A715,'[1]PORTE 18-19'!$A$4:$M$1053,13,0)</f>
        <v>PORTE 1</v>
      </c>
      <c r="G715">
        <f>VLOOKUP($F715,'De Para'!$M$2:$O$7,3,0)</f>
        <v>65</v>
      </c>
      <c r="H715" s="7" t="str">
        <f>VLOOKUP($R715,'De Para'!$M$10:$N$25,2,0)</f>
        <v>PERFIL A</v>
      </c>
      <c r="I715" s="7" t="str">
        <f t="shared" si="82"/>
        <v>PORTE 1 / PERFIL A</v>
      </c>
      <c r="J715" s="1">
        <f>VLOOKUP($A715,'De Para'!$D$2:$E$1051,2,0)</f>
        <v>38849.980000000003</v>
      </c>
      <c r="K715" s="1">
        <f>VLOOKUP($A715,'De Para'!$A$2:$B$1051,2,0)</f>
        <v>43257.060460505265</v>
      </c>
      <c r="L715" s="1">
        <f>VLOOKUP(A715,'De Para'!$G$2:$H$1050,2,0)</f>
        <v>27646.705803248435</v>
      </c>
      <c r="M715">
        <f>VLOOKUP($A715,'De Para'!$J$2:$K$1051,2,0)</f>
        <v>33</v>
      </c>
      <c r="N715">
        <f t="shared" si="84"/>
        <v>1</v>
      </c>
      <c r="O715">
        <f t="shared" si="85"/>
        <v>1</v>
      </c>
      <c r="P715">
        <f t="shared" si="86"/>
        <v>1</v>
      </c>
      <c r="Q715">
        <f t="shared" si="87"/>
        <v>1</v>
      </c>
      <c r="R715" t="str">
        <f t="shared" si="83"/>
        <v>1111</v>
      </c>
      <c r="S715" s="29" t="e">
        <f>J715/#REF!</f>
        <v>#REF!</v>
      </c>
      <c r="T715" s="29" t="e">
        <f>K715/#REF!</f>
        <v>#REF!</v>
      </c>
      <c r="U715" s="29" t="e">
        <f>L715/#REF!</f>
        <v>#REF!</v>
      </c>
      <c r="W715" t="str">
        <f>VLOOKUP(R715,'De Para'!$O$9:$P$25,2,FALSE)</f>
        <v>Lojas com todas as metas</v>
      </c>
      <c r="X715">
        <f>VLOOKUP(W715,content!$B:$C,2,FALSE)</f>
        <v>741869</v>
      </c>
      <c r="Y715">
        <f>VLOOKUP(F715&amp;W715,content!$E:$H,4,FALSE)</f>
        <v>741858</v>
      </c>
    </row>
    <row r="716" spans="1:25" x14ac:dyDescent="0.25">
      <c r="A716">
        <v>1601</v>
      </c>
      <c r="B716" t="str">
        <f>VLOOKUP($A716,'De Para'!$AI$2:$AL$1051,2,0)</f>
        <v>NAVIRAÍ - MS</v>
      </c>
      <c r="C716">
        <f>VLOOKUP($A716,'De Para'!$AI$2:$AL$1051,3,0)</f>
        <v>516</v>
      </c>
      <c r="D716" t="str">
        <f>VLOOKUP($A716,'De Para'!$AI$2:$AL$1051,4,0)</f>
        <v>SUL</v>
      </c>
      <c r="E716">
        <v>0</v>
      </c>
      <c r="F716" s="7" t="str">
        <f>VLOOKUP($A716,'[1]PORTE 18-19'!$A$4:$M$1053,13,0)</f>
        <v>PORTE 1</v>
      </c>
      <c r="G716">
        <f>VLOOKUP($F716,'De Para'!$M$2:$O$7,3,0)</f>
        <v>65</v>
      </c>
      <c r="H716" s="7" t="str">
        <f>VLOOKUP($R716,'De Para'!$M$10:$N$25,2,0)</f>
        <v>PERFIL A</v>
      </c>
      <c r="I716" s="7" t="str">
        <f t="shared" si="82"/>
        <v>PORTE 1 / PERFIL A</v>
      </c>
      <c r="J716" s="1">
        <f>VLOOKUP($A716,'De Para'!$D$2:$E$1051,2,0)</f>
        <v>170820.53000000003</v>
      </c>
      <c r="K716" s="1">
        <f>VLOOKUP($A716,'De Para'!$A$2:$B$1051,2,0)</f>
        <v>114097.70993799919</v>
      </c>
      <c r="L716" s="1">
        <f>VLOOKUP(A716,'De Para'!$G$2:$H$1050,2,0)</f>
        <v>49703.726890751532</v>
      </c>
      <c r="M716">
        <f>VLOOKUP($A716,'De Para'!$J$2:$K$1051,2,0)</f>
        <v>36</v>
      </c>
      <c r="N716">
        <f t="shared" si="84"/>
        <v>1</v>
      </c>
      <c r="O716">
        <f t="shared" si="85"/>
        <v>1</v>
      </c>
      <c r="P716">
        <f t="shared" si="86"/>
        <v>1</v>
      </c>
      <c r="Q716">
        <f t="shared" si="87"/>
        <v>1</v>
      </c>
      <c r="R716" t="str">
        <f t="shared" si="83"/>
        <v>1111</v>
      </c>
      <c r="S716" s="29" t="e">
        <f>J716/#REF!</f>
        <v>#REF!</v>
      </c>
      <c r="T716" s="29" t="e">
        <f>K716/#REF!</f>
        <v>#REF!</v>
      </c>
      <c r="U716" s="29" t="e">
        <f>L716/#REF!</f>
        <v>#REF!</v>
      </c>
      <c r="W716" t="str">
        <f>VLOOKUP(R716,'De Para'!$O$9:$P$25,2,FALSE)</f>
        <v>Lojas com todas as metas</v>
      </c>
      <c r="X716">
        <f>VLOOKUP(W716,content!$B:$C,2,FALSE)</f>
        <v>741869</v>
      </c>
      <c r="Y716">
        <f>VLOOKUP(F716&amp;W716,content!$E:$H,4,FALSE)</f>
        <v>741858</v>
      </c>
    </row>
    <row r="717" spans="1:25" x14ac:dyDescent="0.25">
      <c r="A717">
        <v>1602</v>
      </c>
      <c r="B717" t="str">
        <f>VLOOKUP($A717,'De Para'!$AI$2:$AL$1051,2,0)</f>
        <v>SHOPPING JARAGUÁ</v>
      </c>
      <c r="C717">
        <f>VLOOKUP($A717,'De Para'!$AI$2:$AL$1051,3,0)</f>
        <v>514</v>
      </c>
      <c r="D717" t="str">
        <f>VLOOKUP($A717,'De Para'!$AI$2:$AL$1051,4,0)</f>
        <v>SUL</v>
      </c>
      <c r="E717">
        <v>0</v>
      </c>
      <c r="F717" s="7" t="str">
        <f>VLOOKUP($A717,'[1]PORTE 18-19'!$A$4:$M$1053,13,0)</f>
        <v>PORTE 1</v>
      </c>
      <c r="G717">
        <f>VLOOKUP($F717,'De Para'!$M$2:$O$7,3,0)</f>
        <v>65</v>
      </c>
      <c r="H717" s="7" t="str">
        <f>VLOOKUP($R717,'De Para'!$M$10:$N$25,2,0)</f>
        <v>PERFIL A</v>
      </c>
      <c r="I717" s="7" t="str">
        <f t="shared" si="82"/>
        <v>PORTE 1 / PERFIL A</v>
      </c>
      <c r="J717" s="1">
        <f>VLOOKUP($A717,'De Para'!$D$2:$E$1051,2,0)</f>
        <v>36281.03</v>
      </c>
      <c r="K717" s="1">
        <f>VLOOKUP($A717,'De Para'!$A$2:$B$1051,2,0)</f>
        <v>36899</v>
      </c>
      <c r="L717" s="1">
        <f>VLOOKUP(A717,'De Para'!$G$2:$H$1050,2,0)</f>
        <v>22475.125344334952</v>
      </c>
      <c r="M717">
        <f>VLOOKUP($A717,'De Para'!$J$2:$K$1051,2,0)</f>
        <v>20</v>
      </c>
      <c r="N717">
        <f t="shared" si="84"/>
        <v>1</v>
      </c>
      <c r="O717">
        <f t="shared" si="85"/>
        <v>1</v>
      </c>
      <c r="P717">
        <f t="shared" si="86"/>
        <v>1</v>
      </c>
      <c r="Q717">
        <f t="shared" si="87"/>
        <v>1</v>
      </c>
      <c r="R717" t="str">
        <f t="shared" si="83"/>
        <v>1111</v>
      </c>
      <c r="S717" s="29" t="e">
        <f>J717/#REF!</f>
        <v>#REF!</v>
      </c>
      <c r="T717" s="29" t="e">
        <f>K717/#REF!</f>
        <v>#REF!</v>
      </c>
      <c r="U717" s="29" t="e">
        <f>L717/#REF!</f>
        <v>#REF!</v>
      </c>
      <c r="W717" t="str">
        <f>VLOOKUP(R717,'De Para'!$O$9:$P$25,2,FALSE)</f>
        <v>Lojas com todas as metas</v>
      </c>
      <c r="X717">
        <f>VLOOKUP(W717,content!$B:$C,2,FALSE)</f>
        <v>741869</v>
      </c>
      <c r="Y717">
        <f>VLOOKUP(F717&amp;W717,content!$E:$H,4,FALSE)</f>
        <v>741858</v>
      </c>
    </row>
    <row r="718" spans="1:25" x14ac:dyDescent="0.25">
      <c r="A718">
        <v>1603</v>
      </c>
      <c r="B718" t="str">
        <f>VLOOKUP($A718,'De Para'!$AI$2:$AL$1051,2,0)</f>
        <v>SHOP UNIÃO DE OSASCO - SP</v>
      </c>
      <c r="C718">
        <f>VLOOKUP($A718,'De Para'!$AI$2:$AL$1051,3,0)</f>
        <v>314</v>
      </c>
      <c r="D718" t="str">
        <f>VLOOKUP($A718,'De Para'!$AI$2:$AL$1051,4,0)</f>
        <v>GDE SP</v>
      </c>
      <c r="E718">
        <v>0</v>
      </c>
      <c r="F718" s="7" t="str">
        <f>VLOOKUP($A718,'[1]PORTE 18-19'!$A$4:$M$1053,13,0)</f>
        <v>PORTE 4</v>
      </c>
      <c r="G718">
        <f>VLOOKUP($F718,'De Para'!$M$2:$O$7,3,0)</f>
        <v>115</v>
      </c>
      <c r="H718" s="7" t="str">
        <f>VLOOKUP($R718,'De Para'!$M$10:$N$25,2,0)</f>
        <v>PERFIL A</v>
      </c>
      <c r="I718" s="7" t="str">
        <f t="shared" si="82"/>
        <v>PORTE 4 / PERFIL A</v>
      </c>
      <c r="J718" s="1">
        <f>VLOOKUP($A718,'De Para'!$D$2:$E$1051,2,0)</f>
        <v>286488.65999999997</v>
      </c>
      <c r="K718" s="1">
        <f>VLOOKUP($A718,'De Para'!$A$2:$B$1051,2,0)</f>
        <v>618802.63176967017</v>
      </c>
      <c r="L718" s="1">
        <f>VLOOKUP(A718,'De Para'!$G$2:$H$1050,2,0)</f>
        <v>116777.59153045143</v>
      </c>
      <c r="M718">
        <f>VLOOKUP($A718,'De Para'!$J$2:$K$1051,2,0)</f>
        <v>133</v>
      </c>
      <c r="N718">
        <f t="shared" si="84"/>
        <v>1</v>
      </c>
      <c r="O718">
        <f t="shared" si="85"/>
        <v>1</v>
      </c>
      <c r="P718">
        <f t="shared" si="86"/>
        <v>1</v>
      </c>
      <c r="Q718">
        <f t="shared" si="87"/>
        <v>1</v>
      </c>
      <c r="R718" t="str">
        <f t="shared" si="83"/>
        <v>1111</v>
      </c>
      <c r="S718" s="29" t="e">
        <f>J718/#REF!</f>
        <v>#REF!</v>
      </c>
      <c r="T718" s="29" t="e">
        <f>K718/#REF!</f>
        <v>#REF!</v>
      </c>
      <c r="U718" s="29" t="e">
        <f>L718/#REF!</f>
        <v>#REF!</v>
      </c>
      <c r="W718" t="str">
        <f>VLOOKUP(R718,'De Para'!$O$9:$P$25,2,FALSE)</f>
        <v>Lojas com todas as metas</v>
      </c>
      <c r="X718">
        <f>VLOOKUP(W718,content!$B:$C,2,FALSE)</f>
        <v>741869</v>
      </c>
      <c r="Y718">
        <f>VLOOKUP(F718&amp;W718,content!$E:$H,4,FALSE)</f>
        <v>741916</v>
      </c>
    </row>
    <row r="719" spans="1:25" x14ac:dyDescent="0.25">
      <c r="A719">
        <v>1607</v>
      </c>
      <c r="B719" t="str">
        <f>VLOOKUP($A719,'De Para'!$AI$2:$AL$1051,2,0)</f>
        <v>POÇOS DE CALDAS - MG</v>
      </c>
      <c r="C719">
        <f>VLOOKUP($A719,'De Para'!$AI$2:$AL$1051,3,0)</f>
        <v>411</v>
      </c>
      <c r="D719" t="str">
        <f>VLOOKUP($A719,'De Para'!$AI$2:$AL$1051,4,0)</f>
        <v>MG/NE</v>
      </c>
      <c r="E719">
        <v>0</v>
      </c>
      <c r="F719" s="7" t="str">
        <f>VLOOKUP($A719,'[1]PORTE 18-19'!$A$4:$M$1053,13,0)</f>
        <v>PORTE 3</v>
      </c>
      <c r="G719">
        <f>VLOOKUP($F719,'De Para'!$M$2:$O$7,3,0)</f>
        <v>90</v>
      </c>
      <c r="H719" s="7" t="str">
        <f>VLOOKUP($R719,'De Para'!$M$10:$N$25,2,0)</f>
        <v>PERFIL A</v>
      </c>
      <c r="I719" s="7" t="str">
        <f t="shared" si="82"/>
        <v>PORTE 3 / PERFIL A</v>
      </c>
      <c r="J719" s="1">
        <f>VLOOKUP($A719,'De Para'!$D$2:$E$1051,2,0)</f>
        <v>277368.07</v>
      </c>
      <c r="K719" s="1">
        <f>VLOOKUP($A719,'De Para'!$A$2:$B$1051,2,0)</f>
        <v>379312.20607485709</v>
      </c>
      <c r="L719" s="1">
        <f>VLOOKUP(A719,'De Para'!$G$2:$H$1050,2,0)</f>
        <v>53239.897562865488</v>
      </c>
      <c r="M719">
        <f>VLOOKUP($A719,'De Para'!$J$2:$K$1051,2,0)</f>
        <v>80</v>
      </c>
      <c r="N719">
        <f t="shared" si="84"/>
        <v>1</v>
      </c>
      <c r="O719">
        <f t="shared" si="85"/>
        <v>1</v>
      </c>
      <c r="P719">
        <f t="shared" si="86"/>
        <v>1</v>
      </c>
      <c r="Q719">
        <f t="shared" si="87"/>
        <v>1</v>
      </c>
      <c r="R719" t="str">
        <f t="shared" si="83"/>
        <v>1111</v>
      </c>
      <c r="S719" s="29" t="e">
        <f>J719/#REF!</f>
        <v>#REF!</v>
      </c>
      <c r="T719" s="29" t="e">
        <f>K719/#REF!</f>
        <v>#REF!</v>
      </c>
      <c r="U719" s="29" t="e">
        <f>L719/#REF!</f>
        <v>#REF!</v>
      </c>
      <c r="W719" t="str">
        <f>VLOOKUP(R719,'De Para'!$O$9:$P$25,2,FALSE)</f>
        <v>Lojas com todas as metas</v>
      </c>
      <c r="X719">
        <f>VLOOKUP(W719,content!$B:$C,2,FALSE)</f>
        <v>741869</v>
      </c>
      <c r="Y719">
        <f>VLOOKUP(F719&amp;W719,content!$E:$H,4,FALSE)</f>
        <v>741893</v>
      </c>
    </row>
    <row r="720" spans="1:25" x14ac:dyDescent="0.25">
      <c r="A720">
        <v>1609</v>
      </c>
      <c r="B720" t="str">
        <f>VLOOKUP($A720,'De Para'!$AI$2:$AL$1051,2,0)</f>
        <v>SHOP BOULEVARD 1 - MG</v>
      </c>
      <c r="C720">
        <f>VLOOKUP($A720,'De Para'!$AI$2:$AL$1051,3,0)</f>
        <v>414</v>
      </c>
      <c r="D720" t="str">
        <f>VLOOKUP($A720,'De Para'!$AI$2:$AL$1051,4,0)</f>
        <v>MG/NE</v>
      </c>
      <c r="E720">
        <v>0</v>
      </c>
      <c r="F720" s="7" t="str">
        <f>VLOOKUP($A720,'[1]PORTE 18-19'!$A$4:$M$1053,13,0)</f>
        <v>PORTE 3</v>
      </c>
      <c r="G720">
        <f>VLOOKUP($F720,'De Para'!$M$2:$O$7,3,0)</f>
        <v>90</v>
      </c>
      <c r="H720" s="7" t="str">
        <f>VLOOKUP($R720,'De Para'!$M$10:$N$25,2,0)</f>
        <v>PERFIL A</v>
      </c>
      <c r="I720" s="7" t="str">
        <f t="shared" si="82"/>
        <v>PORTE 3 / PERFIL A</v>
      </c>
      <c r="J720" s="1">
        <f>VLOOKUP($A720,'De Para'!$D$2:$E$1051,2,0)</f>
        <v>203926.03000000003</v>
      </c>
      <c r="K720" s="1">
        <f>VLOOKUP($A720,'De Para'!$A$2:$B$1051,2,0)</f>
        <v>183710.15484859631</v>
      </c>
      <c r="L720" s="1">
        <f>VLOOKUP(A720,'De Para'!$G$2:$H$1050,2,0)</f>
        <v>86882.899863939921</v>
      </c>
      <c r="M720">
        <f>VLOOKUP($A720,'De Para'!$J$2:$K$1051,2,0)</f>
        <v>46</v>
      </c>
      <c r="N720">
        <f t="shared" si="84"/>
        <v>1</v>
      </c>
      <c r="O720">
        <f t="shared" si="85"/>
        <v>1</v>
      </c>
      <c r="P720">
        <f t="shared" si="86"/>
        <v>1</v>
      </c>
      <c r="Q720">
        <f t="shared" si="87"/>
        <v>1</v>
      </c>
      <c r="R720" t="str">
        <f t="shared" si="83"/>
        <v>1111</v>
      </c>
      <c r="S720" s="29" t="e">
        <f>J720/#REF!</f>
        <v>#REF!</v>
      </c>
      <c r="T720" s="29" t="e">
        <f>K720/#REF!</f>
        <v>#REF!</v>
      </c>
      <c r="U720" s="29" t="e">
        <f>L720/#REF!</f>
        <v>#REF!</v>
      </c>
      <c r="W720" t="str">
        <f>VLOOKUP(R720,'De Para'!$O$9:$P$25,2,FALSE)</f>
        <v>Lojas com todas as metas</v>
      </c>
      <c r="X720">
        <f>VLOOKUP(W720,content!$B:$C,2,FALSE)</f>
        <v>741869</v>
      </c>
      <c r="Y720">
        <f>VLOOKUP(F720&amp;W720,content!$E:$H,4,FALSE)</f>
        <v>741893</v>
      </c>
    </row>
    <row r="721" spans="1:25" x14ac:dyDescent="0.25">
      <c r="A721">
        <v>1610</v>
      </c>
      <c r="B721" t="str">
        <f>VLOOKUP($A721,'De Para'!$AI$2:$AL$1051,2,0)</f>
        <v>SHOP TAGUATINGA - DF</v>
      </c>
      <c r="C721">
        <f>VLOOKUP($A721,'De Para'!$AI$2:$AL$1051,3,0)</f>
        <v>117</v>
      </c>
      <c r="D721" t="str">
        <f>VLOOKUP($A721,'De Para'!$AI$2:$AL$1051,4,0)</f>
        <v>SPI/CO</v>
      </c>
      <c r="E721">
        <v>0</v>
      </c>
      <c r="F721" s="7" t="str">
        <f>VLOOKUP($A721,'[1]PORTE 18-19'!$A$4:$M$1053,13,0)</f>
        <v>PORTE 4</v>
      </c>
      <c r="G721">
        <f>VLOOKUP($F721,'De Para'!$M$2:$O$7,3,0)</f>
        <v>115</v>
      </c>
      <c r="H721" s="7" t="str">
        <f>VLOOKUP($R721,'De Para'!$M$10:$N$25,2,0)</f>
        <v>PERFIL A</v>
      </c>
      <c r="I721" s="7" t="str">
        <f t="shared" si="82"/>
        <v>PORTE 4 / PERFIL A</v>
      </c>
      <c r="J721" s="1">
        <f>VLOOKUP($A721,'De Para'!$D$2:$E$1051,2,0)</f>
        <v>254350.54000000004</v>
      </c>
      <c r="K721" s="1">
        <f>VLOOKUP($A721,'De Para'!$A$2:$B$1051,2,0)</f>
        <v>382409.19787414168</v>
      </c>
      <c r="L721" s="1">
        <f>VLOOKUP(A721,'De Para'!$G$2:$H$1050,2,0)</f>
        <v>100450.73784407906</v>
      </c>
      <c r="M721">
        <f>VLOOKUP($A721,'De Para'!$J$2:$K$1051,2,0)</f>
        <v>85</v>
      </c>
      <c r="N721">
        <f t="shared" si="84"/>
        <v>1</v>
      </c>
      <c r="O721">
        <f t="shared" si="85"/>
        <v>1</v>
      </c>
      <c r="P721">
        <f t="shared" si="86"/>
        <v>1</v>
      </c>
      <c r="Q721">
        <f t="shared" si="87"/>
        <v>1</v>
      </c>
      <c r="R721" t="str">
        <f t="shared" si="83"/>
        <v>1111</v>
      </c>
      <c r="S721" s="29" t="e">
        <f>J721/#REF!</f>
        <v>#REF!</v>
      </c>
      <c r="T721" s="29" t="e">
        <f>K721/#REF!</f>
        <v>#REF!</v>
      </c>
      <c r="U721" s="29" t="e">
        <f>L721/#REF!</f>
        <v>#REF!</v>
      </c>
      <c r="W721" t="str">
        <f>VLOOKUP(R721,'De Para'!$O$9:$P$25,2,FALSE)</f>
        <v>Lojas com todas as metas</v>
      </c>
      <c r="X721">
        <f>VLOOKUP(W721,content!$B:$C,2,FALSE)</f>
        <v>741869</v>
      </c>
      <c r="Y721">
        <f>VLOOKUP(F721&amp;W721,content!$E:$H,4,FALSE)</f>
        <v>741916</v>
      </c>
    </row>
    <row r="722" spans="1:25" x14ac:dyDescent="0.25">
      <c r="A722">
        <v>1612</v>
      </c>
      <c r="B722" t="str">
        <f>VLOOKUP($A722,'De Para'!$AI$2:$AL$1051,2,0)</f>
        <v>SHOP MOGI CENTER - SP</v>
      </c>
      <c r="C722">
        <f>VLOOKUP($A722,'De Para'!$AI$2:$AL$1051,3,0)</f>
        <v>316</v>
      </c>
      <c r="D722" t="str">
        <f>VLOOKUP($A722,'De Para'!$AI$2:$AL$1051,4,0)</f>
        <v>GDE SP</v>
      </c>
      <c r="E722">
        <v>0</v>
      </c>
      <c r="F722" s="7" t="str">
        <f>VLOOKUP($A722,'[1]PORTE 18-19'!$A$4:$M$1053,13,0)</f>
        <v>PORTE 4</v>
      </c>
      <c r="G722">
        <f>VLOOKUP($F722,'De Para'!$M$2:$O$7,3,0)</f>
        <v>115</v>
      </c>
      <c r="H722" s="7" t="str">
        <f>VLOOKUP($R722,'De Para'!$M$10:$N$25,2,0)</f>
        <v>PERFIL A</v>
      </c>
      <c r="I722" s="7" t="str">
        <f t="shared" si="82"/>
        <v>PORTE 4 / PERFIL A</v>
      </c>
      <c r="J722" s="1">
        <f>VLOOKUP($A722,'De Para'!$D$2:$E$1051,2,0)</f>
        <v>272641.41000000003</v>
      </c>
      <c r="K722" s="1">
        <f>VLOOKUP($A722,'De Para'!$A$2:$B$1051,2,0)</f>
        <v>347309.303999978</v>
      </c>
      <c r="L722" s="1">
        <f>VLOOKUP(A722,'De Para'!$G$2:$H$1050,2,0)</f>
        <v>107729.34290350713</v>
      </c>
      <c r="M722">
        <f>VLOOKUP($A722,'De Para'!$J$2:$K$1051,2,0)</f>
        <v>86</v>
      </c>
      <c r="N722">
        <f t="shared" si="84"/>
        <v>1</v>
      </c>
      <c r="O722">
        <f t="shared" si="85"/>
        <v>1</v>
      </c>
      <c r="P722">
        <f t="shared" si="86"/>
        <v>1</v>
      </c>
      <c r="Q722">
        <f t="shared" si="87"/>
        <v>1</v>
      </c>
      <c r="R722" t="str">
        <f t="shared" si="83"/>
        <v>1111</v>
      </c>
      <c r="S722" s="29" t="e">
        <f>J722/#REF!</f>
        <v>#REF!</v>
      </c>
      <c r="T722" s="29" t="e">
        <f>K722/#REF!</f>
        <v>#REF!</v>
      </c>
      <c r="U722" s="29" t="e">
        <f>L722/#REF!</f>
        <v>#REF!</v>
      </c>
      <c r="W722" t="str">
        <f>VLOOKUP(R722,'De Para'!$O$9:$P$25,2,FALSE)</f>
        <v>Lojas com todas as metas</v>
      </c>
      <c r="X722">
        <f>VLOOKUP(W722,content!$B:$C,2,FALSE)</f>
        <v>741869</v>
      </c>
      <c r="Y722">
        <f>VLOOKUP(F722&amp;W722,content!$E:$H,4,FALSE)</f>
        <v>741916</v>
      </c>
    </row>
    <row r="723" spans="1:25" x14ac:dyDescent="0.25">
      <c r="A723">
        <v>1613</v>
      </c>
      <c r="B723" t="str">
        <f>VLOOKUP($A723,'De Para'!$AI$2:$AL$1051,2,0)</f>
        <v>RIO PEQUENO - SP</v>
      </c>
      <c r="C723">
        <f>VLOOKUP($A723,'De Para'!$AI$2:$AL$1051,3,0)</f>
        <v>314</v>
      </c>
      <c r="D723" t="str">
        <f>VLOOKUP($A723,'De Para'!$AI$2:$AL$1051,4,0)</f>
        <v>GDE SP</v>
      </c>
      <c r="E723">
        <v>0</v>
      </c>
      <c r="F723" s="7" t="str">
        <f>VLOOKUP($A723,'[1]PORTE 18-19'!$A$4:$M$1053,13,0)</f>
        <v>PORTE 3</v>
      </c>
      <c r="G723">
        <f>VLOOKUP($F723,'De Para'!$M$2:$O$7,3,0)</f>
        <v>90</v>
      </c>
      <c r="H723" s="7" t="str">
        <f>VLOOKUP($R723,'De Para'!$M$10:$N$25,2,0)</f>
        <v>PERFIL A</v>
      </c>
      <c r="I723" s="7" t="str">
        <f t="shared" si="82"/>
        <v>PORTE 3 / PERFIL A</v>
      </c>
      <c r="J723" s="1">
        <f>VLOOKUP($A723,'De Para'!$D$2:$E$1051,2,0)</f>
        <v>319891.68000000005</v>
      </c>
      <c r="K723" s="1">
        <f>VLOOKUP($A723,'De Para'!$A$2:$B$1051,2,0)</f>
        <v>404953.0291776887</v>
      </c>
      <c r="L723" s="1">
        <f>VLOOKUP(A723,'De Para'!$G$2:$H$1050,2,0)</f>
        <v>62612.91618100398</v>
      </c>
      <c r="M723">
        <f>VLOOKUP($A723,'De Para'!$J$2:$K$1051,2,0)</f>
        <v>75</v>
      </c>
      <c r="N723">
        <f t="shared" si="84"/>
        <v>1</v>
      </c>
      <c r="O723">
        <f t="shared" si="85"/>
        <v>1</v>
      </c>
      <c r="P723">
        <f t="shared" si="86"/>
        <v>1</v>
      </c>
      <c r="Q723">
        <f t="shared" si="87"/>
        <v>1</v>
      </c>
      <c r="R723" t="str">
        <f t="shared" si="83"/>
        <v>1111</v>
      </c>
      <c r="S723" s="29" t="e">
        <f>J723/#REF!</f>
        <v>#REF!</v>
      </c>
      <c r="T723" s="29" t="e">
        <f>K723/#REF!</f>
        <v>#REF!</v>
      </c>
      <c r="U723" s="29" t="e">
        <f>L723/#REF!</f>
        <v>#REF!</v>
      </c>
      <c r="W723" t="str">
        <f>VLOOKUP(R723,'De Para'!$O$9:$P$25,2,FALSE)</f>
        <v>Lojas com todas as metas</v>
      </c>
      <c r="X723">
        <f>VLOOKUP(W723,content!$B:$C,2,FALSE)</f>
        <v>741869</v>
      </c>
      <c r="Y723">
        <f>VLOOKUP(F723&amp;W723,content!$E:$H,4,FALSE)</f>
        <v>741893</v>
      </c>
    </row>
    <row r="724" spans="1:25" x14ac:dyDescent="0.25">
      <c r="A724">
        <v>1614</v>
      </c>
      <c r="B724" t="str">
        <f>VLOOKUP($A724,'De Para'!$AI$2:$AL$1051,2,0)</f>
        <v>ARARUAMA - RJ</v>
      </c>
      <c r="C724">
        <f>VLOOKUP($A724,'De Para'!$AI$2:$AL$1051,3,0)</f>
        <v>215</v>
      </c>
      <c r="D724" t="str">
        <f>VLOOKUP($A724,'De Para'!$AI$2:$AL$1051,4,0)</f>
        <v>RIO/ES</v>
      </c>
      <c r="E724">
        <v>0</v>
      </c>
      <c r="F724" s="7" t="str">
        <f>VLOOKUP($A724,'[1]PORTE 18-19'!$A$4:$M$1053,13,0)</f>
        <v>PORTE 5</v>
      </c>
      <c r="G724">
        <f>VLOOKUP($F724,'De Para'!$M$2:$O$7,3,0)</f>
        <v>140</v>
      </c>
      <c r="H724" s="7" t="str">
        <f>VLOOKUP($R724,'De Para'!$M$10:$N$25,2,0)</f>
        <v>PERFIL A</v>
      </c>
      <c r="I724" s="7" t="str">
        <f t="shared" si="82"/>
        <v>PORTE 5 / PERFIL A</v>
      </c>
      <c r="J724" s="1">
        <f>VLOOKUP($A724,'De Para'!$D$2:$E$1051,2,0)</f>
        <v>497639.35</v>
      </c>
      <c r="K724" s="1">
        <f>VLOOKUP($A724,'De Para'!$A$2:$B$1051,2,0)</f>
        <v>641183.29942745971</v>
      </c>
      <c r="L724" s="1">
        <f>VLOOKUP(A724,'De Para'!$G$2:$H$1050,2,0)</f>
        <v>90787.980398941945</v>
      </c>
      <c r="M724">
        <f>VLOOKUP($A724,'De Para'!$J$2:$K$1051,2,0)</f>
        <v>108</v>
      </c>
      <c r="N724">
        <f t="shared" si="84"/>
        <v>1</v>
      </c>
      <c r="O724">
        <f t="shared" si="85"/>
        <v>1</v>
      </c>
      <c r="P724">
        <f t="shared" si="86"/>
        <v>1</v>
      </c>
      <c r="Q724">
        <f t="shared" si="87"/>
        <v>1</v>
      </c>
      <c r="R724" t="str">
        <f t="shared" si="83"/>
        <v>1111</v>
      </c>
      <c r="S724" s="29" t="e">
        <f>J724/#REF!</f>
        <v>#REF!</v>
      </c>
      <c r="T724" s="29" t="e">
        <f>K724/#REF!</f>
        <v>#REF!</v>
      </c>
      <c r="U724" s="29" t="e">
        <f>L724/#REF!</f>
        <v>#REF!</v>
      </c>
      <c r="W724" t="str">
        <f>VLOOKUP(R724,'De Para'!$O$9:$P$25,2,FALSE)</f>
        <v>Lojas com todas as metas</v>
      </c>
      <c r="X724">
        <f>VLOOKUP(W724,content!$B:$C,2,FALSE)</f>
        <v>741869</v>
      </c>
      <c r="Y724">
        <f>VLOOKUP(F724&amp;W724,content!$E:$H,4,FALSE)</f>
        <v>741921</v>
      </c>
    </row>
    <row r="725" spans="1:25" x14ac:dyDescent="0.25">
      <c r="A725">
        <v>1615</v>
      </c>
      <c r="B725" t="str">
        <f>VLOOKUP($A725,'De Para'!$AI$2:$AL$1051,2,0)</f>
        <v>MONTES CLAROS 4 - MG</v>
      </c>
      <c r="C725">
        <f>VLOOKUP($A725,'De Para'!$AI$2:$AL$1051,3,0)</f>
        <v>412</v>
      </c>
      <c r="D725" t="str">
        <f>VLOOKUP($A725,'De Para'!$AI$2:$AL$1051,4,0)</f>
        <v>MG/NE</v>
      </c>
      <c r="E725">
        <v>0</v>
      </c>
      <c r="F725" s="7" t="str">
        <f>VLOOKUP($A725,'[1]PORTE 18-19'!$A$4:$M$1053,13,0)</f>
        <v>PORTE 4</v>
      </c>
      <c r="G725">
        <f>VLOOKUP($F725,'De Para'!$M$2:$O$7,3,0)</f>
        <v>115</v>
      </c>
      <c r="H725" s="7" t="str">
        <f>VLOOKUP($R725,'De Para'!$M$10:$N$25,2,0)</f>
        <v>PERFIL A</v>
      </c>
      <c r="I725" s="7" t="str">
        <f t="shared" si="82"/>
        <v>PORTE 4 / PERFIL A</v>
      </c>
      <c r="J725" s="1">
        <f>VLOOKUP($A725,'De Para'!$D$2:$E$1051,2,0)</f>
        <v>426427.71999999991</v>
      </c>
      <c r="K725" s="1">
        <f>VLOOKUP($A725,'De Para'!$A$2:$B$1051,2,0)</f>
        <v>336075.51004397706</v>
      </c>
      <c r="L725" s="1">
        <f>VLOOKUP(A725,'De Para'!$G$2:$H$1050,2,0)</f>
        <v>88681.827409459831</v>
      </c>
      <c r="M725">
        <f>VLOOKUP($A725,'De Para'!$J$2:$K$1051,2,0)</f>
        <v>157</v>
      </c>
      <c r="N725">
        <f t="shared" si="84"/>
        <v>1</v>
      </c>
      <c r="O725">
        <f t="shared" si="85"/>
        <v>1</v>
      </c>
      <c r="P725">
        <f t="shared" si="86"/>
        <v>1</v>
      </c>
      <c r="Q725">
        <f t="shared" si="87"/>
        <v>1</v>
      </c>
      <c r="R725" t="str">
        <f t="shared" si="83"/>
        <v>1111</v>
      </c>
      <c r="S725" s="29" t="e">
        <f>J725/#REF!</f>
        <v>#REF!</v>
      </c>
      <c r="T725" s="29" t="e">
        <f>K725/#REF!</f>
        <v>#REF!</v>
      </c>
      <c r="U725" s="29" t="e">
        <f>L725/#REF!</f>
        <v>#REF!</v>
      </c>
      <c r="W725" t="str">
        <f>VLOOKUP(R725,'De Para'!$O$9:$P$25,2,FALSE)</f>
        <v>Lojas com todas as metas</v>
      </c>
      <c r="X725">
        <f>VLOOKUP(W725,content!$B:$C,2,FALSE)</f>
        <v>741869</v>
      </c>
      <c r="Y725">
        <f>VLOOKUP(F725&amp;W725,content!$E:$H,4,FALSE)</f>
        <v>741916</v>
      </c>
    </row>
    <row r="726" spans="1:25" x14ac:dyDescent="0.25">
      <c r="A726">
        <v>1616</v>
      </c>
      <c r="B726" t="str">
        <f>VLOOKUP($A726,'De Para'!$AI$2:$AL$1051,2,0)</f>
        <v>CAPÃO REDONDO 2 - SP</v>
      </c>
      <c r="C726">
        <f>VLOOKUP($A726,'De Para'!$AI$2:$AL$1051,3,0)</f>
        <v>313</v>
      </c>
      <c r="D726" t="str">
        <f>VLOOKUP($A726,'De Para'!$AI$2:$AL$1051,4,0)</f>
        <v>GDE SP</v>
      </c>
      <c r="E726">
        <v>0</v>
      </c>
      <c r="F726" s="7" t="str">
        <f>VLOOKUP($A726,'[1]PORTE 18-19'!$A$4:$M$1053,13,0)</f>
        <v>PORTE 4</v>
      </c>
      <c r="G726">
        <f>VLOOKUP($F726,'De Para'!$M$2:$O$7,3,0)</f>
        <v>115</v>
      </c>
      <c r="H726" s="7" t="str">
        <f>VLOOKUP($R726,'De Para'!$M$10:$N$25,2,0)</f>
        <v>PERFIL A</v>
      </c>
      <c r="I726" s="7" t="str">
        <f t="shared" si="82"/>
        <v>PORTE 4 / PERFIL A</v>
      </c>
      <c r="J726" s="1">
        <f>VLOOKUP($A726,'De Para'!$D$2:$E$1051,2,0)</f>
        <v>500358.99</v>
      </c>
      <c r="K726" s="1">
        <f>VLOOKUP($A726,'De Para'!$A$2:$B$1051,2,0)</f>
        <v>534086.24087146227</v>
      </c>
      <c r="L726" s="1">
        <f>VLOOKUP(A726,'De Para'!$G$2:$H$1050,2,0)</f>
        <v>125059.17160587588</v>
      </c>
      <c r="M726">
        <f>VLOOKUP($A726,'De Para'!$J$2:$K$1051,2,0)</f>
        <v>143</v>
      </c>
      <c r="N726">
        <f t="shared" si="84"/>
        <v>1</v>
      </c>
      <c r="O726">
        <f t="shared" si="85"/>
        <v>1</v>
      </c>
      <c r="P726">
        <f t="shared" si="86"/>
        <v>1</v>
      </c>
      <c r="Q726">
        <f t="shared" si="87"/>
        <v>1</v>
      </c>
      <c r="R726" t="str">
        <f t="shared" si="83"/>
        <v>1111</v>
      </c>
      <c r="S726" s="29" t="e">
        <f>J726/#REF!</f>
        <v>#REF!</v>
      </c>
      <c r="T726" s="29" t="e">
        <f>K726/#REF!</f>
        <v>#REF!</v>
      </c>
      <c r="U726" s="29" t="e">
        <f>L726/#REF!</f>
        <v>#REF!</v>
      </c>
      <c r="W726" t="str">
        <f>VLOOKUP(R726,'De Para'!$O$9:$P$25,2,FALSE)</f>
        <v>Lojas com todas as metas</v>
      </c>
      <c r="X726">
        <f>VLOOKUP(W726,content!$B:$C,2,FALSE)</f>
        <v>741869</v>
      </c>
      <c r="Y726">
        <f>VLOOKUP(F726&amp;W726,content!$E:$H,4,FALSE)</f>
        <v>741916</v>
      </c>
    </row>
    <row r="727" spans="1:25" x14ac:dyDescent="0.25">
      <c r="A727">
        <v>1618</v>
      </c>
      <c r="B727" t="str">
        <f>VLOOKUP($A727,'De Para'!$AI$2:$AL$1051,2,0)</f>
        <v>SHOPPING NOVA IGUAÇU - RJ</v>
      </c>
      <c r="C727">
        <f>VLOOKUP($A727,'De Para'!$AI$2:$AL$1051,3,0)</f>
        <v>217</v>
      </c>
      <c r="D727" t="str">
        <f>VLOOKUP($A727,'De Para'!$AI$2:$AL$1051,4,0)</f>
        <v>RIO/ES</v>
      </c>
      <c r="E727">
        <v>0</v>
      </c>
      <c r="F727" s="7" t="str">
        <f>VLOOKUP($A727,'[1]PORTE 18-19'!$A$4:$M$1053,13,0)</f>
        <v>PORTE 2</v>
      </c>
      <c r="G727">
        <f>VLOOKUP($F727,'De Para'!$M$2:$O$7,3,0)</f>
        <v>70</v>
      </c>
      <c r="H727" s="7" t="str">
        <f>VLOOKUP($R727,'De Para'!$M$10:$N$25,2,0)</f>
        <v>PERFIL A</v>
      </c>
      <c r="I727" s="7" t="str">
        <f t="shared" si="82"/>
        <v>PORTE 2 / PERFIL A</v>
      </c>
      <c r="J727" s="1">
        <f>VLOOKUP($A727,'De Para'!$D$2:$E$1051,2,0)</f>
        <v>161821.78</v>
      </c>
      <c r="K727" s="1">
        <f>VLOOKUP($A727,'De Para'!$A$2:$B$1051,2,0)</f>
        <v>180314.06950275879</v>
      </c>
      <c r="L727" s="1">
        <f>VLOOKUP(A727,'De Para'!$G$2:$H$1050,2,0)</f>
        <v>57130.242608914406</v>
      </c>
      <c r="M727">
        <f>VLOOKUP($A727,'De Para'!$J$2:$K$1051,2,0)</f>
        <v>57</v>
      </c>
      <c r="N727">
        <f t="shared" si="84"/>
        <v>1</v>
      </c>
      <c r="O727">
        <f t="shared" si="85"/>
        <v>1</v>
      </c>
      <c r="P727">
        <f t="shared" si="86"/>
        <v>1</v>
      </c>
      <c r="Q727">
        <f t="shared" si="87"/>
        <v>1</v>
      </c>
      <c r="R727" t="str">
        <f t="shared" si="83"/>
        <v>1111</v>
      </c>
      <c r="S727" s="29" t="e">
        <f>J727/#REF!</f>
        <v>#REF!</v>
      </c>
      <c r="T727" s="29" t="e">
        <f>K727/#REF!</f>
        <v>#REF!</v>
      </c>
      <c r="U727" s="29" t="e">
        <f>L727/#REF!</f>
        <v>#REF!</v>
      </c>
      <c r="W727" t="str">
        <f>VLOOKUP(R727,'De Para'!$O$9:$P$25,2,FALSE)</f>
        <v>Lojas com todas as metas</v>
      </c>
      <c r="X727">
        <f>VLOOKUP(W727,content!$B:$C,2,FALSE)</f>
        <v>741869</v>
      </c>
      <c r="Y727">
        <f>VLOOKUP(F727&amp;W727,content!$E:$H,4,FALSE)</f>
        <v>741882</v>
      </c>
    </row>
    <row r="728" spans="1:25" x14ac:dyDescent="0.25">
      <c r="A728">
        <v>1621</v>
      </c>
      <c r="B728" t="str">
        <f>VLOOKUP($A728,'De Para'!$AI$2:$AL$1051,2,0)</f>
        <v>MONTES CLAROS 1 - MG</v>
      </c>
      <c r="C728">
        <f>VLOOKUP($A728,'De Para'!$AI$2:$AL$1051,3,0)</f>
        <v>412</v>
      </c>
      <c r="D728" t="str">
        <f>VLOOKUP($A728,'De Para'!$AI$2:$AL$1051,4,0)</f>
        <v>MG/NE</v>
      </c>
      <c r="E728">
        <v>0</v>
      </c>
      <c r="F728" s="7" t="str">
        <f>VLOOKUP($A728,'[1]PORTE 18-19'!$A$4:$M$1053,13,0)</f>
        <v>PORTE 2</v>
      </c>
      <c r="G728">
        <f>VLOOKUP($F728,'De Para'!$M$2:$O$7,3,0)</f>
        <v>70</v>
      </c>
      <c r="H728" s="7" t="str">
        <f>VLOOKUP($R728,'De Para'!$M$10:$N$25,2,0)</f>
        <v>PERFIL A</v>
      </c>
      <c r="I728" s="7" t="str">
        <f t="shared" si="82"/>
        <v>PORTE 2 / PERFIL A</v>
      </c>
      <c r="J728" s="1">
        <f>VLOOKUP($A728,'De Para'!$D$2:$E$1051,2,0)</f>
        <v>243106.97000000003</v>
      </c>
      <c r="K728" s="1">
        <f>VLOOKUP($A728,'De Para'!$A$2:$B$1051,2,0)</f>
        <v>208257.74069201591</v>
      </c>
      <c r="L728" s="1">
        <f>VLOOKUP(A728,'De Para'!$G$2:$H$1050,2,0)</f>
        <v>63884.225033884424</v>
      </c>
      <c r="M728">
        <f>VLOOKUP($A728,'De Para'!$J$2:$K$1051,2,0)</f>
        <v>69</v>
      </c>
      <c r="N728">
        <f t="shared" si="84"/>
        <v>1</v>
      </c>
      <c r="O728">
        <f t="shared" si="85"/>
        <v>1</v>
      </c>
      <c r="P728">
        <f t="shared" si="86"/>
        <v>1</v>
      </c>
      <c r="Q728">
        <f t="shared" si="87"/>
        <v>1</v>
      </c>
      <c r="R728" t="str">
        <f t="shared" si="83"/>
        <v>1111</v>
      </c>
      <c r="S728" s="29" t="e">
        <f>J728/#REF!</f>
        <v>#REF!</v>
      </c>
      <c r="T728" s="29" t="e">
        <f>K728/#REF!</f>
        <v>#REF!</v>
      </c>
      <c r="U728" s="29" t="e">
        <f>L728/#REF!</f>
        <v>#REF!</v>
      </c>
      <c r="W728" t="str">
        <f>VLOOKUP(R728,'De Para'!$O$9:$P$25,2,FALSE)</f>
        <v>Lojas com todas as metas</v>
      </c>
      <c r="X728">
        <f>VLOOKUP(W728,content!$B:$C,2,FALSE)</f>
        <v>741869</v>
      </c>
      <c r="Y728">
        <f>VLOOKUP(F728&amp;W728,content!$E:$H,4,FALSE)</f>
        <v>741882</v>
      </c>
    </row>
    <row r="729" spans="1:25" x14ac:dyDescent="0.25">
      <c r="A729">
        <v>1623</v>
      </c>
      <c r="B729" t="str">
        <f>VLOOKUP($A729,'De Para'!$AI$2:$AL$1051,2,0)</f>
        <v>SÃO LOURENÇO - MG</v>
      </c>
      <c r="C729">
        <f>VLOOKUP($A729,'De Para'!$AI$2:$AL$1051,3,0)</f>
        <v>411</v>
      </c>
      <c r="D729" t="str">
        <f>VLOOKUP($A729,'De Para'!$AI$2:$AL$1051,4,0)</f>
        <v>MG/NE</v>
      </c>
      <c r="E729">
        <v>0</v>
      </c>
      <c r="F729" s="7" t="str">
        <f>VLOOKUP($A729,'[1]PORTE 18-19'!$A$4:$M$1053,13,0)</f>
        <v>PORTE 2</v>
      </c>
      <c r="G729">
        <f>VLOOKUP($F729,'De Para'!$M$2:$O$7,3,0)</f>
        <v>70</v>
      </c>
      <c r="H729" s="7" t="str">
        <f>VLOOKUP($R729,'De Para'!$M$10:$N$25,2,0)</f>
        <v>PERFIL A</v>
      </c>
      <c r="I729" s="7" t="str">
        <f t="shared" si="82"/>
        <v>PORTE 2 / PERFIL A</v>
      </c>
      <c r="J729" s="1">
        <f>VLOOKUP($A729,'De Para'!$D$2:$E$1051,2,0)</f>
        <v>216890.29999999993</v>
      </c>
      <c r="K729" s="1">
        <f>VLOOKUP($A729,'De Para'!$A$2:$B$1051,2,0)</f>
        <v>151654.53091285616</v>
      </c>
      <c r="L729" s="1">
        <f>VLOOKUP(A729,'De Para'!$G$2:$H$1050,2,0)</f>
        <v>78649.962038412865</v>
      </c>
      <c r="M729">
        <f>VLOOKUP($A729,'De Para'!$J$2:$K$1051,2,0)</f>
        <v>68</v>
      </c>
      <c r="N729">
        <f t="shared" si="84"/>
        <v>1</v>
      </c>
      <c r="O729">
        <f t="shared" si="85"/>
        <v>1</v>
      </c>
      <c r="P729">
        <f t="shared" si="86"/>
        <v>1</v>
      </c>
      <c r="Q729">
        <f t="shared" si="87"/>
        <v>1</v>
      </c>
      <c r="R729" t="str">
        <f t="shared" si="83"/>
        <v>1111</v>
      </c>
      <c r="S729" s="29" t="e">
        <f>J729/#REF!</f>
        <v>#REF!</v>
      </c>
      <c r="T729" s="29" t="e">
        <f>K729/#REF!</f>
        <v>#REF!</v>
      </c>
      <c r="U729" s="29" t="e">
        <f>L729/#REF!</f>
        <v>#REF!</v>
      </c>
      <c r="W729" t="str">
        <f>VLOOKUP(R729,'De Para'!$O$9:$P$25,2,FALSE)</f>
        <v>Lojas com todas as metas</v>
      </c>
      <c r="X729">
        <f>VLOOKUP(W729,content!$B:$C,2,FALSE)</f>
        <v>741869</v>
      </c>
      <c r="Y729">
        <f>VLOOKUP(F729&amp;W729,content!$E:$H,4,FALSE)</f>
        <v>741882</v>
      </c>
    </row>
    <row r="730" spans="1:25" x14ac:dyDescent="0.25">
      <c r="A730">
        <v>1625</v>
      </c>
      <c r="B730" t="str">
        <f>VLOOKUP($A730,'De Para'!$AI$2:$AL$1051,2,0)</f>
        <v>CUIABA 1 - MT</v>
      </c>
      <c r="C730">
        <f>VLOOKUP($A730,'De Para'!$AI$2:$AL$1051,3,0)</f>
        <v>110</v>
      </c>
      <c r="D730" t="str">
        <f>VLOOKUP($A730,'De Para'!$AI$2:$AL$1051,4,0)</f>
        <v>SPI/CO</v>
      </c>
      <c r="E730">
        <v>0</v>
      </c>
      <c r="F730" s="7" t="str">
        <f>VLOOKUP($A730,'[1]PORTE 18-19'!$A$4:$M$1053,13,0)</f>
        <v>PORTE 2</v>
      </c>
      <c r="G730">
        <f>VLOOKUP($F730,'De Para'!$M$2:$O$7,3,0)</f>
        <v>70</v>
      </c>
      <c r="H730" s="7" t="str">
        <f>VLOOKUP($R730,'De Para'!$M$10:$N$25,2,0)</f>
        <v>PERFIL A</v>
      </c>
      <c r="I730" s="7" t="str">
        <f t="shared" si="82"/>
        <v>PORTE 2 / PERFIL A</v>
      </c>
      <c r="J730" s="1">
        <f>VLOOKUP($A730,'De Para'!$D$2:$E$1051,2,0)</f>
        <v>240483.58000000002</v>
      </c>
      <c r="K730" s="1">
        <f>VLOOKUP($A730,'De Para'!$A$2:$B$1051,2,0)</f>
        <v>191009.69130071229</v>
      </c>
      <c r="L730" s="1">
        <f>VLOOKUP(A730,'De Para'!$G$2:$H$1050,2,0)</f>
        <v>33825.021798577087</v>
      </c>
      <c r="M730">
        <f>VLOOKUP($A730,'De Para'!$J$2:$K$1051,2,0)</f>
        <v>49</v>
      </c>
      <c r="N730">
        <f t="shared" si="84"/>
        <v>1</v>
      </c>
      <c r="O730">
        <f t="shared" si="85"/>
        <v>1</v>
      </c>
      <c r="P730">
        <f t="shared" si="86"/>
        <v>1</v>
      </c>
      <c r="Q730">
        <f t="shared" si="87"/>
        <v>1</v>
      </c>
      <c r="R730" t="str">
        <f t="shared" si="83"/>
        <v>1111</v>
      </c>
      <c r="S730" s="29" t="e">
        <f>J730/#REF!</f>
        <v>#REF!</v>
      </c>
      <c r="T730" s="29" t="e">
        <f>K730/#REF!</f>
        <v>#REF!</v>
      </c>
      <c r="U730" s="29" t="e">
        <f>L730/#REF!</f>
        <v>#REF!</v>
      </c>
      <c r="W730" t="str">
        <f>VLOOKUP(R730,'De Para'!$O$9:$P$25,2,FALSE)</f>
        <v>Lojas com todas as metas</v>
      </c>
      <c r="X730">
        <f>VLOOKUP(W730,content!$B:$C,2,FALSE)</f>
        <v>741869</v>
      </c>
      <c r="Y730">
        <f>VLOOKUP(F730&amp;W730,content!$E:$H,4,FALSE)</f>
        <v>741882</v>
      </c>
    </row>
    <row r="731" spans="1:25" x14ac:dyDescent="0.25">
      <c r="A731">
        <v>1626</v>
      </c>
      <c r="B731" t="str">
        <f>VLOOKUP($A731,'De Para'!$AI$2:$AL$1051,2,0)</f>
        <v>SHOP VIA BRASIL - RJ</v>
      </c>
      <c r="C731">
        <f>VLOOKUP($A731,'De Para'!$AI$2:$AL$1051,3,0)</f>
        <v>211</v>
      </c>
      <c r="D731" t="str">
        <f>VLOOKUP($A731,'De Para'!$AI$2:$AL$1051,4,0)</f>
        <v>RIO/ES</v>
      </c>
      <c r="E731">
        <v>0</v>
      </c>
      <c r="F731" s="7" t="str">
        <f>VLOOKUP($A731,'[1]PORTE 18-19'!$A$4:$M$1053,13,0)</f>
        <v>PORTE 3</v>
      </c>
      <c r="G731">
        <f>VLOOKUP($F731,'De Para'!$M$2:$O$7,3,0)</f>
        <v>90</v>
      </c>
      <c r="H731" s="7" t="str">
        <f>VLOOKUP($R731,'De Para'!$M$10:$N$25,2,0)</f>
        <v>PERFIL A</v>
      </c>
      <c r="I731" s="7" t="str">
        <f t="shared" si="82"/>
        <v>PORTE 3 / PERFIL A</v>
      </c>
      <c r="J731" s="1">
        <f>VLOOKUP($A731,'De Para'!$D$2:$E$1051,2,0)</f>
        <v>156808.29999999996</v>
      </c>
      <c r="K731" s="1">
        <f>VLOOKUP($A731,'De Para'!$A$2:$B$1051,2,0)</f>
        <v>280807.44780500629</v>
      </c>
      <c r="L731" s="1">
        <f>VLOOKUP(A731,'De Para'!$G$2:$H$1050,2,0)</f>
        <v>43897.442091045807</v>
      </c>
      <c r="M731">
        <f>VLOOKUP($A731,'De Para'!$J$2:$K$1051,2,0)</f>
        <v>40</v>
      </c>
      <c r="N731">
        <f t="shared" si="84"/>
        <v>1</v>
      </c>
      <c r="O731">
        <f t="shared" si="85"/>
        <v>1</v>
      </c>
      <c r="P731">
        <f t="shared" si="86"/>
        <v>1</v>
      </c>
      <c r="Q731">
        <f t="shared" si="87"/>
        <v>1</v>
      </c>
      <c r="R731" t="str">
        <f t="shared" si="83"/>
        <v>1111</v>
      </c>
      <c r="S731" s="29" t="e">
        <f>J731/#REF!</f>
        <v>#REF!</v>
      </c>
      <c r="T731" s="29" t="e">
        <f>K731/#REF!</f>
        <v>#REF!</v>
      </c>
      <c r="U731" s="29" t="e">
        <f>L731/#REF!</f>
        <v>#REF!</v>
      </c>
      <c r="W731" t="str">
        <f>VLOOKUP(R731,'De Para'!$O$9:$P$25,2,FALSE)</f>
        <v>Lojas com todas as metas</v>
      </c>
      <c r="X731">
        <f>VLOOKUP(W731,content!$B:$C,2,FALSE)</f>
        <v>741869</v>
      </c>
      <c r="Y731">
        <f>VLOOKUP(F731&amp;W731,content!$E:$H,4,FALSE)</f>
        <v>741893</v>
      </c>
    </row>
    <row r="732" spans="1:25" x14ac:dyDescent="0.25">
      <c r="A732">
        <v>1627</v>
      </c>
      <c r="B732" t="str">
        <f>VLOOKUP($A732,'De Para'!$AI$2:$AL$1051,2,0)</f>
        <v>ÁGUAS LINDAS DE GOÍAS - GO</v>
      </c>
      <c r="C732">
        <f>VLOOKUP($A732,'De Para'!$AI$2:$AL$1051,3,0)</f>
        <v>117</v>
      </c>
      <c r="D732" t="str">
        <f>VLOOKUP($A732,'De Para'!$AI$2:$AL$1051,4,0)</f>
        <v>SPI/CO</v>
      </c>
      <c r="E732">
        <v>0</v>
      </c>
      <c r="F732" s="7" t="str">
        <f>VLOOKUP($A732,'[1]PORTE 18-19'!$A$4:$M$1053,13,0)</f>
        <v>PORTE 4</v>
      </c>
      <c r="G732">
        <f>VLOOKUP($F732,'De Para'!$M$2:$O$7,3,0)</f>
        <v>115</v>
      </c>
      <c r="H732" s="7" t="str">
        <f>VLOOKUP($R732,'De Para'!$M$10:$N$25,2,0)</f>
        <v>PERFIL A</v>
      </c>
      <c r="I732" s="7" t="str">
        <f t="shared" si="82"/>
        <v>PORTE 4 / PERFIL A</v>
      </c>
      <c r="J732" s="1">
        <f>VLOOKUP($A732,'De Para'!$D$2:$E$1051,2,0)</f>
        <v>713168.00000000035</v>
      </c>
      <c r="K732" s="1">
        <f>VLOOKUP($A732,'De Para'!$A$2:$B$1051,2,0)</f>
        <v>720375.04449297569</v>
      </c>
      <c r="L732" s="1">
        <f>VLOOKUP(A732,'De Para'!$G$2:$H$1050,2,0)</f>
        <v>127319.20286902701</v>
      </c>
      <c r="M732">
        <f>VLOOKUP($A732,'De Para'!$J$2:$K$1051,2,0)</f>
        <v>202</v>
      </c>
      <c r="N732">
        <f t="shared" si="84"/>
        <v>1</v>
      </c>
      <c r="O732">
        <f t="shared" si="85"/>
        <v>1</v>
      </c>
      <c r="P732">
        <f t="shared" si="86"/>
        <v>1</v>
      </c>
      <c r="Q732">
        <f t="shared" si="87"/>
        <v>1</v>
      </c>
      <c r="R732" t="str">
        <f t="shared" si="83"/>
        <v>1111</v>
      </c>
      <c r="S732" s="29" t="e">
        <f>J732/#REF!</f>
        <v>#REF!</v>
      </c>
      <c r="T732" s="29" t="e">
        <f>K732/#REF!</f>
        <v>#REF!</v>
      </c>
      <c r="U732" s="29" t="e">
        <f>L732/#REF!</f>
        <v>#REF!</v>
      </c>
      <c r="W732" t="str">
        <f>VLOOKUP(R732,'De Para'!$O$9:$P$25,2,FALSE)</f>
        <v>Lojas com todas as metas</v>
      </c>
      <c r="X732">
        <f>VLOOKUP(W732,content!$B:$C,2,FALSE)</f>
        <v>741869</v>
      </c>
      <c r="Y732">
        <f>VLOOKUP(F732&amp;W732,content!$E:$H,4,FALSE)</f>
        <v>741916</v>
      </c>
    </row>
    <row r="733" spans="1:25" x14ac:dyDescent="0.25">
      <c r="A733">
        <v>1629</v>
      </c>
      <c r="B733" t="str">
        <f>VLOOKUP($A733,'De Para'!$AI$2:$AL$1051,2,0)</f>
        <v>SHOP ILHA PLAZA - RJ</v>
      </c>
      <c r="C733">
        <f>VLOOKUP($A733,'De Para'!$AI$2:$AL$1051,3,0)</f>
        <v>211</v>
      </c>
      <c r="D733" t="str">
        <f>VLOOKUP($A733,'De Para'!$AI$2:$AL$1051,4,0)</f>
        <v>RIO/ES</v>
      </c>
      <c r="E733">
        <v>0</v>
      </c>
      <c r="F733" s="7" t="str">
        <f>VLOOKUP($A733,'[1]PORTE 18-19'!$A$4:$M$1053,13,0)</f>
        <v>PORTE 3</v>
      </c>
      <c r="G733">
        <f>VLOOKUP($F733,'De Para'!$M$2:$O$7,3,0)</f>
        <v>90</v>
      </c>
      <c r="H733" s="7" t="str">
        <f>VLOOKUP($R733,'De Para'!$M$10:$N$25,2,0)</f>
        <v>PERFIL A</v>
      </c>
      <c r="I733" s="7" t="str">
        <f t="shared" si="82"/>
        <v>PORTE 3 / PERFIL A</v>
      </c>
      <c r="J733" s="1">
        <f>VLOOKUP($A733,'De Para'!$D$2:$E$1051,2,0)</f>
        <v>235662</v>
      </c>
      <c r="K733" s="1">
        <f>VLOOKUP($A733,'De Para'!$A$2:$B$1051,2,0)</f>
        <v>239020.52760478196</v>
      </c>
      <c r="L733" s="1">
        <f>VLOOKUP(A733,'De Para'!$G$2:$H$1050,2,0)</f>
        <v>68737.108489970473</v>
      </c>
      <c r="M733">
        <f>VLOOKUP($A733,'De Para'!$J$2:$K$1051,2,0)</f>
        <v>70</v>
      </c>
      <c r="N733">
        <f t="shared" si="84"/>
        <v>1</v>
      </c>
      <c r="O733">
        <f t="shared" si="85"/>
        <v>1</v>
      </c>
      <c r="P733">
        <f t="shared" si="86"/>
        <v>1</v>
      </c>
      <c r="Q733">
        <f t="shared" si="87"/>
        <v>1</v>
      </c>
      <c r="R733" t="str">
        <f t="shared" si="83"/>
        <v>1111</v>
      </c>
      <c r="S733" s="29" t="e">
        <f>J733/#REF!</f>
        <v>#REF!</v>
      </c>
      <c r="T733" s="29" t="e">
        <f>K733/#REF!</f>
        <v>#REF!</v>
      </c>
      <c r="U733" s="29" t="e">
        <f>L733/#REF!</f>
        <v>#REF!</v>
      </c>
      <c r="W733" t="str">
        <f>VLOOKUP(R733,'De Para'!$O$9:$P$25,2,FALSE)</f>
        <v>Lojas com todas as metas</v>
      </c>
      <c r="X733">
        <f>VLOOKUP(W733,content!$B:$C,2,FALSE)</f>
        <v>741869</v>
      </c>
      <c r="Y733">
        <f>VLOOKUP(F733&amp;W733,content!$E:$H,4,FALSE)</f>
        <v>741893</v>
      </c>
    </row>
    <row r="734" spans="1:25" x14ac:dyDescent="0.25">
      <c r="A734">
        <v>1632</v>
      </c>
      <c r="B734" t="str">
        <f>VLOOKUP($A734,'De Para'!$AI$2:$AL$1051,2,0)</f>
        <v>VÁRZEA GRANDE - MT</v>
      </c>
      <c r="C734">
        <f>VLOOKUP($A734,'De Para'!$AI$2:$AL$1051,3,0)</f>
        <v>110</v>
      </c>
      <c r="D734" t="str">
        <f>VLOOKUP($A734,'De Para'!$AI$2:$AL$1051,4,0)</f>
        <v>SPI/CO</v>
      </c>
      <c r="E734">
        <v>0</v>
      </c>
      <c r="F734" s="7" t="str">
        <f>VLOOKUP($A734,'[1]PORTE 18-19'!$A$4:$M$1053,13,0)</f>
        <v>PORTE 3</v>
      </c>
      <c r="G734">
        <f>VLOOKUP($F734,'De Para'!$M$2:$O$7,3,0)</f>
        <v>90</v>
      </c>
      <c r="H734" s="7" t="str">
        <f>VLOOKUP($R734,'De Para'!$M$10:$N$25,2,0)</f>
        <v>PERFIL A</v>
      </c>
      <c r="I734" s="7" t="str">
        <f t="shared" si="82"/>
        <v>PORTE 3 / PERFIL A</v>
      </c>
      <c r="J734" s="1">
        <f>VLOOKUP($A734,'De Para'!$D$2:$E$1051,2,0)</f>
        <v>340650.61</v>
      </c>
      <c r="K734" s="1">
        <f>VLOOKUP($A734,'De Para'!$A$2:$B$1051,2,0)</f>
        <v>399094.87650100468</v>
      </c>
      <c r="L734" s="1">
        <f>VLOOKUP(A734,'De Para'!$G$2:$H$1050,2,0)</f>
        <v>44247.500864794871</v>
      </c>
      <c r="M734">
        <f>VLOOKUP($A734,'De Para'!$J$2:$K$1051,2,0)</f>
        <v>96</v>
      </c>
      <c r="N734">
        <f t="shared" si="84"/>
        <v>1</v>
      </c>
      <c r="O734">
        <f t="shared" si="85"/>
        <v>1</v>
      </c>
      <c r="P734">
        <f t="shared" si="86"/>
        <v>1</v>
      </c>
      <c r="Q734">
        <f t="shared" si="87"/>
        <v>1</v>
      </c>
      <c r="R734" t="str">
        <f t="shared" si="83"/>
        <v>1111</v>
      </c>
      <c r="S734" s="29" t="e">
        <f>J734/#REF!</f>
        <v>#REF!</v>
      </c>
      <c r="T734" s="29" t="e">
        <f>K734/#REF!</f>
        <v>#REF!</v>
      </c>
      <c r="U734" s="29" t="e">
        <f>L734/#REF!</f>
        <v>#REF!</v>
      </c>
      <c r="W734" t="str">
        <f>VLOOKUP(R734,'De Para'!$O$9:$P$25,2,FALSE)</f>
        <v>Lojas com todas as metas</v>
      </c>
      <c r="X734">
        <f>VLOOKUP(W734,content!$B:$C,2,FALSE)</f>
        <v>741869</v>
      </c>
      <c r="Y734">
        <f>VLOOKUP(F734&amp;W734,content!$E:$H,4,FALSE)</f>
        <v>741893</v>
      </c>
    </row>
    <row r="735" spans="1:25" x14ac:dyDescent="0.25">
      <c r="A735">
        <v>1633</v>
      </c>
      <c r="B735" t="str">
        <f>VLOOKUP($A735,'De Para'!$AI$2:$AL$1051,2,0)</f>
        <v>CUIABA  2 - MT</v>
      </c>
      <c r="C735">
        <f>VLOOKUP($A735,'De Para'!$AI$2:$AL$1051,3,0)</f>
        <v>110</v>
      </c>
      <c r="D735" t="str">
        <f>VLOOKUP($A735,'De Para'!$AI$2:$AL$1051,4,0)</f>
        <v>SPI/CO</v>
      </c>
      <c r="E735">
        <v>0</v>
      </c>
      <c r="F735" s="7" t="str">
        <f>VLOOKUP($A735,'[1]PORTE 18-19'!$A$4:$M$1053,13,0)</f>
        <v>PORTE 4</v>
      </c>
      <c r="G735">
        <f>VLOOKUP($F735,'De Para'!$M$2:$O$7,3,0)</f>
        <v>115</v>
      </c>
      <c r="H735" s="7" t="str">
        <f>VLOOKUP($R735,'De Para'!$M$10:$N$25,2,0)</f>
        <v>PERFIL A</v>
      </c>
      <c r="I735" s="7" t="str">
        <f t="shared" si="82"/>
        <v>PORTE 4 / PERFIL A</v>
      </c>
      <c r="J735" s="1">
        <f>VLOOKUP($A735,'De Para'!$D$2:$E$1051,2,0)</f>
        <v>367549.75000000006</v>
      </c>
      <c r="K735" s="1">
        <f>VLOOKUP($A735,'De Para'!$A$2:$B$1051,2,0)</f>
        <v>562243.72995632852</v>
      </c>
      <c r="L735" s="1">
        <f>VLOOKUP(A735,'De Para'!$G$2:$H$1050,2,0)</f>
        <v>47528.378966391232</v>
      </c>
      <c r="M735">
        <f>VLOOKUP($A735,'De Para'!$J$2:$K$1051,2,0)</f>
        <v>64</v>
      </c>
      <c r="N735">
        <f t="shared" si="84"/>
        <v>1</v>
      </c>
      <c r="O735">
        <f t="shared" si="85"/>
        <v>1</v>
      </c>
      <c r="P735">
        <f t="shared" si="86"/>
        <v>1</v>
      </c>
      <c r="Q735">
        <f t="shared" si="87"/>
        <v>1</v>
      </c>
      <c r="R735" t="str">
        <f t="shared" si="83"/>
        <v>1111</v>
      </c>
      <c r="S735" s="29" t="e">
        <f>J735/#REF!</f>
        <v>#REF!</v>
      </c>
      <c r="T735" s="29" t="e">
        <f>K735/#REF!</f>
        <v>#REF!</v>
      </c>
      <c r="U735" s="29" t="e">
        <f>L735/#REF!</f>
        <v>#REF!</v>
      </c>
      <c r="W735" t="str">
        <f>VLOOKUP(R735,'De Para'!$O$9:$P$25,2,FALSE)</f>
        <v>Lojas com todas as metas</v>
      </c>
      <c r="X735">
        <f>VLOOKUP(W735,content!$B:$C,2,FALSE)</f>
        <v>741869</v>
      </c>
      <c r="Y735">
        <f>VLOOKUP(F735&amp;W735,content!$E:$H,4,FALSE)</f>
        <v>741916</v>
      </c>
    </row>
    <row r="736" spans="1:25" x14ac:dyDescent="0.25">
      <c r="A736">
        <v>1634</v>
      </c>
      <c r="B736" t="str">
        <f>VLOOKUP($A736,'De Para'!$AI$2:$AL$1051,2,0)</f>
        <v>SHOP PANTANAL - MT</v>
      </c>
      <c r="C736">
        <f>VLOOKUP($A736,'De Para'!$AI$2:$AL$1051,3,0)</f>
        <v>110</v>
      </c>
      <c r="D736" t="str">
        <f>VLOOKUP($A736,'De Para'!$AI$2:$AL$1051,4,0)</f>
        <v>SPI/CO</v>
      </c>
      <c r="E736">
        <v>0</v>
      </c>
      <c r="F736" s="7" t="str">
        <f>VLOOKUP($A736,'[1]PORTE 18-19'!$A$4:$M$1053,13,0)</f>
        <v>PORTE 4</v>
      </c>
      <c r="G736">
        <f>VLOOKUP($F736,'De Para'!$M$2:$O$7,3,0)</f>
        <v>115</v>
      </c>
      <c r="H736" s="7" t="str">
        <f>VLOOKUP($R736,'De Para'!$M$10:$N$25,2,0)</f>
        <v>PERFIL A</v>
      </c>
      <c r="I736" s="7" t="str">
        <f t="shared" si="82"/>
        <v>PORTE 4 / PERFIL A</v>
      </c>
      <c r="J736" s="1">
        <f>VLOOKUP($A736,'De Para'!$D$2:$E$1051,2,0)</f>
        <v>244168.12000000005</v>
      </c>
      <c r="K736" s="1">
        <f>VLOOKUP($A736,'De Para'!$A$2:$B$1051,2,0)</f>
        <v>458720.58016776689</v>
      </c>
      <c r="L736" s="1">
        <f>VLOOKUP(A736,'De Para'!$G$2:$H$1050,2,0)</f>
        <v>55694.815688355273</v>
      </c>
      <c r="M736">
        <f>VLOOKUP($A736,'De Para'!$J$2:$K$1051,2,0)</f>
        <v>57</v>
      </c>
      <c r="N736">
        <f t="shared" si="84"/>
        <v>1</v>
      </c>
      <c r="O736">
        <f t="shared" si="85"/>
        <v>1</v>
      </c>
      <c r="P736">
        <f t="shared" si="86"/>
        <v>1</v>
      </c>
      <c r="Q736">
        <f t="shared" si="87"/>
        <v>1</v>
      </c>
      <c r="R736" t="str">
        <f t="shared" si="83"/>
        <v>1111</v>
      </c>
      <c r="S736" s="29" t="e">
        <f>J736/#REF!</f>
        <v>#REF!</v>
      </c>
      <c r="T736" s="29" t="e">
        <f>K736/#REF!</f>
        <v>#REF!</v>
      </c>
      <c r="U736" s="29" t="e">
        <f>L736/#REF!</f>
        <v>#REF!</v>
      </c>
      <c r="W736" t="str">
        <f>VLOOKUP(R736,'De Para'!$O$9:$P$25,2,FALSE)</f>
        <v>Lojas com todas as metas</v>
      </c>
      <c r="X736">
        <f>VLOOKUP(W736,content!$B:$C,2,FALSE)</f>
        <v>741869</v>
      </c>
      <c r="Y736">
        <f>VLOOKUP(F736&amp;W736,content!$E:$H,4,FALSE)</f>
        <v>741916</v>
      </c>
    </row>
    <row r="737" spans="1:25" x14ac:dyDescent="0.25">
      <c r="A737">
        <v>1636</v>
      </c>
      <c r="B737" t="str">
        <f>VLOOKUP($A737,'De Para'!$AI$2:$AL$1051,2,0)</f>
        <v>ITABIRA - MG</v>
      </c>
      <c r="C737">
        <f>VLOOKUP($A737,'De Para'!$AI$2:$AL$1051,3,0)</f>
        <v>413</v>
      </c>
      <c r="D737" t="str">
        <f>VLOOKUP($A737,'De Para'!$AI$2:$AL$1051,4,0)</f>
        <v>MG/NE</v>
      </c>
      <c r="E737">
        <v>0</v>
      </c>
      <c r="F737" s="7" t="str">
        <f>VLOOKUP($A737,'[1]PORTE 18-19'!$A$4:$M$1053,13,0)</f>
        <v>PORTE 2</v>
      </c>
      <c r="G737">
        <f>VLOOKUP($F737,'De Para'!$M$2:$O$7,3,0)</f>
        <v>70</v>
      </c>
      <c r="H737" s="7" t="str">
        <f>VLOOKUP($R737,'De Para'!$M$10:$N$25,2,0)</f>
        <v>PERFIL A</v>
      </c>
      <c r="I737" s="7" t="str">
        <f t="shared" si="82"/>
        <v>PORTE 2 / PERFIL A</v>
      </c>
      <c r="J737" s="1">
        <f>VLOOKUP($A737,'De Para'!$D$2:$E$1051,2,0)</f>
        <v>255633</v>
      </c>
      <c r="K737" s="1">
        <f>VLOOKUP($A737,'De Para'!$A$2:$B$1051,2,0)</f>
        <v>126768.84546553089</v>
      </c>
      <c r="L737" s="1">
        <f>VLOOKUP(A737,'De Para'!$G$2:$H$1050,2,0)</f>
        <v>89197.089154270187</v>
      </c>
      <c r="M737">
        <f>VLOOKUP($A737,'De Para'!$J$2:$K$1051,2,0)</f>
        <v>83</v>
      </c>
      <c r="N737">
        <f t="shared" si="84"/>
        <v>1</v>
      </c>
      <c r="O737">
        <f t="shared" si="85"/>
        <v>1</v>
      </c>
      <c r="P737">
        <f t="shared" si="86"/>
        <v>1</v>
      </c>
      <c r="Q737">
        <f t="shared" si="87"/>
        <v>1</v>
      </c>
      <c r="R737" t="str">
        <f t="shared" si="83"/>
        <v>1111</v>
      </c>
      <c r="S737" s="29" t="e">
        <f>J737/#REF!</f>
        <v>#REF!</v>
      </c>
      <c r="T737" s="29" t="e">
        <f>K737/#REF!</f>
        <v>#REF!</v>
      </c>
      <c r="U737" s="29" t="e">
        <f>L737/#REF!</f>
        <v>#REF!</v>
      </c>
      <c r="W737" t="str">
        <f>VLOOKUP(R737,'De Para'!$O$9:$P$25,2,FALSE)</f>
        <v>Lojas com todas as metas</v>
      </c>
      <c r="X737">
        <f>VLOOKUP(W737,content!$B:$C,2,FALSE)</f>
        <v>741869</v>
      </c>
      <c r="Y737">
        <f>VLOOKUP(F737&amp;W737,content!$E:$H,4,FALSE)</f>
        <v>741882</v>
      </c>
    </row>
    <row r="738" spans="1:25" x14ac:dyDescent="0.25">
      <c r="A738">
        <v>1638</v>
      </c>
      <c r="B738" t="str">
        <f>VLOOKUP($A738,'De Para'!$AI$2:$AL$1051,2,0)</f>
        <v>SHOP PRAIA DA COSTA-ES</v>
      </c>
      <c r="C738">
        <f>VLOOKUP($A738,'De Para'!$AI$2:$AL$1051,3,0)</f>
        <v>210</v>
      </c>
      <c r="D738" t="str">
        <f>VLOOKUP($A738,'De Para'!$AI$2:$AL$1051,4,0)</f>
        <v>RIO/ES</v>
      </c>
      <c r="E738">
        <v>0</v>
      </c>
      <c r="F738" s="7" t="str">
        <f>VLOOKUP($A738,'[1]PORTE 18-19'!$A$4:$M$1053,13,0)</f>
        <v>PORTE 3</v>
      </c>
      <c r="G738">
        <f>VLOOKUP($F738,'De Para'!$M$2:$O$7,3,0)</f>
        <v>90</v>
      </c>
      <c r="H738" s="7" t="str">
        <f>VLOOKUP($R738,'De Para'!$M$10:$N$25,2,0)</f>
        <v>PERFIL A</v>
      </c>
      <c r="I738" s="7" t="str">
        <f t="shared" si="82"/>
        <v>PORTE 3 / PERFIL A</v>
      </c>
      <c r="J738" s="1">
        <f>VLOOKUP($A738,'De Para'!$D$2:$E$1051,2,0)</f>
        <v>49048.98</v>
      </c>
      <c r="K738" s="1">
        <f>VLOOKUP($A738,'De Para'!$A$2:$B$1051,2,0)</f>
        <v>10718.063863611966</v>
      </c>
      <c r="L738" s="1">
        <f>VLOOKUP(A738,'De Para'!$G$2:$H$1050,2,0)</f>
        <v>63450.423785720763</v>
      </c>
      <c r="M738">
        <f>VLOOKUP($A738,'De Para'!$J$2:$K$1051,2,0)</f>
        <v>40</v>
      </c>
      <c r="N738">
        <f t="shared" si="84"/>
        <v>1</v>
      </c>
      <c r="O738">
        <f t="shared" si="85"/>
        <v>1</v>
      </c>
      <c r="P738">
        <f t="shared" si="86"/>
        <v>1</v>
      </c>
      <c r="Q738">
        <f t="shared" si="87"/>
        <v>1</v>
      </c>
      <c r="R738" t="str">
        <f t="shared" si="83"/>
        <v>1111</v>
      </c>
      <c r="S738" s="29" t="e">
        <f>J738/#REF!</f>
        <v>#REF!</v>
      </c>
      <c r="T738" s="29" t="e">
        <f>K738/#REF!</f>
        <v>#REF!</v>
      </c>
      <c r="U738" s="29" t="e">
        <f>L738/#REF!</f>
        <v>#REF!</v>
      </c>
      <c r="V738">
        <v>1</v>
      </c>
      <c r="W738" t="str">
        <f>VLOOKUP(R738,'De Para'!$O$9:$P$25,2,FALSE)</f>
        <v>Lojas com todas as metas</v>
      </c>
      <c r="X738">
        <f>VLOOKUP(W738,content!$B:$C,2,FALSE)</f>
        <v>741869</v>
      </c>
      <c r="Y738">
        <f>VLOOKUP(F738&amp;W738,content!$E:$H,4,FALSE)</f>
        <v>741893</v>
      </c>
    </row>
    <row r="739" spans="1:25" x14ac:dyDescent="0.25">
      <c r="A739">
        <v>1639</v>
      </c>
      <c r="B739" t="str">
        <f>VLOOKUP($A739,'De Para'!$AI$2:$AL$1051,2,0)</f>
        <v>VITÓRIA-ES</v>
      </c>
      <c r="C739">
        <f>VLOOKUP($A739,'De Para'!$AI$2:$AL$1051,3,0)</f>
        <v>210</v>
      </c>
      <c r="D739" t="str">
        <f>VLOOKUP($A739,'De Para'!$AI$2:$AL$1051,4,0)</f>
        <v>RIO/ES</v>
      </c>
      <c r="E739">
        <v>0</v>
      </c>
      <c r="F739" s="7" t="str">
        <f>VLOOKUP($A739,'[1]PORTE 18-19'!$A$4:$M$1053,13,0)</f>
        <v>PORTE 2</v>
      </c>
      <c r="G739">
        <f>VLOOKUP($F739,'De Para'!$M$2:$O$7,3,0)</f>
        <v>70</v>
      </c>
      <c r="H739" s="7" t="str">
        <f>VLOOKUP($R739,'De Para'!$M$10:$N$25,2,0)</f>
        <v>PERFIL A</v>
      </c>
      <c r="I739" s="7" t="str">
        <f t="shared" si="82"/>
        <v>PORTE 2 / PERFIL A</v>
      </c>
      <c r="J739" s="1">
        <f>VLOOKUP($A739,'De Para'!$D$2:$E$1051,2,0)</f>
        <v>207558.88999999998</v>
      </c>
      <c r="K739" s="1">
        <f>VLOOKUP($A739,'De Para'!$A$2:$B$1051,2,0)</f>
        <v>293486.29899481207</v>
      </c>
      <c r="L739" s="1">
        <f>VLOOKUP(A739,'De Para'!$G$2:$H$1050,2,0)</f>
        <v>67901.137456432902</v>
      </c>
      <c r="M739">
        <f>VLOOKUP($A739,'De Para'!$J$2:$K$1051,2,0)</f>
        <v>73</v>
      </c>
      <c r="N739">
        <f t="shared" si="84"/>
        <v>1</v>
      </c>
      <c r="O739">
        <f t="shared" si="85"/>
        <v>1</v>
      </c>
      <c r="P739">
        <f t="shared" si="86"/>
        <v>1</v>
      </c>
      <c r="Q739">
        <f t="shared" si="87"/>
        <v>1</v>
      </c>
      <c r="R739" t="str">
        <f t="shared" si="83"/>
        <v>1111</v>
      </c>
      <c r="S739" s="29" t="e">
        <f>J739/#REF!</f>
        <v>#REF!</v>
      </c>
      <c r="T739" s="29" t="e">
        <f>K739/#REF!</f>
        <v>#REF!</v>
      </c>
      <c r="U739" s="29" t="e">
        <f>L739/#REF!</f>
        <v>#REF!</v>
      </c>
      <c r="W739" t="str">
        <f>VLOOKUP(R739,'De Para'!$O$9:$P$25,2,FALSE)</f>
        <v>Lojas com todas as metas</v>
      </c>
      <c r="X739">
        <f>VLOOKUP(W739,content!$B:$C,2,FALSE)</f>
        <v>741869</v>
      </c>
      <c r="Y739">
        <f>VLOOKUP(F739&amp;W739,content!$E:$H,4,FALSE)</f>
        <v>741882</v>
      </c>
    </row>
    <row r="740" spans="1:25" x14ac:dyDescent="0.25">
      <c r="A740">
        <v>1641</v>
      </c>
      <c r="B740" t="str">
        <f>VLOOKUP($A740,'De Para'!$AI$2:$AL$1051,2,0)</f>
        <v>CARIACICA-ES</v>
      </c>
      <c r="C740">
        <f>VLOOKUP($A740,'De Para'!$AI$2:$AL$1051,3,0)</f>
        <v>210</v>
      </c>
      <c r="D740" t="str">
        <f>VLOOKUP($A740,'De Para'!$AI$2:$AL$1051,4,0)</f>
        <v>RIO/ES</v>
      </c>
      <c r="E740">
        <v>0</v>
      </c>
      <c r="F740" s="7" t="str">
        <f>VLOOKUP($A740,'[1]PORTE 18-19'!$A$4:$M$1053,13,0)</f>
        <v>PORTE 4</v>
      </c>
      <c r="G740">
        <f>VLOOKUP($F740,'De Para'!$M$2:$O$7,3,0)</f>
        <v>115</v>
      </c>
      <c r="H740" s="7" t="str">
        <f>VLOOKUP($R740,'De Para'!$M$10:$N$25,2,0)</f>
        <v>PERFIL A</v>
      </c>
      <c r="I740" s="7" t="str">
        <f t="shared" si="82"/>
        <v>PORTE 4 / PERFIL A</v>
      </c>
      <c r="J740" s="1">
        <f>VLOOKUP($A740,'De Para'!$D$2:$E$1051,2,0)</f>
        <v>470243.07999999996</v>
      </c>
      <c r="K740" s="1">
        <f>VLOOKUP($A740,'De Para'!$A$2:$B$1051,2,0)</f>
        <v>399260.45791339653</v>
      </c>
      <c r="L740" s="1">
        <f>VLOOKUP(A740,'De Para'!$G$2:$H$1050,2,0)</f>
        <v>134203.90004192089</v>
      </c>
      <c r="M740">
        <f>VLOOKUP($A740,'De Para'!$J$2:$K$1051,2,0)</f>
        <v>153</v>
      </c>
      <c r="N740">
        <f t="shared" si="84"/>
        <v>1</v>
      </c>
      <c r="O740">
        <f t="shared" si="85"/>
        <v>1</v>
      </c>
      <c r="P740">
        <f t="shared" si="86"/>
        <v>1</v>
      </c>
      <c r="Q740">
        <f t="shared" si="87"/>
        <v>1</v>
      </c>
      <c r="R740" t="str">
        <f t="shared" si="83"/>
        <v>1111</v>
      </c>
      <c r="S740" s="29" t="e">
        <f>J740/#REF!</f>
        <v>#REF!</v>
      </c>
      <c r="T740" s="29" t="e">
        <f>K740/#REF!</f>
        <v>#REF!</v>
      </c>
      <c r="U740" s="29" t="e">
        <f>L740/#REF!</f>
        <v>#REF!</v>
      </c>
      <c r="W740" t="str">
        <f>VLOOKUP(R740,'De Para'!$O$9:$P$25,2,FALSE)</f>
        <v>Lojas com todas as metas</v>
      </c>
      <c r="X740">
        <f>VLOOKUP(W740,content!$B:$C,2,FALSE)</f>
        <v>741869</v>
      </c>
      <c r="Y740">
        <f>VLOOKUP(F740&amp;W740,content!$E:$H,4,FALSE)</f>
        <v>741916</v>
      </c>
    </row>
    <row r="741" spans="1:25" x14ac:dyDescent="0.25">
      <c r="A741">
        <v>1642</v>
      </c>
      <c r="B741" t="str">
        <f>VLOOKUP($A741,'De Para'!$AI$2:$AL$1051,2,0)</f>
        <v>CACHOEIRO DE ITAPEMIRIM 2 - ES</v>
      </c>
      <c r="C741">
        <f>VLOOKUP($A741,'De Para'!$AI$2:$AL$1051,3,0)</f>
        <v>210</v>
      </c>
      <c r="D741" t="str">
        <f>VLOOKUP($A741,'De Para'!$AI$2:$AL$1051,4,0)</f>
        <v>RIO/ES</v>
      </c>
      <c r="E741">
        <v>0</v>
      </c>
      <c r="F741" s="7" t="str">
        <f>VLOOKUP($A741,'[1]PORTE 18-19'!$A$4:$M$1053,13,0)</f>
        <v>PORTE 4</v>
      </c>
      <c r="G741">
        <f>VLOOKUP($F741,'De Para'!$M$2:$O$7,3,0)</f>
        <v>115</v>
      </c>
      <c r="H741" s="7" t="str">
        <f>VLOOKUP($R741,'De Para'!$M$10:$N$25,2,0)</f>
        <v>PERFIL A</v>
      </c>
      <c r="I741" s="7" t="str">
        <f t="shared" si="82"/>
        <v>PORTE 4 / PERFIL A</v>
      </c>
      <c r="J741" s="1">
        <f>VLOOKUP($A741,'De Para'!$D$2:$E$1051,2,0)</f>
        <v>484911.35</v>
      </c>
      <c r="K741" s="1">
        <f>VLOOKUP($A741,'De Para'!$A$2:$B$1051,2,0)</f>
        <v>527097.20836982515</v>
      </c>
      <c r="L741" s="1">
        <f>VLOOKUP(A741,'De Para'!$G$2:$H$1050,2,0)</f>
        <v>177991.05109318139</v>
      </c>
      <c r="M741">
        <f>VLOOKUP($A741,'De Para'!$J$2:$K$1051,2,0)</f>
        <v>195</v>
      </c>
      <c r="N741">
        <f t="shared" si="84"/>
        <v>1</v>
      </c>
      <c r="O741">
        <f t="shared" si="85"/>
        <v>1</v>
      </c>
      <c r="P741">
        <f t="shared" si="86"/>
        <v>1</v>
      </c>
      <c r="Q741">
        <f t="shared" si="87"/>
        <v>1</v>
      </c>
      <c r="R741" t="str">
        <f t="shared" si="83"/>
        <v>1111</v>
      </c>
      <c r="S741" s="29" t="e">
        <f>J741/#REF!</f>
        <v>#REF!</v>
      </c>
      <c r="T741" s="29" t="e">
        <f>K741/#REF!</f>
        <v>#REF!</v>
      </c>
      <c r="U741" s="29" t="e">
        <f>L741/#REF!</f>
        <v>#REF!</v>
      </c>
      <c r="W741" t="str">
        <f>VLOOKUP(R741,'De Para'!$O$9:$P$25,2,FALSE)</f>
        <v>Lojas com todas as metas</v>
      </c>
      <c r="X741">
        <f>VLOOKUP(W741,content!$B:$C,2,FALSE)</f>
        <v>741869</v>
      </c>
      <c r="Y741">
        <f>VLOOKUP(F741&amp;W741,content!$E:$H,4,FALSE)</f>
        <v>741916</v>
      </c>
    </row>
    <row r="742" spans="1:25" x14ac:dyDescent="0.25">
      <c r="A742">
        <v>1645</v>
      </c>
      <c r="B742" t="str">
        <f>VLOOKUP($A742,'De Para'!$AI$2:$AL$1051,2,0)</f>
        <v>GUARAPARI-ES</v>
      </c>
      <c r="C742">
        <f>VLOOKUP($A742,'De Para'!$AI$2:$AL$1051,3,0)</f>
        <v>210</v>
      </c>
      <c r="D742" t="str">
        <f>VLOOKUP($A742,'De Para'!$AI$2:$AL$1051,4,0)</f>
        <v>RIO/ES</v>
      </c>
      <c r="E742">
        <v>0</v>
      </c>
      <c r="F742" s="7" t="str">
        <f>VLOOKUP($A742,'[1]PORTE 18-19'!$A$4:$M$1053,13,0)</f>
        <v>PORTE 3</v>
      </c>
      <c r="G742">
        <f>VLOOKUP($F742,'De Para'!$M$2:$O$7,3,0)</f>
        <v>90</v>
      </c>
      <c r="H742" s="7" t="str">
        <f>VLOOKUP($R742,'De Para'!$M$10:$N$25,2,0)</f>
        <v>PERFIL A</v>
      </c>
      <c r="I742" s="7" t="str">
        <f t="shared" si="82"/>
        <v>PORTE 3 / PERFIL A</v>
      </c>
      <c r="J742" s="1">
        <f>VLOOKUP($A742,'De Para'!$D$2:$E$1051,2,0)</f>
        <v>231301.01999999996</v>
      </c>
      <c r="K742" s="1">
        <f>VLOOKUP($A742,'De Para'!$A$2:$B$1051,2,0)</f>
        <v>121971.55726323184</v>
      </c>
      <c r="L742" s="1">
        <f>VLOOKUP(A742,'De Para'!$G$2:$H$1050,2,0)</f>
        <v>57852.891178510494</v>
      </c>
      <c r="M742">
        <f>VLOOKUP($A742,'De Para'!$J$2:$K$1051,2,0)</f>
        <v>63</v>
      </c>
      <c r="N742">
        <f t="shared" si="84"/>
        <v>1</v>
      </c>
      <c r="O742">
        <f t="shared" si="85"/>
        <v>1</v>
      </c>
      <c r="P742">
        <f t="shared" si="86"/>
        <v>1</v>
      </c>
      <c r="Q742">
        <f t="shared" si="87"/>
        <v>1</v>
      </c>
      <c r="R742" t="str">
        <f t="shared" si="83"/>
        <v>1111</v>
      </c>
      <c r="S742" s="29" t="e">
        <f>J742/#REF!</f>
        <v>#REF!</v>
      </c>
      <c r="T742" s="29" t="e">
        <f>K742/#REF!</f>
        <v>#REF!</v>
      </c>
      <c r="U742" s="29" t="e">
        <f>L742/#REF!</f>
        <v>#REF!</v>
      </c>
      <c r="W742" t="str">
        <f>VLOOKUP(R742,'De Para'!$O$9:$P$25,2,FALSE)</f>
        <v>Lojas com todas as metas</v>
      </c>
      <c r="X742">
        <f>VLOOKUP(W742,content!$B:$C,2,FALSE)</f>
        <v>741869</v>
      </c>
      <c r="Y742">
        <f>VLOOKUP(F742&amp;W742,content!$E:$H,4,FALSE)</f>
        <v>741893</v>
      </c>
    </row>
    <row r="743" spans="1:25" x14ac:dyDescent="0.25">
      <c r="A743">
        <v>1646</v>
      </c>
      <c r="B743" t="str">
        <f>VLOOKUP($A743,'De Para'!$AI$2:$AL$1051,2,0)</f>
        <v>VILA VELHA-ES</v>
      </c>
      <c r="C743">
        <f>VLOOKUP($A743,'De Para'!$AI$2:$AL$1051,3,0)</f>
        <v>210</v>
      </c>
      <c r="D743" t="str">
        <f>VLOOKUP($A743,'De Para'!$AI$2:$AL$1051,4,0)</f>
        <v>RIO/ES</v>
      </c>
      <c r="E743">
        <v>0</v>
      </c>
      <c r="F743" s="7" t="str">
        <f>VLOOKUP($A743,'[1]PORTE 18-19'!$A$4:$M$1053,13,0)</f>
        <v>PORTE 2</v>
      </c>
      <c r="G743">
        <f>VLOOKUP($F743,'De Para'!$M$2:$O$7,3,0)</f>
        <v>70</v>
      </c>
      <c r="H743" s="7" t="str">
        <f>VLOOKUP($R743,'De Para'!$M$10:$N$25,2,0)</f>
        <v>PERFIL A</v>
      </c>
      <c r="I743" s="7" t="str">
        <f t="shared" si="82"/>
        <v>PORTE 2 / PERFIL A</v>
      </c>
      <c r="J743" s="1">
        <f>VLOOKUP($A743,'De Para'!$D$2:$E$1051,2,0)</f>
        <v>201040.61999999997</v>
      </c>
      <c r="K743" s="1">
        <f>VLOOKUP($A743,'De Para'!$A$2:$B$1051,2,0)</f>
        <v>213478.56528520101</v>
      </c>
      <c r="L743" s="1">
        <f>VLOOKUP(A743,'De Para'!$G$2:$H$1050,2,0)</f>
        <v>68149.510821510426</v>
      </c>
      <c r="M743">
        <f>VLOOKUP($A743,'De Para'!$J$2:$K$1051,2,0)</f>
        <v>62</v>
      </c>
      <c r="N743">
        <f t="shared" si="84"/>
        <v>1</v>
      </c>
      <c r="O743">
        <f t="shared" si="85"/>
        <v>1</v>
      </c>
      <c r="P743">
        <f t="shared" si="86"/>
        <v>1</v>
      </c>
      <c r="Q743">
        <f t="shared" si="87"/>
        <v>1</v>
      </c>
      <c r="R743" t="str">
        <f t="shared" si="83"/>
        <v>1111</v>
      </c>
      <c r="S743" s="29" t="e">
        <f>J743/#REF!</f>
        <v>#REF!</v>
      </c>
      <c r="T743" s="29" t="e">
        <f>K743/#REF!</f>
        <v>#REF!</v>
      </c>
      <c r="U743" s="29" t="e">
        <f>L743/#REF!</f>
        <v>#REF!</v>
      </c>
      <c r="W743" t="str">
        <f>VLOOKUP(R743,'De Para'!$O$9:$P$25,2,FALSE)</f>
        <v>Lojas com todas as metas</v>
      </c>
      <c r="X743">
        <f>VLOOKUP(W743,content!$B:$C,2,FALSE)</f>
        <v>741869</v>
      </c>
      <c r="Y743">
        <f>VLOOKUP(F743&amp;W743,content!$E:$H,4,FALSE)</f>
        <v>741882</v>
      </c>
    </row>
    <row r="744" spans="1:25" x14ac:dyDescent="0.25">
      <c r="A744">
        <v>1647</v>
      </c>
      <c r="B744" t="str">
        <f>VLOOKUP($A744,'De Para'!$AI$2:$AL$1051,2,0)</f>
        <v>QUIOSQUE ARICANDUVA</v>
      </c>
      <c r="C744">
        <f>VLOOKUP($A744,'De Para'!$AI$2:$AL$1051,3,0)</f>
        <v>318</v>
      </c>
      <c r="D744" t="str">
        <f>VLOOKUP($A744,'De Para'!$AI$2:$AL$1051,4,0)</f>
        <v>GDE SP</v>
      </c>
      <c r="E744">
        <v>0</v>
      </c>
      <c r="F744" s="7" t="str">
        <f>VLOOKUP($A744,'[1]PORTE 18-19'!$A$4:$M$1053,13,0)</f>
        <v>PORTE 1</v>
      </c>
      <c r="G744">
        <f>VLOOKUP($F744,'De Para'!$M$2:$O$7,3,0)</f>
        <v>65</v>
      </c>
      <c r="H744" s="7" t="str">
        <f>VLOOKUP($R744,'De Para'!$M$10:$N$25,2,0)</f>
        <v>PERFIL G</v>
      </c>
      <c r="I744" s="7" t="str">
        <f t="shared" si="82"/>
        <v>PORTE 1 / PERFIL G</v>
      </c>
      <c r="J744" s="1">
        <f>VLOOKUP($A744,'De Para'!$D$2:$E$1051,2,0)</f>
        <v>5718.9900000000007</v>
      </c>
      <c r="K744" s="1">
        <f>VLOOKUP($A744,'De Para'!$A$2:$B$1051,2,0)</f>
        <v>0</v>
      </c>
      <c r="L744" s="1">
        <f>VLOOKUP(A744,'De Para'!$G$2:$H$1050,2,0)</f>
        <v>0</v>
      </c>
      <c r="M744">
        <f>VLOOKUP($A744,'De Para'!$J$2:$K$1051,2,0)</f>
        <v>14</v>
      </c>
      <c r="N744">
        <f t="shared" si="84"/>
        <v>1</v>
      </c>
      <c r="O744">
        <f t="shared" si="85"/>
        <v>0</v>
      </c>
      <c r="P744">
        <f t="shared" si="86"/>
        <v>0</v>
      </c>
      <c r="Q744">
        <f t="shared" si="87"/>
        <v>1</v>
      </c>
      <c r="R744" t="str">
        <f t="shared" si="83"/>
        <v>1001</v>
      </c>
      <c r="S744" s="29" t="e">
        <f>J744/#REF!</f>
        <v>#REF!</v>
      </c>
      <c r="T744" s="29" t="e">
        <f>K744/#REF!</f>
        <v>#REF!</v>
      </c>
      <c r="U744" s="29" t="e">
        <f>L744/#REF!</f>
        <v>#REF!</v>
      </c>
      <c r="W744" t="str">
        <f>VLOOKUP(R744,'De Para'!$O$9:$P$25,2,FALSE)</f>
        <v>Lojas sem meta de Móveis e Eletroportáteis</v>
      </c>
      <c r="X744">
        <f>VLOOKUP(W744,content!$B:$C,2,FALSE)</f>
        <v>741885</v>
      </c>
      <c r="Y744">
        <f>VLOOKUP(F744&amp;W744,content!$E:$H,4,FALSE)</f>
        <v>741864</v>
      </c>
    </row>
    <row r="745" spans="1:25" x14ac:dyDescent="0.25">
      <c r="A745">
        <v>1648</v>
      </c>
      <c r="B745" t="str">
        <f>VLOOKUP($A745,'De Para'!$AI$2:$AL$1051,2,0)</f>
        <v>SERRA-ES</v>
      </c>
      <c r="C745">
        <f>VLOOKUP($A745,'De Para'!$AI$2:$AL$1051,3,0)</f>
        <v>210</v>
      </c>
      <c r="D745" t="str">
        <f>VLOOKUP($A745,'De Para'!$AI$2:$AL$1051,4,0)</f>
        <v>RIO/ES</v>
      </c>
      <c r="E745">
        <v>0</v>
      </c>
      <c r="F745" s="7" t="str">
        <f>VLOOKUP($A745,'[1]PORTE 18-19'!$A$4:$M$1053,13,0)</f>
        <v>PORTE 5</v>
      </c>
      <c r="G745">
        <f>VLOOKUP($F745,'De Para'!$M$2:$O$7,3,0)</f>
        <v>140</v>
      </c>
      <c r="H745" s="7" t="str">
        <f>VLOOKUP($R745,'De Para'!$M$10:$N$25,2,0)</f>
        <v>PERFIL A</v>
      </c>
      <c r="I745" s="7" t="str">
        <f t="shared" si="82"/>
        <v>PORTE 5 / PERFIL A</v>
      </c>
      <c r="J745" s="1">
        <f>VLOOKUP($A745,'De Para'!$D$2:$E$1051,2,0)</f>
        <v>419364.46</v>
      </c>
      <c r="K745" s="1">
        <f>VLOOKUP($A745,'De Para'!$A$2:$B$1051,2,0)</f>
        <v>566454.56394555874</v>
      </c>
      <c r="L745" s="1">
        <f>VLOOKUP(A745,'De Para'!$G$2:$H$1050,2,0)</f>
        <v>163801.85228595886</v>
      </c>
      <c r="M745">
        <f>VLOOKUP($A745,'De Para'!$J$2:$K$1051,2,0)</f>
        <v>174</v>
      </c>
      <c r="N745">
        <f t="shared" si="84"/>
        <v>1</v>
      </c>
      <c r="O745">
        <f t="shared" si="85"/>
        <v>1</v>
      </c>
      <c r="P745">
        <f t="shared" si="86"/>
        <v>1</v>
      </c>
      <c r="Q745">
        <f t="shared" si="87"/>
        <v>1</v>
      </c>
      <c r="R745" t="str">
        <f t="shared" si="83"/>
        <v>1111</v>
      </c>
      <c r="S745" s="29" t="e">
        <f>J745/#REF!</f>
        <v>#REF!</v>
      </c>
      <c r="T745" s="29" t="e">
        <f>K745/#REF!</f>
        <v>#REF!</v>
      </c>
      <c r="U745" s="29" t="e">
        <f>L745/#REF!</f>
        <v>#REF!</v>
      </c>
      <c r="W745" t="str">
        <f>VLOOKUP(R745,'De Para'!$O$9:$P$25,2,FALSE)</f>
        <v>Lojas com todas as metas</v>
      </c>
      <c r="X745">
        <f>VLOOKUP(W745,content!$B:$C,2,FALSE)</f>
        <v>741869</v>
      </c>
      <c r="Y745">
        <f>VLOOKUP(F745&amp;W745,content!$E:$H,4,FALSE)</f>
        <v>741921</v>
      </c>
    </row>
    <row r="746" spans="1:25" x14ac:dyDescent="0.25">
      <c r="A746">
        <v>1651</v>
      </c>
      <c r="B746" t="str">
        <f>VLOOKUP($A746,'De Para'!$AI$2:$AL$1051,2,0)</f>
        <v>SHOP INDAIATUBA - SP</v>
      </c>
      <c r="C746">
        <f>VLOOKUP($A746,'De Para'!$AI$2:$AL$1051,3,0)</f>
        <v>115</v>
      </c>
      <c r="D746" t="str">
        <f>VLOOKUP($A746,'De Para'!$AI$2:$AL$1051,4,0)</f>
        <v>SPI/CO</v>
      </c>
      <c r="E746">
        <v>0</v>
      </c>
      <c r="F746" s="7" t="str">
        <f>VLOOKUP($A746,'[1]PORTE 18-19'!$A$4:$M$1053,13,0)</f>
        <v>PORTE 3</v>
      </c>
      <c r="G746">
        <f>VLOOKUP($F746,'De Para'!$M$2:$O$7,3,0)</f>
        <v>90</v>
      </c>
      <c r="H746" s="7" t="str">
        <f>VLOOKUP($R746,'De Para'!$M$10:$N$25,2,0)</f>
        <v>PERFIL A</v>
      </c>
      <c r="I746" s="7" t="str">
        <f t="shared" si="82"/>
        <v>PORTE 3 / PERFIL A</v>
      </c>
      <c r="J746" s="1">
        <f>VLOOKUP($A746,'De Para'!$D$2:$E$1051,2,0)</f>
        <v>167190.97000000006</v>
      </c>
      <c r="K746" s="1">
        <f>VLOOKUP($A746,'De Para'!$A$2:$B$1051,2,0)</f>
        <v>122454.0714881194</v>
      </c>
      <c r="L746" s="1">
        <f>VLOOKUP(A746,'De Para'!$G$2:$H$1050,2,0)</f>
        <v>89795.891154988087</v>
      </c>
      <c r="M746">
        <f>VLOOKUP($A746,'De Para'!$J$2:$K$1051,2,0)</f>
        <v>51</v>
      </c>
      <c r="N746">
        <f t="shared" si="84"/>
        <v>1</v>
      </c>
      <c r="O746">
        <f t="shared" si="85"/>
        <v>1</v>
      </c>
      <c r="P746">
        <f t="shared" si="86"/>
        <v>1</v>
      </c>
      <c r="Q746">
        <f t="shared" si="87"/>
        <v>1</v>
      </c>
      <c r="R746" t="str">
        <f t="shared" si="83"/>
        <v>1111</v>
      </c>
      <c r="S746" s="29" t="e">
        <f>J746/#REF!</f>
        <v>#REF!</v>
      </c>
      <c r="T746" s="29" t="e">
        <f>K746/#REF!</f>
        <v>#REF!</v>
      </c>
      <c r="U746" s="29" t="e">
        <f>L746/#REF!</f>
        <v>#REF!</v>
      </c>
      <c r="W746" t="str">
        <f>VLOOKUP(R746,'De Para'!$O$9:$P$25,2,FALSE)</f>
        <v>Lojas com todas as metas</v>
      </c>
      <c r="X746">
        <f>VLOOKUP(W746,content!$B:$C,2,FALSE)</f>
        <v>741869</v>
      </c>
      <c r="Y746">
        <f>VLOOKUP(F746&amp;W746,content!$E:$H,4,FALSE)</f>
        <v>741893</v>
      </c>
    </row>
    <row r="747" spans="1:25" x14ac:dyDescent="0.25">
      <c r="A747">
        <v>1652</v>
      </c>
      <c r="B747" t="str">
        <f>VLOOKUP($A747,'De Para'!$AI$2:$AL$1051,2,0)</f>
        <v>SHOP BOULEVARD CAMPOS - RJ</v>
      </c>
      <c r="C747">
        <f>VLOOKUP($A747,'De Para'!$AI$2:$AL$1051,3,0)</f>
        <v>210</v>
      </c>
      <c r="D747" t="str">
        <f>VLOOKUP($A747,'De Para'!$AI$2:$AL$1051,4,0)</f>
        <v>RIO/ES</v>
      </c>
      <c r="E747">
        <v>0</v>
      </c>
      <c r="F747" s="7" t="str">
        <f>VLOOKUP($A747,'[1]PORTE 18-19'!$A$4:$M$1053,13,0)</f>
        <v>PORTE 3</v>
      </c>
      <c r="G747">
        <f>VLOOKUP($F747,'De Para'!$M$2:$O$7,3,0)</f>
        <v>90</v>
      </c>
      <c r="H747" s="7" t="str">
        <f>VLOOKUP($R747,'De Para'!$M$10:$N$25,2,0)</f>
        <v>PERFIL A</v>
      </c>
      <c r="I747" s="7" t="str">
        <f t="shared" si="82"/>
        <v>PORTE 3 / PERFIL A</v>
      </c>
      <c r="J747" s="1">
        <f>VLOOKUP($A747,'De Para'!$D$2:$E$1051,2,0)</f>
        <v>237121.46</v>
      </c>
      <c r="K747" s="1">
        <f>VLOOKUP($A747,'De Para'!$A$2:$B$1051,2,0)</f>
        <v>308025.91593466082</v>
      </c>
      <c r="L747" s="1">
        <f>VLOOKUP(A747,'De Para'!$G$2:$H$1050,2,0)</f>
        <v>74433.240806643327</v>
      </c>
      <c r="M747">
        <f>VLOOKUP($A747,'De Para'!$J$2:$K$1051,2,0)</f>
        <v>91</v>
      </c>
      <c r="N747">
        <f t="shared" si="84"/>
        <v>1</v>
      </c>
      <c r="O747">
        <f t="shared" si="85"/>
        <v>1</v>
      </c>
      <c r="P747">
        <f t="shared" si="86"/>
        <v>1</v>
      </c>
      <c r="Q747">
        <f t="shared" si="87"/>
        <v>1</v>
      </c>
      <c r="R747" t="str">
        <f t="shared" si="83"/>
        <v>1111</v>
      </c>
      <c r="S747" s="29" t="e">
        <f>J747/#REF!</f>
        <v>#REF!</v>
      </c>
      <c r="T747" s="29" t="e">
        <f>K747/#REF!</f>
        <v>#REF!</v>
      </c>
      <c r="U747" s="29" t="e">
        <f>L747/#REF!</f>
        <v>#REF!</v>
      </c>
      <c r="W747" t="str">
        <f>VLOOKUP(R747,'De Para'!$O$9:$P$25,2,FALSE)</f>
        <v>Lojas com todas as metas</v>
      </c>
      <c r="X747">
        <f>VLOOKUP(W747,content!$B:$C,2,FALSE)</f>
        <v>741869</v>
      </c>
      <c r="Y747">
        <f>VLOOKUP(F747&amp;W747,content!$E:$H,4,FALSE)</f>
        <v>741893</v>
      </c>
    </row>
    <row r="748" spans="1:25" x14ac:dyDescent="0.25">
      <c r="A748">
        <v>1653</v>
      </c>
      <c r="B748" t="str">
        <f>VLOOKUP($A748,'De Para'!$AI$2:$AL$1051,2,0)</f>
        <v>SHOP BLUMENAU NORTE - SC</v>
      </c>
      <c r="C748">
        <f>VLOOKUP($A748,'De Para'!$AI$2:$AL$1051,3,0)</f>
        <v>511</v>
      </c>
      <c r="D748" t="str">
        <f>VLOOKUP($A748,'De Para'!$AI$2:$AL$1051,4,0)</f>
        <v>SUL</v>
      </c>
      <c r="E748">
        <v>0</v>
      </c>
      <c r="F748" s="7" t="str">
        <f>VLOOKUP($A748,'[1]PORTE 18-19'!$A$4:$M$1053,13,0)</f>
        <v>PORTE 2</v>
      </c>
      <c r="G748">
        <f>VLOOKUP($F748,'De Para'!$M$2:$O$7,3,0)</f>
        <v>70</v>
      </c>
      <c r="H748" s="7" t="str">
        <f>VLOOKUP($R748,'De Para'!$M$10:$N$25,2,0)</f>
        <v>PERFIL A</v>
      </c>
      <c r="I748" s="7" t="str">
        <f t="shared" si="82"/>
        <v>PORTE 2 / PERFIL A</v>
      </c>
      <c r="J748" s="1">
        <f>VLOOKUP($A748,'De Para'!$D$2:$E$1051,2,0)</f>
        <v>91309.669999999984</v>
      </c>
      <c r="K748" s="1">
        <f>VLOOKUP($A748,'De Para'!$A$2:$B$1051,2,0)</f>
        <v>127479.90277210393</v>
      </c>
      <c r="L748" s="1">
        <f>VLOOKUP(A748,'De Para'!$G$2:$H$1050,2,0)</f>
        <v>36050.174386635619</v>
      </c>
      <c r="M748">
        <f>VLOOKUP($A748,'De Para'!$J$2:$K$1051,2,0)</f>
        <v>27</v>
      </c>
      <c r="N748">
        <f t="shared" si="84"/>
        <v>1</v>
      </c>
      <c r="O748">
        <f t="shared" si="85"/>
        <v>1</v>
      </c>
      <c r="P748">
        <f t="shared" si="86"/>
        <v>1</v>
      </c>
      <c r="Q748">
        <f t="shared" si="87"/>
        <v>1</v>
      </c>
      <c r="R748" t="str">
        <f t="shared" si="83"/>
        <v>1111</v>
      </c>
      <c r="S748" s="29" t="e">
        <f>J748/#REF!</f>
        <v>#REF!</v>
      </c>
      <c r="T748" s="29" t="e">
        <f>K748/#REF!</f>
        <v>#REF!</v>
      </c>
      <c r="U748" s="29" t="e">
        <f>L748/#REF!</f>
        <v>#REF!</v>
      </c>
      <c r="W748" t="str">
        <f>VLOOKUP(R748,'De Para'!$O$9:$P$25,2,FALSE)</f>
        <v>Lojas com todas as metas</v>
      </c>
      <c r="X748">
        <f>VLOOKUP(W748,content!$B:$C,2,FALSE)</f>
        <v>741869</v>
      </c>
      <c r="Y748">
        <f>VLOOKUP(F748&amp;W748,content!$E:$H,4,FALSE)</f>
        <v>741882</v>
      </c>
    </row>
    <row r="749" spans="1:25" x14ac:dyDescent="0.25">
      <c r="A749">
        <v>1654</v>
      </c>
      <c r="B749" t="str">
        <f>VLOOKUP($A749,'De Para'!$AI$2:$AL$1051,2,0)</f>
        <v>SHOP PORTAL - GO</v>
      </c>
      <c r="C749">
        <f>VLOOKUP($A749,'De Para'!$AI$2:$AL$1051,3,0)</f>
        <v>118</v>
      </c>
      <c r="D749" t="str">
        <f>VLOOKUP($A749,'De Para'!$AI$2:$AL$1051,4,0)</f>
        <v>SPI/CO</v>
      </c>
      <c r="E749">
        <v>0</v>
      </c>
      <c r="F749" s="7" t="str">
        <f>VLOOKUP($A749,'[1]PORTE 18-19'!$A$4:$M$1053,13,0)</f>
        <v>PORTE 4</v>
      </c>
      <c r="G749">
        <f>VLOOKUP($F749,'De Para'!$M$2:$O$7,3,0)</f>
        <v>115</v>
      </c>
      <c r="H749" s="7" t="str">
        <f>VLOOKUP($R749,'De Para'!$M$10:$N$25,2,0)</f>
        <v>PERFIL A</v>
      </c>
      <c r="I749" s="7" t="str">
        <f t="shared" si="82"/>
        <v>PORTE 4 / PERFIL A</v>
      </c>
      <c r="J749" s="1">
        <f>VLOOKUP($A749,'De Para'!$D$2:$E$1051,2,0)</f>
        <v>319975.25000000006</v>
      </c>
      <c r="K749" s="1">
        <f>VLOOKUP($A749,'De Para'!$A$2:$B$1051,2,0)</f>
        <v>200122.49623177643</v>
      </c>
      <c r="L749" s="1">
        <f>VLOOKUP(A749,'De Para'!$G$2:$H$1050,2,0)</f>
        <v>104731.08440376716</v>
      </c>
      <c r="M749">
        <f>VLOOKUP($A749,'De Para'!$J$2:$K$1051,2,0)</f>
        <v>126</v>
      </c>
      <c r="N749">
        <f t="shared" si="84"/>
        <v>1</v>
      </c>
      <c r="O749">
        <f t="shared" si="85"/>
        <v>1</v>
      </c>
      <c r="P749">
        <f t="shared" si="86"/>
        <v>1</v>
      </c>
      <c r="Q749">
        <f t="shared" si="87"/>
        <v>1</v>
      </c>
      <c r="R749" t="str">
        <f t="shared" si="83"/>
        <v>1111</v>
      </c>
      <c r="S749" s="29" t="e">
        <f>J749/#REF!</f>
        <v>#REF!</v>
      </c>
      <c r="T749" s="29" t="e">
        <f>K749/#REF!</f>
        <v>#REF!</v>
      </c>
      <c r="U749" s="29" t="e">
        <f>L749/#REF!</f>
        <v>#REF!</v>
      </c>
      <c r="W749" t="str">
        <f>VLOOKUP(R749,'De Para'!$O$9:$P$25,2,FALSE)</f>
        <v>Lojas com todas as metas</v>
      </c>
      <c r="X749">
        <f>VLOOKUP(W749,content!$B:$C,2,FALSE)</f>
        <v>741869</v>
      </c>
      <c r="Y749">
        <f>VLOOKUP(F749&amp;W749,content!$E:$H,4,FALSE)</f>
        <v>741916</v>
      </c>
    </row>
    <row r="750" spans="1:25" x14ac:dyDescent="0.25">
      <c r="A750">
        <v>1655</v>
      </c>
      <c r="B750" t="str">
        <f>VLOOKUP($A750,'De Para'!$AI$2:$AL$1051,2,0)</f>
        <v>FAZENDA RIO GRANDE - PR</v>
      </c>
      <c r="C750">
        <f>VLOOKUP($A750,'De Para'!$AI$2:$AL$1051,3,0)</f>
        <v>512</v>
      </c>
      <c r="D750" t="str">
        <f>VLOOKUP($A750,'De Para'!$AI$2:$AL$1051,4,0)</f>
        <v>SUL</v>
      </c>
      <c r="E750">
        <v>0</v>
      </c>
      <c r="F750" s="7" t="str">
        <f>VLOOKUP($A750,'[1]PORTE 18-19'!$A$4:$M$1053,13,0)</f>
        <v>PORTE 2</v>
      </c>
      <c r="G750">
        <f>VLOOKUP($F750,'De Para'!$M$2:$O$7,3,0)</f>
        <v>70</v>
      </c>
      <c r="H750" s="7" t="str">
        <f>VLOOKUP($R750,'De Para'!$M$10:$N$25,2,0)</f>
        <v>PERFIL A</v>
      </c>
      <c r="I750" s="7" t="str">
        <f t="shared" si="82"/>
        <v>PORTE 2 / PERFIL A</v>
      </c>
      <c r="J750" s="1">
        <f>VLOOKUP($A750,'De Para'!$D$2:$E$1051,2,0)</f>
        <v>208227.17</v>
      </c>
      <c r="K750" s="1">
        <f>VLOOKUP($A750,'De Para'!$A$2:$B$1051,2,0)</f>
        <v>169484.05565196564</v>
      </c>
      <c r="L750" s="1">
        <f>VLOOKUP(A750,'De Para'!$G$2:$H$1050,2,0)</f>
        <v>45636.59217640791</v>
      </c>
      <c r="M750">
        <f>VLOOKUP($A750,'De Para'!$J$2:$K$1051,2,0)</f>
        <v>51</v>
      </c>
      <c r="N750">
        <f t="shared" si="84"/>
        <v>1</v>
      </c>
      <c r="O750">
        <f t="shared" si="85"/>
        <v>1</v>
      </c>
      <c r="P750">
        <f t="shared" si="86"/>
        <v>1</v>
      </c>
      <c r="Q750">
        <f t="shared" si="87"/>
        <v>1</v>
      </c>
      <c r="R750" t="str">
        <f t="shared" si="83"/>
        <v>1111</v>
      </c>
      <c r="S750" s="29" t="e">
        <f>J750/#REF!</f>
        <v>#REF!</v>
      </c>
      <c r="T750" s="29" t="e">
        <f>K750/#REF!</f>
        <v>#REF!</v>
      </c>
      <c r="U750" s="29" t="e">
        <f>L750/#REF!</f>
        <v>#REF!</v>
      </c>
      <c r="W750" t="str">
        <f>VLOOKUP(R750,'De Para'!$O$9:$P$25,2,FALSE)</f>
        <v>Lojas com todas as metas</v>
      </c>
      <c r="X750">
        <f>VLOOKUP(W750,content!$B:$C,2,FALSE)</f>
        <v>741869</v>
      </c>
      <c r="Y750">
        <f>VLOOKUP(F750&amp;W750,content!$E:$H,4,FALSE)</f>
        <v>741882</v>
      </c>
    </row>
    <row r="751" spans="1:25" x14ac:dyDescent="0.25">
      <c r="A751">
        <v>1657</v>
      </c>
      <c r="B751" t="str">
        <f>VLOOKUP($A751,'De Para'!$AI$2:$AL$1051,2,0)</f>
        <v>SHOP JARDIM GUADALUPE - RJ</v>
      </c>
      <c r="C751">
        <f>VLOOKUP($A751,'De Para'!$AI$2:$AL$1051,3,0)</f>
        <v>217</v>
      </c>
      <c r="D751" t="str">
        <f>VLOOKUP($A751,'De Para'!$AI$2:$AL$1051,4,0)</f>
        <v>RIO/ES</v>
      </c>
      <c r="E751">
        <v>0</v>
      </c>
      <c r="F751" s="7" t="str">
        <f>VLOOKUP($A751,'[1]PORTE 18-19'!$A$4:$M$1053,13,0)</f>
        <v>PORTE 4</v>
      </c>
      <c r="G751">
        <f>VLOOKUP($F751,'De Para'!$M$2:$O$7,3,0)</f>
        <v>115</v>
      </c>
      <c r="H751" s="7" t="str">
        <f>VLOOKUP($R751,'De Para'!$M$10:$N$25,2,0)</f>
        <v>PERFIL A</v>
      </c>
      <c r="I751" s="7" t="str">
        <f t="shared" si="82"/>
        <v>PORTE 4 / PERFIL A</v>
      </c>
      <c r="J751" s="1">
        <f>VLOOKUP($A751,'De Para'!$D$2:$E$1051,2,0)</f>
        <v>283103.31999999995</v>
      </c>
      <c r="K751" s="1">
        <f>VLOOKUP($A751,'De Para'!$A$2:$B$1051,2,0)</f>
        <v>536347.81046076026</v>
      </c>
      <c r="L751" s="1">
        <f>VLOOKUP(A751,'De Para'!$G$2:$H$1050,2,0)</f>
        <v>63732.339826706208</v>
      </c>
      <c r="M751">
        <f>VLOOKUP($A751,'De Para'!$J$2:$K$1051,2,0)</f>
        <v>75</v>
      </c>
      <c r="N751">
        <f t="shared" si="84"/>
        <v>1</v>
      </c>
      <c r="O751">
        <f t="shared" si="85"/>
        <v>1</v>
      </c>
      <c r="P751">
        <f t="shared" si="86"/>
        <v>1</v>
      </c>
      <c r="Q751">
        <f t="shared" si="87"/>
        <v>1</v>
      </c>
      <c r="R751" t="str">
        <f t="shared" si="83"/>
        <v>1111</v>
      </c>
      <c r="S751" s="29" t="e">
        <f>J751/#REF!</f>
        <v>#REF!</v>
      </c>
      <c r="T751" s="29" t="e">
        <f>K751/#REF!</f>
        <v>#REF!</v>
      </c>
      <c r="U751" s="29" t="e">
        <f>L751/#REF!</f>
        <v>#REF!</v>
      </c>
      <c r="W751" t="str">
        <f>VLOOKUP(R751,'De Para'!$O$9:$P$25,2,FALSE)</f>
        <v>Lojas com todas as metas</v>
      </c>
      <c r="X751">
        <f>VLOOKUP(W751,content!$B:$C,2,FALSE)</f>
        <v>741869</v>
      </c>
      <c r="Y751">
        <f>VLOOKUP(F751&amp;W751,content!$E:$H,4,FALSE)</f>
        <v>741916</v>
      </c>
    </row>
    <row r="752" spans="1:25" x14ac:dyDescent="0.25">
      <c r="A752">
        <v>1659</v>
      </c>
      <c r="B752" t="str">
        <f>VLOOKUP($A752,'De Para'!$AI$2:$AL$1051,2,0)</f>
        <v>JUAZEIRO-BA - BA</v>
      </c>
      <c r="C752">
        <f>VLOOKUP($A752,'De Para'!$AI$2:$AL$1051,3,0)</f>
        <v>415</v>
      </c>
      <c r="D752" t="str">
        <f>VLOOKUP($A752,'De Para'!$AI$2:$AL$1051,4,0)</f>
        <v>MG/NE</v>
      </c>
      <c r="E752">
        <v>0</v>
      </c>
      <c r="F752" s="7" t="str">
        <f>VLOOKUP($A752,'[1]PORTE 18-19'!$A$4:$M$1053,13,0)</f>
        <v>PORTE 3</v>
      </c>
      <c r="G752">
        <f>VLOOKUP($F752,'De Para'!$M$2:$O$7,3,0)</f>
        <v>90</v>
      </c>
      <c r="H752" s="7" t="str">
        <f>VLOOKUP($R752,'De Para'!$M$10:$N$25,2,0)</f>
        <v>PERFIL A</v>
      </c>
      <c r="I752" s="7" t="str">
        <f t="shared" si="82"/>
        <v>PORTE 3 / PERFIL A</v>
      </c>
      <c r="J752" s="1">
        <f>VLOOKUP($A752,'De Para'!$D$2:$E$1051,2,0)</f>
        <v>247521.03999999998</v>
      </c>
      <c r="K752" s="1">
        <f>VLOOKUP($A752,'De Para'!$A$2:$B$1051,2,0)</f>
        <v>296039.73804114328</v>
      </c>
      <c r="L752" s="1">
        <f>VLOOKUP(A752,'De Para'!$G$2:$H$1050,2,0)</f>
        <v>60439.427709821903</v>
      </c>
      <c r="M752">
        <f>VLOOKUP($A752,'De Para'!$J$2:$K$1051,2,0)</f>
        <v>132</v>
      </c>
      <c r="N752">
        <f t="shared" si="84"/>
        <v>1</v>
      </c>
      <c r="O752">
        <f t="shared" si="85"/>
        <v>1</v>
      </c>
      <c r="P752">
        <f t="shared" si="86"/>
        <v>1</v>
      </c>
      <c r="Q752">
        <f t="shared" si="87"/>
        <v>1</v>
      </c>
      <c r="R752" t="str">
        <f t="shared" si="83"/>
        <v>1111</v>
      </c>
      <c r="S752" s="29" t="e">
        <f>J752/#REF!</f>
        <v>#REF!</v>
      </c>
      <c r="T752" s="29" t="e">
        <f>K752/#REF!</f>
        <v>#REF!</v>
      </c>
      <c r="U752" s="29" t="e">
        <f>L752/#REF!</f>
        <v>#REF!</v>
      </c>
      <c r="W752" t="str">
        <f>VLOOKUP(R752,'De Para'!$O$9:$P$25,2,FALSE)</f>
        <v>Lojas com todas as metas</v>
      </c>
      <c r="X752">
        <f>VLOOKUP(W752,content!$B:$C,2,FALSE)</f>
        <v>741869</v>
      </c>
      <c r="Y752">
        <f>VLOOKUP(F752&amp;W752,content!$E:$H,4,FALSE)</f>
        <v>741893</v>
      </c>
    </row>
    <row r="753" spans="1:25" x14ac:dyDescent="0.25">
      <c r="A753">
        <v>1660</v>
      </c>
      <c r="B753" t="str">
        <f>VLOOKUP($A753,'De Para'!$AI$2:$AL$1051,2,0)</f>
        <v>ARACAJU - SE</v>
      </c>
      <c r="C753">
        <f>VLOOKUP($A753,'De Para'!$AI$2:$AL$1051,3,0)</f>
        <v>415</v>
      </c>
      <c r="D753" t="str">
        <f>VLOOKUP($A753,'De Para'!$AI$2:$AL$1051,4,0)</f>
        <v>MG/NE</v>
      </c>
      <c r="E753">
        <v>0</v>
      </c>
      <c r="F753" s="7" t="str">
        <f>VLOOKUP($A753,'[1]PORTE 18-19'!$A$4:$M$1053,13,0)</f>
        <v>PORTE 5</v>
      </c>
      <c r="G753">
        <f>VLOOKUP($F753,'De Para'!$M$2:$O$7,3,0)</f>
        <v>140</v>
      </c>
      <c r="H753" s="7" t="str">
        <f>VLOOKUP($R753,'De Para'!$M$10:$N$25,2,0)</f>
        <v>PERFIL A</v>
      </c>
      <c r="I753" s="7" t="str">
        <f t="shared" si="82"/>
        <v>PORTE 5 / PERFIL A</v>
      </c>
      <c r="J753" s="1">
        <f>VLOOKUP($A753,'De Para'!$D$2:$E$1051,2,0)</f>
        <v>346428.63999999996</v>
      </c>
      <c r="K753" s="1">
        <f>VLOOKUP($A753,'De Para'!$A$2:$B$1051,2,0)</f>
        <v>985625.74273851677</v>
      </c>
      <c r="L753" s="1">
        <f>VLOOKUP(A753,'De Para'!$G$2:$H$1050,2,0)</f>
        <v>103066.2886655789</v>
      </c>
      <c r="M753">
        <f>VLOOKUP($A753,'De Para'!$J$2:$K$1051,2,0)</f>
        <v>248</v>
      </c>
      <c r="N753">
        <f t="shared" si="84"/>
        <v>1</v>
      </c>
      <c r="O753">
        <f t="shared" si="85"/>
        <v>1</v>
      </c>
      <c r="P753">
        <f t="shared" si="86"/>
        <v>1</v>
      </c>
      <c r="Q753">
        <f t="shared" si="87"/>
        <v>1</v>
      </c>
      <c r="R753" t="str">
        <f t="shared" si="83"/>
        <v>1111</v>
      </c>
      <c r="S753" s="29" t="e">
        <f>J753/#REF!</f>
        <v>#REF!</v>
      </c>
      <c r="T753" s="29" t="e">
        <f>K753/#REF!</f>
        <v>#REF!</v>
      </c>
      <c r="U753" s="29" t="e">
        <f>L753/#REF!</f>
        <v>#REF!</v>
      </c>
      <c r="W753" t="str">
        <f>VLOOKUP(R753,'De Para'!$O$9:$P$25,2,FALSE)</f>
        <v>Lojas com todas as metas</v>
      </c>
      <c r="X753">
        <f>VLOOKUP(W753,content!$B:$C,2,FALSE)</f>
        <v>741869</v>
      </c>
      <c r="Y753">
        <f>VLOOKUP(F753&amp;W753,content!$E:$H,4,FALSE)</f>
        <v>741921</v>
      </c>
    </row>
    <row r="754" spans="1:25" x14ac:dyDescent="0.25">
      <c r="A754">
        <v>1661</v>
      </c>
      <c r="B754" t="str">
        <f>VLOOKUP($A754,'De Para'!$AI$2:$AL$1051,2,0)</f>
        <v>PRAÇA DO FERREIRA - CE</v>
      </c>
      <c r="C754">
        <f>VLOOKUP($A754,'De Para'!$AI$2:$AL$1051,3,0)</f>
        <v>418</v>
      </c>
      <c r="D754" t="str">
        <f>VLOOKUP($A754,'De Para'!$AI$2:$AL$1051,4,0)</f>
        <v>MG/NE</v>
      </c>
      <c r="E754">
        <v>0</v>
      </c>
      <c r="F754" s="7" t="str">
        <f>VLOOKUP($A754,'[1]PORTE 18-19'!$A$4:$M$1053,13,0)</f>
        <v>PORTE 4</v>
      </c>
      <c r="G754">
        <f>VLOOKUP($F754,'De Para'!$M$2:$O$7,3,0)</f>
        <v>115</v>
      </c>
      <c r="H754" s="7" t="str">
        <f>VLOOKUP($R754,'De Para'!$M$10:$N$25,2,0)</f>
        <v>PERFIL A</v>
      </c>
      <c r="I754" s="7" t="str">
        <f t="shared" si="82"/>
        <v>PORTE 4 / PERFIL A</v>
      </c>
      <c r="J754" s="1">
        <f>VLOOKUP($A754,'De Para'!$D$2:$E$1051,2,0)</f>
        <v>188422.56000000003</v>
      </c>
      <c r="K754" s="1">
        <f>VLOOKUP($A754,'De Para'!$A$2:$B$1051,2,0)</f>
        <v>351447.68758535525</v>
      </c>
      <c r="L754" s="1">
        <f>VLOOKUP(A754,'De Para'!$G$2:$H$1050,2,0)</f>
        <v>65122.661523311137</v>
      </c>
      <c r="M754">
        <f>VLOOKUP($A754,'De Para'!$J$2:$K$1051,2,0)</f>
        <v>92</v>
      </c>
      <c r="N754">
        <f t="shared" si="84"/>
        <v>1</v>
      </c>
      <c r="O754">
        <f t="shared" si="85"/>
        <v>1</v>
      </c>
      <c r="P754">
        <f t="shared" si="86"/>
        <v>1</v>
      </c>
      <c r="Q754">
        <f t="shared" si="87"/>
        <v>1</v>
      </c>
      <c r="R754" t="str">
        <f t="shared" si="83"/>
        <v>1111</v>
      </c>
      <c r="S754" s="29" t="e">
        <f>J754/#REF!</f>
        <v>#REF!</v>
      </c>
      <c r="T754" s="29" t="e">
        <f>K754/#REF!</f>
        <v>#REF!</v>
      </c>
      <c r="U754" s="29" t="e">
        <f>L754/#REF!</f>
        <v>#REF!</v>
      </c>
      <c r="W754" t="str">
        <f>VLOOKUP(R754,'De Para'!$O$9:$P$25,2,FALSE)</f>
        <v>Lojas com todas as metas</v>
      </c>
      <c r="X754">
        <f>VLOOKUP(W754,content!$B:$C,2,FALSE)</f>
        <v>741869</v>
      </c>
      <c r="Y754">
        <f>VLOOKUP(F754&amp;W754,content!$E:$H,4,FALSE)</f>
        <v>741916</v>
      </c>
    </row>
    <row r="755" spans="1:25" x14ac:dyDescent="0.25">
      <c r="A755">
        <v>1663</v>
      </c>
      <c r="B755" t="str">
        <f>VLOOKUP($A755,'De Para'!$AI$2:$AL$1051,2,0)</f>
        <v>AV. 2 DEJULHO SALVADOR - BA</v>
      </c>
      <c r="C755">
        <f>VLOOKUP($A755,'De Para'!$AI$2:$AL$1051,3,0)</f>
        <v>416</v>
      </c>
      <c r="D755" t="str">
        <f>VLOOKUP($A755,'De Para'!$AI$2:$AL$1051,4,0)</f>
        <v>MG/NE</v>
      </c>
      <c r="E755">
        <v>0</v>
      </c>
      <c r="F755" s="7" t="str">
        <f>VLOOKUP($A755,'[1]PORTE 18-19'!$A$4:$M$1053,13,0)</f>
        <v>PORTE 4</v>
      </c>
      <c r="G755">
        <f>VLOOKUP($F755,'De Para'!$M$2:$O$7,3,0)</f>
        <v>115</v>
      </c>
      <c r="H755" s="7" t="str">
        <f>VLOOKUP($R755,'De Para'!$M$10:$N$25,2,0)</f>
        <v>PERFIL A</v>
      </c>
      <c r="I755" s="7" t="str">
        <f t="shared" si="82"/>
        <v>PORTE 4 / PERFIL A</v>
      </c>
      <c r="J755" s="1">
        <f>VLOOKUP($A755,'De Para'!$D$2:$E$1051,2,0)</f>
        <v>233148.21000000002</v>
      </c>
      <c r="K755" s="1">
        <f>VLOOKUP($A755,'De Para'!$A$2:$B$1051,2,0)</f>
        <v>744215.88802017015</v>
      </c>
      <c r="L755" s="1">
        <f>VLOOKUP(A755,'De Para'!$G$2:$H$1050,2,0)</f>
        <v>45868.956309916772</v>
      </c>
      <c r="M755">
        <f>VLOOKUP($A755,'De Para'!$J$2:$K$1051,2,0)</f>
        <v>65</v>
      </c>
      <c r="N755">
        <f t="shared" si="84"/>
        <v>1</v>
      </c>
      <c r="O755">
        <f t="shared" si="85"/>
        <v>1</v>
      </c>
      <c r="P755">
        <f t="shared" si="86"/>
        <v>1</v>
      </c>
      <c r="Q755">
        <f t="shared" si="87"/>
        <v>1</v>
      </c>
      <c r="R755" t="str">
        <f t="shared" si="83"/>
        <v>1111</v>
      </c>
      <c r="S755" s="29" t="e">
        <f>J755/#REF!</f>
        <v>#REF!</v>
      </c>
      <c r="T755" s="29" t="e">
        <f>K755/#REF!</f>
        <v>#REF!</v>
      </c>
      <c r="U755" s="29" t="e">
        <f>L755/#REF!</f>
        <v>#REF!</v>
      </c>
      <c r="W755" t="str">
        <f>VLOOKUP(R755,'De Para'!$O$9:$P$25,2,FALSE)</f>
        <v>Lojas com todas as metas</v>
      </c>
      <c r="X755">
        <f>VLOOKUP(W755,content!$B:$C,2,FALSE)</f>
        <v>741869</v>
      </c>
      <c r="Y755">
        <f>VLOOKUP(F755&amp;W755,content!$E:$H,4,FALSE)</f>
        <v>741916</v>
      </c>
    </row>
    <row r="756" spans="1:25" x14ac:dyDescent="0.25">
      <c r="A756">
        <v>1664</v>
      </c>
      <c r="B756" t="str">
        <f>VLOOKUP($A756,'De Para'!$AI$2:$AL$1051,2,0)</f>
        <v>SHOP NORTE SUL PLAZA - MS</v>
      </c>
      <c r="C756">
        <f>VLOOKUP($A756,'De Para'!$AI$2:$AL$1051,3,0)</f>
        <v>516</v>
      </c>
      <c r="D756" t="str">
        <f>VLOOKUP($A756,'De Para'!$AI$2:$AL$1051,4,0)</f>
        <v>SUL</v>
      </c>
      <c r="E756">
        <v>0</v>
      </c>
      <c r="F756" s="7" t="str">
        <f>VLOOKUP($A756,'[1]PORTE 18-19'!$A$4:$M$1053,13,0)</f>
        <v>PORTE 4</v>
      </c>
      <c r="G756">
        <f>VLOOKUP($F756,'De Para'!$M$2:$O$7,3,0)</f>
        <v>115</v>
      </c>
      <c r="H756" s="7" t="str">
        <f>VLOOKUP($R756,'De Para'!$M$10:$N$25,2,0)</f>
        <v>PERFIL A</v>
      </c>
      <c r="I756" s="7" t="str">
        <f t="shared" si="82"/>
        <v>PORTE 4 / PERFIL A</v>
      </c>
      <c r="J756" s="1">
        <f>VLOOKUP($A756,'De Para'!$D$2:$E$1051,2,0)</f>
        <v>375846.13000000006</v>
      </c>
      <c r="K756" s="1">
        <f>VLOOKUP($A756,'De Para'!$A$2:$B$1051,2,0)</f>
        <v>313228.55191386002</v>
      </c>
      <c r="L756" s="1">
        <f>VLOOKUP(A756,'De Para'!$G$2:$H$1050,2,0)</f>
        <v>74856.98920831221</v>
      </c>
      <c r="M756">
        <f>VLOOKUP($A756,'De Para'!$J$2:$K$1051,2,0)</f>
        <v>84</v>
      </c>
      <c r="N756">
        <f t="shared" si="84"/>
        <v>1</v>
      </c>
      <c r="O756">
        <f t="shared" si="85"/>
        <v>1</v>
      </c>
      <c r="P756">
        <f t="shared" si="86"/>
        <v>1</v>
      </c>
      <c r="Q756">
        <f t="shared" si="87"/>
        <v>1</v>
      </c>
      <c r="R756" t="str">
        <f t="shared" si="83"/>
        <v>1111</v>
      </c>
      <c r="S756" s="29" t="e">
        <f>J756/#REF!</f>
        <v>#REF!</v>
      </c>
      <c r="T756" s="29" t="e">
        <f>K756/#REF!</f>
        <v>#REF!</v>
      </c>
      <c r="U756" s="29" t="e">
        <f>L756/#REF!</f>
        <v>#REF!</v>
      </c>
      <c r="W756" t="str">
        <f>VLOOKUP(R756,'De Para'!$O$9:$P$25,2,FALSE)</f>
        <v>Lojas com todas as metas</v>
      </c>
      <c r="X756">
        <f>VLOOKUP(W756,content!$B:$C,2,FALSE)</f>
        <v>741869</v>
      </c>
      <c r="Y756">
        <f>VLOOKUP(F756&amp;W756,content!$E:$H,4,FALSE)</f>
        <v>741916</v>
      </c>
    </row>
    <row r="757" spans="1:25" x14ac:dyDescent="0.25">
      <c r="A757">
        <v>1665</v>
      </c>
      <c r="B757" t="str">
        <f>VLOOKUP($A757,'De Para'!$AI$2:$AL$1051,2,0)</f>
        <v>SHOP CENTER UM FORTALEZA - CE</v>
      </c>
      <c r="C757">
        <f>VLOOKUP($A757,'De Para'!$AI$2:$AL$1051,3,0)</f>
        <v>418</v>
      </c>
      <c r="D757" t="str">
        <f>VLOOKUP($A757,'De Para'!$AI$2:$AL$1051,4,0)</f>
        <v>MG/NE</v>
      </c>
      <c r="E757">
        <v>0</v>
      </c>
      <c r="F757" s="7" t="str">
        <f>VLOOKUP($A757,'[1]PORTE 18-19'!$A$4:$M$1053,13,0)</f>
        <v>PORTE 2</v>
      </c>
      <c r="G757">
        <f>VLOOKUP($F757,'De Para'!$M$2:$O$7,3,0)</f>
        <v>70</v>
      </c>
      <c r="H757" s="7" t="str">
        <f>VLOOKUP($R757,'De Para'!$M$10:$N$25,2,0)</f>
        <v>PERFIL A</v>
      </c>
      <c r="I757" s="7" t="str">
        <f t="shared" si="82"/>
        <v>PORTE 2 / PERFIL A</v>
      </c>
      <c r="J757" s="1">
        <f>VLOOKUP($A757,'De Para'!$D$2:$E$1051,2,0)</f>
        <v>83763.939999999988</v>
      </c>
      <c r="K757" s="1">
        <f>VLOOKUP($A757,'De Para'!$A$2:$B$1051,2,0)</f>
        <v>192333.05545053689</v>
      </c>
      <c r="L757" s="1">
        <f>VLOOKUP(A757,'De Para'!$G$2:$H$1050,2,0)</f>
        <v>58621.347657130493</v>
      </c>
      <c r="M757">
        <f>VLOOKUP($A757,'De Para'!$J$2:$K$1051,2,0)</f>
        <v>44</v>
      </c>
      <c r="N757">
        <f t="shared" si="84"/>
        <v>1</v>
      </c>
      <c r="O757">
        <f t="shared" si="85"/>
        <v>1</v>
      </c>
      <c r="P757">
        <f t="shared" si="86"/>
        <v>1</v>
      </c>
      <c r="Q757">
        <f t="shared" si="87"/>
        <v>1</v>
      </c>
      <c r="R757" t="str">
        <f t="shared" si="83"/>
        <v>1111</v>
      </c>
      <c r="S757" s="29" t="e">
        <f>J757/#REF!</f>
        <v>#REF!</v>
      </c>
      <c r="T757" s="29" t="e">
        <f>K757/#REF!</f>
        <v>#REF!</v>
      </c>
      <c r="U757" s="29" t="e">
        <f>L757/#REF!</f>
        <v>#REF!</v>
      </c>
      <c r="W757" t="str">
        <f>VLOOKUP(R757,'De Para'!$O$9:$P$25,2,FALSE)</f>
        <v>Lojas com todas as metas</v>
      </c>
      <c r="X757">
        <f>VLOOKUP(W757,content!$B:$C,2,FALSE)</f>
        <v>741869</v>
      </c>
      <c r="Y757">
        <f>VLOOKUP(F757&amp;W757,content!$E:$H,4,FALSE)</f>
        <v>741882</v>
      </c>
    </row>
    <row r="758" spans="1:25" x14ac:dyDescent="0.25">
      <c r="A758">
        <v>1666</v>
      </c>
      <c r="B758" t="str">
        <f>VLOOKUP($A758,'De Para'!$AI$2:$AL$1051,2,0)</f>
        <v>EUNAPOLIS - BA</v>
      </c>
      <c r="C758">
        <f>VLOOKUP($A758,'De Para'!$AI$2:$AL$1051,3,0)</f>
        <v>416</v>
      </c>
      <c r="D758" t="str">
        <f>VLOOKUP($A758,'De Para'!$AI$2:$AL$1051,4,0)</f>
        <v>MG/NE</v>
      </c>
      <c r="E758">
        <v>0</v>
      </c>
      <c r="F758" s="7" t="str">
        <f>VLOOKUP($A758,'[1]PORTE 18-19'!$A$4:$M$1053,13,0)</f>
        <v>PORTE 3</v>
      </c>
      <c r="G758">
        <f>VLOOKUP($F758,'De Para'!$M$2:$O$7,3,0)</f>
        <v>90</v>
      </c>
      <c r="H758" s="7" t="str">
        <f>VLOOKUP($R758,'De Para'!$M$10:$N$25,2,0)</f>
        <v>PERFIL A</v>
      </c>
      <c r="I758" s="7" t="str">
        <f t="shared" ref="I758:I820" si="88">F758&amp;" / "&amp;H758</f>
        <v>PORTE 3 / PERFIL A</v>
      </c>
      <c r="J758" s="1">
        <f>VLOOKUP($A758,'De Para'!$D$2:$E$1051,2,0)</f>
        <v>129353.36</v>
      </c>
      <c r="K758" s="1">
        <f>VLOOKUP($A758,'De Para'!$A$2:$B$1051,2,0)</f>
        <v>98254.543373050925</v>
      </c>
      <c r="L758" s="1">
        <f>VLOOKUP(A758,'De Para'!$G$2:$H$1050,2,0)</f>
        <v>61497.603182074155</v>
      </c>
      <c r="M758">
        <f>VLOOKUP($A758,'De Para'!$J$2:$K$1051,2,0)</f>
        <v>92</v>
      </c>
      <c r="N758">
        <f t="shared" si="84"/>
        <v>1</v>
      </c>
      <c r="O758">
        <f t="shared" si="85"/>
        <v>1</v>
      </c>
      <c r="P758">
        <f t="shared" si="86"/>
        <v>1</v>
      </c>
      <c r="Q758">
        <f t="shared" si="87"/>
        <v>1</v>
      </c>
      <c r="R758" t="str">
        <f t="shared" si="83"/>
        <v>1111</v>
      </c>
      <c r="S758" s="29" t="e">
        <f>J758/#REF!</f>
        <v>#REF!</v>
      </c>
      <c r="T758" s="29" t="e">
        <f>K758/#REF!</f>
        <v>#REF!</v>
      </c>
      <c r="U758" s="29" t="e">
        <f>L758/#REF!</f>
        <v>#REF!</v>
      </c>
      <c r="W758" t="str">
        <f>VLOOKUP(R758,'De Para'!$O$9:$P$25,2,FALSE)</f>
        <v>Lojas com todas as metas</v>
      </c>
      <c r="X758">
        <f>VLOOKUP(W758,content!$B:$C,2,FALSE)</f>
        <v>741869</v>
      </c>
      <c r="Y758">
        <f>VLOOKUP(F758&amp;W758,content!$E:$H,4,FALSE)</f>
        <v>741893</v>
      </c>
    </row>
    <row r="759" spans="1:25" x14ac:dyDescent="0.25">
      <c r="A759">
        <v>1667</v>
      </c>
      <c r="B759" t="str">
        <f>VLOOKUP($A759,'De Para'!$AI$2:$AL$1051,2,0)</f>
        <v>PORTO SEGURO - BA</v>
      </c>
      <c r="C759">
        <f>VLOOKUP($A759,'De Para'!$AI$2:$AL$1051,3,0)</f>
        <v>416</v>
      </c>
      <c r="D759" t="str">
        <f>VLOOKUP($A759,'De Para'!$AI$2:$AL$1051,4,0)</f>
        <v>MG/NE</v>
      </c>
      <c r="E759">
        <v>0</v>
      </c>
      <c r="F759" s="7" t="str">
        <f>VLOOKUP($A759,'[1]PORTE 18-19'!$A$4:$M$1053,13,0)</f>
        <v>PORTE 3</v>
      </c>
      <c r="G759">
        <f>VLOOKUP($F759,'De Para'!$M$2:$O$7,3,0)</f>
        <v>90</v>
      </c>
      <c r="H759" s="7" t="str">
        <f>VLOOKUP($R759,'De Para'!$M$10:$N$25,2,0)</f>
        <v>PERFIL A</v>
      </c>
      <c r="I759" s="7" t="str">
        <f t="shared" si="88"/>
        <v>PORTE 3 / PERFIL A</v>
      </c>
      <c r="J759" s="1">
        <f>VLOOKUP($A759,'De Para'!$D$2:$E$1051,2,0)</f>
        <v>229390.68</v>
      </c>
      <c r="K759" s="1">
        <f>VLOOKUP($A759,'De Para'!$A$2:$B$1051,2,0)</f>
        <v>135311.2460113946</v>
      </c>
      <c r="L759" s="1">
        <f>VLOOKUP(A759,'De Para'!$G$2:$H$1050,2,0)</f>
        <v>102906.03145371491</v>
      </c>
      <c r="M759">
        <f>VLOOKUP($A759,'De Para'!$J$2:$K$1051,2,0)</f>
        <v>94</v>
      </c>
      <c r="N759">
        <f t="shared" si="84"/>
        <v>1</v>
      </c>
      <c r="O759">
        <f t="shared" si="85"/>
        <v>1</v>
      </c>
      <c r="P759">
        <f t="shared" si="86"/>
        <v>1</v>
      </c>
      <c r="Q759">
        <f t="shared" si="87"/>
        <v>1</v>
      </c>
      <c r="R759" t="str">
        <f t="shared" ref="R759:R821" si="89">IF($E759=0,N759&amp;O759&amp;P759&amp;Q759,N759&amp;0&amp;0&amp;Q759&amp;"M")</f>
        <v>1111</v>
      </c>
      <c r="S759" s="29" t="e">
        <f>J759/#REF!</f>
        <v>#REF!</v>
      </c>
      <c r="T759" s="29" t="e">
        <f>K759/#REF!</f>
        <v>#REF!</v>
      </c>
      <c r="U759" s="29" t="e">
        <f>L759/#REF!</f>
        <v>#REF!</v>
      </c>
      <c r="W759" t="str">
        <f>VLOOKUP(R759,'De Para'!$O$9:$P$25,2,FALSE)</f>
        <v>Lojas com todas as metas</v>
      </c>
      <c r="X759">
        <f>VLOOKUP(W759,content!$B:$C,2,FALSE)</f>
        <v>741869</v>
      </c>
      <c r="Y759">
        <f>VLOOKUP(F759&amp;W759,content!$E:$H,4,FALSE)</f>
        <v>741893</v>
      </c>
    </row>
    <row r="760" spans="1:25" x14ac:dyDescent="0.25">
      <c r="A760">
        <v>1669</v>
      </c>
      <c r="B760" t="str">
        <f>VLOOKUP($A760,'De Para'!$AI$2:$AL$1051,2,0)</f>
        <v>ROCINHA - RJ</v>
      </c>
      <c r="C760">
        <f>VLOOKUP($A760,'De Para'!$AI$2:$AL$1051,3,0)</f>
        <v>212</v>
      </c>
      <c r="D760" t="str">
        <f>VLOOKUP($A760,'De Para'!$AI$2:$AL$1051,4,0)</f>
        <v>RIO/ES</v>
      </c>
      <c r="E760">
        <v>0</v>
      </c>
      <c r="F760" s="7" t="str">
        <f>VLOOKUP($A760,'[1]PORTE 18-19'!$A$4:$M$1053,13,0)</f>
        <v>PORTE 4</v>
      </c>
      <c r="G760">
        <f>VLOOKUP($F760,'De Para'!$M$2:$O$7,3,0)</f>
        <v>115</v>
      </c>
      <c r="H760" s="7" t="str">
        <f>VLOOKUP($R760,'De Para'!$M$10:$N$25,2,0)</f>
        <v>PERFIL A</v>
      </c>
      <c r="I760" s="7" t="str">
        <f t="shared" si="88"/>
        <v>PORTE 4 / PERFIL A</v>
      </c>
      <c r="J760" s="1">
        <f>VLOOKUP($A760,'De Para'!$D$2:$E$1051,2,0)</f>
        <v>423983.28</v>
      </c>
      <c r="K760" s="1">
        <f>VLOOKUP($A760,'De Para'!$A$2:$B$1051,2,0)</f>
        <v>489086.05387360993</v>
      </c>
      <c r="L760" s="1">
        <f>VLOOKUP(A760,'De Para'!$G$2:$H$1050,2,0)</f>
        <v>73277.064779428227</v>
      </c>
      <c r="M760">
        <f>VLOOKUP($A760,'De Para'!$J$2:$K$1051,2,0)</f>
        <v>103</v>
      </c>
      <c r="N760">
        <f t="shared" si="84"/>
        <v>1</v>
      </c>
      <c r="O760">
        <f t="shared" si="85"/>
        <v>1</v>
      </c>
      <c r="P760">
        <f t="shared" si="86"/>
        <v>1</v>
      </c>
      <c r="Q760">
        <f t="shared" si="87"/>
        <v>1</v>
      </c>
      <c r="R760" t="str">
        <f t="shared" si="89"/>
        <v>1111</v>
      </c>
      <c r="S760" s="29" t="e">
        <f>J760/#REF!</f>
        <v>#REF!</v>
      </c>
      <c r="T760" s="29" t="e">
        <f>K760/#REF!</f>
        <v>#REF!</v>
      </c>
      <c r="U760" s="29" t="e">
        <f>L760/#REF!</f>
        <v>#REF!</v>
      </c>
      <c r="W760" t="str">
        <f>VLOOKUP(R760,'De Para'!$O$9:$P$25,2,FALSE)</f>
        <v>Lojas com todas as metas</v>
      </c>
      <c r="X760">
        <f>VLOOKUP(W760,content!$B:$C,2,FALSE)</f>
        <v>741869</v>
      </c>
      <c r="Y760">
        <f>VLOOKUP(F760&amp;W760,content!$E:$H,4,FALSE)</f>
        <v>741916</v>
      </c>
    </row>
    <row r="761" spans="1:25" x14ac:dyDescent="0.25">
      <c r="A761">
        <v>1670</v>
      </c>
      <c r="B761" t="str">
        <f>VLOOKUP($A761,'De Para'!$AI$2:$AL$1051,2,0)</f>
        <v>SHOP PARK SHOP. BARUERI - SP</v>
      </c>
      <c r="C761">
        <f>VLOOKUP($A761,'De Para'!$AI$2:$AL$1051,3,0)</f>
        <v>314</v>
      </c>
      <c r="D761" t="str">
        <f>VLOOKUP($A761,'De Para'!$AI$2:$AL$1051,4,0)</f>
        <v>GDE SP</v>
      </c>
      <c r="E761">
        <v>0</v>
      </c>
      <c r="F761" s="7" t="str">
        <f>VLOOKUP($A761,'[1]PORTE 18-19'!$A$4:$M$1053,13,0)</f>
        <v>PORTE 2</v>
      </c>
      <c r="G761">
        <f>VLOOKUP($F761,'De Para'!$M$2:$O$7,3,0)</f>
        <v>70</v>
      </c>
      <c r="H761" s="7" t="str">
        <f>VLOOKUP($R761,'De Para'!$M$10:$N$25,2,0)</f>
        <v>PERFIL A</v>
      </c>
      <c r="I761" s="7" t="str">
        <f t="shared" si="88"/>
        <v>PORTE 2 / PERFIL A</v>
      </c>
      <c r="J761" s="1">
        <f>VLOOKUP($A761,'De Para'!$D$2:$E$1051,2,0)</f>
        <v>138803.70000000001</v>
      </c>
      <c r="K761" s="1">
        <f>VLOOKUP($A761,'De Para'!$A$2:$B$1051,2,0)</f>
        <v>157655.67856494212</v>
      </c>
      <c r="L761" s="1">
        <f>VLOOKUP(A761,'De Para'!$G$2:$H$1050,2,0)</f>
        <v>78680.573260282297</v>
      </c>
      <c r="M761">
        <f>VLOOKUP($A761,'De Para'!$J$2:$K$1051,2,0)</f>
        <v>57</v>
      </c>
      <c r="N761">
        <f t="shared" si="84"/>
        <v>1</v>
      </c>
      <c r="O761">
        <f t="shared" si="85"/>
        <v>1</v>
      </c>
      <c r="P761">
        <f t="shared" si="86"/>
        <v>1</v>
      </c>
      <c r="Q761">
        <f t="shared" si="87"/>
        <v>1</v>
      </c>
      <c r="R761" t="str">
        <f t="shared" si="89"/>
        <v>1111</v>
      </c>
      <c r="S761" s="29" t="e">
        <f>J761/#REF!</f>
        <v>#REF!</v>
      </c>
      <c r="T761" s="29" t="e">
        <f>K761/#REF!</f>
        <v>#REF!</v>
      </c>
      <c r="U761" s="29" t="e">
        <f>L761/#REF!</f>
        <v>#REF!</v>
      </c>
      <c r="W761" t="str">
        <f>VLOOKUP(R761,'De Para'!$O$9:$P$25,2,FALSE)</f>
        <v>Lojas com todas as metas</v>
      </c>
      <c r="X761">
        <f>VLOOKUP(W761,content!$B:$C,2,FALSE)</f>
        <v>741869</v>
      </c>
      <c r="Y761">
        <f>VLOOKUP(F761&amp;W761,content!$E:$H,4,FALSE)</f>
        <v>741882</v>
      </c>
    </row>
    <row r="762" spans="1:25" x14ac:dyDescent="0.25">
      <c r="A762">
        <v>1671</v>
      </c>
      <c r="B762" t="str">
        <f>VLOOKUP($A762,'De Para'!$AI$2:$AL$1051,2,0)</f>
        <v>PETROLINA - PE</v>
      </c>
      <c r="C762">
        <f>VLOOKUP($A762,'De Para'!$AI$2:$AL$1051,3,0)</f>
        <v>415</v>
      </c>
      <c r="D762" t="str">
        <f>VLOOKUP($A762,'De Para'!$AI$2:$AL$1051,4,0)</f>
        <v>MG/NE</v>
      </c>
      <c r="E762">
        <v>0</v>
      </c>
      <c r="F762" s="7" t="str">
        <f>VLOOKUP($A762,'[1]PORTE 18-19'!$A$4:$M$1053,13,0)</f>
        <v>PORTE 4</v>
      </c>
      <c r="G762">
        <f>VLOOKUP($F762,'De Para'!$M$2:$O$7,3,0)</f>
        <v>115</v>
      </c>
      <c r="H762" s="7" t="str">
        <f>VLOOKUP($R762,'De Para'!$M$10:$N$25,2,0)</f>
        <v>PERFIL A</v>
      </c>
      <c r="I762" s="7" t="str">
        <f t="shared" si="88"/>
        <v>PORTE 4 / PERFIL A</v>
      </c>
      <c r="J762" s="1">
        <f>VLOOKUP($A762,'De Para'!$D$2:$E$1051,2,0)</f>
        <v>277294.02999999997</v>
      </c>
      <c r="K762" s="1">
        <f>VLOOKUP($A762,'De Para'!$A$2:$B$1051,2,0)</f>
        <v>629239.30839666526</v>
      </c>
      <c r="L762" s="1">
        <f>VLOOKUP(A762,'De Para'!$G$2:$H$1050,2,0)</f>
        <v>58092.081123666212</v>
      </c>
      <c r="M762">
        <f>VLOOKUP($A762,'De Para'!$J$2:$K$1051,2,0)</f>
        <v>171</v>
      </c>
      <c r="N762">
        <f t="shared" si="84"/>
        <v>1</v>
      </c>
      <c r="O762">
        <f t="shared" si="85"/>
        <v>1</v>
      </c>
      <c r="P762">
        <f t="shared" si="86"/>
        <v>1</v>
      </c>
      <c r="Q762">
        <f t="shared" si="87"/>
        <v>1</v>
      </c>
      <c r="R762" t="str">
        <f t="shared" si="89"/>
        <v>1111</v>
      </c>
      <c r="S762" s="29" t="e">
        <f>J762/#REF!</f>
        <v>#REF!</v>
      </c>
      <c r="T762" s="29" t="e">
        <f>K762/#REF!</f>
        <v>#REF!</v>
      </c>
      <c r="U762" s="29" t="e">
        <f>L762/#REF!</f>
        <v>#REF!</v>
      </c>
      <c r="W762" t="str">
        <f>VLOOKUP(R762,'De Para'!$O$9:$P$25,2,FALSE)</f>
        <v>Lojas com todas as metas</v>
      </c>
      <c r="X762">
        <f>VLOOKUP(W762,content!$B:$C,2,FALSE)</f>
        <v>741869</v>
      </c>
      <c r="Y762">
        <f>VLOOKUP(F762&amp;W762,content!$E:$H,4,FALSE)</f>
        <v>741916</v>
      </c>
    </row>
    <row r="763" spans="1:25" x14ac:dyDescent="0.25">
      <c r="A763">
        <v>1672</v>
      </c>
      <c r="B763" t="str">
        <f>VLOOKUP($A763,'De Para'!$AI$2:$AL$1051,2,0)</f>
        <v>ILHÉUS - BA</v>
      </c>
      <c r="C763">
        <f>VLOOKUP($A763,'De Para'!$AI$2:$AL$1051,3,0)</f>
        <v>416</v>
      </c>
      <c r="D763" t="str">
        <f>VLOOKUP($A763,'De Para'!$AI$2:$AL$1051,4,0)</f>
        <v>MG/NE</v>
      </c>
      <c r="E763">
        <v>0</v>
      </c>
      <c r="F763" s="7" t="str">
        <f>VLOOKUP($A763,'[1]PORTE 18-19'!$A$4:$M$1053,13,0)</f>
        <v>PORTE 4</v>
      </c>
      <c r="G763">
        <f>VLOOKUP($F763,'De Para'!$M$2:$O$7,3,0)</f>
        <v>115</v>
      </c>
      <c r="H763" s="7" t="str">
        <f>VLOOKUP($R763,'De Para'!$M$10:$N$25,2,0)</f>
        <v>PERFIL A</v>
      </c>
      <c r="I763" s="7" t="str">
        <f t="shared" si="88"/>
        <v>PORTE 4 / PERFIL A</v>
      </c>
      <c r="J763" s="1">
        <f>VLOOKUP($A763,'De Para'!$D$2:$E$1051,2,0)</f>
        <v>323802.57</v>
      </c>
      <c r="K763" s="1">
        <f>VLOOKUP($A763,'De Para'!$A$2:$B$1051,2,0)</f>
        <v>548648.25938526692</v>
      </c>
      <c r="L763" s="1">
        <f>VLOOKUP(A763,'De Para'!$G$2:$H$1050,2,0)</f>
        <v>92559.450450441262</v>
      </c>
      <c r="M763">
        <f>VLOOKUP($A763,'De Para'!$J$2:$K$1051,2,0)</f>
        <v>117</v>
      </c>
      <c r="N763">
        <f t="shared" ref="N763:N825" si="90">IF(J763&gt;0,1,0)</f>
        <v>1</v>
      </c>
      <c r="O763">
        <f t="shared" ref="O763:O825" si="91">IF(K763&gt;0,1,0)</f>
        <v>1</v>
      </c>
      <c r="P763">
        <f t="shared" ref="P763:P825" si="92">IF(L763&gt;0,1,0)</f>
        <v>1</v>
      </c>
      <c r="Q763">
        <f t="shared" ref="Q763:Q825" si="93">IF(M763&gt;0,1,0)</f>
        <v>1</v>
      </c>
      <c r="R763" t="str">
        <f t="shared" si="89"/>
        <v>1111</v>
      </c>
      <c r="S763" s="29" t="e">
        <f>J763/#REF!</f>
        <v>#REF!</v>
      </c>
      <c r="T763" s="29" t="e">
        <f>K763/#REF!</f>
        <v>#REF!</v>
      </c>
      <c r="U763" s="29" t="e">
        <f>L763/#REF!</f>
        <v>#REF!</v>
      </c>
      <c r="W763" t="str">
        <f>VLOOKUP(R763,'De Para'!$O$9:$P$25,2,FALSE)</f>
        <v>Lojas com todas as metas</v>
      </c>
      <c r="X763">
        <f>VLOOKUP(W763,content!$B:$C,2,FALSE)</f>
        <v>741869</v>
      </c>
      <c r="Y763">
        <f>VLOOKUP(F763&amp;W763,content!$E:$H,4,FALSE)</f>
        <v>741916</v>
      </c>
    </row>
    <row r="764" spans="1:25" x14ac:dyDescent="0.25">
      <c r="A764">
        <v>1676</v>
      </c>
      <c r="B764" t="str">
        <f>VLOOKUP($A764,'De Para'!$AI$2:$AL$1051,2,0)</f>
        <v>SHOP CAPIM DOURADO - PALMAS - TO</v>
      </c>
      <c r="C764">
        <f>VLOOKUP($A764,'De Para'!$AI$2:$AL$1051,3,0)</f>
        <v>418</v>
      </c>
      <c r="D764" t="str">
        <f>VLOOKUP($A764,'De Para'!$AI$2:$AL$1051,4,0)</f>
        <v>MG/NE</v>
      </c>
      <c r="E764">
        <v>0</v>
      </c>
      <c r="F764" s="7" t="str">
        <f>VLOOKUP($A764,'[1]PORTE 18-19'!$A$4:$M$1053,13,0)</f>
        <v>PORTE 3</v>
      </c>
      <c r="G764">
        <f>VLOOKUP($F764,'De Para'!$M$2:$O$7,3,0)</f>
        <v>90</v>
      </c>
      <c r="H764" s="7" t="str">
        <f>VLOOKUP($R764,'De Para'!$M$10:$N$25,2,0)</f>
        <v>PERFIL A</v>
      </c>
      <c r="I764" s="7" t="str">
        <f t="shared" si="88"/>
        <v>PORTE 3 / PERFIL A</v>
      </c>
      <c r="J764" s="1">
        <f>VLOOKUP($A764,'De Para'!$D$2:$E$1051,2,0)</f>
        <v>126287.7</v>
      </c>
      <c r="K764" s="1">
        <f>VLOOKUP($A764,'De Para'!$A$2:$B$1051,2,0)</f>
        <v>190107.79125595067</v>
      </c>
      <c r="L764" s="1">
        <f>VLOOKUP(A764,'De Para'!$G$2:$H$1050,2,0)</f>
        <v>59471.374053528285</v>
      </c>
      <c r="M764">
        <f>VLOOKUP($A764,'De Para'!$J$2:$K$1051,2,0)</f>
        <v>36</v>
      </c>
      <c r="N764">
        <f t="shared" si="90"/>
        <v>1</v>
      </c>
      <c r="O764">
        <f t="shared" si="91"/>
        <v>1</v>
      </c>
      <c r="P764">
        <f t="shared" si="92"/>
        <v>1</v>
      </c>
      <c r="Q764">
        <f t="shared" si="93"/>
        <v>1</v>
      </c>
      <c r="R764" t="str">
        <f t="shared" si="89"/>
        <v>1111</v>
      </c>
      <c r="S764" s="29" t="e">
        <f>J764/#REF!</f>
        <v>#REF!</v>
      </c>
      <c r="T764" s="29" t="e">
        <f>K764/#REF!</f>
        <v>#REF!</v>
      </c>
      <c r="U764" s="29" t="e">
        <f>L764/#REF!</f>
        <v>#REF!</v>
      </c>
      <c r="W764" t="str">
        <f>VLOOKUP(R764,'De Para'!$O$9:$P$25,2,FALSE)</f>
        <v>Lojas com todas as metas</v>
      </c>
      <c r="X764">
        <f>VLOOKUP(W764,content!$B:$C,2,FALSE)</f>
        <v>741869</v>
      </c>
      <c r="Y764">
        <f>VLOOKUP(F764&amp;W764,content!$E:$H,4,FALSE)</f>
        <v>741893</v>
      </c>
    </row>
    <row r="765" spans="1:25" x14ac:dyDescent="0.25">
      <c r="A765">
        <v>1678</v>
      </c>
      <c r="B765" t="str">
        <f>VLOOKUP($A765,'De Para'!$AI$2:$AL$1051,2,0)</f>
        <v>FORTALEZA 1 - CE</v>
      </c>
      <c r="C765">
        <f>VLOOKUP($A765,'De Para'!$AI$2:$AL$1051,3,0)</f>
        <v>418</v>
      </c>
      <c r="D765" t="str">
        <f>VLOOKUP($A765,'De Para'!$AI$2:$AL$1051,4,0)</f>
        <v>MG/NE</v>
      </c>
      <c r="E765">
        <v>0</v>
      </c>
      <c r="F765" s="7" t="str">
        <f>VLOOKUP($A765,'[1]PORTE 18-19'!$A$4:$M$1053,13,0)</f>
        <v>PORTE 4</v>
      </c>
      <c r="G765">
        <f>VLOOKUP($F765,'De Para'!$M$2:$O$7,3,0)</f>
        <v>115</v>
      </c>
      <c r="H765" s="7" t="str">
        <f>VLOOKUP($R765,'De Para'!$M$10:$N$25,2,0)</f>
        <v>PERFIL A</v>
      </c>
      <c r="I765" s="7" t="str">
        <f t="shared" si="88"/>
        <v>PORTE 4 / PERFIL A</v>
      </c>
      <c r="J765" s="1">
        <f>VLOOKUP($A765,'De Para'!$D$2:$E$1051,2,0)</f>
        <v>219787.80000000002</v>
      </c>
      <c r="K765" s="1">
        <f>VLOOKUP($A765,'De Para'!$A$2:$B$1051,2,0)</f>
        <v>378251.66569123301</v>
      </c>
      <c r="L765" s="1">
        <f>VLOOKUP(A765,'De Para'!$G$2:$H$1050,2,0)</f>
        <v>55325.670676061141</v>
      </c>
      <c r="M765">
        <f>VLOOKUP($A765,'De Para'!$J$2:$K$1051,2,0)</f>
        <v>112</v>
      </c>
      <c r="N765">
        <f t="shared" si="90"/>
        <v>1</v>
      </c>
      <c r="O765">
        <f t="shared" si="91"/>
        <v>1</v>
      </c>
      <c r="P765">
        <f t="shared" si="92"/>
        <v>1</v>
      </c>
      <c r="Q765">
        <f t="shared" si="93"/>
        <v>1</v>
      </c>
      <c r="R765" t="str">
        <f t="shared" si="89"/>
        <v>1111</v>
      </c>
      <c r="S765" s="29" t="e">
        <f>J765/#REF!</f>
        <v>#REF!</v>
      </c>
      <c r="T765" s="29" t="e">
        <f>K765/#REF!</f>
        <v>#REF!</v>
      </c>
      <c r="U765" s="29" t="e">
        <f>L765/#REF!</f>
        <v>#REF!</v>
      </c>
      <c r="W765" t="str">
        <f>VLOOKUP(R765,'De Para'!$O$9:$P$25,2,FALSE)</f>
        <v>Lojas com todas as metas</v>
      </c>
      <c r="X765">
        <f>VLOOKUP(W765,content!$B:$C,2,FALSE)</f>
        <v>741869</v>
      </c>
      <c r="Y765">
        <f>VLOOKUP(F765&amp;W765,content!$E:$H,4,FALSE)</f>
        <v>741916</v>
      </c>
    </row>
    <row r="766" spans="1:25" x14ac:dyDescent="0.25">
      <c r="A766">
        <v>1679</v>
      </c>
      <c r="B766" t="str">
        <f>VLOOKUP($A766,'De Para'!$AI$2:$AL$1051,2,0)</f>
        <v>FORTALEZA 3 - CE</v>
      </c>
      <c r="C766">
        <f>VLOOKUP($A766,'De Para'!$AI$2:$AL$1051,3,0)</f>
        <v>418</v>
      </c>
      <c r="D766" t="str">
        <f>VLOOKUP($A766,'De Para'!$AI$2:$AL$1051,4,0)</f>
        <v>MG/NE</v>
      </c>
      <c r="E766">
        <v>0</v>
      </c>
      <c r="F766" s="7" t="str">
        <f>VLOOKUP($A766,'[1]PORTE 18-19'!$A$4:$M$1053,13,0)</f>
        <v>PORTE 4</v>
      </c>
      <c r="G766">
        <f>VLOOKUP($F766,'De Para'!$M$2:$O$7,3,0)</f>
        <v>115</v>
      </c>
      <c r="H766" s="7" t="str">
        <f>VLOOKUP($R766,'De Para'!$M$10:$N$25,2,0)</f>
        <v>PERFIL A</v>
      </c>
      <c r="I766" s="7" t="str">
        <f t="shared" si="88"/>
        <v>PORTE 4 / PERFIL A</v>
      </c>
      <c r="J766" s="1">
        <f>VLOOKUP($A766,'De Para'!$D$2:$E$1051,2,0)</f>
        <v>255741.40999999997</v>
      </c>
      <c r="K766" s="1">
        <f>VLOOKUP($A766,'De Para'!$A$2:$B$1051,2,0)</f>
        <v>514967.95808253501</v>
      </c>
      <c r="L766" s="1">
        <f>VLOOKUP(A766,'De Para'!$G$2:$H$1050,2,0)</f>
        <v>43751.348264077205</v>
      </c>
      <c r="M766">
        <f>VLOOKUP($A766,'De Para'!$J$2:$K$1051,2,0)</f>
        <v>123</v>
      </c>
      <c r="N766">
        <f t="shared" si="90"/>
        <v>1</v>
      </c>
      <c r="O766">
        <f t="shared" si="91"/>
        <v>1</v>
      </c>
      <c r="P766">
        <f t="shared" si="92"/>
        <v>1</v>
      </c>
      <c r="Q766">
        <f t="shared" si="93"/>
        <v>1</v>
      </c>
      <c r="R766" t="str">
        <f t="shared" si="89"/>
        <v>1111</v>
      </c>
      <c r="S766" s="29" t="e">
        <f>J766/#REF!</f>
        <v>#REF!</v>
      </c>
      <c r="T766" s="29" t="e">
        <f>K766/#REF!</f>
        <v>#REF!</v>
      </c>
      <c r="U766" s="29" t="e">
        <f>L766/#REF!</f>
        <v>#REF!</v>
      </c>
      <c r="W766" t="str">
        <f>VLOOKUP(R766,'De Para'!$O$9:$P$25,2,FALSE)</f>
        <v>Lojas com todas as metas</v>
      </c>
      <c r="X766">
        <f>VLOOKUP(W766,content!$B:$C,2,FALSE)</f>
        <v>741869</v>
      </c>
      <c r="Y766">
        <f>VLOOKUP(F766&amp;W766,content!$E:$H,4,FALSE)</f>
        <v>741916</v>
      </c>
    </row>
    <row r="767" spans="1:25" x14ac:dyDescent="0.25">
      <c r="A767">
        <v>1681</v>
      </c>
      <c r="B767" t="str">
        <f>VLOOKUP($A767,'De Para'!$AI$2:$AL$1051,2,0)</f>
        <v>SHOP ESTAÇÃO BH 2 - MG</v>
      </c>
      <c r="C767">
        <f>VLOOKUP($A767,'De Para'!$AI$2:$AL$1051,3,0)</f>
        <v>412</v>
      </c>
      <c r="D767" t="str">
        <f>VLOOKUP($A767,'De Para'!$AI$2:$AL$1051,4,0)</f>
        <v>MG/NE</v>
      </c>
      <c r="E767">
        <v>0</v>
      </c>
      <c r="F767" s="7" t="str">
        <f>VLOOKUP($A767,'[1]PORTE 18-19'!$A$4:$M$1053,13,0)</f>
        <v>PORTE 4</v>
      </c>
      <c r="G767">
        <f>VLOOKUP($F767,'De Para'!$M$2:$O$7,3,0)</f>
        <v>115</v>
      </c>
      <c r="H767" s="7" t="str">
        <f>VLOOKUP($R767,'De Para'!$M$10:$N$25,2,0)</f>
        <v>PERFIL A</v>
      </c>
      <c r="I767" s="7" t="str">
        <f t="shared" si="88"/>
        <v>PORTE 4 / PERFIL A</v>
      </c>
      <c r="J767" s="1">
        <f>VLOOKUP($A767,'De Para'!$D$2:$E$1051,2,0)</f>
        <v>255548.56</v>
      </c>
      <c r="K767" s="1">
        <f>VLOOKUP($A767,'De Para'!$A$2:$B$1051,2,0)</f>
        <v>306006.32667483087</v>
      </c>
      <c r="L767" s="1">
        <f>VLOOKUP(A767,'De Para'!$G$2:$H$1050,2,0)</f>
        <v>114903.50941132137</v>
      </c>
      <c r="M767">
        <f>VLOOKUP($A767,'De Para'!$J$2:$K$1051,2,0)</f>
        <v>109</v>
      </c>
      <c r="N767">
        <f t="shared" si="90"/>
        <v>1</v>
      </c>
      <c r="O767">
        <f t="shared" si="91"/>
        <v>1</v>
      </c>
      <c r="P767">
        <f t="shared" si="92"/>
        <v>1</v>
      </c>
      <c r="Q767">
        <f t="shared" si="93"/>
        <v>1</v>
      </c>
      <c r="R767" t="str">
        <f t="shared" si="89"/>
        <v>1111</v>
      </c>
      <c r="S767" s="29" t="e">
        <f>J767/#REF!</f>
        <v>#REF!</v>
      </c>
      <c r="T767" s="29" t="e">
        <f>K767/#REF!</f>
        <v>#REF!</v>
      </c>
      <c r="U767" s="29" t="e">
        <f>L767/#REF!</f>
        <v>#REF!</v>
      </c>
      <c r="W767" t="str">
        <f>VLOOKUP(R767,'De Para'!$O$9:$P$25,2,FALSE)</f>
        <v>Lojas com todas as metas</v>
      </c>
      <c r="X767">
        <f>VLOOKUP(W767,content!$B:$C,2,FALSE)</f>
        <v>741869</v>
      </c>
      <c r="Y767">
        <f>VLOOKUP(F767&amp;W767,content!$E:$H,4,FALSE)</f>
        <v>741916</v>
      </c>
    </row>
    <row r="768" spans="1:25" x14ac:dyDescent="0.25">
      <c r="A768">
        <v>1682</v>
      </c>
      <c r="B768" t="str">
        <f>VLOOKUP($A768,'De Para'!$AI$2:$AL$1051,2,0)</f>
        <v>SHOP METROPOLITAN GARDEN - MG</v>
      </c>
      <c r="C768">
        <f>VLOOKUP($A768,'De Para'!$AI$2:$AL$1051,3,0)</f>
        <v>411</v>
      </c>
      <c r="D768" t="str">
        <f>VLOOKUP($A768,'De Para'!$AI$2:$AL$1051,4,0)</f>
        <v>MG/NE</v>
      </c>
      <c r="E768">
        <v>0</v>
      </c>
      <c r="F768" s="7" t="str">
        <f>VLOOKUP($A768,'[1]PORTE 18-19'!$A$4:$M$1053,13,0)</f>
        <v>PORTE 3</v>
      </c>
      <c r="G768">
        <f>VLOOKUP($F768,'De Para'!$M$2:$O$7,3,0)</f>
        <v>90</v>
      </c>
      <c r="H768" s="7" t="str">
        <f>VLOOKUP($R768,'De Para'!$M$10:$N$25,2,0)</f>
        <v>PERFIL A</v>
      </c>
      <c r="I768" s="7" t="str">
        <f t="shared" si="88"/>
        <v>PORTE 3 / PERFIL A</v>
      </c>
      <c r="J768" s="1">
        <f>VLOOKUP($A768,'De Para'!$D$2:$E$1051,2,0)</f>
        <v>210480.84999999995</v>
      </c>
      <c r="K768" s="1">
        <f>VLOOKUP($A768,'De Para'!$A$2:$B$1051,2,0)</f>
        <v>277246.10863735049</v>
      </c>
      <c r="L768" s="1">
        <f>VLOOKUP(A768,'De Para'!$G$2:$H$1050,2,0)</f>
        <v>108564.49473257904</v>
      </c>
      <c r="M768">
        <f>VLOOKUP($A768,'De Para'!$J$2:$K$1051,2,0)</f>
        <v>100</v>
      </c>
      <c r="N768">
        <f t="shared" si="90"/>
        <v>1</v>
      </c>
      <c r="O768">
        <f t="shared" si="91"/>
        <v>1</v>
      </c>
      <c r="P768">
        <f t="shared" si="92"/>
        <v>1</v>
      </c>
      <c r="Q768">
        <f t="shared" si="93"/>
        <v>1</v>
      </c>
      <c r="R768" t="str">
        <f t="shared" si="89"/>
        <v>1111</v>
      </c>
      <c r="S768" s="29" t="e">
        <f>J768/#REF!</f>
        <v>#REF!</v>
      </c>
      <c r="T768" s="29" t="e">
        <f>K768/#REF!</f>
        <v>#REF!</v>
      </c>
      <c r="U768" s="29" t="e">
        <f>L768/#REF!</f>
        <v>#REF!</v>
      </c>
      <c r="W768" t="str">
        <f>VLOOKUP(R768,'De Para'!$O$9:$P$25,2,FALSE)</f>
        <v>Lojas com todas as metas</v>
      </c>
      <c r="X768">
        <f>VLOOKUP(W768,content!$B:$C,2,FALSE)</f>
        <v>741869</v>
      </c>
      <c r="Y768">
        <f>VLOOKUP(F768&amp;W768,content!$E:$H,4,FALSE)</f>
        <v>741893</v>
      </c>
    </row>
    <row r="769" spans="1:25" x14ac:dyDescent="0.25">
      <c r="A769">
        <v>1683</v>
      </c>
      <c r="B769" t="str">
        <f>VLOOKUP($A769,'De Para'!$AI$2:$AL$1051,2,0)</f>
        <v>SHOP PARQUE DAS BANDEIRAS - SP</v>
      </c>
      <c r="C769">
        <f>VLOOKUP($A769,'De Para'!$AI$2:$AL$1051,3,0)</f>
        <v>114</v>
      </c>
      <c r="D769" t="str">
        <f>VLOOKUP($A769,'De Para'!$AI$2:$AL$1051,4,0)</f>
        <v>SPI/CO</v>
      </c>
      <c r="E769">
        <v>0</v>
      </c>
      <c r="F769" s="7" t="str">
        <f>VLOOKUP($A769,'[1]PORTE 18-19'!$A$4:$M$1053,13,0)</f>
        <v>PORTE 4</v>
      </c>
      <c r="G769">
        <f>VLOOKUP($F769,'De Para'!$M$2:$O$7,3,0)</f>
        <v>115</v>
      </c>
      <c r="H769" s="7" t="str">
        <f>VLOOKUP($R769,'De Para'!$M$10:$N$25,2,0)</f>
        <v>PERFIL A</v>
      </c>
      <c r="I769" s="7" t="str">
        <f t="shared" si="88"/>
        <v>PORTE 4 / PERFIL A</v>
      </c>
      <c r="J769" s="1">
        <f>VLOOKUP($A769,'De Para'!$D$2:$E$1051,2,0)</f>
        <v>312878.52</v>
      </c>
      <c r="K769" s="1">
        <f>VLOOKUP($A769,'De Para'!$A$2:$B$1051,2,0)</f>
        <v>343627.47613295092</v>
      </c>
      <c r="L769" s="1">
        <f>VLOOKUP(A769,'De Para'!$G$2:$H$1050,2,0)</f>
        <v>71146.473151979866</v>
      </c>
      <c r="M769">
        <f>VLOOKUP($A769,'De Para'!$J$2:$K$1051,2,0)</f>
        <v>91</v>
      </c>
      <c r="N769">
        <f t="shared" si="90"/>
        <v>1</v>
      </c>
      <c r="O769">
        <f t="shared" si="91"/>
        <v>1</v>
      </c>
      <c r="P769">
        <f t="shared" si="92"/>
        <v>1</v>
      </c>
      <c r="Q769">
        <f t="shared" si="93"/>
        <v>1</v>
      </c>
      <c r="R769" t="str">
        <f t="shared" si="89"/>
        <v>1111</v>
      </c>
      <c r="S769" s="29" t="e">
        <f>J769/#REF!</f>
        <v>#REF!</v>
      </c>
      <c r="T769" s="29" t="e">
        <f>K769/#REF!</f>
        <v>#REF!</v>
      </c>
      <c r="U769" s="29" t="e">
        <f>L769/#REF!</f>
        <v>#REF!</v>
      </c>
      <c r="W769" t="str">
        <f>VLOOKUP(R769,'De Para'!$O$9:$P$25,2,FALSE)</f>
        <v>Lojas com todas as metas</v>
      </c>
      <c r="X769">
        <f>VLOOKUP(W769,content!$B:$C,2,FALSE)</f>
        <v>741869</v>
      </c>
      <c r="Y769">
        <f>VLOOKUP(F769&amp;W769,content!$E:$H,4,FALSE)</f>
        <v>741916</v>
      </c>
    </row>
    <row r="770" spans="1:25" x14ac:dyDescent="0.25">
      <c r="A770">
        <v>1685</v>
      </c>
      <c r="B770" t="str">
        <f>VLOOKUP($A770,'De Para'!$AI$2:$AL$1051,2,0)</f>
        <v>SHOP RIOMAR - PE</v>
      </c>
      <c r="C770">
        <f>VLOOKUP($A770,'De Para'!$AI$2:$AL$1051,3,0)</f>
        <v>612</v>
      </c>
      <c r="D770" t="str">
        <f>VLOOKUP($A770,'De Para'!$AI$2:$AL$1051,4,0)</f>
        <v>PREMIUM</v>
      </c>
      <c r="E770">
        <v>0</v>
      </c>
      <c r="F770" s="7" t="str">
        <f>VLOOKUP($A770,'[1]PORTE 18-19'!$A$4:$M$1053,13,0)</f>
        <v>PORTE 5</v>
      </c>
      <c r="G770">
        <f>VLOOKUP($F770,'De Para'!$M$2:$O$7,3,0)</f>
        <v>140</v>
      </c>
      <c r="H770" s="7" t="str">
        <f>VLOOKUP($R770,'De Para'!$M$10:$N$25,2,0)</f>
        <v>PERFIL A</v>
      </c>
      <c r="I770" s="7" t="str">
        <f t="shared" si="88"/>
        <v>PORTE 5 / PERFIL A</v>
      </c>
      <c r="J770" s="1">
        <f>VLOOKUP($A770,'De Para'!$D$2:$E$1051,2,0)</f>
        <v>90165.049999999988</v>
      </c>
      <c r="K770" s="1">
        <f>VLOOKUP($A770,'De Para'!$A$2:$B$1051,2,0)</f>
        <v>500897.17053089751</v>
      </c>
      <c r="L770" s="1">
        <f>VLOOKUP(A770,'De Para'!$G$2:$H$1050,2,0)</f>
        <v>108559.66002573354</v>
      </c>
      <c r="M770">
        <f>VLOOKUP($A770,'De Para'!$J$2:$K$1051,2,0)</f>
        <v>65</v>
      </c>
      <c r="N770">
        <f t="shared" si="90"/>
        <v>1</v>
      </c>
      <c r="O770">
        <f t="shared" si="91"/>
        <v>1</v>
      </c>
      <c r="P770">
        <f t="shared" si="92"/>
        <v>1</v>
      </c>
      <c r="Q770">
        <f t="shared" si="93"/>
        <v>1</v>
      </c>
      <c r="R770" t="str">
        <f t="shared" si="89"/>
        <v>1111</v>
      </c>
      <c r="S770" s="29" t="e">
        <f>J770/#REF!</f>
        <v>#REF!</v>
      </c>
      <c r="T770" s="29" t="e">
        <f>K770/#REF!</f>
        <v>#REF!</v>
      </c>
      <c r="U770" s="29" t="e">
        <f>L770/#REF!</f>
        <v>#REF!</v>
      </c>
      <c r="W770" t="str">
        <f>VLOOKUP(R770,'De Para'!$O$9:$P$25,2,FALSE)</f>
        <v>Lojas com todas as metas</v>
      </c>
      <c r="X770">
        <f>VLOOKUP(W770,content!$B:$C,2,FALSE)</f>
        <v>741869</v>
      </c>
      <c r="Y770">
        <f>VLOOKUP(F770&amp;W770,content!$E:$H,4,FALSE)</f>
        <v>741921</v>
      </c>
    </row>
    <row r="771" spans="1:25" x14ac:dyDescent="0.25">
      <c r="A771">
        <v>1686</v>
      </c>
      <c r="B771" t="str">
        <f>VLOOKUP($A771,'De Para'!$AI$2:$AL$1051,2,0)</f>
        <v>PALMAS JK CENTRO - TO</v>
      </c>
      <c r="C771">
        <f>VLOOKUP($A771,'De Para'!$AI$2:$AL$1051,3,0)</f>
        <v>418</v>
      </c>
      <c r="D771" t="str">
        <f>VLOOKUP($A771,'De Para'!$AI$2:$AL$1051,4,0)</f>
        <v>MG/NE</v>
      </c>
      <c r="E771">
        <v>0</v>
      </c>
      <c r="F771" s="7" t="str">
        <f>VLOOKUP($A771,'[1]PORTE 18-19'!$A$4:$M$1053,13,0)</f>
        <v>PORTE 3</v>
      </c>
      <c r="G771">
        <f>VLOOKUP($F771,'De Para'!$M$2:$O$7,3,0)</f>
        <v>90</v>
      </c>
      <c r="H771" s="7" t="str">
        <f>VLOOKUP($R771,'De Para'!$M$10:$N$25,2,0)</f>
        <v>PERFIL A</v>
      </c>
      <c r="I771" s="7" t="str">
        <f t="shared" si="88"/>
        <v>PORTE 3 / PERFIL A</v>
      </c>
      <c r="J771" s="1">
        <f>VLOOKUP($A771,'De Para'!$D$2:$E$1051,2,0)</f>
        <v>295563.42</v>
      </c>
      <c r="K771" s="1">
        <f>VLOOKUP($A771,'De Para'!$A$2:$B$1051,2,0)</f>
        <v>328643.15292434237</v>
      </c>
      <c r="L771" s="1">
        <f>VLOOKUP(A771,'De Para'!$G$2:$H$1050,2,0)</f>
        <v>61845.368636877807</v>
      </c>
      <c r="M771">
        <f>VLOOKUP($A771,'De Para'!$J$2:$K$1051,2,0)</f>
        <v>63</v>
      </c>
      <c r="N771">
        <f t="shared" si="90"/>
        <v>1</v>
      </c>
      <c r="O771">
        <f t="shared" si="91"/>
        <v>1</v>
      </c>
      <c r="P771">
        <f t="shared" si="92"/>
        <v>1</v>
      </c>
      <c r="Q771">
        <f t="shared" si="93"/>
        <v>1</v>
      </c>
      <c r="R771" t="str">
        <f t="shared" si="89"/>
        <v>1111</v>
      </c>
      <c r="S771" s="29" t="e">
        <f>J771/#REF!</f>
        <v>#REF!</v>
      </c>
      <c r="T771" s="29" t="e">
        <f>K771/#REF!</f>
        <v>#REF!</v>
      </c>
      <c r="U771" s="29" t="e">
        <f>L771/#REF!</f>
        <v>#REF!</v>
      </c>
      <c r="W771" t="str">
        <f>VLOOKUP(R771,'De Para'!$O$9:$P$25,2,FALSE)</f>
        <v>Lojas com todas as metas</v>
      </c>
      <c r="X771">
        <f>VLOOKUP(W771,content!$B:$C,2,FALSE)</f>
        <v>741869</v>
      </c>
      <c r="Y771">
        <f>VLOOKUP(F771&amp;W771,content!$E:$H,4,FALSE)</f>
        <v>741893</v>
      </c>
    </row>
    <row r="772" spans="1:25" x14ac:dyDescent="0.25">
      <c r="A772">
        <v>1687</v>
      </c>
      <c r="B772" t="str">
        <f>VLOOKUP($A772,'De Para'!$AI$2:$AL$1051,2,0)</f>
        <v>SHOP BELA VISTA - BA</v>
      </c>
      <c r="C772">
        <f>VLOOKUP($A772,'De Para'!$AI$2:$AL$1051,3,0)</f>
        <v>416</v>
      </c>
      <c r="D772" t="str">
        <f>VLOOKUP($A772,'De Para'!$AI$2:$AL$1051,4,0)</f>
        <v>MG/NE</v>
      </c>
      <c r="E772">
        <v>0</v>
      </c>
      <c r="F772" s="7" t="str">
        <f>VLOOKUP($A772,'[1]PORTE 18-19'!$A$4:$M$1053,13,0)</f>
        <v>PORTE 4</v>
      </c>
      <c r="G772">
        <f>VLOOKUP($F772,'De Para'!$M$2:$O$7,3,0)</f>
        <v>115</v>
      </c>
      <c r="H772" s="7" t="str">
        <f>VLOOKUP($R772,'De Para'!$M$10:$N$25,2,0)</f>
        <v>PERFIL A</v>
      </c>
      <c r="I772" s="7" t="str">
        <f t="shared" si="88"/>
        <v>PORTE 4 / PERFIL A</v>
      </c>
      <c r="J772" s="1">
        <f>VLOOKUP($A772,'De Para'!$D$2:$E$1051,2,0)</f>
        <v>173960.95000000004</v>
      </c>
      <c r="K772" s="1">
        <f>VLOOKUP($A772,'De Para'!$A$2:$B$1051,2,0)</f>
        <v>771959.91230581654</v>
      </c>
      <c r="L772" s="1">
        <f>VLOOKUP(A772,'De Para'!$G$2:$H$1050,2,0)</f>
        <v>79987.655733729189</v>
      </c>
      <c r="M772">
        <f>VLOOKUP($A772,'De Para'!$J$2:$K$1051,2,0)</f>
        <v>90</v>
      </c>
      <c r="N772">
        <f t="shared" si="90"/>
        <v>1</v>
      </c>
      <c r="O772">
        <f t="shared" si="91"/>
        <v>1</v>
      </c>
      <c r="P772">
        <f t="shared" si="92"/>
        <v>1</v>
      </c>
      <c r="Q772">
        <f t="shared" si="93"/>
        <v>1</v>
      </c>
      <c r="R772" t="str">
        <f t="shared" si="89"/>
        <v>1111</v>
      </c>
      <c r="S772" s="29" t="e">
        <f>J772/#REF!</f>
        <v>#REF!</v>
      </c>
      <c r="T772" s="29" t="e">
        <f>K772/#REF!</f>
        <v>#REF!</v>
      </c>
      <c r="U772" s="29" t="e">
        <f>L772/#REF!</f>
        <v>#REF!</v>
      </c>
      <c r="W772" t="str">
        <f>VLOOKUP(R772,'De Para'!$O$9:$P$25,2,FALSE)</f>
        <v>Lojas com todas as metas</v>
      </c>
      <c r="X772">
        <f>VLOOKUP(W772,content!$B:$C,2,FALSE)</f>
        <v>741869</v>
      </c>
      <c r="Y772">
        <f>VLOOKUP(F772&amp;W772,content!$E:$H,4,FALSE)</f>
        <v>741916</v>
      </c>
    </row>
    <row r="773" spans="1:25" x14ac:dyDescent="0.25">
      <c r="A773">
        <v>1688</v>
      </c>
      <c r="B773" t="str">
        <f>VLOOKUP($A773,'De Para'!$AI$2:$AL$1051,2,0)</f>
        <v>MACEIO - AL</v>
      </c>
      <c r="C773">
        <f>VLOOKUP($A773,'De Para'!$AI$2:$AL$1051,3,0)</f>
        <v>419</v>
      </c>
      <c r="D773" t="str">
        <f>VLOOKUP($A773,'De Para'!$AI$2:$AL$1051,4,0)</f>
        <v>MG/NE</v>
      </c>
      <c r="E773">
        <v>0</v>
      </c>
      <c r="F773" s="7" t="str">
        <f>VLOOKUP($A773,'[1]PORTE 18-19'!$A$4:$M$1053,13,0)</f>
        <v>PORTE 4</v>
      </c>
      <c r="G773">
        <f>VLOOKUP($F773,'De Para'!$M$2:$O$7,3,0)</f>
        <v>115</v>
      </c>
      <c r="H773" s="7" t="str">
        <f>VLOOKUP($R773,'De Para'!$M$10:$N$25,2,0)</f>
        <v>PERFIL A</v>
      </c>
      <c r="I773" s="7" t="str">
        <f t="shared" si="88"/>
        <v>PORTE 4 / PERFIL A</v>
      </c>
      <c r="J773" s="1">
        <f>VLOOKUP($A773,'De Para'!$D$2:$E$1051,2,0)</f>
        <v>194495.61</v>
      </c>
      <c r="K773" s="1">
        <f>VLOOKUP($A773,'De Para'!$A$2:$B$1051,2,0)</f>
        <v>717437.6059625966</v>
      </c>
      <c r="L773" s="1">
        <f>VLOOKUP(A773,'De Para'!$G$2:$H$1050,2,0)</f>
        <v>66131.328309554578</v>
      </c>
      <c r="M773">
        <f>VLOOKUP($A773,'De Para'!$J$2:$K$1051,2,0)</f>
        <v>187</v>
      </c>
      <c r="N773">
        <f t="shared" si="90"/>
        <v>1</v>
      </c>
      <c r="O773">
        <f t="shared" si="91"/>
        <v>1</v>
      </c>
      <c r="P773">
        <f t="shared" si="92"/>
        <v>1</v>
      </c>
      <c r="Q773">
        <f t="shared" si="93"/>
        <v>1</v>
      </c>
      <c r="R773" t="str">
        <f t="shared" si="89"/>
        <v>1111</v>
      </c>
      <c r="S773" s="29" t="e">
        <f>J773/#REF!</f>
        <v>#REF!</v>
      </c>
      <c r="T773" s="29" t="e">
        <f>K773/#REF!</f>
        <v>#REF!</v>
      </c>
      <c r="U773" s="29" t="e">
        <f>L773/#REF!</f>
        <v>#REF!</v>
      </c>
      <c r="W773" t="str">
        <f>VLOOKUP(R773,'De Para'!$O$9:$P$25,2,FALSE)</f>
        <v>Lojas com todas as metas</v>
      </c>
      <c r="X773">
        <f>VLOOKUP(W773,content!$B:$C,2,FALSE)</f>
        <v>741869</v>
      </c>
      <c r="Y773">
        <f>VLOOKUP(F773&amp;W773,content!$E:$H,4,FALSE)</f>
        <v>741916</v>
      </c>
    </row>
    <row r="774" spans="1:25" x14ac:dyDescent="0.25">
      <c r="A774">
        <v>1689</v>
      </c>
      <c r="B774" t="str">
        <f>VLOOKUP($A774,'De Para'!$AI$2:$AL$1051,2,0)</f>
        <v>SHOP SÃO BERNARDO PLAZA - SP</v>
      </c>
      <c r="C774">
        <f>VLOOKUP($A774,'De Para'!$AI$2:$AL$1051,3,0)</f>
        <v>613</v>
      </c>
      <c r="D774" t="str">
        <f>VLOOKUP($A774,'De Para'!$AI$2:$AL$1051,4,0)</f>
        <v>PREMIUM</v>
      </c>
      <c r="E774">
        <v>0</v>
      </c>
      <c r="F774" s="7" t="str">
        <f>VLOOKUP($A774,'[1]PORTE 18-19'!$A$4:$M$1053,13,0)</f>
        <v>PORTE 3</v>
      </c>
      <c r="G774">
        <f>VLOOKUP($F774,'De Para'!$M$2:$O$7,3,0)</f>
        <v>90</v>
      </c>
      <c r="H774" s="7" t="str">
        <f>VLOOKUP($R774,'De Para'!$M$10:$N$25,2,0)</f>
        <v>PERFIL A</v>
      </c>
      <c r="I774" s="7" t="str">
        <f t="shared" si="88"/>
        <v>PORTE 3 / PERFIL A</v>
      </c>
      <c r="J774" s="1">
        <f>VLOOKUP($A774,'De Para'!$D$2:$E$1051,2,0)</f>
        <v>103258.91</v>
      </c>
      <c r="K774" s="1">
        <f>VLOOKUP($A774,'De Para'!$A$2:$B$1051,2,0)</f>
        <v>102551.60049531043</v>
      </c>
      <c r="L774" s="1">
        <f>VLOOKUP(A774,'De Para'!$G$2:$H$1050,2,0)</f>
        <v>47253.419790112057</v>
      </c>
      <c r="M774">
        <f>VLOOKUP($A774,'De Para'!$J$2:$K$1051,2,0)</f>
        <v>39</v>
      </c>
      <c r="N774">
        <f t="shared" si="90"/>
        <v>1</v>
      </c>
      <c r="O774">
        <f t="shared" si="91"/>
        <v>1</v>
      </c>
      <c r="P774">
        <f t="shared" si="92"/>
        <v>1</v>
      </c>
      <c r="Q774">
        <f t="shared" si="93"/>
        <v>1</v>
      </c>
      <c r="R774" t="str">
        <f t="shared" si="89"/>
        <v>1111</v>
      </c>
      <c r="S774" s="29" t="e">
        <f>J774/#REF!</f>
        <v>#REF!</v>
      </c>
      <c r="T774" s="29" t="e">
        <f>K774/#REF!</f>
        <v>#REF!</v>
      </c>
      <c r="U774" s="29" t="e">
        <f>L774/#REF!</f>
        <v>#REF!</v>
      </c>
      <c r="W774" t="str">
        <f>VLOOKUP(R774,'De Para'!$O$9:$P$25,2,FALSE)</f>
        <v>Lojas com todas as metas</v>
      </c>
      <c r="X774">
        <f>VLOOKUP(W774,content!$B:$C,2,FALSE)</f>
        <v>741869</v>
      </c>
      <c r="Y774">
        <f>VLOOKUP(F774&amp;W774,content!$E:$H,4,FALSE)</f>
        <v>741893</v>
      </c>
    </row>
    <row r="775" spans="1:25" x14ac:dyDescent="0.25">
      <c r="A775">
        <v>1691</v>
      </c>
      <c r="B775" t="str">
        <f>VLOOKUP($A775,'De Para'!$AI$2:$AL$1051,2,0)</f>
        <v>SHOP METRÔ TATUAPÉ 3 - SP</v>
      </c>
      <c r="C775">
        <f>VLOOKUP($A775,'De Para'!$AI$2:$AL$1051,3,0)</f>
        <v>319</v>
      </c>
      <c r="D775" t="str">
        <f>VLOOKUP($A775,'De Para'!$AI$2:$AL$1051,4,0)</f>
        <v>GDE SP</v>
      </c>
      <c r="E775">
        <v>0</v>
      </c>
      <c r="F775" s="7" t="str">
        <f>VLOOKUP($A775,'[1]PORTE 18-19'!$A$4:$M$1053,13,0)</f>
        <v>PORTE 4</v>
      </c>
      <c r="G775">
        <f>VLOOKUP($F775,'De Para'!$M$2:$O$7,3,0)</f>
        <v>115</v>
      </c>
      <c r="H775" s="7" t="str">
        <f>VLOOKUP($R775,'De Para'!$M$10:$N$25,2,0)</f>
        <v>PERFIL A</v>
      </c>
      <c r="I775" s="7" t="str">
        <f t="shared" si="88"/>
        <v>PORTE 4 / PERFIL A</v>
      </c>
      <c r="J775" s="1">
        <f>VLOOKUP($A775,'De Para'!$D$2:$E$1051,2,0)</f>
        <v>273715</v>
      </c>
      <c r="K775" s="1">
        <f>VLOOKUP($A775,'De Para'!$A$2:$B$1051,2,0)</f>
        <v>345371.02980165376</v>
      </c>
      <c r="L775" s="1">
        <f>VLOOKUP(A775,'De Para'!$G$2:$H$1050,2,0)</f>
        <v>123294.97078806431</v>
      </c>
      <c r="M775">
        <f>VLOOKUP($A775,'De Para'!$J$2:$K$1051,2,0)</f>
        <v>94</v>
      </c>
      <c r="N775">
        <f t="shared" si="90"/>
        <v>1</v>
      </c>
      <c r="O775">
        <f t="shared" si="91"/>
        <v>1</v>
      </c>
      <c r="P775">
        <f t="shared" si="92"/>
        <v>1</v>
      </c>
      <c r="Q775">
        <f t="shared" si="93"/>
        <v>1</v>
      </c>
      <c r="R775" t="str">
        <f t="shared" si="89"/>
        <v>1111</v>
      </c>
      <c r="S775" s="29" t="e">
        <f>J775/#REF!</f>
        <v>#REF!</v>
      </c>
      <c r="T775" s="29" t="e">
        <f>K775/#REF!</f>
        <v>#REF!</v>
      </c>
      <c r="U775" s="29" t="e">
        <f>L775/#REF!</f>
        <v>#REF!</v>
      </c>
      <c r="W775" t="str">
        <f>VLOOKUP(R775,'De Para'!$O$9:$P$25,2,FALSE)</f>
        <v>Lojas com todas as metas</v>
      </c>
      <c r="X775">
        <f>VLOOKUP(W775,content!$B:$C,2,FALSE)</f>
        <v>741869</v>
      </c>
      <c r="Y775">
        <f>VLOOKUP(F775&amp;W775,content!$E:$H,4,FALSE)</f>
        <v>741916</v>
      </c>
    </row>
    <row r="776" spans="1:25" x14ac:dyDescent="0.25">
      <c r="A776">
        <v>1692</v>
      </c>
      <c r="B776" t="str">
        <f>VLOOKUP($A776,'De Para'!$AI$2:$AL$1051,2,0)</f>
        <v>ALECRIM - RN</v>
      </c>
      <c r="C776">
        <f>VLOOKUP($A776,'De Para'!$AI$2:$AL$1051,3,0)</f>
        <v>419</v>
      </c>
      <c r="D776" t="str">
        <f>VLOOKUP($A776,'De Para'!$AI$2:$AL$1051,4,0)</f>
        <v>MG/NE</v>
      </c>
      <c r="E776">
        <v>0</v>
      </c>
      <c r="F776" s="7" t="str">
        <f>VLOOKUP($A776,'[1]PORTE 18-19'!$A$4:$M$1053,13,0)</f>
        <v>PORTE 4</v>
      </c>
      <c r="G776">
        <f>VLOOKUP($F776,'De Para'!$M$2:$O$7,3,0)</f>
        <v>115</v>
      </c>
      <c r="H776" s="7" t="str">
        <f>VLOOKUP($R776,'De Para'!$M$10:$N$25,2,0)</f>
        <v>PERFIL A</v>
      </c>
      <c r="I776" s="7" t="str">
        <f t="shared" si="88"/>
        <v>PORTE 4 / PERFIL A</v>
      </c>
      <c r="J776" s="1">
        <f>VLOOKUP($A776,'De Para'!$D$2:$E$1051,2,0)</f>
        <v>210598.86000000004</v>
      </c>
      <c r="K776" s="1">
        <f>VLOOKUP($A776,'De Para'!$A$2:$B$1051,2,0)</f>
        <v>656865.2067872152</v>
      </c>
      <c r="L776" s="1">
        <f>VLOOKUP(A776,'De Para'!$G$2:$H$1050,2,0)</f>
        <v>87586.859995734005</v>
      </c>
      <c r="M776">
        <f>VLOOKUP($A776,'De Para'!$J$2:$K$1051,2,0)</f>
        <v>169</v>
      </c>
      <c r="N776">
        <f t="shared" si="90"/>
        <v>1</v>
      </c>
      <c r="O776">
        <f t="shared" si="91"/>
        <v>1</v>
      </c>
      <c r="P776">
        <f t="shared" si="92"/>
        <v>1</v>
      </c>
      <c r="Q776">
        <f t="shared" si="93"/>
        <v>1</v>
      </c>
      <c r="R776" t="str">
        <f t="shared" si="89"/>
        <v>1111</v>
      </c>
      <c r="S776" s="29" t="e">
        <f>J776/#REF!</f>
        <v>#REF!</v>
      </c>
      <c r="T776" s="29" t="e">
        <f>K776/#REF!</f>
        <v>#REF!</v>
      </c>
      <c r="U776" s="29" t="e">
        <f>L776/#REF!</f>
        <v>#REF!</v>
      </c>
      <c r="W776" t="str">
        <f>VLOOKUP(R776,'De Para'!$O$9:$P$25,2,FALSE)</f>
        <v>Lojas com todas as metas</v>
      </c>
      <c r="X776">
        <f>VLOOKUP(W776,content!$B:$C,2,FALSE)</f>
        <v>741869</v>
      </c>
      <c r="Y776">
        <f>VLOOKUP(F776&amp;W776,content!$E:$H,4,FALSE)</f>
        <v>741916</v>
      </c>
    </row>
    <row r="777" spans="1:25" x14ac:dyDescent="0.25">
      <c r="A777">
        <v>1693</v>
      </c>
      <c r="B777" t="str">
        <f>VLOOKUP($A777,'De Para'!$AI$2:$AL$1051,2,0)</f>
        <v>RIO BRANCO - RN</v>
      </c>
      <c r="C777">
        <f>VLOOKUP($A777,'De Para'!$AI$2:$AL$1051,3,0)</f>
        <v>419</v>
      </c>
      <c r="D777" t="str">
        <f>VLOOKUP($A777,'De Para'!$AI$2:$AL$1051,4,0)</f>
        <v>MG/NE</v>
      </c>
      <c r="E777">
        <v>0</v>
      </c>
      <c r="F777" s="7" t="str">
        <f>VLOOKUP($A777,'[1]PORTE 18-19'!$A$4:$M$1053,13,0)</f>
        <v>PORTE 2</v>
      </c>
      <c r="G777">
        <f>VLOOKUP($F777,'De Para'!$M$2:$O$7,3,0)</f>
        <v>70</v>
      </c>
      <c r="H777" s="7" t="str">
        <f>VLOOKUP($R777,'De Para'!$M$10:$N$25,2,0)</f>
        <v>PERFIL A</v>
      </c>
      <c r="I777" s="7" t="str">
        <f t="shared" si="88"/>
        <v>PORTE 2 / PERFIL A</v>
      </c>
      <c r="J777" s="1">
        <f>VLOOKUP($A777,'De Para'!$D$2:$E$1051,2,0)</f>
        <v>113763.71999999999</v>
      </c>
      <c r="K777" s="1">
        <f>VLOOKUP($A777,'De Para'!$A$2:$B$1051,2,0)</f>
        <v>238100.73457571439</v>
      </c>
      <c r="L777" s="1">
        <f>VLOOKUP(A777,'De Para'!$G$2:$H$1050,2,0)</f>
        <v>38561.76437955341</v>
      </c>
      <c r="M777">
        <f>VLOOKUP($A777,'De Para'!$J$2:$K$1051,2,0)</f>
        <v>102</v>
      </c>
      <c r="N777">
        <f t="shared" si="90"/>
        <v>1</v>
      </c>
      <c r="O777">
        <f t="shared" si="91"/>
        <v>1</v>
      </c>
      <c r="P777">
        <f t="shared" si="92"/>
        <v>1</v>
      </c>
      <c r="Q777">
        <f t="shared" si="93"/>
        <v>1</v>
      </c>
      <c r="R777" t="str">
        <f t="shared" si="89"/>
        <v>1111</v>
      </c>
      <c r="S777" s="29" t="e">
        <f>J777/#REF!</f>
        <v>#REF!</v>
      </c>
      <c r="T777" s="29" t="e">
        <f>K777/#REF!</f>
        <v>#REF!</v>
      </c>
      <c r="U777" s="29" t="e">
        <f>L777/#REF!</f>
        <v>#REF!</v>
      </c>
      <c r="W777" t="str">
        <f>VLOOKUP(R777,'De Para'!$O$9:$P$25,2,FALSE)</f>
        <v>Lojas com todas as metas</v>
      </c>
      <c r="X777">
        <f>VLOOKUP(W777,content!$B:$C,2,FALSE)</f>
        <v>741869</v>
      </c>
      <c r="Y777">
        <f>VLOOKUP(F777&amp;W777,content!$E:$H,4,FALSE)</f>
        <v>741882</v>
      </c>
    </row>
    <row r="778" spans="1:25" x14ac:dyDescent="0.25">
      <c r="A778">
        <v>1694</v>
      </c>
      <c r="B778" t="str">
        <f>VLOOKUP($A778,'De Para'!$AI$2:$AL$1051,2,0)</f>
        <v>VESPASIANO - MG</v>
      </c>
      <c r="C778">
        <f>VLOOKUP($A778,'De Para'!$AI$2:$AL$1051,3,0)</f>
        <v>410</v>
      </c>
      <c r="D778" t="str">
        <f>VLOOKUP($A778,'De Para'!$AI$2:$AL$1051,4,0)</f>
        <v>MG/NE</v>
      </c>
      <c r="E778">
        <v>0</v>
      </c>
      <c r="F778" s="7" t="str">
        <f>VLOOKUP($A778,'[1]PORTE 18-19'!$A$4:$M$1053,13,0)</f>
        <v>PORTE 2</v>
      </c>
      <c r="G778">
        <f>VLOOKUP($F778,'De Para'!$M$2:$O$7,3,0)</f>
        <v>70</v>
      </c>
      <c r="H778" s="7" t="str">
        <f>VLOOKUP($R778,'De Para'!$M$10:$N$25,2,0)</f>
        <v>PERFIL A</v>
      </c>
      <c r="I778" s="7" t="str">
        <f t="shared" si="88"/>
        <v>PORTE 2 / PERFIL A</v>
      </c>
      <c r="J778" s="1">
        <f>VLOOKUP($A778,'De Para'!$D$2:$E$1051,2,0)</f>
        <v>224039.31</v>
      </c>
      <c r="K778" s="1">
        <f>VLOOKUP($A778,'De Para'!$A$2:$B$1051,2,0)</f>
        <v>192737.44814721262</v>
      </c>
      <c r="L778" s="1">
        <f>VLOOKUP(A778,'De Para'!$G$2:$H$1050,2,0)</f>
        <v>48853.202472637218</v>
      </c>
      <c r="M778">
        <f>VLOOKUP($A778,'De Para'!$J$2:$K$1051,2,0)</f>
        <v>54</v>
      </c>
      <c r="N778">
        <f t="shared" si="90"/>
        <v>1</v>
      </c>
      <c r="O778">
        <f t="shared" si="91"/>
        <v>1</v>
      </c>
      <c r="P778">
        <f t="shared" si="92"/>
        <v>1</v>
      </c>
      <c r="Q778">
        <f t="shared" si="93"/>
        <v>1</v>
      </c>
      <c r="R778" t="str">
        <f t="shared" si="89"/>
        <v>1111</v>
      </c>
      <c r="S778" s="29" t="e">
        <f>J778/#REF!</f>
        <v>#REF!</v>
      </c>
      <c r="T778" s="29" t="e">
        <f>K778/#REF!</f>
        <v>#REF!</v>
      </c>
      <c r="U778" s="29" t="e">
        <f>L778/#REF!</f>
        <v>#REF!</v>
      </c>
      <c r="W778" t="str">
        <f>VLOOKUP(R778,'De Para'!$O$9:$P$25,2,FALSE)</f>
        <v>Lojas com todas as metas</v>
      </c>
      <c r="X778">
        <f>VLOOKUP(W778,content!$B:$C,2,FALSE)</f>
        <v>741869</v>
      </c>
      <c r="Y778">
        <f>VLOOKUP(F778&amp;W778,content!$E:$H,4,FALSE)</f>
        <v>741882</v>
      </c>
    </row>
    <row r="779" spans="1:25" x14ac:dyDescent="0.25">
      <c r="A779">
        <v>1695</v>
      </c>
      <c r="B779" t="str">
        <f>VLOOKUP($A779,'De Para'!$AI$2:$AL$1051,2,0)</f>
        <v>RUA DO HOSPICIO - PE</v>
      </c>
      <c r="C779">
        <f>VLOOKUP($A779,'De Para'!$AI$2:$AL$1051,3,0)</f>
        <v>417</v>
      </c>
      <c r="D779" t="str">
        <f>VLOOKUP($A779,'De Para'!$AI$2:$AL$1051,4,0)</f>
        <v>MG/NE</v>
      </c>
      <c r="E779">
        <v>0</v>
      </c>
      <c r="F779" s="7" t="str">
        <f>VLOOKUP($A779,'[1]PORTE 18-19'!$A$4:$M$1053,13,0)</f>
        <v>PORTE 3</v>
      </c>
      <c r="G779">
        <f>VLOOKUP($F779,'De Para'!$M$2:$O$7,3,0)</f>
        <v>90</v>
      </c>
      <c r="H779" s="7" t="str">
        <f>VLOOKUP($R779,'De Para'!$M$10:$N$25,2,0)</f>
        <v>PERFIL A</v>
      </c>
      <c r="I779" s="7" t="str">
        <f t="shared" si="88"/>
        <v>PORTE 3 / PERFIL A</v>
      </c>
      <c r="J779" s="1">
        <f>VLOOKUP($A779,'De Para'!$D$2:$E$1051,2,0)</f>
        <v>81485.569999999992</v>
      </c>
      <c r="K779" s="1">
        <f>VLOOKUP($A779,'De Para'!$A$2:$B$1051,2,0)</f>
        <v>226011.60427072243</v>
      </c>
      <c r="L779" s="1">
        <f>VLOOKUP(A779,'De Para'!$G$2:$H$1050,2,0)</f>
        <v>33384.675821947778</v>
      </c>
      <c r="M779">
        <f>VLOOKUP($A779,'De Para'!$J$2:$K$1051,2,0)</f>
        <v>68</v>
      </c>
      <c r="N779">
        <f t="shared" si="90"/>
        <v>1</v>
      </c>
      <c r="O779">
        <f t="shared" si="91"/>
        <v>1</v>
      </c>
      <c r="P779">
        <f t="shared" si="92"/>
        <v>1</v>
      </c>
      <c r="Q779">
        <f t="shared" si="93"/>
        <v>1</v>
      </c>
      <c r="R779" t="str">
        <f t="shared" si="89"/>
        <v>1111</v>
      </c>
      <c r="S779" s="29" t="e">
        <f>J779/#REF!</f>
        <v>#REF!</v>
      </c>
      <c r="T779" s="29" t="e">
        <f>K779/#REF!</f>
        <v>#REF!</v>
      </c>
      <c r="U779" s="29" t="e">
        <f>L779/#REF!</f>
        <v>#REF!</v>
      </c>
      <c r="W779" t="str">
        <f>VLOOKUP(R779,'De Para'!$O$9:$P$25,2,FALSE)</f>
        <v>Lojas com todas as metas</v>
      </c>
      <c r="X779">
        <f>VLOOKUP(W779,content!$B:$C,2,FALSE)</f>
        <v>741869</v>
      </c>
      <c r="Y779">
        <f>VLOOKUP(F779&amp;W779,content!$E:$H,4,FALSE)</f>
        <v>741893</v>
      </c>
    </row>
    <row r="780" spans="1:25" x14ac:dyDescent="0.25">
      <c r="A780">
        <v>1696</v>
      </c>
      <c r="B780" t="str">
        <f>VLOOKUP($A780,'De Para'!$AI$2:$AL$1051,2,0)</f>
        <v>SHOP MIDWAY - RN</v>
      </c>
      <c r="C780">
        <f>VLOOKUP($A780,'De Para'!$AI$2:$AL$1051,3,0)</f>
        <v>419</v>
      </c>
      <c r="D780" t="str">
        <f>VLOOKUP($A780,'De Para'!$AI$2:$AL$1051,4,0)</f>
        <v>MG/NE</v>
      </c>
      <c r="E780">
        <v>0</v>
      </c>
      <c r="F780" s="7" t="str">
        <f>VLOOKUP($A780,'[1]PORTE 18-19'!$A$4:$M$1053,13,0)</f>
        <v>PORTE 5</v>
      </c>
      <c r="G780">
        <f>VLOOKUP($F780,'De Para'!$M$2:$O$7,3,0)</f>
        <v>140</v>
      </c>
      <c r="H780" s="7" t="str">
        <f>VLOOKUP($R780,'De Para'!$M$10:$N$25,2,0)</f>
        <v>PERFIL A</v>
      </c>
      <c r="I780" s="7" t="str">
        <f t="shared" si="88"/>
        <v>PORTE 5 / PERFIL A</v>
      </c>
      <c r="J780" s="1">
        <f>VLOOKUP($A780,'De Para'!$D$2:$E$1051,2,0)</f>
        <v>227030.02000000005</v>
      </c>
      <c r="K780" s="1">
        <f>VLOOKUP($A780,'De Para'!$A$2:$B$1051,2,0)</f>
        <v>844581.60207999265</v>
      </c>
      <c r="L780" s="1">
        <f>VLOOKUP(A780,'De Para'!$G$2:$H$1050,2,0)</f>
        <v>90711.392333402269</v>
      </c>
      <c r="M780">
        <f>VLOOKUP($A780,'De Para'!$J$2:$K$1051,2,0)</f>
        <v>127</v>
      </c>
      <c r="N780">
        <f t="shared" si="90"/>
        <v>1</v>
      </c>
      <c r="O780">
        <f t="shared" si="91"/>
        <v>1</v>
      </c>
      <c r="P780">
        <f t="shared" si="92"/>
        <v>1</v>
      </c>
      <c r="Q780">
        <f t="shared" si="93"/>
        <v>1</v>
      </c>
      <c r="R780" t="str">
        <f t="shared" si="89"/>
        <v>1111</v>
      </c>
      <c r="S780" s="29" t="e">
        <f>J780/#REF!</f>
        <v>#REF!</v>
      </c>
      <c r="T780" s="29" t="e">
        <f>K780/#REF!</f>
        <v>#REF!</v>
      </c>
      <c r="U780" s="29" t="e">
        <f>L780/#REF!</f>
        <v>#REF!</v>
      </c>
      <c r="W780" t="str">
        <f>VLOOKUP(R780,'De Para'!$O$9:$P$25,2,FALSE)</f>
        <v>Lojas com todas as metas</v>
      </c>
      <c r="X780">
        <f>VLOOKUP(W780,content!$B:$C,2,FALSE)</f>
        <v>741869</v>
      </c>
      <c r="Y780">
        <f>VLOOKUP(F780&amp;W780,content!$E:$H,4,FALSE)</f>
        <v>741921</v>
      </c>
    </row>
    <row r="781" spans="1:25" x14ac:dyDescent="0.25">
      <c r="A781">
        <v>1697</v>
      </c>
      <c r="B781" t="str">
        <f>VLOOKUP($A781,'De Para'!$AI$2:$AL$1051,2,0)</f>
        <v>MOSSORÓ - RN</v>
      </c>
      <c r="C781">
        <f>VLOOKUP($A781,'De Para'!$AI$2:$AL$1051,3,0)</f>
        <v>419</v>
      </c>
      <c r="D781" t="str">
        <f>VLOOKUP($A781,'De Para'!$AI$2:$AL$1051,4,0)</f>
        <v>MG/NE</v>
      </c>
      <c r="E781">
        <v>0</v>
      </c>
      <c r="F781" s="7" t="str">
        <f>VLOOKUP($A781,'[1]PORTE 18-19'!$A$4:$M$1053,13,0)</f>
        <v>PORTE 3</v>
      </c>
      <c r="G781">
        <f>VLOOKUP($F781,'De Para'!$M$2:$O$7,3,0)</f>
        <v>90</v>
      </c>
      <c r="H781" s="7" t="str">
        <f>VLOOKUP($R781,'De Para'!$M$10:$N$25,2,0)</f>
        <v>PERFIL A</v>
      </c>
      <c r="I781" s="7" t="str">
        <f t="shared" si="88"/>
        <v>PORTE 3 / PERFIL A</v>
      </c>
      <c r="J781" s="1">
        <f>VLOOKUP($A781,'De Para'!$D$2:$E$1051,2,0)</f>
        <v>172668.91</v>
      </c>
      <c r="K781" s="1">
        <f>VLOOKUP($A781,'De Para'!$A$2:$B$1051,2,0)</f>
        <v>332230.26026354771</v>
      </c>
      <c r="L781" s="1">
        <f>VLOOKUP(A781,'De Para'!$G$2:$H$1050,2,0)</f>
        <v>73000.729705387057</v>
      </c>
      <c r="M781">
        <f>VLOOKUP($A781,'De Para'!$J$2:$K$1051,2,0)</f>
        <v>136</v>
      </c>
      <c r="N781">
        <f t="shared" si="90"/>
        <v>1</v>
      </c>
      <c r="O781">
        <f t="shared" si="91"/>
        <v>1</v>
      </c>
      <c r="P781">
        <f t="shared" si="92"/>
        <v>1</v>
      </c>
      <c r="Q781">
        <f t="shared" si="93"/>
        <v>1</v>
      </c>
      <c r="R781" t="str">
        <f t="shared" si="89"/>
        <v>1111</v>
      </c>
      <c r="S781" s="29" t="e">
        <f>J781/#REF!</f>
        <v>#REF!</v>
      </c>
      <c r="T781" s="29" t="e">
        <f>K781/#REF!</f>
        <v>#REF!</v>
      </c>
      <c r="U781" s="29" t="e">
        <f>L781/#REF!</f>
        <v>#REF!</v>
      </c>
      <c r="W781" t="str">
        <f>VLOOKUP(R781,'De Para'!$O$9:$P$25,2,FALSE)</f>
        <v>Lojas com todas as metas</v>
      </c>
      <c r="X781">
        <f>VLOOKUP(W781,content!$B:$C,2,FALSE)</f>
        <v>741869</v>
      </c>
      <c r="Y781">
        <f>VLOOKUP(F781&amp;W781,content!$E:$H,4,FALSE)</f>
        <v>741893</v>
      </c>
    </row>
    <row r="782" spans="1:25" x14ac:dyDescent="0.25">
      <c r="A782">
        <v>1698</v>
      </c>
      <c r="B782" t="str">
        <f>VLOOKUP($A782,'De Para'!$AI$2:$AL$1051,2,0)</f>
        <v>INHUMAS - GO</v>
      </c>
      <c r="C782">
        <f>VLOOKUP($A782,'De Para'!$AI$2:$AL$1051,3,0)</f>
        <v>118</v>
      </c>
      <c r="D782" t="str">
        <f>VLOOKUP($A782,'De Para'!$AI$2:$AL$1051,4,0)</f>
        <v>SPI/CO</v>
      </c>
      <c r="E782">
        <v>0</v>
      </c>
      <c r="F782" s="7" t="str">
        <f>VLOOKUP($A782,'[1]PORTE 18-19'!$A$4:$M$1053,13,0)</f>
        <v>PORTE 1</v>
      </c>
      <c r="G782">
        <f>VLOOKUP($F782,'De Para'!$M$2:$O$7,3,0)</f>
        <v>65</v>
      </c>
      <c r="H782" s="7" t="str">
        <f>VLOOKUP($R782,'De Para'!$M$10:$N$25,2,0)</f>
        <v>PERFIL A</v>
      </c>
      <c r="I782" s="7" t="str">
        <f t="shared" si="88"/>
        <v>PORTE 1 / PERFIL A</v>
      </c>
      <c r="J782" s="1">
        <f>VLOOKUP($A782,'De Para'!$D$2:$E$1051,2,0)</f>
        <v>131349.08000000002</v>
      </c>
      <c r="K782" s="1">
        <f>VLOOKUP($A782,'De Para'!$A$2:$B$1051,2,0)</f>
        <v>89147.125206614364</v>
      </c>
      <c r="L782" s="1">
        <f>VLOOKUP(A782,'De Para'!$G$2:$H$1050,2,0)</f>
        <v>38868.880120095899</v>
      </c>
      <c r="M782">
        <f>VLOOKUP($A782,'De Para'!$J$2:$K$1051,2,0)</f>
        <v>54</v>
      </c>
      <c r="N782">
        <f t="shared" si="90"/>
        <v>1</v>
      </c>
      <c r="O782">
        <f t="shared" si="91"/>
        <v>1</v>
      </c>
      <c r="P782">
        <f t="shared" si="92"/>
        <v>1</v>
      </c>
      <c r="Q782">
        <f t="shared" si="93"/>
        <v>1</v>
      </c>
      <c r="R782" t="str">
        <f t="shared" si="89"/>
        <v>1111</v>
      </c>
      <c r="S782" s="29" t="e">
        <f>J782/#REF!</f>
        <v>#REF!</v>
      </c>
      <c r="T782" s="29" t="e">
        <f>K782/#REF!</f>
        <v>#REF!</v>
      </c>
      <c r="U782" s="29" t="e">
        <f>L782/#REF!</f>
        <v>#REF!</v>
      </c>
      <c r="W782" t="str">
        <f>VLOOKUP(R782,'De Para'!$O$9:$P$25,2,FALSE)</f>
        <v>Lojas com todas as metas</v>
      </c>
      <c r="X782">
        <f>VLOOKUP(W782,content!$B:$C,2,FALSE)</f>
        <v>741869</v>
      </c>
      <c r="Y782">
        <f>VLOOKUP(F782&amp;W782,content!$E:$H,4,FALSE)</f>
        <v>741858</v>
      </c>
    </row>
    <row r="783" spans="1:25" x14ac:dyDescent="0.25">
      <c r="A783">
        <v>1699</v>
      </c>
      <c r="B783" t="str">
        <f>VLOOKUP($A783,'De Para'!$AI$2:$AL$1051,2,0)</f>
        <v>ITUMBIARA - GO</v>
      </c>
      <c r="C783">
        <f>VLOOKUP($A783,'De Para'!$AI$2:$AL$1051,3,0)</f>
        <v>120</v>
      </c>
      <c r="D783" t="str">
        <f>VLOOKUP($A783,'De Para'!$AI$2:$AL$1051,4,0)</f>
        <v>SPI/CO</v>
      </c>
      <c r="E783">
        <v>0</v>
      </c>
      <c r="F783" s="7" t="str">
        <f>VLOOKUP($A783,'[1]PORTE 18-19'!$A$4:$M$1053,13,0)</f>
        <v>PORTE 2</v>
      </c>
      <c r="G783">
        <f>VLOOKUP($F783,'De Para'!$M$2:$O$7,3,0)</f>
        <v>70</v>
      </c>
      <c r="H783" s="7" t="str">
        <f>VLOOKUP($R783,'De Para'!$M$10:$N$25,2,0)</f>
        <v>PERFIL A</v>
      </c>
      <c r="I783" s="7" t="str">
        <f t="shared" si="88"/>
        <v>PORTE 2 / PERFIL A</v>
      </c>
      <c r="J783" s="1">
        <f>VLOOKUP($A783,'De Para'!$D$2:$E$1051,2,0)</f>
        <v>212178.97999999998</v>
      </c>
      <c r="K783" s="1">
        <f>VLOOKUP($A783,'De Para'!$A$2:$B$1051,2,0)</f>
        <v>141271.56485974588</v>
      </c>
      <c r="L783" s="1">
        <f>VLOOKUP(A783,'De Para'!$G$2:$H$1050,2,0)</f>
        <v>57622.779550303254</v>
      </c>
      <c r="M783">
        <f>VLOOKUP($A783,'De Para'!$J$2:$K$1051,2,0)</f>
        <v>90</v>
      </c>
      <c r="N783">
        <f t="shared" si="90"/>
        <v>1</v>
      </c>
      <c r="O783">
        <f t="shared" si="91"/>
        <v>1</v>
      </c>
      <c r="P783">
        <f t="shared" si="92"/>
        <v>1</v>
      </c>
      <c r="Q783">
        <f t="shared" si="93"/>
        <v>1</v>
      </c>
      <c r="R783" t="str">
        <f t="shared" si="89"/>
        <v>1111</v>
      </c>
      <c r="S783" s="29" t="e">
        <f>J783/#REF!</f>
        <v>#REF!</v>
      </c>
      <c r="T783" s="29" t="e">
        <f>K783/#REF!</f>
        <v>#REF!</v>
      </c>
      <c r="U783" s="29" t="e">
        <f>L783/#REF!</f>
        <v>#REF!</v>
      </c>
      <c r="W783" t="str">
        <f>VLOOKUP(R783,'De Para'!$O$9:$P$25,2,FALSE)</f>
        <v>Lojas com todas as metas</v>
      </c>
      <c r="X783">
        <f>VLOOKUP(W783,content!$B:$C,2,FALSE)</f>
        <v>741869</v>
      </c>
      <c r="Y783">
        <f>VLOOKUP(F783&amp;W783,content!$E:$H,4,FALSE)</f>
        <v>741882</v>
      </c>
    </row>
    <row r="784" spans="1:25" x14ac:dyDescent="0.25">
      <c r="A784">
        <v>1700</v>
      </c>
      <c r="B784" t="str">
        <f>VLOOKUP($A784,'De Para'!$AI$2:$AL$1051,2,0)</f>
        <v>LUZIÂNIA 2 - GO</v>
      </c>
      <c r="C784">
        <f>VLOOKUP($A784,'De Para'!$AI$2:$AL$1051,3,0)</f>
        <v>117</v>
      </c>
      <c r="D784" t="str">
        <f>VLOOKUP($A784,'De Para'!$AI$2:$AL$1051,4,0)</f>
        <v>SPI/CO</v>
      </c>
      <c r="E784">
        <v>0</v>
      </c>
      <c r="F784" s="7" t="str">
        <f>VLOOKUP($A784,'[1]PORTE 18-19'!$A$4:$M$1053,13,0)</f>
        <v>PORTE 2</v>
      </c>
      <c r="G784">
        <f>VLOOKUP($F784,'De Para'!$M$2:$O$7,3,0)</f>
        <v>70</v>
      </c>
      <c r="H784" s="7" t="str">
        <f>VLOOKUP($R784,'De Para'!$M$10:$N$25,2,0)</f>
        <v>PERFIL A</v>
      </c>
      <c r="I784" s="7" t="str">
        <f t="shared" si="88"/>
        <v>PORTE 2 / PERFIL A</v>
      </c>
      <c r="J784" s="1">
        <f>VLOOKUP($A784,'De Para'!$D$2:$E$1051,2,0)</f>
        <v>214968.55000000008</v>
      </c>
      <c r="K784" s="1">
        <f>VLOOKUP($A784,'De Para'!$A$2:$B$1051,2,0)</f>
        <v>227289.99150690337</v>
      </c>
      <c r="L784" s="1">
        <f>VLOOKUP(A784,'De Para'!$G$2:$H$1050,2,0)</f>
        <v>62378.07873113449</v>
      </c>
      <c r="M784">
        <f>VLOOKUP($A784,'De Para'!$J$2:$K$1051,2,0)</f>
        <v>76</v>
      </c>
      <c r="N784">
        <f t="shared" si="90"/>
        <v>1</v>
      </c>
      <c r="O784">
        <f t="shared" si="91"/>
        <v>1</v>
      </c>
      <c r="P784">
        <f t="shared" si="92"/>
        <v>1</v>
      </c>
      <c r="Q784">
        <f t="shared" si="93"/>
        <v>1</v>
      </c>
      <c r="R784" t="str">
        <f t="shared" si="89"/>
        <v>1111</v>
      </c>
      <c r="S784" s="29" t="e">
        <f>J784/#REF!</f>
        <v>#REF!</v>
      </c>
      <c r="T784" s="29" t="e">
        <f>K784/#REF!</f>
        <v>#REF!</v>
      </c>
      <c r="U784" s="29" t="e">
        <f>L784/#REF!</f>
        <v>#REF!</v>
      </c>
      <c r="W784" t="str">
        <f>VLOOKUP(R784,'De Para'!$O$9:$P$25,2,FALSE)</f>
        <v>Lojas com todas as metas</v>
      </c>
      <c r="X784">
        <f>VLOOKUP(W784,content!$B:$C,2,FALSE)</f>
        <v>741869</v>
      </c>
      <c r="Y784">
        <f>VLOOKUP(F784&amp;W784,content!$E:$H,4,FALSE)</f>
        <v>741882</v>
      </c>
    </row>
    <row r="785" spans="1:25" x14ac:dyDescent="0.25">
      <c r="A785">
        <v>1702</v>
      </c>
      <c r="B785" t="str">
        <f>VLOOKUP($A785,'De Para'!$AI$2:$AL$1051,2,0)</f>
        <v>RIO DAS PEDRAS - RJ</v>
      </c>
      <c r="C785">
        <f>VLOOKUP($A785,'De Para'!$AI$2:$AL$1051,3,0)</f>
        <v>214</v>
      </c>
      <c r="D785" t="str">
        <f>VLOOKUP($A785,'De Para'!$AI$2:$AL$1051,4,0)</f>
        <v>RIO/ES</v>
      </c>
      <c r="E785">
        <v>0</v>
      </c>
      <c r="F785" s="7" t="str">
        <f>VLOOKUP($A785,'[1]PORTE 18-19'!$A$4:$M$1053,13,0)</f>
        <v>PORTE 4</v>
      </c>
      <c r="G785">
        <f>VLOOKUP($F785,'De Para'!$M$2:$O$7,3,0)</f>
        <v>115</v>
      </c>
      <c r="H785" s="7" t="str">
        <f>VLOOKUP($R785,'De Para'!$M$10:$N$25,2,0)</f>
        <v>PERFIL A</v>
      </c>
      <c r="I785" s="7" t="str">
        <f t="shared" si="88"/>
        <v>PORTE 4 / PERFIL A</v>
      </c>
      <c r="J785" s="1">
        <f>VLOOKUP($A785,'De Para'!$D$2:$E$1051,2,0)</f>
        <v>350420.62999999989</v>
      </c>
      <c r="K785" s="1">
        <f>VLOOKUP($A785,'De Para'!$A$2:$B$1051,2,0)</f>
        <v>420583.22179171373</v>
      </c>
      <c r="L785" s="1">
        <f>VLOOKUP(A785,'De Para'!$G$2:$H$1050,2,0)</f>
        <v>58242.051787227661</v>
      </c>
      <c r="M785">
        <f>VLOOKUP($A785,'De Para'!$J$2:$K$1051,2,0)</f>
        <v>105</v>
      </c>
      <c r="N785">
        <f t="shared" si="90"/>
        <v>1</v>
      </c>
      <c r="O785">
        <f t="shared" si="91"/>
        <v>1</v>
      </c>
      <c r="P785">
        <f t="shared" si="92"/>
        <v>1</v>
      </c>
      <c r="Q785">
        <f t="shared" si="93"/>
        <v>1</v>
      </c>
      <c r="R785" t="str">
        <f t="shared" si="89"/>
        <v>1111</v>
      </c>
      <c r="S785" s="29" t="e">
        <f>J785/#REF!</f>
        <v>#REF!</v>
      </c>
      <c r="T785" s="29" t="e">
        <f>K785/#REF!</f>
        <v>#REF!</v>
      </c>
      <c r="U785" s="29" t="e">
        <f>L785/#REF!</f>
        <v>#REF!</v>
      </c>
      <c r="W785" t="str">
        <f>VLOOKUP(R785,'De Para'!$O$9:$P$25,2,FALSE)</f>
        <v>Lojas com todas as metas</v>
      </c>
      <c r="X785">
        <f>VLOOKUP(W785,content!$B:$C,2,FALSE)</f>
        <v>741869</v>
      </c>
      <c r="Y785">
        <f>VLOOKUP(F785&amp;W785,content!$E:$H,4,FALSE)</f>
        <v>741916</v>
      </c>
    </row>
    <row r="786" spans="1:25" x14ac:dyDescent="0.25">
      <c r="A786">
        <v>1704</v>
      </c>
      <c r="B786" t="str">
        <f>VLOOKUP($A786,'De Para'!$AI$2:$AL$1051,2,0)</f>
        <v>PARNAMIRIM - RN</v>
      </c>
      <c r="C786">
        <f>VLOOKUP($A786,'De Para'!$AI$2:$AL$1051,3,0)</f>
        <v>419</v>
      </c>
      <c r="D786" t="str">
        <f>VLOOKUP($A786,'De Para'!$AI$2:$AL$1051,4,0)</f>
        <v>MG/NE</v>
      </c>
      <c r="E786">
        <v>0</v>
      </c>
      <c r="F786" s="7" t="str">
        <f>VLOOKUP($A786,'[1]PORTE 18-19'!$A$4:$M$1053,13,0)</f>
        <v>PORTE 4</v>
      </c>
      <c r="G786">
        <f>VLOOKUP($F786,'De Para'!$M$2:$O$7,3,0)</f>
        <v>115</v>
      </c>
      <c r="H786" s="7" t="str">
        <f>VLOOKUP($R786,'De Para'!$M$10:$N$25,2,0)</f>
        <v>PERFIL A</v>
      </c>
      <c r="I786" s="7" t="str">
        <f t="shared" si="88"/>
        <v>PORTE 4 / PERFIL A</v>
      </c>
      <c r="J786" s="1">
        <f>VLOOKUP($A786,'De Para'!$D$2:$E$1051,2,0)</f>
        <v>204940.00999999998</v>
      </c>
      <c r="K786" s="1">
        <f>VLOOKUP($A786,'De Para'!$A$2:$B$1051,2,0)</f>
        <v>382745.73658670089</v>
      </c>
      <c r="L786" s="1">
        <f>VLOOKUP(A786,'De Para'!$G$2:$H$1050,2,0)</f>
        <v>81332.386617146956</v>
      </c>
      <c r="M786">
        <f>VLOOKUP($A786,'De Para'!$J$2:$K$1051,2,0)</f>
        <v>108</v>
      </c>
      <c r="N786">
        <f t="shared" si="90"/>
        <v>1</v>
      </c>
      <c r="O786">
        <f t="shared" si="91"/>
        <v>1</v>
      </c>
      <c r="P786">
        <f t="shared" si="92"/>
        <v>1</v>
      </c>
      <c r="Q786">
        <f t="shared" si="93"/>
        <v>1</v>
      </c>
      <c r="R786" t="str">
        <f t="shared" si="89"/>
        <v>1111</v>
      </c>
      <c r="S786" s="29" t="e">
        <f>J786/#REF!</f>
        <v>#REF!</v>
      </c>
      <c r="T786" s="29" t="e">
        <f>K786/#REF!</f>
        <v>#REF!</v>
      </c>
      <c r="U786" s="29" t="e">
        <f>L786/#REF!</f>
        <v>#REF!</v>
      </c>
      <c r="W786" t="str">
        <f>VLOOKUP(R786,'De Para'!$O$9:$P$25,2,FALSE)</f>
        <v>Lojas com todas as metas</v>
      </c>
      <c r="X786">
        <f>VLOOKUP(W786,content!$B:$C,2,FALSE)</f>
        <v>741869</v>
      </c>
      <c r="Y786">
        <f>VLOOKUP(F786&amp;W786,content!$E:$H,4,FALSE)</f>
        <v>741916</v>
      </c>
    </row>
    <row r="787" spans="1:25" x14ac:dyDescent="0.25">
      <c r="A787">
        <v>1705</v>
      </c>
      <c r="B787" t="str">
        <f>VLOOKUP($A787,'De Para'!$AI$2:$AL$1051,2,0)</f>
        <v>CAMPINA GRANDE - PB</v>
      </c>
      <c r="C787">
        <f>VLOOKUP($A787,'De Para'!$AI$2:$AL$1051,3,0)</f>
        <v>419</v>
      </c>
      <c r="D787" t="str">
        <f>VLOOKUP($A787,'De Para'!$AI$2:$AL$1051,4,0)</f>
        <v>MG/NE</v>
      </c>
      <c r="E787">
        <v>0</v>
      </c>
      <c r="F787" s="7" t="str">
        <f>VLOOKUP($A787,'[1]PORTE 18-19'!$A$4:$M$1053,13,0)</f>
        <v>PORTE 3</v>
      </c>
      <c r="G787">
        <f>VLOOKUP($F787,'De Para'!$M$2:$O$7,3,0)</f>
        <v>90</v>
      </c>
      <c r="H787" s="7" t="str">
        <f>VLOOKUP($R787,'De Para'!$M$10:$N$25,2,0)</f>
        <v>PERFIL A</v>
      </c>
      <c r="I787" s="7" t="str">
        <f t="shared" si="88"/>
        <v>PORTE 3 / PERFIL A</v>
      </c>
      <c r="J787" s="1">
        <f>VLOOKUP($A787,'De Para'!$D$2:$E$1051,2,0)</f>
        <v>162147.59999999998</v>
      </c>
      <c r="K787" s="1">
        <f>VLOOKUP($A787,'De Para'!$A$2:$B$1051,2,0)</f>
        <v>505249.73290337261</v>
      </c>
      <c r="L787" s="1">
        <f>VLOOKUP(A787,'De Para'!$G$2:$H$1050,2,0)</f>
        <v>52305.365296694697</v>
      </c>
      <c r="M787">
        <f>VLOOKUP($A787,'De Para'!$J$2:$K$1051,2,0)</f>
        <v>84</v>
      </c>
      <c r="N787">
        <f t="shared" si="90"/>
        <v>1</v>
      </c>
      <c r="O787">
        <f t="shared" si="91"/>
        <v>1</v>
      </c>
      <c r="P787">
        <f t="shared" si="92"/>
        <v>1</v>
      </c>
      <c r="Q787">
        <f t="shared" si="93"/>
        <v>1</v>
      </c>
      <c r="R787" t="str">
        <f t="shared" si="89"/>
        <v>1111</v>
      </c>
      <c r="S787" s="29" t="e">
        <f>J787/#REF!</f>
        <v>#REF!</v>
      </c>
      <c r="T787" s="29" t="e">
        <f>K787/#REF!</f>
        <v>#REF!</v>
      </c>
      <c r="U787" s="29" t="e">
        <f>L787/#REF!</f>
        <v>#REF!</v>
      </c>
      <c r="W787" t="str">
        <f>VLOOKUP(R787,'De Para'!$O$9:$P$25,2,FALSE)</f>
        <v>Lojas com todas as metas</v>
      </c>
      <c r="X787">
        <f>VLOOKUP(W787,content!$B:$C,2,FALSE)</f>
        <v>741869</v>
      </c>
      <c r="Y787">
        <f>VLOOKUP(F787&amp;W787,content!$E:$H,4,FALSE)</f>
        <v>741893</v>
      </c>
    </row>
    <row r="788" spans="1:25" x14ac:dyDescent="0.25">
      <c r="A788">
        <v>1706</v>
      </c>
      <c r="B788" t="str">
        <f>VLOOKUP($A788,'De Para'!$AI$2:$AL$1051,2,0)</f>
        <v>SHOP BOULEVARD VILA VELHA - ES</v>
      </c>
      <c r="C788">
        <f>VLOOKUP($A788,'De Para'!$AI$2:$AL$1051,3,0)</f>
        <v>210</v>
      </c>
      <c r="D788" t="str">
        <f>VLOOKUP($A788,'De Para'!$AI$2:$AL$1051,4,0)</f>
        <v>RIO/ES</v>
      </c>
      <c r="E788">
        <v>0</v>
      </c>
      <c r="F788" s="7" t="str">
        <f>VLOOKUP($A788,'[1]PORTE 18-19'!$A$4:$M$1053,13,0)</f>
        <v>PORTE 3</v>
      </c>
      <c r="G788">
        <f>VLOOKUP($F788,'De Para'!$M$2:$O$7,3,0)</f>
        <v>90</v>
      </c>
      <c r="H788" s="7" t="str">
        <f>VLOOKUP($R788,'De Para'!$M$10:$N$25,2,0)</f>
        <v>PERFIL A</v>
      </c>
      <c r="I788" s="7" t="str">
        <f t="shared" si="88"/>
        <v>PORTE 3 / PERFIL A</v>
      </c>
      <c r="J788" s="1">
        <f>VLOOKUP($A788,'De Para'!$D$2:$E$1051,2,0)</f>
        <v>178981.03999999998</v>
      </c>
      <c r="K788" s="1">
        <f>VLOOKUP($A788,'De Para'!$A$2:$B$1051,2,0)</f>
        <v>163293.05694161166</v>
      </c>
      <c r="L788" s="1">
        <f>VLOOKUP(A788,'De Para'!$G$2:$H$1050,2,0)</f>
        <v>111161.61742451636</v>
      </c>
      <c r="M788">
        <f>VLOOKUP($A788,'De Para'!$J$2:$K$1051,2,0)</f>
        <v>77</v>
      </c>
      <c r="N788">
        <f t="shared" si="90"/>
        <v>1</v>
      </c>
      <c r="O788">
        <f t="shared" si="91"/>
        <v>1</v>
      </c>
      <c r="P788">
        <f t="shared" si="92"/>
        <v>1</v>
      </c>
      <c r="Q788">
        <f t="shared" si="93"/>
        <v>1</v>
      </c>
      <c r="R788" t="str">
        <f t="shared" si="89"/>
        <v>1111</v>
      </c>
      <c r="S788" s="29" t="e">
        <f>J788/#REF!</f>
        <v>#REF!</v>
      </c>
      <c r="T788" s="29" t="e">
        <f>K788/#REF!</f>
        <v>#REF!</v>
      </c>
      <c r="U788" s="29" t="e">
        <f>L788/#REF!</f>
        <v>#REF!</v>
      </c>
      <c r="W788" t="str">
        <f>VLOOKUP(R788,'De Para'!$O$9:$P$25,2,FALSE)</f>
        <v>Lojas com todas as metas</v>
      </c>
      <c r="X788">
        <f>VLOOKUP(W788,content!$B:$C,2,FALSE)</f>
        <v>741869</v>
      </c>
      <c r="Y788">
        <f>VLOOKUP(F788&amp;W788,content!$E:$H,4,FALSE)</f>
        <v>741893</v>
      </c>
    </row>
    <row r="789" spans="1:25" x14ac:dyDescent="0.25">
      <c r="A789">
        <v>1707</v>
      </c>
      <c r="B789" t="str">
        <f>VLOOKUP($A789,'De Para'!$AI$2:$AL$1051,2,0)</f>
        <v>SHOP NORTH SHOPPING - CE</v>
      </c>
      <c r="C789">
        <f>VLOOKUP($A789,'De Para'!$AI$2:$AL$1051,3,0)</f>
        <v>418</v>
      </c>
      <c r="D789" t="str">
        <f>VLOOKUP($A789,'De Para'!$AI$2:$AL$1051,4,0)</f>
        <v>MG/NE</v>
      </c>
      <c r="E789">
        <v>0</v>
      </c>
      <c r="F789" s="7" t="str">
        <f>VLOOKUP($A789,'[1]PORTE 18-19'!$A$4:$M$1053,13,0)</f>
        <v>PORTE 5</v>
      </c>
      <c r="G789">
        <f>VLOOKUP($F789,'De Para'!$M$2:$O$7,3,0)</f>
        <v>140</v>
      </c>
      <c r="H789" s="7" t="str">
        <f>VLOOKUP($R789,'De Para'!$M$10:$N$25,2,0)</f>
        <v>PERFIL A</v>
      </c>
      <c r="I789" s="7" t="str">
        <f t="shared" si="88"/>
        <v>PORTE 5 / PERFIL A</v>
      </c>
      <c r="J789" s="1">
        <f>VLOOKUP($A789,'De Para'!$D$2:$E$1051,2,0)</f>
        <v>298929.07000000007</v>
      </c>
      <c r="K789" s="1">
        <f>VLOOKUP($A789,'De Para'!$A$2:$B$1051,2,0)</f>
        <v>919395.23846646387</v>
      </c>
      <c r="L789" s="1">
        <f>VLOOKUP(A789,'De Para'!$G$2:$H$1050,2,0)</f>
        <v>80985.625372677998</v>
      </c>
      <c r="M789">
        <f>VLOOKUP($A789,'De Para'!$J$2:$K$1051,2,0)</f>
        <v>167</v>
      </c>
      <c r="N789">
        <f t="shared" si="90"/>
        <v>1</v>
      </c>
      <c r="O789">
        <f t="shared" si="91"/>
        <v>1</v>
      </c>
      <c r="P789">
        <f t="shared" si="92"/>
        <v>1</v>
      </c>
      <c r="Q789">
        <f t="shared" si="93"/>
        <v>1</v>
      </c>
      <c r="R789" t="str">
        <f t="shared" si="89"/>
        <v>1111</v>
      </c>
      <c r="S789" s="29" t="e">
        <f>J789/#REF!</f>
        <v>#REF!</v>
      </c>
      <c r="T789" s="29" t="e">
        <f>K789/#REF!</f>
        <v>#REF!</v>
      </c>
      <c r="U789" s="29" t="e">
        <f>L789/#REF!</f>
        <v>#REF!</v>
      </c>
      <c r="W789" t="str">
        <f>VLOOKUP(R789,'De Para'!$O$9:$P$25,2,FALSE)</f>
        <v>Lojas com todas as metas</v>
      </c>
      <c r="X789">
        <f>VLOOKUP(W789,content!$B:$C,2,FALSE)</f>
        <v>741869</v>
      </c>
      <c r="Y789">
        <f>VLOOKUP(F789&amp;W789,content!$E:$H,4,FALSE)</f>
        <v>741921</v>
      </c>
    </row>
    <row r="790" spans="1:25" x14ac:dyDescent="0.25">
      <c r="A790">
        <v>1708</v>
      </c>
      <c r="B790" t="str">
        <f>VLOOKUP($A790,'De Para'!$AI$2:$AL$1051,2,0)</f>
        <v>SHOP BOUL NAÇÕES BAURU - SP</v>
      </c>
      <c r="C790">
        <f>VLOOKUP($A790,'De Para'!$AI$2:$AL$1051,3,0)</f>
        <v>514</v>
      </c>
      <c r="D790" t="str">
        <f>VLOOKUP($A790,'De Para'!$AI$2:$AL$1051,4,0)</f>
        <v>SUL</v>
      </c>
      <c r="E790">
        <v>0</v>
      </c>
      <c r="F790" s="7" t="str">
        <f>VLOOKUP($A790,'[1]PORTE 18-19'!$A$4:$M$1053,13,0)</f>
        <v>PORTE 2</v>
      </c>
      <c r="G790">
        <f>VLOOKUP($F790,'De Para'!$M$2:$O$7,3,0)</f>
        <v>70</v>
      </c>
      <c r="H790" s="7" t="str">
        <f>VLOOKUP($R790,'De Para'!$M$10:$N$25,2,0)</f>
        <v>PERFIL A</v>
      </c>
      <c r="I790" s="7" t="str">
        <f t="shared" si="88"/>
        <v>PORTE 2 / PERFIL A</v>
      </c>
      <c r="J790" s="1">
        <f>VLOOKUP($A790,'De Para'!$D$2:$E$1051,2,0)</f>
        <v>101005.26</v>
      </c>
      <c r="K790" s="1">
        <f>VLOOKUP($A790,'De Para'!$A$2:$B$1051,2,0)</f>
        <v>61554.228697660328</v>
      </c>
      <c r="L790" s="1">
        <f>VLOOKUP(A790,'De Para'!$G$2:$H$1050,2,0)</f>
        <v>49630.218370238174</v>
      </c>
      <c r="M790">
        <f>VLOOKUP($A790,'De Para'!$J$2:$K$1051,2,0)</f>
        <v>42</v>
      </c>
      <c r="N790">
        <f t="shared" si="90"/>
        <v>1</v>
      </c>
      <c r="O790">
        <f t="shared" si="91"/>
        <v>1</v>
      </c>
      <c r="P790">
        <f t="shared" si="92"/>
        <v>1</v>
      </c>
      <c r="Q790">
        <f t="shared" si="93"/>
        <v>1</v>
      </c>
      <c r="R790" t="str">
        <f t="shared" si="89"/>
        <v>1111</v>
      </c>
      <c r="S790" s="29" t="e">
        <f>J790/#REF!</f>
        <v>#REF!</v>
      </c>
      <c r="T790" s="29" t="e">
        <f>K790/#REF!</f>
        <v>#REF!</v>
      </c>
      <c r="U790" s="29" t="e">
        <f>L790/#REF!</f>
        <v>#REF!</v>
      </c>
      <c r="W790" t="str">
        <f>VLOOKUP(R790,'De Para'!$O$9:$P$25,2,FALSE)</f>
        <v>Lojas com todas as metas</v>
      </c>
      <c r="X790">
        <f>VLOOKUP(W790,content!$B:$C,2,FALSE)</f>
        <v>741869</v>
      </c>
      <c r="Y790">
        <f>VLOOKUP(F790&amp;W790,content!$E:$H,4,FALSE)</f>
        <v>741882</v>
      </c>
    </row>
    <row r="791" spans="1:25" x14ac:dyDescent="0.25">
      <c r="A791">
        <v>1709</v>
      </c>
      <c r="B791" t="str">
        <f>VLOOKUP($A791,'De Para'!$AI$2:$AL$1051,2,0)</f>
        <v>SHOPPING METRÔ TUCURUVI</v>
      </c>
      <c r="C791">
        <f>VLOOKUP($A791,'De Para'!$AI$2:$AL$1051,3,0)</f>
        <v>312</v>
      </c>
      <c r="D791" t="str">
        <f>VLOOKUP($A791,'De Para'!$AI$2:$AL$1051,4,0)</f>
        <v>GDE SP</v>
      </c>
      <c r="E791">
        <v>0</v>
      </c>
      <c r="F791" s="7" t="str">
        <f>VLOOKUP($A791,'[1]PORTE 18-19'!$A$4:$M$1053,13,0)</f>
        <v>PORTE 4</v>
      </c>
      <c r="G791">
        <f>VLOOKUP($F791,'De Para'!$M$2:$O$7,3,0)</f>
        <v>115</v>
      </c>
      <c r="H791" s="7" t="str">
        <f>VLOOKUP($R791,'De Para'!$M$10:$N$25,2,0)</f>
        <v>PERFIL A</v>
      </c>
      <c r="I791" s="7" t="str">
        <f t="shared" si="88"/>
        <v>PORTE 4 / PERFIL A</v>
      </c>
      <c r="J791" s="1">
        <f>VLOOKUP($A791,'De Para'!$D$2:$E$1051,2,0)</f>
        <v>470129.22</v>
      </c>
      <c r="K791" s="1">
        <f>VLOOKUP($A791,'De Para'!$A$2:$B$1051,2,0)</f>
        <v>316593.95248401712</v>
      </c>
      <c r="L791" s="1">
        <f>VLOOKUP(A791,'De Para'!$G$2:$H$1050,2,0)</f>
        <v>182171.60653306521</v>
      </c>
      <c r="M791">
        <f>VLOOKUP($A791,'De Para'!$J$2:$K$1051,2,0)</f>
        <v>151</v>
      </c>
      <c r="N791">
        <f t="shared" si="90"/>
        <v>1</v>
      </c>
      <c r="O791">
        <f t="shared" si="91"/>
        <v>1</v>
      </c>
      <c r="P791">
        <f t="shared" si="92"/>
        <v>1</v>
      </c>
      <c r="Q791">
        <f t="shared" si="93"/>
        <v>1</v>
      </c>
      <c r="R791" t="str">
        <f t="shared" si="89"/>
        <v>1111</v>
      </c>
      <c r="S791" s="29" t="e">
        <f>J791/#REF!</f>
        <v>#REF!</v>
      </c>
      <c r="T791" s="29" t="e">
        <f>K791/#REF!</f>
        <v>#REF!</v>
      </c>
      <c r="U791" s="29" t="e">
        <f>L791/#REF!</f>
        <v>#REF!</v>
      </c>
      <c r="W791" t="str">
        <f>VLOOKUP(R791,'De Para'!$O$9:$P$25,2,FALSE)</f>
        <v>Lojas com todas as metas</v>
      </c>
      <c r="X791">
        <f>VLOOKUP(W791,content!$B:$C,2,FALSE)</f>
        <v>741869</v>
      </c>
      <c r="Y791">
        <f>VLOOKUP(F791&amp;W791,content!$E:$H,4,FALSE)</f>
        <v>741916</v>
      </c>
    </row>
    <row r="792" spans="1:25" x14ac:dyDescent="0.25">
      <c r="A792">
        <v>1711</v>
      </c>
      <c r="B792" t="str">
        <f>VLOOKUP($A792,'De Para'!$AI$2:$AL$1051,2,0)</f>
        <v>LARGO DA PAZ - PE</v>
      </c>
      <c r="C792">
        <f>VLOOKUP($A792,'De Para'!$AI$2:$AL$1051,3,0)</f>
        <v>417</v>
      </c>
      <c r="D792" t="str">
        <f>VLOOKUP($A792,'De Para'!$AI$2:$AL$1051,4,0)</f>
        <v>MG/NE</v>
      </c>
      <c r="E792">
        <v>0</v>
      </c>
      <c r="F792" s="7" t="str">
        <f>VLOOKUP($A792,'[1]PORTE 18-19'!$A$4:$M$1053,13,0)</f>
        <v>PORTE 2</v>
      </c>
      <c r="G792">
        <f>VLOOKUP($F792,'De Para'!$M$2:$O$7,3,0)</f>
        <v>70</v>
      </c>
      <c r="H792" s="7" t="str">
        <f>VLOOKUP($R792,'De Para'!$M$10:$N$25,2,0)</f>
        <v>PERFIL A</v>
      </c>
      <c r="I792" s="7" t="str">
        <f t="shared" si="88"/>
        <v>PORTE 2 / PERFIL A</v>
      </c>
      <c r="J792" s="1">
        <f>VLOOKUP($A792,'De Para'!$D$2:$E$1051,2,0)</f>
        <v>134376.15</v>
      </c>
      <c r="K792" s="1">
        <f>VLOOKUP($A792,'De Para'!$A$2:$B$1051,2,0)</f>
        <v>247056.79124877416</v>
      </c>
      <c r="L792" s="1">
        <f>VLOOKUP(A792,'De Para'!$G$2:$H$1050,2,0)</f>
        <v>42807.310111213912</v>
      </c>
      <c r="M792">
        <f>VLOOKUP($A792,'De Para'!$J$2:$K$1051,2,0)</f>
        <v>43</v>
      </c>
      <c r="N792">
        <f t="shared" si="90"/>
        <v>1</v>
      </c>
      <c r="O792">
        <f t="shared" si="91"/>
        <v>1</v>
      </c>
      <c r="P792">
        <f t="shared" si="92"/>
        <v>1</v>
      </c>
      <c r="Q792">
        <f t="shared" si="93"/>
        <v>1</v>
      </c>
      <c r="R792" t="str">
        <f t="shared" si="89"/>
        <v>1111</v>
      </c>
      <c r="S792" s="29" t="e">
        <f>J792/#REF!</f>
        <v>#REF!</v>
      </c>
      <c r="T792" s="29" t="e">
        <f>K792/#REF!</f>
        <v>#REF!</v>
      </c>
      <c r="U792" s="29" t="e">
        <f>L792/#REF!</f>
        <v>#REF!</v>
      </c>
      <c r="W792" t="str">
        <f>VLOOKUP(R792,'De Para'!$O$9:$P$25,2,FALSE)</f>
        <v>Lojas com todas as metas</v>
      </c>
      <c r="X792">
        <f>VLOOKUP(W792,content!$B:$C,2,FALSE)</f>
        <v>741869</v>
      </c>
      <c r="Y792">
        <f>VLOOKUP(F792&amp;W792,content!$E:$H,4,FALSE)</f>
        <v>741882</v>
      </c>
    </row>
    <row r="793" spans="1:25" x14ac:dyDescent="0.25">
      <c r="A793">
        <v>1712</v>
      </c>
      <c r="B793" t="str">
        <f>VLOOKUP($A793,'De Para'!$AI$2:$AL$1051,2,0)</f>
        <v>CAPIM MACIO - RN</v>
      </c>
      <c r="C793">
        <f>VLOOKUP($A793,'De Para'!$AI$2:$AL$1051,3,0)</f>
        <v>419</v>
      </c>
      <c r="D793" t="str">
        <f>VLOOKUP($A793,'De Para'!$AI$2:$AL$1051,4,0)</f>
        <v>MG/NE</v>
      </c>
      <c r="E793">
        <v>0</v>
      </c>
      <c r="F793" s="7" t="str">
        <f>VLOOKUP($A793,'[1]PORTE 18-19'!$A$4:$M$1053,13,0)</f>
        <v>PORTE 4</v>
      </c>
      <c r="G793">
        <f>VLOOKUP($F793,'De Para'!$M$2:$O$7,3,0)</f>
        <v>115</v>
      </c>
      <c r="H793" s="7" t="str">
        <f>VLOOKUP($R793,'De Para'!$M$10:$N$25,2,0)</f>
        <v>PERFIL A</v>
      </c>
      <c r="I793" s="7" t="str">
        <f t="shared" si="88"/>
        <v>PORTE 4 / PERFIL A</v>
      </c>
      <c r="J793" s="1">
        <f>VLOOKUP($A793,'De Para'!$D$2:$E$1051,2,0)</f>
        <v>135394.79999999999</v>
      </c>
      <c r="K793" s="1">
        <f>VLOOKUP($A793,'De Para'!$A$2:$B$1051,2,0)</f>
        <v>583804.18763109518</v>
      </c>
      <c r="L793" s="1">
        <f>VLOOKUP(A793,'De Para'!$G$2:$H$1050,2,0)</f>
        <v>65068.834848272796</v>
      </c>
      <c r="M793">
        <f>VLOOKUP($A793,'De Para'!$J$2:$K$1051,2,0)</f>
        <v>46</v>
      </c>
      <c r="N793">
        <f t="shared" si="90"/>
        <v>1</v>
      </c>
      <c r="O793">
        <f t="shared" si="91"/>
        <v>1</v>
      </c>
      <c r="P793">
        <f t="shared" si="92"/>
        <v>1</v>
      </c>
      <c r="Q793">
        <f t="shared" si="93"/>
        <v>1</v>
      </c>
      <c r="R793" t="str">
        <f t="shared" si="89"/>
        <v>1111</v>
      </c>
      <c r="S793" s="29" t="e">
        <f>J793/#REF!</f>
        <v>#REF!</v>
      </c>
      <c r="T793" s="29" t="e">
        <f>K793/#REF!</f>
        <v>#REF!</v>
      </c>
      <c r="U793" s="29" t="e">
        <f>L793/#REF!</f>
        <v>#REF!</v>
      </c>
      <c r="W793" t="str">
        <f>VLOOKUP(R793,'De Para'!$O$9:$P$25,2,FALSE)</f>
        <v>Lojas com todas as metas</v>
      </c>
      <c r="X793">
        <f>VLOOKUP(W793,content!$B:$C,2,FALSE)</f>
        <v>741869</v>
      </c>
      <c r="Y793">
        <f>VLOOKUP(F793&amp;W793,content!$E:$H,4,FALSE)</f>
        <v>741916</v>
      </c>
    </row>
    <row r="794" spans="1:25" x14ac:dyDescent="0.25">
      <c r="A794">
        <v>1714</v>
      </c>
      <c r="B794" t="str">
        <f>VLOOKUP($A794,'De Para'!$AI$2:$AL$1051,2,0)</f>
        <v>JABOATÃO DOS GUARARAPES - PE</v>
      </c>
      <c r="C794">
        <f>VLOOKUP($A794,'De Para'!$AI$2:$AL$1051,3,0)</f>
        <v>417</v>
      </c>
      <c r="D794" t="str">
        <f>VLOOKUP($A794,'De Para'!$AI$2:$AL$1051,4,0)</f>
        <v>MG/NE</v>
      </c>
      <c r="E794">
        <v>0</v>
      </c>
      <c r="F794" s="7" t="str">
        <f>VLOOKUP($A794,'[1]PORTE 18-19'!$A$4:$M$1053,13,0)</f>
        <v>PORTE 3</v>
      </c>
      <c r="G794">
        <f>VLOOKUP($F794,'De Para'!$M$2:$O$7,3,0)</f>
        <v>90</v>
      </c>
      <c r="H794" s="7" t="str">
        <f>VLOOKUP($R794,'De Para'!$M$10:$N$25,2,0)</f>
        <v>PERFIL A</v>
      </c>
      <c r="I794" s="7" t="str">
        <f t="shared" si="88"/>
        <v>PORTE 3 / PERFIL A</v>
      </c>
      <c r="J794" s="1">
        <f>VLOOKUP($A794,'De Para'!$D$2:$E$1051,2,0)</f>
        <v>177372.41</v>
      </c>
      <c r="K794" s="1">
        <f>VLOOKUP($A794,'De Para'!$A$2:$B$1051,2,0)</f>
        <v>385184.76116563712</v>
      </c>
      <c r="L794" s="1">
        <f>VLOOKUP(A794,'De Para'!$G$2:$H$1050,2,0)</f>
        <v>49020.047047026266</v>
      </c>
      <c r="M794">
        <f>VLOOKUP($A794,'De Para'!$J$2:$K$1051,2,0)</f>
        <v>86</v>
      </c>
      <c r="N794">
        <f t="shared" si="90"/>
        <v>1</v>
      </c>
      <c r="O794">
        <f t="shared" si="91"/>
        <v>1</v>
      </c>
      <c r="P794">
        <f t="shared" si="92"/>
        <v>1</v>
      </c>
      <c r="Q794">
        <f t="shared" si="93"/>
        <v>1</v>
      </c>
      <c r="R794" t="str">
        <f t="shared" si="89"/>
        <v>1111</v>
      </c>
      <c r="S794" s="29" t="e">
        <f>J794/#REF!</f>
        <v>#REF!</v>
      </c>
      <c r="T794" s="29" t="e">
        <f>K794/#REF!</f>
        <v>#REF!</v>
      </c>
      <c r="U794" s="29" t="e">
        <f>L794/#REF!</f>
        <v>#REF!</v>
      </c>
      <c r="W794" t="str">
        <f>VLOOKUP(R794,'De Para'!$O$9:$P$25,2,FALSE)</f>
        <v>Lojas com todas as metas</v>
      </c>
      <c r="X794">
        <f>VLOOKUP(W794,content!$B:$C,2,FALSE)</f>
        <v>741869</v>
      </c>
      <c r="Y794">
        <f>VLOOKUP(F794&amp;W794,content!$E:$H,4,FALSE)</f>
        <v>741893</v>
      </c>
    </row>
    <row r="795" spans="1:25" x14ac:dyDescent="0.25">
      <c r="A795">
        <v>1715</v>
      </c>
      <c r="B795" t="str">
        <f>VLOOKUP($A795,'De Para'!$AI$2:$AL$1051,2,0)</f>
        <v>SHOP MESTRE ÁLVARO - ES</v>
      </c>
      <c r="C795">
        <f>VLOOKUP($A795,'De Para'!$AI$2:$AL$1051,3,0)</f>
        <v>210</v>
      </c>
      <c r="D795" t="str">
        <f>VLOOKUP($A795,'De Para'!$AI$2:$AL$1051,4,0)</f>
        <v>RIO/ES</v>
      </c>
      <c r="E795">
        <v>0</v>
      </c>
      <c r="F795" s="7" t="str">
        <f>VLOOKUP($A795,'[1]PORTE 18-19'!$A$4:$M$1053,13,0)</f>
        <v>PORTE 3</v>
      </c>
      <c r="G795">
        <f>VLOOKUP($F795,'De Para'!$M$2:$O$7,3,0)</f>
        <v>90</v>
      </c>
      <c r="H795" s="7" t="str">
        <f>VLOOKUP($R795,'De Para'!$M$10:$N$25,2,0)</f>
        <v>PERFIL A</v>
      </c>
      <c r="I795" s="7" t="str">
        <f t="shared" si="88"/>
        <v>PORTE 3 / PERFIL A</v>
      </c>
      <c r="J795" s="1">
        <f>VLOOKUP($A795,'De Para'!$D$2:$E$1051,2,0)</f>
        <v>113945.83000000003</v>
      </c>
      <c r="K795" s="1">
        <f>VLOOKUP($A795,'De Para'!$A$2:$B$1051,2,0)</f>
        <v>89336.893328257458</v>
      </c>
      <c r="L795" s="1">
        <f>VLOOKUP(A795,'De Para'!$G$2:$H$1050,2,0)</f>
        <v>76083.271597426094</v>
      </c>
      <c r="M795">
        <f>VLOOKUP($A795,'De Para'!$J$2:$K$1051,2,0)</f>
        <v>64</v>
      </c>
      <c r="N795">
        <f t="shared" si="90"/>
        <v>1</v>
      </c>
      <c r="O795">
        <f t="shared" si="91"/>
        <v>1</v>
      </c>
      <c r="P795">
        <f t="shared" si="92"/>
        <v>1</v>
      </c>
      <c r="Q795">
        <f t="shared" si="93"/>
        <v>1</v>
      </c>
      <c r="R795" t="str">
        <f t="shared" si="89"/>
        <v>1111</v>
      </c>
      <c r="S795" s="29" t="e">
        <f>J795/#REF!</f>
        <v>#REF!</v>
      </c>
      <c r="T795" s="29" t="e">
        <f>K795/#REF!</f>
        <v>#REF!</v>
      </c>
      <c r="U795" s="29" t="e">
        <f>L795/#REF!</f>
        <v>#REF!</v>
      </c>
      <c r="W795" t="str">
        <f>VLOOKUP(R795,'De Para'!$O$9:$P$25,2,FALSE)</f>
        <v>Lojas com todas as metas</v>
      </c>
      <c r="X795">
        <f>VLOOKUP(W795,content!$B:$C,2,FALSE)</f>
        <v>741869</v>
      </c>
      <c r="Y795">
        <f>VLOOKUP(F795&amp;W795,content!$E:$H,4,FALSE)</f>
        <v>741893</v>
      </c>
    </row>
    <row r="796" spans="1:25" x14ac:dyDescent="0.25">
      <c r="A796">
        <v>1717</v>
      </c>
      <c r="B796" t="str">
        <f>VLOOKUP($A796,'De Para'!$AI$2:$AL$1051,2,0)</f>
        <v>MESSEJANA - CE</v>
      </c>
      <c r="C796">
        <f>VLOOKUP($A796,'De Para'!$AI$2:$AL$1051,3,0)</f>
        <v>418</v>
      </c>
      <c r="D796" t="str">
        <f>VLOOKUP($A796,'De Para'!$AI$2:$AL$1051,4,0)</f>
        <v>MG/NE</v>
      </c>
      <c r="E796">
        <v>0</v>
      </c>
      <c r="F796" s="7" t="str">
        <f>VLOOKUP($A796,'[1]PORTE 18-19'!$A$4:$M$1053,13,0)</f>
        <v>PORTE 4</v>
      </c>
      <c r="G796">
        <f>VLOOKUP($F796,'De Para'!$M$2:$O$7,3,0)</f>
        <v>115</v>
      </c>
      <c r="H796" s="7" t="str">
        <f>VLOOKUP($R796,'De Para'!$M$10:$N$25,2,0)</f>
        <v>PERFIL A</v>
      </c>
      <c r="I796" s="7" t="str">
        <f t="shared" si="88"/>
        <v>PORTE 4 / PERFIL A</v>
      </c>
      <c r="J796" s="1">
        <f>VLOOKUP($A796,'De Para'!$D$2:$E$1051,2,0)</f>
        <v>273968.5400000001</v>
      </c>
      <c r="K796" s="1">
        <f>VLOOKUP($A796,'De Para'!$A$2:$B$1051,2,0)</f>
        <v>445928.26330656966</v>
      </c>
      <c r="L796" s="1">
        <f>VLOOKUP(A796,'De Para'!$G$2:$H$1050,2,0)</f>
        <v>64477.148171560788</v>
      </c>
      <c r="M796">
        <f>VLOOKUP($A796,'De Para'!$J$2:$K$1051,2,0)</f>
        <v>123</v>
      </c>
      <c r="N796">
        <f t="shared" si="90"/>
        <v>1</v>
      </c>
      <c r="O796">
        <f t="shared" si="91"/>
        <v>1</v>
      </c>
      <c r="P796">
        <f t="shared" si="92"/>
        <v>1</v>
      </c>
      <c r="Q796">
        <f t="shared" si="93"/>
        <v>1</v>
      </c>
      <c r="R796" t="str">
        <f t="shared" si="89"/>
        <v>1111</v>
      </c>
      <c r="S796" s="29" t="e">
        <f>J796/#REF!</f>
        <v>#REF!</v>
      </c>
      <c r="T796" s="29" t="e">
        <f>K796/#REF!</f>
        <v>#REF!</v>
      </c>
      <c r="U796" s="29" t="e">
        <f>L796/#REF!</f>
        <v>#REF!</v>
      </c>
      <c r="W796" t="str">
        <f>VLOOKUP(R796,'De Para'!$O$9:$P$25,2,FALSE)</f>
        <v>Lojas com todas as metas</v>
      </c>
      <c r="X796">
        <f>VLOOKUP(W796,content!$B:$C,2,FALSE)</f>
        <v>741869</v>
      </c>
      <c r="Y796">
        <f>VLOOKUP(F796&amp;W796,content!$E:$H,4,FALSE)</f>
        <v>741916</v>
      </c>
    </row>
    <row r="797" spans="1:25" x14ac:dyDescent="0.25">
      <c r="A797">
        <v>1718</v>
      </c>
      <c r="B797" t="str">
        <f>VLOOKUP($A797,'De Para'!$AI$2:$AL$1051,2,0)</f>
        <v>GURUPI - TO</v>
      </c>
      <c r="C797">
        <f>VLOOKUP($A797,'De Para'!$AI$2:$AL$1051,3,0)</f>
        <v>418</v>
      </c>
      <c r="D797" t="str">
        <f>VLOOKUP($A797,'De Para'!$AI$2:$AL$1051,4,0)</f>
        <v>MG/NE</v>
      </c>
      <c r="E797">
        <v>0</v>
      </c>
      <c r="F797" s="7" t="str">
        <f>VLOOKUP($A797,'[1]PORTE 18-19'!$A$4:$M$1053,13,0)</f>
        <v>PORTE 2</v>
      </c>
      <c r="G797">
        <f>VLOOKUP($F797,'De Para'!$M$2:$O$7,3,0)</f>
        <v>70</v>
      </c>
      <c r="H797" s="7" t="str">
        <f>VLOOKUP($R797,'De Para'!$M$10:$N$25,2,0)</f>
        <v>PERFIL A</v>
      </c>
      <c r="I797" s="7" t="str">
        <f t="shared" si="88"/>
        <v>PORTE 2 / PERFIL A</v>
      </c>
      <c r="J797" s="1">
        <f>VLOOKUP($A797,'De Para'!$D$2:$E$1051,2,0)</f>
        <v>172847.91999999998</v>
      </c>
      <c r="K797" s="1">
        <f>VLOOKUP($A797,'De Para'!$A$2:$B$1051,2,0)</f>
        <v>95451.26561816092</v>
      </c>
      <c r="L797" s="1">
        <f>VLOOKUP(A797,'De Para'!$G$2:$H$1050,2,0)</f>
        <v>63921.757666216203</v>
      </c>
      <c r="M797">
        <f>VLOOKUP($A797,'De Para'!$J$2:$K$1051,2,0)</f>
        <v>48</v>
      </c>
      <c r="N797">
        <f t="shared" si="90"/>
        <v>1</v>
      </c>
      <c r="O797">
        <f t="shared" si="91"/>
        <v>1</v>
      </c>
      <c r="P797">
        <f t="shared" si="92"/>
        <v>1</v>
      </c>
      <c r="Q797">
        <f t="shared" si="93"/>
        <v>1</v>
      </c>
      <c r="R797" t="str">
        <f t="shared" si="89"/>
        <v>1111</v>
      </c>
      <c r="S797" s="29" t="e">
        <f>J797/#REF!</f>
        <v>#REF!</v>
      </c>
      <c r="T797" s="29" t="e">
        <f>K797/#REF!</f>
        <v>#REF!</v>
      </c>
      <c r="U797" s="29" t="e">
        <f>L797/#REF!</f>
        <v>#REF!</v>
      </c>
      <c r="W797" t="str">
        <f>VLOOKUP(R797,'De Para'!$O$9:$P$25,2,FALSE)</f>
        <v>Lojas com todas as metas</v>
      </c>
      <c r="X797">
        <f>VLOOKUP(W797,content!$B:$C,2,FALSE)</f>
        <v>741869</v>
      </c>
      <c r="Y797">
        <f>VLOOKUP(F797&amp;W797,content!$E:$H,4,FALSE)</f>
        <v>741882</v>
      </c>
    </row>
    <row r="798" spans="1:25" x14ac:dyDescent="0.25">
      <c r="A798">
        <v>1719</v>
      </c>
      <c r="B798" t="str">
        <f>VLOOKUP($A798,'De Para'!$AI$2:$AL$1051,2,0)</f>
        <v>SHOP NAÇÕES LIMEIRA - SP</v>
      </c>
      <c r="C798">
        <f>VLOOKUP($A798,'De Para'!$AI$2:$AL$1051,3,0)</f>
        <v>116</v>
      </c>
      <c r="D798" t="str">
        <f>VLOOKUP($A798,'De Para'!$AI$2:$AL$1051,4,0)</f>
        <v>SPI/CO</v>
      </c>
      <c r="E798">
        <v>0</v>
      </c>
      <c r="F798" s="7" t="str">
        <f>VLOOKUP($A798,'[1]PORTE 18-19'!$A$4:$M$1053,13,0)</f>
        <v>PORTE 2</v>
      </c>
      <c r="G798">
        <f>VLOOKUP($F798,'De Para'!$M$2:$O$7,3,0)</f>
        <v>70</v>
      </c>
      <c r="H798" s="7" t="str">
        <f>VLOOKUP($R798,'De Para'!$M$10:$N$25,2,0)</f>
        <v>PERFIL A</v>
      </c>
      <c r="I798" s="7" t="str">
        <f t="shared" si="88"/>
        <v>PORTE 2 / PERFIL A</v>
      </c>
      <c r="J798" s="1">
        <f>VLOOKUP($A798,'De Para'!$D$2:$E$1051,2,0)</f>
        <v>105870.04000000001</v>
      </c>
      <c r="K798" s="1">
        <f>VLOOKUP($A798,'De Para'!$A$2:$B$1051,2,0)</f>
        <v>88292.165848117191</v>
      </c>
      <c r="L798" s="1">
        <f>VLOOKUP(A798,'De Para'!$G$2:$H$1050,2,0)</f>
        <v>50438.276618965538</v>
      </c>
      <c r="M798">
        <f>VLOOKUP($A798,'De Para'!$J$2:$K$1051,2,0)</f>
        <v>41</v>
      </c>
      <c r="N798">
        <f t="shared" si="90"/>
        <v>1</v>
      </c>
      <c r="O798">
        <f t="shared" si="91"/>
        <v>1</v>
      </c>
      <c r="P798">
        <f t="shared" si="92"/>
        <v>1</v>
      </c>
      <c r="Q798">
        <f t="shared" si="93"/>
        <v>1</v>
      </c>
      <c r="R798" t="str">
        <f t="shared" si="89"/>
        <v>1111</v>
      </c>
      <c r="S798" s="29" t="e">
        <f>J798/#REF!</f>
        <v>#REF!</v>
      </c>
      <c r="T798" s="29" t="e">
        <f>K798/#REF!</f>
        <v>#REF!</v>
      </c>
      <c r="U798" s="29" t="e">
        <f>L798/#REF!</f>
        <v>#REF!</v>
      </c>
      <c r="W798" t="str">
        <f>VLOOKUP(R798,'De Para'!$O$9:$P$25,2,FALSE)</f>
        <v>Lojas com todas as metas</v>
      </c>
      <c r="X798">
        <f>VLOOKUP(W798,content!$B:$C,2,FALSE)</f>
        <v>741869</v>
      </c>
      <c r="Y798">
        <f>VLOOKUP(F798&amp;W798,content!$E:$H,4,FALSE)</f>
        <v>741882</v>
      </c>
    </row>
    <row r="799" spans="1:25" x14ac:dyDescent="0.25">
      <c r="A799">
        <v>1720</v>
      </c>
      <c r="B799" t="str">
        <f>VLOOKUP($A799,'De Para'!$AI$2:$AL$1051,2,0)</f>
        <v>CAMPO GRANDE 3 - MS</v>
      </c>
      <c r="C799">
        <f>VLOOKUP($A799,'De Para'!$AI$2:$AL$1051,3,0)</f>
        <v>516</v>
      </c>
      <c r="D799" t="str">
        <f>VLOOKUP($A799,'De Para'!$AI$2:$AL$1051,4,0)</f>
        <v>SUL</v>
      </c>
      <c r="E799">
        <v>0</v>
      </c>
      <c r="F799" s="7" t="str">
        <f>VLOOKUP($A799,'[1]PORTE 18-19'!$A$4:$M$1053,13,0)</f>
        <v>PORTE 3</v>
      </c>
      <c r="G799">
        <f>VLOOKUP($F799,'De Para'!$M$2:$O$7,3,0)</f>
        <v>90</v>
      </c>
      <c r="H799" s="7" t="str">
        <f>VLOOKUP($R799,'De Para'!$M$10:$N$25,2,0)</f>
        <v>PERFIL A</v>
      </c>
      <c r="I799" s="7" t="str">
        <f t="shared" si="88"/>
        <v>PORTE 3 / PERFIL A</v>
      </c>
      <c r="J799" s="1">
        <f>VLOOKUP($A799,'De Para'!$D$2:$E$1051,2,0)</f>
        <v>297636.10000000003</v>
      </c>
      <c r="K799" s="1">
        <f>VLOOKUP($A799,'De Para'!$A$2:$B$1051,2,0)</f>
        <v>363239.2978228447</v>
      </c>
      <c r="L799" s="1">
        <f>VLOOKUP(A799,'De Para'!$G$2:$H$1050,2,0)</f>
        <v>52758.673775898846</v>
      </c>
      <c r="M799">
        <f>VLOOKUP($A799,'De Para'!$J$2:$K$1051,2,0)</f>
        <v>68</v>
      </c>
      <c r="N799">
        <f t="shared" si="90"/>
        <v>1</v>
      </c>
      <c r="O799">
        <f t="shared" si="91"/>
        <v>1</v>
      </c>
      <c r="P799">
        <f t="shared" si="92"/>
        <v>1</v>
      </c>
      <c r="Q799">
        <f t="shared" si="93"/>
        <v>1</v>
      </c>
      <c r="R799" t="str">
        <f t="shared" si="89"/>
        <v>1111</v>
      </c>
      <c r="S799" s="29" t="e">
        <f>J799/#REF!</f>
        <v>#REF!</v>
      </c>
      <c r="T799" s="29" t="e">
        <f>K799/#REF!</f>
        <v>#REF!</v>
      </c>
      <c r="U799" s="29" t="e">
        <f>L799/#REF!</f>
        <v>#REF!</v>
      </c>
      <c r="W799" t="str">
        <f>VLOOKUP(R799,'De Para'!$O$9:$P$25,2,FALSE)</f>
        <v>Lojas com todas as metas</v>
      </c>
      <c r="X799">
        <f>VLOOKUP(W799,content!$B:$C,2,FALSE)</f>
        <v>741869</v>
      </c>
      <c r="Y799">
        <f>VLOOKUP(F799&amp;W799,content!$E:$H,4,FALSE)</f>
        <v>741893</v>
      </c>
    </row>
    <row r="800" spans="1:25" x14ac:dyDescent="0.25">
      <c r="A800">
        <v>1723</v>
      </c>
      <c r="B800" t="str">
        <f>VLOOKUP($A800,'De Para'!$AI$2:$AL$1051,2,0)</f>
        <v>PARK SHOPPING SULACAP - RJ</v>
      </c>
      <c r="C800">
        <f>VLOOKUP($A800,'De Para'!$AI$2:$AL$1051,3,0)</f>
        <v>214</v>
      </c>
      <c r="D800" t="str">
        <f>VLOOKUP($A800,'De Para'!$AI$2:$AL$1051,4,0)</f>
        <v>RIO/ES</v>
      </c>
      <c r="E800">
        <v>0</v>
      </c>
      <c r="F800" s="7" t="str">
        <f>VLOOKUP($A800,'[1]PORTE 18-19'!$A$4:$M$1053,13,0)</f>
        <v>PORTE 3</v>
      </c>
      <c r="G800">
        <f>VLOOKUP($F800,'De Para'!$M$2:$O$7,3,0)</f>
        <v>90</v>
      </c>
      <c r="H800" s="7" t="str">
        <f>VLOOKUP($R800,'De Para'!$M$10:$N$25,2,0)</f>
        <v>PERFIL A</v>
      </c>
      <c r="I800" s="7" t="str">
        <f t="shared" si="88"/>
        <v>PORTE 3 / PERFIL A</v>
      </c>
      <c r="J800" s="1">
        <f>VLOOKUP($A800,'De Para'!$D$2:$E$1051,2,0)</f>
        <v>176513.09000000005</v>
      </c>
      <c r="K800" s="1">
        <f>VLOOKUP($A800,'De Para'!$A$2:$B$1051,2,0)</f>
        <v>289854.79161270906</v>
      </c>
      <c r="L800" s="1">
        <f>VLOOKUP(A800,'De Para'!$G$2:$H$1050,2,0)</f>
        <v>70458.940756890486</v>
      </c>
      <c r="M800">
        <f>VLOOKUP($A800,'De Para'!$J$2:$K$1051,2,0)</f>
        <v>85</v>
      </c>
      <c r="N800">
        <f t="shared" si="90"/>
        <v>1</v>
      </c>
      <c r="O800">
        <f t="shared" si="91"/>
        <v>1</v>
      </c>
      <c r="P800">
        <f t="shared" si="92"/>
        <v>1</v>
      </c>
      <c r="Q800">
        <f t="shared" si="93"/>
        <v>1</v>
      </c>
      <c r="R800" t="str">
        <f t="shared" si="89"/>
        <v>1111</v>
      </c>
      <c r="S800" s="29" t="e">
        <f>J800/#REF!</f>
        <v>#REF!</v>
      </c>
      <c r="T800" s="29" t="e">
        <f>K800/#REF!</f>
        <v>#REF!</v>
      </c>
      <c r="U800" s="29" t="e">
        <f>L800/#REF!</f>
        <v>#REF!</v>
      </c>
      <c r="W800" t="str">
        <f>VLOOKUP(R800,'De Para'!$O$9:$P$25,2,FALSE)</f>
        <v>Lojas com todas as metas</v>
      </c>
      <c r="X800">
        <f>VLOOKUP(W800,content!$B:$C,2,FALSE)</f>
        <v>741869</v>
      </c>
      <c r="Y800">
        <f>VLOOKUP(F800&amp;W800,content!$E:$H,4,FALSE)</f>
        <v>741893</v>
      </c>
    </row>
    <row r="801" spans="1:25" x14ac:dyDescent="0.25">
      <c r="A801">
        <v>1724</v>
      </c>
      <c r="B801" t="str">
        <f>VLOOKUP($A801,'De Para'!$AI$2:$AL$1051,2,0)</f>
        <v>JUAZEIRO DO NORTE - CE</v>
      </c>
      <c r="C801">
        <f>VLOOKUP($A801,'De Para'!$AI$2:$AL$1051,3,0)</f>
        <v>418</v>
      </c>
      <c r="D801" t="str">
        <f>VLOOKUP($A801,'De Para'!$AI$2:$AL$1051,4,0)</f>
        <v>MG/NE</v>
      </c>
      <c r="E801">
        <v>0</v>
      </c>
      <c r="F801" s="7" t="str">
        <f>VLOOKUP($A801,'[1]PORTE 18-19'!$A$4:$M$1053,13,0)</f>
        <v>PORTE 4</v>
      </c>
      <c r="G801">
        <f>VLOOKUP($F801,'De Para'!$M$2:$O$7,3,0)</f>
        <v>115</v>
      </c>
      <c r="H801" s="7" t="str">
        <f>VLOOKUP($R801,'De Para'!$M$10:$N$25,2,0)</f>
        <v>PERFIL A</v>
      </c>
      <c r="I801" s="7" t="str">
        <f t="shared" si="88"/>
        <v>PORTE 4 / PERFIL A</v>
      </c>
      <c r="J801" s="1">
        <f>VLOOKUP($A801,'De Para'!$D$2:$E$1051,2,0)</f>
        <v>274302.02999999997</v>
      </c>
      <c r="K801" s="1">
        <f>VLOOKUP($A801,'De Para'!$A$2:$B$1051,2,0)</f>
        <v>559369.14349205582</v>
      </c>
      <c r="L801" s="1">
        <f>VLOOKUP(A801,'De Para'!$G$2:$H$1050,2,0)</f>
        <v>76794.663170988861</v>
      </c>
      <c r="M801">
        <f>VLOOKUP($A801,'De Para'!$J$2:$K$1051,2,0)</f>
        <v>109</v>
      </c>
      <c r="N801">
        <f t="shared" si="90"/>
        <v>1</v>
      </c>
      <c r="O801">
        <f t="shared" si="91"/>
        <v>1</v>
      </c>
      <c r="P801">
        <f t="shared" si="92"/>
        <v>1</v>
      </c>
      <c r="Q801">
        <f t="shared" si="93"/>
        <v>1</v>
      </c>
      <c r="R801" t="str">
        <f t="shared" si="89"/>
        <v>1111</v>
      </c>
      <c r="S801" s="29" t="e">
        <f>J801/#REF!</f>
        <v>#REF!</v>
      </c>
      <c r="T801" s="29" t="e">
        <f>K801/#REF!</f>
        <v>#REF!</v>
      </c>
      <c r="U801" s="29" t="e">
        <f>L801/#REF!</f>
        <v>#REF!</v>
      </c>
      <c r="W801" t="str">
        <f>VLOOKUP(R801,'De Para'!$O$9:$P$25,2,FALSE)</f>
        <v>Lojas com todas as metas</v>
      </c>
      <c r="X801">
        <f>VLOOKUP(W801,content!$B:$C,2,FALSE)</f>
        <v>741869</v>
      </c>
      <c r="Y801">
        <f>VLOOKUP(F801&amp;W801,content!$E:$H,4,FALSE)</f>
        <v>741916</v>
      </c>
    </row>
    <row r="802" spans="1:25" x14ac:dyDescent="0.25">
      <c r="A802">
        <v>1725</v>
      </c>
      <c r="B802" t="str">
        <f>VLOOKUP($A802,'De Para'!$AI$2:$AL$1051,2,0)</f>
        <v>SHOP METROPOLITANO BARRA - RJ</v>
      </c>
      <c r="C802">
        <f>VLOOKUP($A802,'De Para'!$AI$2:$AL$1051,3,0)</f>
        <v>612</v>
      </c>
      <c r="D802" t="str">
        <f>VLOOKUP($A802,'De Para'!$AI$2:$AL$1051,4,0)</f>
        <v>PREMIUM</v>
      </c>
      <c r="E802">
        <v>0</v>
      </c>
      <c r="F802" s="7" t="str">
        <f>VLOOKUP($A802,'[1]PORTE 18-19'!$A$4:$M$1053,13,0)</f>
        <v>PORTE 3</v>
      </c>
      <c r="G802">
        <f>VLOOKUP($F802,'De Para'!$M$2:$O$7,3,0)</f>
        <v>90</v>
      </c>
      <c r="H802" s="7" t="str">
        <f>VLOOKUP($R802,'De Para'!$M$10:$N$25,2,0)</f>
        <v>PERFIL A</v>
      </c>
      <c r="I802" s="7" t="str">
        <f t="shared" si="88"/>
        <v>PORTE 3 / PERFIL A</v>
      </c>
      <c r="J802" s="1">
        <f>VLOOKUP($A802,'De Para'!$D$2:$E$1051,2,0)</f>
        <v>67848.000000000015</v>
      </c>
      <c r="K802" s="1">
        <f>VLOOKUP($A802,'De Para'!$A$2:$B$1051,2,0)</f>
        <v>67950.491335206185</v>
      </c>
      <c r="L802" s="1">
        <f>VLOOKUP(A802,'De Para'!$G$2:$H$1050,2,0)</f>
        <v>37105.430086365479</v>
      </c>
      <c r="M802">
        <f>VLOOKUP($A802,'De Para'!$J$2:$K$1051,2,0)</f>
        <v>28</v>
      </c>
      <c r="N802">
        <f t="shared" si="90"/>
        <v>1</v>
      </c>
      <c r="O802">
        <f t="shared" si="91"/>
        <v>1</v>
      </c>
      <c r="P802">
        <f t="shared" si="92"/>
        <v>1</v>
      </c>
      <c r="Q802">
        <f t="shared" si="93"/>
        <v>1</v>
      </c>
      <c r="R802" t="str">
        <f t="shared" si="89"/>
        <v>1111</v>
      </c>
      <c r="S802" s="29" t="e">
        <f>J802/#REF!</f>
        <v>#REF!</v>
      </c>
      <c r="T802" s="29" t="e">
        <f>K802/#REF!</f>
        <v>#REF!</v>
      </c>
      <c r="U802" s="29" t="e">
        <f>L802/#REF!</f>
        <v>#REF!</v>
      </c>
      <c r="W802" t="str">
        <f>VLOOKUP(R802,'De Para'!$O$9:$P$25,2,FALSE)</f>
        <v>Lojas com todas as metas</v>
      </c>
      <c r="X802">
        <f>VLOOKUP(W802,content!$B:$C,2,FALSE)</f>
        <v>741869</v>
      </c>
      <c r="Y802">
        <f>VLOOKUP(F802&amp;W802,content!$E:$H,4,FALSE)</f>
        <v>741893</v>
      </c>
    </row>
    <row r="803" spans="1:25" x14ac:dyDescent="0.25">
      <c r="A803">
        <v>1726</v>
      </c>
      <c r="B803" t="str">
        <f>VLOOKUP($A803,'De Para'!$AI$2:$AL$1051,2,0)</f>
        <v>NOVA ANDRADINA - MS</v>
      </c>
      <c r="C803">
        <f>VLOOKUP($A803,'De Para'!$AI$2:$AL$1051,3,0)</f>
        <v>516</v>
      </c>
      <c r="D803" t="str">
        <f>VLOOKUP($A803,'De Para'!$AI$2:$AL$1051,4,0)</f>
        <v>SUL</v>
      </c>
      <c r="E803">
        <v>0</v>
      </c>
      <c r="F803" s="7" t="str">
        <f>VLOOKUP($A803,'[1]PORTE 18-19'!$A$4:$M$1053,13,0)</f>
        <v>PORTE 2</v>
      </c>
      <c r="G803">
        <f>VLOOKUP($F803,'De Para'!$M$2:$O$7,3,0)</f>
        <v>70</v>
      </c>
      <c r="H803" s="7" t="str">
        <f>VLOOKUP($R803,'De Para'!$M$10:$N$25,2,0)</f>
        <v>PERFIL A</v>
      </c>
      <c r="I803" s="7" t="str">
        <f t="shared" si="88"/>
        <v>PORTE 2 / PERFIL A</v>
      </c>
      <c r="J803" s="1">
        <f>VLOOKUP($A803,'De Para'!$D$2:$E$1051,2,0)</f>
        <v>140900.87</v>
      </c>
      <c r="K803" s="1">
        <f>VLOOKUP($A803,'De Para'!$A$2:$B$1051,2,0)</f>
        <v>93032.497755173594</v>
      </c>
      <c r="L803" s="1">
        <f>VLOOKUP(A803,'De Para'!$G$2:$H$1050,2,0)</f>
        <v>36403.452092665495</v>
      </c>
      <c r="M803">
        <f>VLOOKUP($A803,'De Para'!$J$2:$K$1051,2,0)</f>
        <v>41</v>
      </c>
      <c r="N803">
        <f t="shared" si="90"/>
        <v>1</v>
      </c>
      <c r="O803">
        <f t="shared" si="91"/>
        <v>1</v>
      </c>
      <c r="P803">
        <f t="shared" si="92"/>
        <v>1</v>
      </c>
      <c r="Q803">
        <f t="shared" si="93"/>
        <v>1</v>
      </c>
      <c r="R803" t="str">
        <f t="shared" si="89"/>
        <v>1111</v>
      </c>
      <c r="S803" s="29" t="e">
        <f>J803/#REF!</f>
        <v>#REF!</v>
      </c>
      <c r="T803" s="29" t="e">
        <f>K803/#REF!</f>
        <v>#REF!</v>
      </c>
      <c r="U803" s="29" t="e">
        <f>L803/#REF!</f>
        <v>#REF!</v>
      </c>
      <c r="W803" t="str">
        <f>VLOOKUP(R803,'De Para'!$O$9:$P$25,2,FALSE)</f>
        <v>Lojas com todas as metas</v>
      </c>
      <c r="X803">
        <f>VLOOKUP(W803,content!$B:$C,2,FALSE)</f>
        <v>741869</v>
      </c>
      <c r="Y803">
        <f>VLOOKUP(F803&amp;W803,content!$E:$H,4,FALSE)</f>
        <v>741882</v>
      </c>
    </row>
    <row r="804" spans="1:25" x14ac:dyDescent="0.25">
      <c r="A804">
        <v>1727</v>
      </c>
      <c r="B804" t="str">
        <f>VLOOKUP($A804,'De Para'!$AI$2:$AL$1051,2,0)</f>
        <v>SHOP PARK LAGOS - RJ</v>
      </c>
      <c r="C804">
        <f>VLOOKUP($A804,'De Para'!$AI$2:$AL$1051,3,0)</f>
        <v>215</v>
      </c>
      <c r="D804" t="str">
        <f>VLOOKUP($A804,'De Para'!$AI$2:$AL$1051,4,0)</f>
        <v>RIO/ES</v>
      </c>
      <c r="E804">
        <v>0</v>
      </c>
      <c r="F804" s="7" t="str">
        <f>VLOOKUP($A804,'[1]PORTE 18-19'!$A$4:$M$1053,13,0)</f>
        <v>PORTE 4</v>
      </c>
      <c r="G804">
        <f>VLOOKUP($F804,'De Para'!$M$2:$O$7,3,0)</f>
        <v>115</v>
      </c>
      <c r="H804" s="7" t="str">
        <f>VLOOKUP($R804,'De Para'!$M$10:$N$25,2,0)</f>
        <v>PERFIL A</v>
      </c>
      <c r="I804" s="7" t="str">
        <f t="shared" si="88"/>
        <v>PORTE 4 / PERFIL A</v>
      </c>
      <c r="J804" s="1">
        <f>VLOOKUP($A804,'De Para'!$D$2:$E$1051,2,0)</f>
        <v>255333.49000000005</v>
      </c>
      <c r="K804" s="1">
        <f>VLOOKUP($A804,'De Para'!$A$2:$B$1051,2,0)</f>
        <v>383324.64402318036</v>
      </c>
      <c r="L804" s="1">
        <f>VLOOKUP(A804,'De Para'!$G$2:$H$1050,2,0)</f>
        <v>77459.618197982636</v>
      </c>
      <c r="M804">
        <f>VLOOKUP($A804,'De Para'!$J$2:$K$1051,2,0)</f>
        <v>71</v>
      </c>
      <c r="N804">
        <f t="shared" si="90"/>
        <v>1</v>
      </c>
      <c r="O804">
        <f t="shared" si="91"/>
        <v>1</v>
      </c>
      <c r="P804">
        <f t="shared" si="92"/>
        <v>1</v>
      </c>
      <c r="Q804">
        <f t="shared" si="93"/>
        <v>1</v>
      </c>
      <c r="R804" t="str">
        <f t="shared" si="89"/>
        <v>1111</v>
      </c>
      <c r="S804" s="29" t="e">
        <f>J804/#REF!</f>
        <v>#REF!</v>
      </c>
      <c r="T804" s="29" t="e">
        <f>K804/#REF!</f>
        <v>#REF!</v>
      </c>
      <c r="U804" s="29" t="e">
        <f>L804/#REF!</f>
        <v>#REF!</v>
      </c>
      <c r="W804" t="str">
        <f>VLOOKUP(R804,'De Para'!$O$9:$P$25,2,FALSE)</f>
        <v>Lojas com todas as metas</v>
      </c>
      <c r="X804">
        <f>VLOOKUP(W804,content!$B:$C,2,FALSE)</f>
        <v>741869</v>
      </c>
      <c r="Y804">
        <f>VLOOKUP(F804&amp;W804,content!$E:$H,4,FALSE)</f>
        <v>741916</v>
      </c>
    </row>
    <row r="805" spans="1:25" x14ac:dyDescent="0.25">
      <c r="A805">
        <v>1728</v>
      </c>
      <c r="B805" t="str">
        <f>VLOOKUP($A805,'De Para'!$AI$2:$AL$1051,2,0)</f>
        <v>SINOP - MT</v>
      </c>
      <c r="C805">
        <f>VLOOKUP($A805,'De Para'!$AI$2:$AL$1051,3,0)</f>
        <v>110</v>
      </c>
      <c r="D805" t="str">
        <f>VLOOKUP($A805,'De Para'!$AI$2:$AL$1051,4,0)</f>
        <v>SPI/CO</v>
      </c>
      <c r="E805">
        <v>0</v>
      </c>
      <c r="F805" s="7" t="str">
        <f>VLOOKUP($A805,'[1]PORTE 18-19'!$A$4:$M$1053,13,0)</f>
        <v>PORTE 2</v>
      </c>
      <c r="G805">
        <f>VLOOKUP($F805,'De Para'!$M$2:$O$7,3,0)</f>
        <v>70</v>
      </c>
      <c r="H805" s="7" t="str">
        <f>VLOOKUP($R805,'De Para'!$M$10:$N$25,2,0)</f>
        <v>PERFIL A</v>
      </c>
      <c r="I805" s="7" t="str">
        <f t="shared" si="88"/>
        <v>PORTE 2 / PERFIL A</v>
      </c>
      <c r="J805" s="1">
        <f>VLOOKUP($A805,'De Para'!$D$2:$E$1051,2,0)</f>
        <v>121985.72000000002</v>
      </c>
      <c r="K805" s="1">
        <f>VLOOKUP($A805,'De Para'!$A$2:$B$1051,2,0)</f>
        <v>79856.366392171098</v>
      </c>
      <c r="L805" s="1">
        <f>VLOOKUP(A805,'De Para'!$G$2:$H$1050,2,0)</f>
        <v>24838.660990960056</v>
      </c>
      <c r="M805">
        <f>VLOOKUP($A805,'De Para'!$J$2:$K$1051,2,0)</f>
        <v>44</v>
      </c>
      <c r="N805">
        <f t="shared" si="90"/>
        <v>1</v>
      </c>
      <c r="O805">
        <f t="shared" si="91"/>
        <v>1</v>
      </c>
      <c r="P805">
        <f t="shared" si="92"/>
        <v>1</v>
      </c>
      <c r="Q805">
        <f t="shared" si="93"/>
        <v>1</v>
      </c>
      <c r="R805" t="str">
        <f t="shared" si="89"/>
        <v>1111</v>
      </c>
      <c r="S805" s="29" t="e">
        <f>J805/#REF!</f>
        <v>#REF!</v>
      </c>
      <c r="T805" s="29" t="e">
        <f>K805/#REF!</f>
        <v>#REF!</v>
      </c>
      <c r="U805" s="29" t="e">
        <f>L805/#REF!</f>
        <v>#REF!</v>
      </c>
      <c r="W805" t="str">
        <f>VLOOKUP(R805,'De Para'!$O$9:$P$25,2,FALSE)</f>
        <v>Lojas com todas as metas</v>
      </c>
      <c r="X805">
        <f>VLOOKUP(W805,content!$B:$C,2,FALSE)</f>
        <v>741869</v>
      </c>
      <c r="Y805">
        <f>VLOOKUP(F805&amp;W805,content!$E:$H,4,FALSE)</f>
        <v>741882</v>
      </c>
    </row>
    <row r="806" spans="1:25" x14ac:dyDescent="0.25">
      <c r="A806">
        <v>1729</v>
      </c>
      <c r="B806" t="str">
        <f>VLOOKUP($A806,'De Para'!$AI$2:$AL$1051,2,0)</f>
        <v>TEIXEIRA DE FREITAS - BA</v>
      </c>
      <c r="C806">
        <f>VLOOKUP($A806,'De Para'!$AI$2:$AL$1051,3,0)</f>
        <v>416</v>
      </c>
      <c r="D806" t="str">
        <f>VLOOKUP($A806,'De Para'!$AI$2:$AL$1051,4,0)</f>
        <v>MG/NE</v>
      </c>
      <c r="E806">
        <v>0</v>
      </c>
      <c r="F806" s="7" t="str">
        <f>VLOOKUP($A806,'[1]PORTE 18-19'!$A$4:$M$1053,13,0)</f>
        <v>PORTE 3</v>
      </c>
      <c r="G806">
        <f>VLOOKUP($F806,'De Para'!$M$2:$O$7,3,0)</f>
        <v>90</v>
      </c>
      <c r="H806" s="7" t="str">
        <f>VLOOKUP($R806,'De Para'!$M$10:$N$25,2,0)</f>
        <v>PERFIL A</v>
      </c>
      <c r="I806" s="7" t="str">
        <f t="shared" si="88"/>
        <v>PORTE 3 / PERFIL A</v>
      </c>
      <c r="J806" s="1">
        <f>VLOOKUP($A806,'De Para'!$D$2:$E$1051,2,0)</f>
        <v>221105.78999999998</v>
      </c>
      <c r="K806" s="1">
        <f>VLOOKUP($A806,'De Para'!$A$2:$B$1051,2,0)</f>
        <v>127767.19832274888</v>
      </c>
      <c r="L806" s="1">
        <f>VLOOKUP(A806,'De Para'!$G$2:$H$1050,2,0)</f>
        <v>120837.72030376851</v>
      </c>
      <c r="M806">
        <f>VLOOKUP($A806,'De Para'!$J$2:$K$1051,2,0)</f>
        <v>91</v>
      </c>
      <c r="N806">
        <f t="shared" si="90"/>
        <v>1</v>
      </c>
      <c r="O806">
        <f t="shared" si="91"/>
        <v>1</v>
      </c>
      <c r="P806">
        <f t="shared" si="92"/>
        <v>1</v>
      </c>
      <c r="Q806">
        <f t="shared" si="93"/>
        <v>1</v>
      </c>
      <c r="R806" t="str">
        <f t="shared" si="89"/>
        <v>1111</v>
      </c>
      <c r="S806" s="29" t="e">
        <f>J806/#REF!</f>
        <v>#REF!</v>
      </c>
      <c r="T806" s="29" t="e">
        <f>K806/#REF!</f>
        <v>#REF!</v>
      </c>
      <c r="U806" s="29" t="e">
        <f>L806/#REF!</f>
        <v>#REF!</v>
      </c>
      <c r="W806" t="str">
        <f>VLOOKUP(R806,'De Para'!$O$9:$P$25,2,FALSE)</f>
        <v>Lojas com todas as metas</v>
      </c>
      <c r="X806">
        <f>VLOOKUP(W806,content!$B:$C,2,FALSE)</f>
        <v>741869</v>
      </c>
      <c r="Y806">
        <f>VLOOKUP(F806&amp;W806,content!$E:$H,4,FALSE)</f>
        <v>741893</v>
      </c>
    </row>
    <row r="807" spans="1:25" x14ac:dyDescent="0.25">
      <c r="A807">
        <v>1730</v>
      </c>
      <c r="B807" t="str">
        <f>VLOOKUP($A807,'De Para'!$AI$2:$AL$1051,2,0)</f>
        <v>TAQUARALTO - TO</v>
      </c>
      <c r="C807">
        <f>VLOOKUP($A807,'De Para'!$AI$2:$AL$1051,3,0)</f>
        <v>418</v>
      </c>
      <c r="D807" t="str">
        <f>VLOOKUP($A807,'De Para'!$AI$2:$AL$1051,4,0)</f>
        <v>MG/NE</v>
      </c>
      <c r="E807">
        <v>0</v>
      </c>
      <c r="F807" s="7" t="str">
        <f>VLOOKUP($A807,'[1]PORTE 18-19'!$A$4:$M$1053,13,0)</f>
        <v>PORTE 2</v>
      </c>
      <c r="G807">
        <f>VLOOKUP($F807,'De Para'!$M$2:$O$7,3,0)</f>
        <v>70</v>
      </c>
      <c r="H807" s="7" t="str">
        <f>VLOOKUP($R807,'De Para'!$M$10:$N$25,2,0)</f>
        <v>PERFIL A</v>
      </c>
      <c r="I807" s="7" t="str">
        <f t="shared" si="88"/>
        <v>PORTE 2 / PERFIL A</v>
      </c>
      <c r="J807" s="1">
        <f>VLOOKUP($A807,'De Para'!$D$2:$E$1051,2,0)</f>
        <v>159709.22000000003</v>
      </c>
      <c r="K807" s="1">
        <f>VLOOKUP($A807,'De Para'!$A$2:$B$1051,2,0)</f>
        <v>102478.81553963904</v>
      </c>
      <c r="L807" s="1">
        <f>VLOOKUP(A807,'De Para'!$G$2:$H$1050,2,0)</f>
        <v>46480.818750500795</v>
      </c>
      <c r="M807">
        <f>VLOOKUP($A807,'De Para'!$J$2:$K$1051,2,0)</f>
        <v>34</v>
      </c>
      <c r="N807">
        <f t="shared" si="90"/>
        <v>1</v>
      </c>
      <c r="O807">
        <f t="shared" si="91"/>
        <v>1</v>
      </c>
      <c r="P807">
        <f t="shared" si="92"/>
        <v>1</v>
      </c>
      <c r="Q807">
        <f t="shared" si="93"/>
        <v>1</v>
      </c>
      <c r="R807" t="str">
        <f t="shared" si="89"/>
        <v>1111</v>
      </c>
      <c r="S807" s="29" t="e">
        <f>J807/#REF!</f>
        <v>#REF!</v>
      </c>
      <c r="T807" s="29" t="e">
        <f>K807/#REF!</f>
        <v>#REF!</v>
      </c>
      <c r="U807" s="29" t="e">
        <f>L807/#REF!</f>
        <v>#REF!</v>
      </c>
      <c r="W807" t="str">
        <f>VLOOKUP(R807,'De Para'!$O$9:$P$25,2,FALSE)</f>
        <v>Lojas com todas as metas</v>
      </c>
      <c r="X807">
        <f>VLOOKUP(W807,content!$B:$C,2,FALSE)</f>
        <v>741869</v>
      </c>
      <c r="Y807">
        <f>VLOOKUP(F807&amp;W807,content!$E:$H,4,FALSE)</f>
        <v>741882</v>
      </c>
    </row>
    <row r="808" spans="1:25" x14ac:dyDescent="0.25">
      <c r="A808">
        <v>1731</v>
      </c>
      <c r="B808" t="str">
        <f>VLOOKUP($A808,'De Para'!$AI$2:$AL$1051,2,0)</f>
        <v>SHOP CONTAGEM - MG</v>
      </c>
      <c r="C808">
        <f>VLOOKUP($A808,'De Para'!$AI$2:$AL$1051,3,0)</f>
        <v>413</v>
      </c>
      <c r="D808" t="str">
        <f>VLOOKUP($A808,'De Para'!$AI$2:$AL$1051,4,0)</f>
        <v>MG/NE</v>
      </c>
      <c r="E808">
        <v>0</v>
      </c>
      <c r="F808" s="7" t="str">
        <f>VLOOKUP($A808,'[1]PORTE 18-19'!$A$4:$M$1053,13,0)</f>
        <v>PORTE 3</v>
      </c>
      <c r="G808">
        <f>VLOOKUP($F808,'De Para'!$M$2:$O$7,3,0)</f>
        <v>90</v>
      </c>
      <c r="H808" s="7" t="str">
        <f>VLOOKUP($R808,'De Para'!$M$10:$N$25,2,0)</f>
        <v>PERFIL A</v>
      </c>
      <c r="I808" s="7" t="str">
        <f t="shared" si="88"/>
        <v>PORTE 3 / PERFIL A</v>
      </c>
      <c r="J808" s="1">
        <f>VLOOKUP($A808,'De Para'!$D$2:$E$1051,2,0)</f>
        <v>156756.22</v>
      </c>
      <c r="K808" s="1">
        <f>VLOOKUP($A808,'De Para'!$A$2:$B$1051,2,0)</f>
        <v>141409.46896664711</v>
      </c>
      <c r="L808" s="1">
        <f>VLOOKUP(A808,'De Para'!$G$2:$H$1050,2,0)</f>
        <v>95830.485232534091</v>
      </c>
      <c r="M808">
        <f>VLOOKUP($A808,'De Para'!$J$2:$K$1051,2,0)</f>
        <v>57</v>
      </c>
      <c r="N808">
        <f t="shared" si="90"/>
        <v>1</v>
      </c>
      <c r="O808">
        <f t="shared" si="91"/>
        <v>1</v>
      </c>
      <c r="P808">
        <f t="shared" si="92"/>
        <v>1</v>
      </c>
      <c r="Q808">
        <f t="shared" si="93"/>
        <v>1</v>
      </c>
      <c r="R808" t="str">
        <f t="shared" si="89"/>
        <v>1111</v>
      </c>
      <c r="S808" s="29" t="e">
        <f>J808/#REF!</f>
        <v>#REF!</v>
      </c>
      <c r="T808" s="29" t="e">
        <f>K808/#REF!</f>
        <v>#REF!</v>
      </c>
      <c r="U808" s="29" t="e">
        <f>L808/#REF!</f>
        <v>#REF!</v>
      </c>
      <c r="W808" t="str">
        <f>VLOOKUP(R808,'De Para'!$O$9:$P$25,2,FALSE)</f>
        <v>Lojas com todas as metas</v>
      </c>
      <c r="X808">
        <f>VLOOKUP(W808,content!$B:$C,2,FALSE)</f>
        <v>741869</v>
      </c>
      <c r="Y808">
        <f>VLOOKUP(F808&amp;W808,content!$E:$H,4,FALSE)</f>
        <v>741893</v>
      </c>
    </row>
    <row r="809" spans="1:25" x14ac:dyDescent="0.25">
      <c r="A809">
        <v>1732</v>
      </c>
      <c r="B809" t="str">
        <f>VLOOKUP($A809,'De Para'!$AI$2:$AL$1051,2,0)</f>
        <v>RIBEIRÃO DAS NEVES - MG</v>
      </c>
      <c r="C809">
        <f>VLOOKUP($A809,'De Para'!$AI$2:$AL$1051,3,0)</f>
        <v>412</v>
      </c>
      <c r="D809" t="str">
        <f>VLOOKUP($A809,'De Para'!$AI$2:$AL$1051,4,0)</f>
        <v>MG/NE</v>
      </c>
      <c r="E809">
        <v>0</v>
      </c>
      <c r="F809" s="7" t="str">
        <f>VLOOKUP($A809,'[1]PORTE 18-19'!$A$4:$M$1053,13,0)</f>
        <v>PORTE 3</v>
      </c>
      <c r="G809">
        <f>VLOOKUP($F809,'De Para'!$M$2:$O$7,3,0)</f>
        <v>90</v>
      </c>
      <c r="H809" s="7" t="str">
        <f>VLOOKUP($R809,'De Para'!$M$10:$N$25,2,0)</f>
        <v>PERFIL A</v>
      </c>
      <c r="I809" s="7" t="str">
        <f t="shared" si="88"/>
        <v>PORTE 3 / PERFIL A</v>
      </c>
      <c r="J809" s="1">
        <f>VLOOKUP($A809,'De Para'!$D$2:$E$1051,2,0)</f>
        <v>308147.27</v>
      </c>
      <c r="K809" s="1">
        <f>VLOOKUP($A809,'De Para'!$A$2:$B$1051,2,0)</f>
        <v>309465.5647013525</v>
      </c>
      <c r="L809" s="1">
        <f>VLOOKUP(A809,'De Para'!$G$2:$H$1050,2,0)</f>
        <v>70321.013094947135</v>
      </c>
      <c r="M809">
        <f>VLOOKUP($A809,'De Para'!$J$2:$K$1051,2,0)</f>
        <v>84</v>
      </c>
      <c r="N809">
        <f t="shared" si="90"/>
        <v>1</v>
      </c>
      <c r="O809">
        <f t="shared" si="91"/>
        <v>1</v>
      </c>
      <c r="P809">
        <f t="shared" si="92"/>
        <v>1</v>
      </c>
      <c r="Q809">
        <f t="shared" si="93"/>
        <v>1</v>
      </c>
      <c r="R809" t="str">
        <f t="shared" si="89"/>
        <v>1111</v>
      </c>
      <c r="S809" s="29" t="e">
        <f>J809/#REF!</f>
        <v>#REF!</v>
      </c>
      <c r="T809" s="29" t="e">
        <f>K809/#REF!</f>
        <v>#REF!</v>
      </c>
      <c r="U809" s="29" t="e">
        <f>L809/#REF!</f>
        <v>#REF!</v>
      </c>
      <c r="W809" t="str">
        <f>VLOOKUP(R809,'De Para'!$O$9:$P$25,2,FALSE)</f>
        <v>Lojas com todas as metas</v>
      </c>
      <c r="X809">
        <f>VLOOKUP(W809,content!$B:$C,2,FALSE)</f>
        <v>741869</v>
      </c>
      <c r="Y809">
        <f>VLOOKUP(F809&amp;W809,content!$E:$H,4,FALSE)</f>
        <v>741893</v>
      </c>
    </row>
    <row r="810" spans="1:25" x14ac:dyDescent="0.25">
      <c r="A810">
        <v>1733</v>
      </c>
      <c r="B810" t="str">
        <f>VLOOKUP($A810,'De Para'!$AI$2:$AL$1051,2,0)</f>
        <v>SHOP PASSEIO DAS ÁGUAS - GO</v>
      </c>
      <c r="C810">
        <f>VLOOKUP($A810,'De Para'!$AI$2:$AL$1051,3,0)</f>
        <v>118</v>
      </c>
      <c r="D810" t="str">
        <f>VLOOKUP($A810,'De Para'!$AI$2:$AL$1051,4,0)</f>
        <v>SPI/CO</v>
      </c>
      <c r="E810">
        <v>0</v>
      </c>
      <c r="F810" s="7" t="str">
        <f>VLOOKUP($A810,'[1]PORTE 18-19'!$A$4:$M$1053,13,0)</f>
        <v>PORTE 4</v>
      </c>
      <c r="G810">
        <f>VLOOKUP($F810,'De Para'!$M$2:$O$7,3,0)</f>
        <v>115</v>
      </c>
      <c r="H810" s="7" t="str">
        <f>VLOOKUP($R810,'De Para'!$M$10:$N$25,2,0)</f>
        <v>PERFIL A</v>
      </c>
      <c r="I810" s="7" t="str">
        <f t="shared" si="88"/>
        <v>PORTE 4 / PERFIL A</v>
      </c>
      <c r="J810" s="1">
        <f>VLOOKUP($A810,'De Para'!$D$2:$E$1051,2,0)</f>
        <v>224275.12</v>
      </c>
      <c r="K810" s="1">
        <f>VLOOKUP($A810,'De Para'!$A$2:$B$1051,2,0)</f>
        <v>219098.67054606997</v>
      </c>
      <c r="L810" s="1">
        <f>VLOOKUP(A810,'De Para'!$G$2:$H$1050,2,0)</f>
        <v>94594.496009526847</v>
      </c>
      <c r="M810">
        <f>VLOOKUP($A810,'De Para'!$J$2:$K$1051,2,0)</f>
        <v>86</v>
      </c>
      <c r="N810">
        <f t="shared" si="90"/>
        <v>1</v>
      </c>
      <c r="O810">
        <f t="shared" si="91"/>
        <v>1</v>
      </c>
      <c r="P810">
        <f t="shared" si="92"/>
        <v>1</v>
      </c>
      <c r="Q810">
        <f t="shared" si="93"/>
        <v>1</v>
      </c>
      <c r="R810" t="str">
        <f t="shared" si="89"/>
        <v>1111</v>
      </c>
      <c r="S810" s="29" t="e">
        <f>J810/#REF!</f>
        <v>#REF!</v>
      </c>
      <c r="T810" s="29" t="e">
        <f>K810/#REF!</f>
        <v>#REF!</v>
      </c>
      <c r="U810" s="29" t="e">
        <f>L810/#REF!</f>
        <v>#REF!</v>
      </c>
      <c r="W810" t="str">
        <f>VLOOKUP(R810,'De Para'!$O$9:$P$25,2,FALSE)</f>
        <v>Lojas com todas as metas</v>
      </c>
      <c r="X810">
        <f>VLOOKUP(W810,content!$B:$C,2,FALSE)</f>
        <v>741869</v>
      </c>
      <c r="Y810">
        <f>VLOOKUP(F810&amp;W810,content!$E:$H,4,FALSE)</f>
        <v>741916</v>
      </c>
    </row>
    <row r="811" spans="1:25" x14ac:dyDescent="0.25">
      <c r="A811">
        <v>1734</v>
      </c>
      <c r="B811" t="str">
        <f>VLOOKUP($A811,'De Para'!$AI$2:$AL$1051,2,0)</f>
        <v>ARAUCÁRIA - PR</v>
      </c>
      <c r="C811">
        <f>VLOOKUP($A811,'De Para'!$AI$2:$AL$1051,3,0)</f>
        <v>512</v>
      </c>
      <c r="D811" t="str">
        <f>VLOOKUP($A811,'De Para'!$AI$2:$AL$1051,4,0)</f>
        <v>SUL</v>
      </c>
      <c r="E811">
        <v>0</v>
      </c>
      <c r="F811" s="7" t="str">
        <f>VLOOKUP($A811,'[1]PORTE 18-19'!$A$4:$M$1053,13,0)</f>
        <v>PORTE 2</v>
      </c>
      <c r="G811">
        <f>VLOOKUP($F811,'De Para'!$M$2:$O$7,3,0)</f>
        <v>70</v>
      </c>
      <c r="H811" s="7" t="str">
        <f>VLOOKUP($R811,'De Para'!$M$10:$N$25,2,0)</f>
        <v>PERFIL A</v>
      </c>
      <c r="I811" s="7" t="str">
        <f t="shared" si="88"/>
        <v>PORTE 2 / PERFIL A</v>
      </c>
      <c r="J811" s="1">
        <f>VLOOKUP($A811,'De Para'!$D$2:$E$1051,2,0)</f>
        <v>159164.81</v>
      </c>
      <c r="K811" s="1">
        <f>VLOOKUP($A811,'De Para'!$A$2:$B$1051,2,0)</f>
        <v>207488.54640957364</v>
      </c>
      <c r="L811" s="1">
        <f>VLOOKUP(A811,'De Para'!$G$2:$H$1050,2,0)</f>
        <v>36824.486314724316</v>
      </c>
      <c r="M811">
        <f>VLOOKUP($A811,'De Para'!$J$2:$K$1051,2,0)</f>
        <v>74</v>
      </c>
      <c r="N811">
        <f t="shared" si="90"/>
        <v>1</v>
      </c>
      <c r="O811">
        <f t="shared" si="91"/>
        <v>1</v>
      </c>
      <c r="P811">
        <f t="shared" si="92"/>
        <v>1</v>
      </c>
      <c r="Q811">
        <f t="shared" si="93"/>
        <v>1</v>
      </c>
      <c r="R811" t="str">
        <f t="shared" si="89"/>
        <v>1111</v>
      </c>
      <c r="S811" s="29" t="e">
        <f>J811/#REF!</f>
        <v>#REF!</v>
      </c>
      <c r="T811" s="29" t="e">
        <f>K811/#REF!</f>
        <v>#REF!</v>
      </c>
      <c r="U811" s="29" t="e">
        <f>L811/#REF!</f>
        <v>#REF!</v>
      </c>
      <c r="W811" t="str">
        <f>VLOOKUP(R811,'De Para'!$O$9:$P$25,2,FALSE)</f>
        <v>Lojas com todas as metas</v>
      </c>
      <c r="X811">
        <f>VLOOKUP(W811,content!$B:$C,2,FALSE)</f>
        <v>741869</v>
      </c>
      <c r="Y811">
        <f>VLOOKUP(F811&amp;W811,content!$E:$H,4,FALSE)</f>
        <v>741882</v>
      </c>
    </row>
    <row r="812" spans="1:25" x14ac:dyDescent="0.25">
      <c r="A812">
        <v>1737</v>
      </c>
      <c r="B812" t="str">
        <f>VLOOKUP($A812,'De Para'!$AI$2:$AL$1051,2,0)</f>
        <v>SHOP MACEIO - AL</v>
      </c>
      <c r="C812">
        <f>VLOOKUP($A812,'De Para'!$AI$2:$AL$1051,3,0)</f>
        <v>419</v>
      </c>
      <c r="D812" t="str">
        <f>VLOOKUP($A812,'De Para'!$AI$2:$AL$1051,4,0)</f>
        <v>MG/NE</v>
      </c>
      <c r="E812">
        <v>0</v>
      </c>
      <c r="F812" s="7" t="str">
        <f>VLOOKUP($A812,'[1]PORTE 18-19'!$A$4:$M$1053,13,0)</f>
        <v>PORTE 3</v>
      </c>
      <c r="G812">
        <f>VLOOKUP($F812,'De Para'!$M$2:$O$7,3,0)</f>
        <v>90</v>
      </c>
      <c r="H812" s="7" t="str">
        <f>VLOOKUP($R812,'De Para'!$M$10:$N$25,2,0)</f>
        <v>PERFIL A</v>
      </c>
      <c r="I812" s="7" t="str">
        <f t="shared" si="88"/>
        <v>PORTE 3 / PERFIL A</v>
      </c>
      <c r="J812" s="1">
        <f>VLOOKUP($A812,'De Para'!$D$2:$E$1051,2,0)</f>
        <v>135585.64999999997</v>
      </c>
      <c r="K812" s="1">
        <f>VLOOKUP($A812,'De Para'!$A$2:$B$1051,2,0)</f>
        <v>284075.19510626956</v>
      </c>
      <c r="L812" s="1">
        <f>VLOOKUP(A812,'De Para'!$G$2:$H$1050,2,0)</f>
        <v>62586.642435114765</v>
      </c>
      <c r="M812">
        <f>VLOOKUP($A812,'De Para'!$J$2:$K$1051,2,0)</f>
        <v>68</v>
      </c>
      <c r="N812">
        <f t="shared" si="90"/>
        <v>1</v>
      </c>
      <c r="O812">
        <f t="shared" si="91"/>
        <v>1</v>
      </c>
      <c r="P812">
        <f t="shared" si="92"/>
        <v>1</v>
      </c>
      <c r="Q812">
        <f t="shared" si="93"/>
        <v>1</v>
      </c>
      <c r="R812" t="str">
        <f t="shared" si="89"/>
        <v>1111</v>
      </c>
      <c r="S812" s="29" t="e">
        <f>J812/#REF!</f>
        <v>#REF!</v>
      </c>
      <c r="T812" s="29" t="e">
        <f>K812/#REF!</f>
        <v>#REF!</v>
      </c>
      <c r="U812" s="29" t="e">
        <f>L812/#REF!</f>
        <v>#REF!</v>
      </c>
      <c r="W812" t="str">
        <f>VLOOKUP(R812,'De Para'!$O$9:$P$25,2,FALSE)</f>
        <v>Lojas com todas as metas</v>
      </c>
      <c r="X812">
        <f>VLOOKUP(W812,content!$B:$C,2,FALSE)</f>
        <v>741869</v>
      </c>
      <c r="Y812">
        <f>VLOOKUP(F812&amp;W812,content!$E:$H,4,FALSE)</f>
        <v>741893</v>
      </c>
    </row>
    <row r="813" spans="1:25" x14ac:dyDescent="0.25">
      <c r="A813">
        <v>1738</v>
      </c>
      <c r="B813" t="str">
        <f>VLOOKUP($A813,'De Para'!$AI$2:$AL$1051,2,0)</f>
        <v>SHOP PÁTIO MACEIO - AL</v>
      </c>
      <c r="C813">
        <f>VLOOKUP($A813,'De Para'!$AI$2:$AL$1051,3,0)</f>
        <v>419</v>
      </c>
      <c r="D813" t="str">
        <f>VLOOKUP($A813,'De Para'!$AI$2:$AL$1051,4,0)</f>
        <v>MG/NE</v>
      </c>
      <c r="E813">
        <v>0</v>
      </c>
      <c r="F813" s="7" t="str">
        <f>VLOOKUP($A813,'[1]PORTE 18-19'!$A$4:$M$1053,13,0)</f>
        <v>PORTE 4</v>
      </c>
      <c r="G813">
        <f>VLOOKUP($F813,'De Para'!$M$2:$O$7,3,0)</f>
        <v>115</v>
      </c>
      <c r="H813" s="7" t="str">
        <f>VLOOKUP($R813,'De Para'!$M$10:$N$25,2,0)</f>
        <v>PERFIL A</v>
      </c>
      <c r="I813" s="7" t="str">
        <f t="shared" si="88"/>
        <v>PORTE 4 / PERFIL A</v>
      </c>
      <c r="J813" s="1">
        <f>VLOOKUP($A813,'De Para'!$D$2:$E$1051,2,0)</f>
        <v>127800.57</v>
      </c>
      <c r="K813" s="1">
        <f>VLOOKUP($A813,'De Para'!$A$2:$B$1051,2,0)</f>
        <v>512978.93501356972</v>
      </c>
      <c r="L813" s="1">
        <f>VLOOKUP(A813,'De Para'!$G$2:$H$1050,2,0)</f>
        <v>68330.033612550294</v>
      </c>
      <c r="M813">
        <f>VLOOKUP($A813,'De Para'!$J$2:$K$1051,2,0)</f>
        <v>116</v>
      </c>
      <c r="N813">
        <f t="shared" si="90"/>
        <v>1</v>
      </c>
      <c r="O813">
        <f t="shared" si="91"/>
        <v>1</v>
      </c>
      <c r="P813">
        <f t="shared" si="92"/>
        <v>1</v>
      </c>
      <c r="Q813">
        <f t="shared" si="93"/>
        <v>1</v>
      </c>
      <c r="R813" t="str">
        <f t="shared" si="89"/>
        <v>1111</v>
      </c>
      <c r="S813" s="29" t="e">
        <f>J813/#REF!</f>
        <v>#REF!</v>
      </c>
      <c r="T813" s="29" t="e">
        <f>K813/#REF!</f>
        <v>#REF!</v>
      </c>
      <c r="U813" s="29" t="e">
        <f>L813/#REF!</f>
        <v>#REF!</v>
      </c>
      <c r="W813" t="str">
        <f>VLOOKUP(R813,'De Para'!$O$9:$P$25,2,FALSE)</f>
        <v>Lojas com todas as metas</v>
      </c>
      <c r="X813">
        <f>VLOOKUP(W813,content!$B:$C,2,FALSE)</f>
        <v>741869</v>
      </c>
      <c r="Y813">
        <f>VLOOKUP(F813&amp;W813,content!$E:$H,4,FALSE)</f>
        <v>741916</v>
      </c>
    </row>
    <row r="814" spans="1:25" x14ac:dyDescent="0.25">
      <c r="A814">
        <v>1739</v>
      </c>
      <c r="B814" t="str">
        <f>VLOOKUP($A814,'De Para'!$AI$2:$AL$1051,2,0)</f>
        <v>NORTH SHOPPING JOQUEI - CE</v>
      </c>
      <c r="C814">
        <f>VLOOKUP($A814,'De Para'!$AI$2:$AL$1051,3,0)</f>
        <v>418</v>
      </c>
      <c r="D814" t="str">
        <f>VLOOKUP($A814,'De Para'!$AI$2:$AL$1051,4,0)</f>
        <v>MG/NE</v>
      </c>
      <c r="E814">
        <v>0</v>
      </c>
      <c r="F814" s="7" t="str">
        <f>VLOOKUP($A814,'[1]PORTE 18-19'!$A$4:$M$1053,13,0)</f>
        <v>PORTE 4</v>
      </c>
      <c r="G814">
        <f>VLOOKUP($F814,'De Para'!$M$2:$O$7,3,0)</f>
        <v>115</v>
      </c>
      <c r="H814" s="7" t="str">
        <f>VLOOKUP($R814,'De Para'!$M$10:$N$25,2,0)</f>
        <v>PERFIL A</v>
      </c>
      <c r="I814" s="7" t="str">
        <f t="shared" si="88"/>
        <v>PORTE 4 / PERFIL A</v>
      </c>
      <c r="J814" s="1">
        <f>VLOOKUP($A814,'De Para'!$D$2:$E$1051,2,0)</f>
        <v>203661.11000000002</v>
      </c>
      <c r="K814" s="1">
        <f>VLOOKUP($A814,'De Para'!$A$2:$B$1051,2,0)</f>
        <v>454034.2507465416</v>
      </c>
      <c r="L814" s="1">
        <f>VLOOKUP(A814,'De Para'!$G$2:$H$1050,2,0)</f>
        <v>67436.483496933099</v>
      </c>
      <c r="M814">
        <f>VLOOKUP($A814,'De Para'!$J$2:$K$1051,2,0)</f>
        <v>92</v>
      </c>
      <c r="N814">
        <f t="shared" si="90"/>
        <v>1</v>
      </c>
      <c r="O814">
        <f t="shared" si="91"/>
        <v>1</v>
      </c>
      <c r="P814">
        <f t="shared" si="92"/>
        <v>1</v>
      </c>
      <c r="Q814">
        <f t="shared" si="93"/>
        <v>1</v>
      </c>
      <c r="R814" t="str">
        <f t="shared" si="89"/>
        <v>1111</v>
      </c>
      <c r="S814" s="29" t="e">
        <f>J814/#REF!</f>
        <v>#REF!</v>
      </c>
      <c r="T814" s="29" t="e">
        <f>K814/#REF!</f>
        <v>#REF!</v>
      </c>
      <c r="U814" s="29" t="e">
        <f>L814/#REF!</f>
        <v>#REF!</v>
      </c>
      <c r="W814" t="str">
        <f>VLOOKUP(R814,'De Para'!$O$9:$P$25,2,FALSE)</f>
        <v>Lojas com todas as metas</v>
      </c>
      <c r="X814">
        <f>VLOOKUP(W814,content!$B:$C,2,FALSE)</f>
        <v>741869</v>
      </c>
      <c r="Y814">
        <f>VLOOKUP(F814&amp;W814,content!$E:$H,4,FALSE)</f>
        <v>741916</v>
      </c>
    </row>
    <row r="815" spans="1:25" x14ac:dyDescent="0.25">
      <c r="A815">
        <v>1740</v>
      </c>
      <c r="B815" t="str">
        <f>VLOOKUP($A815,'De Para'!$AI$2:$AL$1051,2,0)</f>
        <v>IBIRITÉ - MG</v>
      </c>
      <c r="C815">
        <f>VLOOKUP($A815,'De Para'!$AI$2:$AL$1051,3,0)</f>
        <v>411</v>
      </c>
      <c r="D815" t="str">
        <f>VLOOKUP($A815,'De Para'!$AI$2:$AL$1051,4,0)</f>
        <v>MG/NE</v>
      </c>
      <c r="E815">
        <v>0</v>
      </c>
      <c r="F815" s="7" t="str">
        <f>VLOOKUP($A815,'[1]PORTE 18-19'!$A$4:$M$1053,13,0)</f>
        <v>PORTE 2</v>
      </c>
      <c r="G815">
        <f>VLOOKUP($F815,'De Para'!$M$2:$O$7,3,0)</f>
        <v>70</v>
      </c>
      <c r="H815" s="7" t="str">
        <f>VLOOKUP($R815,'De Para'!$M$10:$N$25,2,0)</f>
        <v>PERFIL A</v>
      </c>
      <c r="I815" s="7" t="str">
        <f t="shared" si="88"/>
        <v>PORTE 2 / PERFIL A</v>
      </c>
      <c r="J815" s="1">
        <f>VLOOKUP($A815,'De Para'!$D$2:$E$1051,2,0)</f>
        <v>202191.49000000002</v>
      </c>
      <c r="K815" s="1">
        <f>VLOOKUP($A815,'De Para'!$A$2:$B$1051,2,0)</f>
        <v>127049.78933871951</v>
      </c>
      <c r="L815" s="1">
        <f>VLOOKUP(A815,'De Para'!$G$2:$H$1050,2,0)</f>
        <v>59963.172413408123</v>
      </c>
      <c r="M815">
        <f>VLOOKUP($A815,'De Para'!$J$2:$K$1051,2,0)</f>
        <v>59</v>
      </c>
      <c r="N815">
        <f t="shared" si="90"/>
        <v>1</v>
      </c>
      <c r="O815">
        <f t="shared" si="91"/>
        <v>1</v>
      </c>
      <c r="P815">
        <f t="shared" si="92"/>
        <v>1</v>
      </c>
      <c r="Q815">
        <f t="shared" si="93"/>
        <v>1</v>
      </c>
      <c r="R815" t="str">
        <f t="shared" si="89"/>
        <v>1111</v>
      </c>
      <c r="S815" s="29" t="e">
        <f>J815/#REF!</f>
        <v>#REF!</v>
      </c>
      <c r="T815" s="29" t="e">
        <f>K815/#REF!</f>
        <v>#REF!</v>
      </c>
      <c r="U815" s="29" t="e">
        <f>L815/#REF!</f>
        <v>#REF!</v>
      </c>
      <c r="W815" t="str">
        <f>VLOOKUP(R815,'De Para'!$O$9:$P$25,2,FALSE)</f>
        <v>Lojas com todas as metas</v>
      </c>
      <c r="X815">
        <f>VLOOKUP(W815,content!$B:$C,2,FALSE)</f>
        <v>741869</v>
      </c>
      <c r="Y815">
        <f>VLOOKUP(F815&amp;W815,content!$E:$H,4,FALSE)</f>
        <v>741882</v>
      </c>
    </row>
    <row r="816" spans="1:25" x14ac:dyDescent="0.25">
      <c r="A816">
        <v>1741</v>
      </c>
      <c r="B816" t="str">
        <f>VLOOKUP($A816,'De Para'!$AI$2:$AL$1051,2,0)</f>
        <v>NOVA SERRANA - MG</v>
      </c>
      <c r="C816">
        <f>VLOOKUP($A816,'De Para'!$AI$2:$AL$1051,3,0)</f>
        <v>414</v>
      </c>
      <c r="D816" t="str">
        <f>VLOOKUP($A816,'De Para'!$AI$2:$AL$1051,4,0)</f>
        <v>MG/NE</v>
      </c>
      <c r="E816">
        <v>0</v>
      </c>
      <c r="F816" s="7" t="str">
        <f>VLOOKUP($A816,'[1]PORTE 18-19'!$A$4:$M$1053,13,0)</f>
        <v>PORTE 2</v>
      </c>
      <c r="G816">
        <f>VLOOKUP($F816,'De Para'!$M$2:$O$7,3,0)</f>
        <v>70</v>
      </c>
      <c r="H816" s="7" t="str">
        <f>VLOOKUP($R816,'De Para'!$M$10:$N$25,2,0)</f>
        <v>PERFIL A</v>
      </c>
      <c r="I816" s="7" t="str">
        <f t="shared" si="88"/>
        <v>PORTE 2 / PERFIL A</v>
      </c>
      <c r="J816" s="1">
        <f>VLOOKUP($A816,'De Para'!$D$2:$E$1051,2,0)</f>
        <v>237881.61999999997</v>
      </c>
      <c r="K816" s="1">
        <f>VLOOKUP($A816,'De Para'!$A$2:$B$1051,2,0)</f>
        <v>140900.18834615563</v>
      </c>
      <c r="L816" s="1">
        <f>VLOOKUP(A816,'De Para'!$G$2:$H$1050,2,0)</f>
        <v>90957.846649099709</v>
      </c>
      <c r="M816">
        <f>VLOOKUP($A816,'De Para'!$J$2:$K$1051,2,0)</f>
        <v>64</v>
      </c>
      <c r="N816">
        <f t="shared" si="90"/>
        <v>1</v>
      </c>
      <c r="O816">
        <f t="shared" si="91"/>
        <v>1</v>
      </c>
      <c r="P816">
        <f t="shared" si="92"/>
        <v>1</v>
      </c>
      <c r="Q816">
        <f t="shared" si="93"/>
        <v>1</v>
      </c>
      <c r="R816" t="str">
        <f t="shared" si="89"/>
        <v>1111</v>
      </c>
      <c r="S816" s="29" t="e">
        <f>J816/#REF!</f>
        <v>#REF!</v>
      </c>
      <c r="T816" s="29" t="e">
        <f>K816/#REF!</f>
        <v>#REF!</v>
      </c>
      <c r="U816" s="29" t="e">
        <f>L816/#REF!</f>
        <v>#REF!</v>
      </c>
      <c r="W816" t="str">
        <f>VLOOKUP(R816,'De Para'!$O$9:$P$25,2,FALSE)</f>
        <v>Lojas com todas as metas</v>
      </c>
      <c r="X816">
        <f>VLOOKUP(W816,content!$B:$C,2,FALSE)</f>
        <v>741869</v>
      </c>
      <c r="Y816">
        <f>VLOOKUP(F816&amp;W816,content!$E:$H,4,FALSE)</f>
        <v>741882</v>
      </c>
    </row>
    <row r="817" spans="1:25" x14ac:dyDescent="0.25">
      <c r="A817">
        <v>1742</v>
      </c>
      <c r="B817" t="str">
        <f>VLOOKUP($A817,'De Para'!$AI$2:$AL$1051,2,0)</f>
        <v xml:space="preserve">SABARÁ - MG </v>
      </c>
      <c r="C817">
        <f>VLOOKUP($A817,'De Para'!$AI$2:$AL$1051,3,0)</f>
        <v>412</v>
      </c>
      <c r="D817" t="str">
        <f>VLOOKUP($A817,'De Para'!$AI$2:$AL$1051,4,0)</f>
        <v>MG/NE</v>
      </c>
      <c r="E817">
        <v>0</v>
      </c>
      <c r="F817" s="7" t="str">
        <f>VLOOKUP($A817,'[1]PORTE 18-19'!$A$4:$M$1053,13,0)</f>
        <v>PORTE 2</v>
      </c>
      <c r="G817">
        <f>VLOOKUP($F817,'De Para'!$M$2:$O$7,3,0)</f>
        <v>70</v>
      </c>
      <c r="H817" s="7" t="str">
        <f>VLOOKUP($R817,'De Para'!$M$10:$N$25,2,0)</f>
        <v>PERFIL A</v>
      </c>
      <c r="I817" s="7" t="str">
        <f t="shared" si="88"/>
        <v>PORTE 2 / PERFIL A</v>
      </c>
      <c r="J817" s="1">
        <f>VLOOKUP($A817,'De Para'!$D$2:$E$1051,2,0)</f>
        <v>179547.83</v>
      </c>
      <c r="K817" s="1">
        <f>VLOOKUP($A817,'De Para'!$A$2:$B$1051,2,0)</f>
        <v>169196.46736186428</v>
      </c>
      <c r="L817" s="1">
        <f>VLOOKUP(A817,'De Para'!$G$2:$H$1050,2,0)</f>
        <v>44530.00084130279</v>
      </c>
      <c r="M817">
        <f>VLOOKUP($A817,'De Para'!$J$2:$K$1051,2,0)</f>
        <v>33</v>
      </c>
      <c r="N817">
        <f t="shared" si="90"/>
        <v>1</v>
      </c>
      <c r="O817">
        <f t="shared" si="91"/>
        <v>1</v>
      </c>
      <c r="P817">
        <f t="shared" si="92"/>
        <v>1</v>
      </c>
      <c r="Q817">
        <f t="shared" si="93"/>
        <v>1</v>
      </c>
      <c r="R817" t="str">
        <f t="shared" si="89"/>
        <v>1111</v>
      </c>
      <c r="S817" s="29" t="e">
        <f>J817/#REF!</f>
        <v>#REF!</v>
      </c>
      <c r="T817" s="29" t="e">
        <f>K817/#REF!</f>
        <v>#REF!</v>
      </c>
      <c r="U817" s="29" t="e">
        <f>L817/#REF!</f>
        <v>#REF!</v>
      </c>
      <c r="W817" t="str">
        <f>VLOOKUP(R817,'De Para'!$O$9:$P$25,2,FALSE)</f>
        <v>Lojas com todas as metas</v>
      </c>
      <c r="X817">
        <f>VLOOKUP(W817,content!$B:$C,2,FALSE)</f>
        <v>741869</v>
      </c>
      <c r="Y817">
        <f>VLOOKUP(F817&amp;W817,content!$E:$H,4,FALSE)</f>
        <v>741882</v>
      </c>
    </row>
    <row r="818" spans="1:25" x14ac:dyDescent="0.25">
      <c r="A818">
        <v>1743</v>
      </c>
      <c r="B818" t="str">
        <f>VLOOKUP($A818,'De Para'!$AI$2:$AL$1051,2,0)</f>
        <v>SHOP BOSQUE DOS IPÊS - MS</v>
      </c>
      <c r="C818">
        <f>VLOOKUP($A818,'De Para'!$AI$2:$AL$1051,3,0)</f>
        <v>516</v>
      </c>
      <c r="D818" t="str">
        <f>VLOOKUP($A818,'De Para'!$AI$2:$AL$1051,4,0)</f>
        <v>SUL</v>
      </c>
      <c r="E818">
        <v>0</v>
      </c>
      <c r="F818" s="7" t="str">
        <f>VLOOKUP($A818,'[1]PORTE 18-19'!$A$4:$M$1053,13,0)</f>
        <v>PORTE 2</v>
      </c>
      <c r="G818">
        <f>VLOOKUP($F818,'De Para'!$M$2:$O$7,3,0)</f>
        <v>70</v>
      </c>
      <c r="H818" s="7" t="str">
        <f>VLOOKUP($R818,'De Para'!$M$10:$N$25,2,0)</f>
        <v>PERFIL A</v>
      </c>
      <c r="I818" s="7" t="str">
        <f t="shared" si="88"/>
        <v>PORTE 2 / PERFIL A</v>
      </c>
      <c r="J818" s="1">
        <f>VLOOKUP($A818,'De Para'!$D$2:$E$1051,2,0)</f>
        <v>176921.28</v>
      </c>
      <c r="K818" s="1">
        <f>VLOOKUP($A818,'De Para'!$A$2:$B$1051,2,0)</f>
        <v>170676.96646757133</v>
      </c>
      <c r="L818" s="1">
        <f>VLOOKUP(A818,'De Para'!$G$2:$H$1050,2,0)</f>
        <v>40012.00044098682</v>
      </c>
      <c r="M818">
        <f>VLOOKUP($A818,'De Para'!$J$2:$K$1051,2,0)</f>
        <v>38</v>
      </c>
      <c r="N818">
        <f t="shared" si="90"/>
        <v>1</v>
      </c>
      <c r="O818">
        <f t="shared" si="91"/>
        <v>1</v>
      </c>
      <c r="P818">
        <f t="shared" si="92"/>
        <v>1</v>
      </c>
      <c r="Q818">
        <f t="shared" si="93"/>
        <v>1</v>
      </c>
      <c r="R818" t="str">
        <f t="shared" si="89"/>
        <v>1111</v>
      </c>
      <c r="S818" s="29" t="e">
        <f>J818/#REF!</f>
        <v>#REF!</v>
      </c>
      <c r="T818" s="29" t="e">
        <f>K818/#REF!</f>
        <v>#REF!</v>
      </c>
      <c r="U818" s="29" t="e">
        <f>L818/#REF!</f>
        <v>#REF!</v>
      </c>
      <c r="W818" t="str">
        <f>VLOOKUP(R818,'De Para'!$O$9:$P$25,2,FALSE)</f>
        <v>Lojas com todas as metas</v>
      </c>
      <c r="X818">
        <f>VLOOKUP(W818,content!$B:$C,2,FALSE)</f>
        <v>741869</v>
      </c>
      <c r="Y818">
        <f>VLOOKUP(F818&amp;W818,content!$E:$H,4,FALSE)</f>
        <v>741882</v>
      </c>
    </row>
    <row r="819" spans="1:25" x14ac:dyDescent="0.25">
      <c r="A819">
        <v>1744</v>
      </c>
      <c r="B819" t="str">
        <f>VLOOKUP($A819,'De Para'!$AI$2:$AL$1051,2,0)</f>
        <v>CORUMBÁ - MS</v>
      </c>
      <c r="C819">
        <f>VLOOKUP($A819,'De Para'!$AI$2:$AL$1051,3,0)</f>
        <v>516</v>
      </c>
      <c r="D819" t="str">
        <f>VLOOKUP($A819,'De Para'!$AI$2:$AL$1051,4,0)</f>
        <v>SUL</v>
      </c>
      <c r="E819">
        <v>0</v>
      </c>
      <c r="F819" s="7" t="str">
        <f>VLOOKUP($A819,'[1]PORTE 18-19'!$A$4:$M$1053,13,0)</f>
        <v>PORTE 3</v>
      </c>
      <c r="G819">
        <f>VLOOKUP($F819,'De Para'!$M$2:$O$7,3,0)</f>
        <v>90</v>
      </c>
      <c r="H819" s="7" t="str">
        <f>VLOOKUP($R819,'De Para'!$M$10:$N$25,2,0)</f>
        <v>PERFIL A</v>
      </c>
      <c r="I819" s="7" t="str">
        <f t="shared" si="88"/>
        <v>PORTE 3 / PERFIL A</v>
      </c>
      <c r="J819" s="1">
        <f>VLOOKUP($A819,'De Para'!$D$2:$E$1051,2,0)</f>
        <v>252621.91999999998</v>
      </c>
      <c r="K819" s="1">
        <f>VLOOKUP($A819,'De Para'!$A$2:$B$1051,2,0)</f>
        <v>217019.98474152567</v>
      </c>
      <c r="L819" s="1">
        <f>VLOOKUP(A819,'De Para'!$G$2:$H$1050,2,0)</f>
        <v>36801.597757906929</v>
      </c>
      <c r="M819">
        <f>VLOOKUP($A819,'De Para'!$J$2:$K$1051,2,0)</f>
        <v>50</v>
      </c>
      <c r="N819">
        <f t="shared" si="90"/>
        <v>1</v>
      </c>
      <c r="O819">
        <f t="shared" si="91"/>
        <v>1</v>
      </c>
      <c r="P819">
        <f t="shared" si="92"/>
        <v>1</v>
      </c>
      <c r="Q819">
        <f t="shared" si="93"/>
        <v>1</v>
      </c>
      <c r="R819" t="str">
        <f t="shared" si="89"/>
        <v>1111</v>
      </c>
      <c r="S819" s="29" t="e">
        <f>J819/#REF!</f>
        <v>#REF!</v>
      </c>
      <c r="T819" s="29" t="e">
        <f>K819/#REF!</f>
        <v>#REF!</v>
      </c>
      <c r="U819" s="29" t="e">
        <f>L819/#REF!</f>
        <v>#REF!</v>
      </c>
      <c r="W819" t="str">
        <f>VLOOKUP(R819,'De Para'!$O$9:$P$25,2,FALSE)</f>
        <v>Lojas com todas as metas</v>
      </c>
      <c r="X819">
        <f>VLOOKUP(W819,content!$B:$C,2,FALSE)</f>
        <v>741869</v>
      </c>
      <c r="Y819">
        <f>VLOOKUP(F819&amp;W819,content!$E:$H,4,FALSE)</f>
        <v>741893</v>
      </c>
    </row>
    <row r="820" spans="1:25" x14ac:dyDescent="0.25">
      <c r="A820">
        <v>1745</v>
      </c>
      <c r="B820" t="str">
        <f>VLOOKUP($A820,'De Para'!$AI$2:$AL$1051,2,0)</f>
        <v>LUCAS DO RIO VERDE - MT</v>
      </c>
      <c r="C820">
        <f>VLOOKUP($A820,'De Para'!$AI$2:$AL$1051,3,0)</f>
        <v>110</v>
      </c>
      <c r="D820" t="str">
        <f>VLOOKUP($A820,'De Para'!$AI$2:$AL$1051,4,0)</f>
        <v>SPI/CO</v>
      </c>
      <c r="E820">
        <v>0</v>
      </c>
      <c r="F820" s="7" t="str">
        <f>VLOOKUP($A820,'[1]PORTE 18-19'!$A$4:$M$1053,13,0)</f>
        <v>PORTE 1</v>
      </c>
      <c r="G820">
        <f>VLOOKUP($F820,'De Para'!$M$2:$O$7,3,0)</f>
        <v>65</v>
      </c>
      <c r="H820" s="7" t="str">
        <f>VLOOKUP($R820,'De Para'!$M$10:$N$25,2,0)</f>
        <v>PERFIL A</v>
      </c>
      <c r="I820" s="7" t="str">
        <f t="shared" si="88"/>
        <v>PORTE 1 / PERFIL A</v>
      </c>
      <c r="J820" s="1">
        <f>VLOOKUP($A820,'De Para'!$D$2:$E$1051,2,0)</f>
        <v>100142.25</v>
      </c>
      <c r="K820" s="1">
        <f>VLOOKUP($A820,'De Para'!$A$2:$B$1051,2,0)</f>
        <v>97704.714596792066</v>
      </c>
      <c r="L820" s="1">
        <f>VLOOKUP(A820,'De Para'!$G$2:$H$1050,2,0)</f>
        <v>17509.246697074028</v>
      </c>
      <c r="M820">
        <f>VLOOKUP($A820,'De Para'!$J$2:$K$1051,2,0)</f>
        <v>27</v>
      </c>
      <c r="N820">
        <f t="shared" si="90"/>
        <v>1</v>
      </c>
      <c r="O820">
        <f t="shared" si="91"/>
        <v>1</v>
      </c>
      <c r="P820">
        <f t="shared" si="92"/>
        <v>1</v>
      </c>
      <c r="Q820">
        <f t="shared" si="93"/>
        <v>1</v>
      </c>
      <c r="R820" t="str">
        <f t="shared" si="89"/>
        <v>1111</v>
      </c>
      <c r="S820" s="29" t="e">
        <f>J820/#REF!</f>
        <v>#REF!</v>
      </c>
      <c r="T820" s="29" t="e">
        <f>K820/#REF!</f>
        <v>#REF!</v>
      </c>
      <c r="U820" s="29" t="e">
        <f>L820/#REF!</f>
        <v>#REF!</v>
      </c>
      <c r="W820" t="str">
        <f>VLOOKUP(R820,'De Para'!$O$9:$P$25,2,FALSE)</f>
        <v>Lojas com todas as metas</v>
      </c>
      <c r="X820">
        <f>VLOOKUP(W820,content!$B:$C,2,FALSE)</f>
        <v>741869</v>
      </c>
      <c r="Y820">
        <f>VLOOKUP(F820&amp;W820,content!$E:$H,4,FALSE)</f>
        <v>741858</v>
      </c>
    </row>
    <row r="821" spans="1:25" x14ac:dyDescent="0.25">
      <c r="A821">
        <v>1746</v>
      </c>
      <c r="B821" t="str">
        <f>VLOOKUP($A821,'De Para'!$AI$2:$AL$1051,2,0)</f>
        <v xml:space="preserve">SORRISO - MT </v>
      </c>
      <c r="C821">
        <f>VLOOKUP($A821,'De Para'!$AI$2:$AL$1051,3,0)</f>
        <v>110</v>
      </c>
      <c r="D821" t="str">
        <f>VLOOKUP($A821,'De Para'!$AI$2:$AL$1051,4,0)</f>
        <v>SPI/CO</v>
      </c>
      <c r="E821">
        <v>0</v>
      </c>
      <c r="F821" s="7" t="str">
        <f>VLOOKUP($A821,'[1]PORTE 18-19'!$A$4:$M$1053,13,0)</f>
        <v>PORTE 1</v>
      </c>
      <c r="G821">
        <f>VLOOKUP($F821,'De Para'!$M$2:$O$7,3,0)</f>
        <v>65</v>
      </c>
      <c r="H821" s="7" t="str">
        <f>VLOOKUP($R821,'De Para'!$M$10:$N$25,2,0)</f>
        <v>PERFIL A</v>
      </c>
      <c r="I821" s="7" t="str">
        <f t="shared" ref="I821:I879" si="94">F821&amp;" / "&amp;H821</f>
        <v>PORTE 1 / PERFIL A</v>
      </c>
      <c r="J821" s="1">
        <f>VLOOKUP($A821,'De Para'!$D$2:$E$1051,2,0)</f>
        <v>106412.23000000001</v>
      </c>
      <c r="K821" s="1">
        <f>VLOOKUP($A821,'De Para'!$A$2:$B$1051,2,0)</f>
        <v>62011.56545938916</v>
      </c>
      <c r="L821" s="1">
        <f>VLOOKUP(A821,'De Para'!$G$2:$H$1050,2,0)</f>
        <v>32694.790104787608</v>
      </c>
      <c r="M821">
        <f>VLOOKUP($A821,'De Para'!$J$2:$K$1051,2,0)</f>
        <v>27</v>
      </c>
      <c r="N821">
        <f t="shared" si="90"/>
        <v>1</v>
      </c>
      <c r="O821">
        <f t="shared" si="91"/>
        <v>1</v>
      </c>
      <c r="P821">
        <f t="shared" si="92"/>
        <v>1</v>
      </c>
      <c r="Q821">
        <f t="shared" si="93"/>
        <v>1</v>
      </c>
      <c r="R821" t="str">
        <f t="shared" si="89"/>
        <v>1111</v>
      </c>
      <c r="S821" s="29" t="e">
        <f>J821/#REF!</f>
        <v>#REF!</v>
      </c>
      <c r="T821" s="29" t="e">
        <f>K821/#REF!</f>
        <v>#REF!</v>
      </c>
      <c r="U821" s="29" t="e">
        <f>L821/#REF!</f>
        <v>#REF!</v>
      </c>
      <c r="W821" t="str">
        <f>VLOOKUP(R821,'De Para'!$O$9:$P$25,2,FALSE)</f>
        <v>Lojas com todas as metas</v>
      </c>
      <c r="X821">
        <f>VLOOKUP(W821,content!$B:$C,2,FALSE)</f>
        <v>741869</v>
      </c>
      <c r="Y821">
        <f>VLOOKUP(F821&amp;W821,content!$E:$H,4,FALSE)</f>
        <v>741858</v>
      </c>
    </row>
    <row r="822" spans="1:25" x14ac:dyDescent="0.25">
      <c r="A822">
        <v>1747</v>
      </c>
      <c r="B822" t="str">
        <f>VLOOKUP($A822,'De Para'!$AI$2:$AL$1051,2,0)</f>
        <v>CÁCERES - MT</v>
      </c>
      <c r="C822">
        <f>VLOOKUP($A822,'De Para'!$AI$2:$AL$1051,3,0)</f>
        <v>110</v>
      </c>
      <c r="D822" t="str">
        <f>VLOOKUP($A822,'De Para'!$AI$2:$AL$1051,4,0)</f>
        <v>SPI/CO</v>
      </c>
      <c r="E822">
        <v>0</v>
      </c>
      <c r="F822" s="7" t="str">
        <f>VLOOKUP($A822,'[1]PORTE 18-19'!$A$4:$M$1053,13,0)</f>
        <v>PORTE 2</v>
      </c>
      <c r="G822">
        <f>VLOOKUP($F822,'De Para'!$M$2:$O$7,3,0)</f>
        <v>70</v>
      </c>
      <c r="H822" s="7" t="str">
        <f>VLOOKUP($R822,'De Para'!$M$10:$N$25,2,0)</f>
        <v>PERFIL A</v>
      </c>
      <c r="I822" s="7" t="str">
        <f t="shared" si="94"/>
        <v>PORTE 2 / PERFIL A</v>
      </c>
      <c r="J822" s="1">
        <f>VLOOKUP($A822,'De Para'!$D$2:$E$1051,2,0)</f>
        <v>183700.62999999998</v>
      </c>
      <c r="K822" s="1">
        <f>VLOOKUP($A822,'De Para'!$A$2:$B$1051,2,0)</f>
        <v>97880.273301853173</v>
      </c>
      <c r="L822" s="1">
        <f>VLOOKUP(A822,'De Para'!$G$2:$H$1050,2,0)</f>
        <v>48279.501469563722</v>
      </c>
      <c r="M822">
        <f>VLOOKUP($A822,'De Para'!$J$2:$K$1051,2,0)</f>
        <v>49</v>
      </c>
      <c r="N822">
        <f t="shared" si="90"/>
        <v>1</v>
      </c>
      <c r="O822">
        <f t="shared" si="91"/>
        <v>1</v>
      </c>
      <c r="P822">
        <f t="shared" si="92"/>
        <v>1</v>
      </c>
      <c r="Q822">
        <f t="shared" si="93"/>
        <v>1</v>
      </c>
      <c r="R822" t="str">
        <f t="shared" ref="R822:R880" si="95">IF($E822=0,N822&amp;O822&amp;P822&amp;Q822,N822&amp;0&amp;0&amp;Q822&amp;"M")</f>
        <v>1111</v>
      </c>
      <c r="S822" s="29" t="e">
        <f>J822/#REF!</f>
        <v>#REF!</v>
      </c>
      <c r="T822" s="29" t="e">
        <f>K822/#REF!</f>
        <v>#REF!</v>
      </c>
      <c r="U822" s="29" t="e">
        <f>L822/#REF!</f>
        <v>#REF!</v>
      </c>
      <c r="W822" t="str">
        <f>VLOOKUP(R822,'De Para'!$O$9:$P$25,2,FALSE)</f>
        <v>Lojas com todas as metas</v>
      </c>
      <c r="X822">
        <f>VLOOKUP(W822,content!$B:$C,2,FALSE)</f>
        <v>741869</v>
      </c>
      <c r="Y822">
        <f>VLOOKUP(F822&amp;W822,content!$E:$H,4,FALSE)</f>
        <v>741882</v>
      </c>
    </row>
    <row r="823" spans="1:25" x14ac:dyDescent="0.25">
      <c r="A823">
        <v>1748</v>
      </c>
      <c r="B823" t="str">
        <f>VLOOKUP($A823,'De Para'!$AI$2:$AL$1051,2,0)</f>
        <v>SHOP MANAIRA - PB</v>
      </c>
      <c r="C823">
        <f>VLOOKUP($A823,'De Para'!$AI$2:$AL$1051,3,0)</f>
        <v>419</v>
      </c>
      <c r="D823" t="str">
        <f>VLOOKUP($A823,'De Para'!$AI$2:$AL$1051,4,0)</f>
        <v>MG/NE</v>
      </c>
      <c r="E823">
        <v>0</v>
      </c>
      <c r="F823" s="7" t="str">
        <f>VLOOKUP($A823,'[1]PORTE 18-19'!$A$4:$M$1053,13,0)</f>
        <v>PORTE 3</v>
      </c>
      <c r="G823">
        <f>VLOOKUP($F823,'De Para'!$M$2:$O$7,3,0)</f>
        <v>90</v>
      </c>
      <c r="H823" s="7" t="str">
        <f>VLOOKUP($R823,'De Para'!$M$10:$N$25,2,0)</f>
        <v>PERFIL A</v>
      </c>
      <c r="I823" s="7" t="str">
        <f t="shared" si="94"/>
        <v>PORTE 3 / PERFIL A</v>
      </c>
      <c r="J823" s="1">
        <f>VLOOKUP($A823,'De Para'!$D$2:$E$1051,2,0)</f>
        <v>101237.01000000002</v>
      </c>
      <c r="K823" s="1">
        <f>VLOOKUP($A823,'De Para'!$A$2:$B$1051,2,0)</f>
        <v>478020.33113750978</v>
      </c>
      <c r="L823" s="1">
        <f>VLOOKUP(A823,'De Para'!$G$2:$H$1050,2,0)</f>
        <v>48954.004891316959</v>
      </c>
      <c r="M823">
        <f>VLOOKUP($A823,'De Para'!$J$2:$K$1051,2,0)</f>
        <v>59</v>
      </c>
      <c r="N823">
        <f t="shared" si="90"/>
        <v>1</v>
      </c>
      <c r="O823">
        <f t="shared" si="91"/>
        <v>1</v>
      </c>
      <c r="P823">
        <f t="shared" si="92"/>
        <v>1</v>
      </c>
      <c r="Q823">
        <f t="shared" si="93"/>
        <v>1</v>
      </c>
      <c r="R823" t="str">
        <f t="shared" si="95"/>
        <v>1111</v>
      </c>
      <c r="S823" s="29" t="e">
        <f>J823/#REF!</f>
        <v>#REF!</v>
      </c>
      <c r="T823" s="29" t="e">
        <f>K823/#REF!</f>
        <v>#REF!</v>
      </c>
      <c r="U823" s="29" t="e">
        <f>L823/#REF!</f>
        <v>#REF!</v>
      </c>
      <c r="W823" t="str">
        <f>VLOOKUP(R823,'De Para'!$O$9:$P$25,2,FALSE)</f>
        <v>Lojas com todas as metas</v>
      </c>
      <c r="X823">
        <f>VLOOKUP(W823,content!$B:$C,2,FALSE)</f>
        <v>741869</v>
      </c>
      <c r="Y823">
        <f>VLOOKUP(F823&amp;W823,content!$E:$H,4,FALSE)</f>
        <v>741893</v>
      </c>
    </row>
    <row r="824" spans="1:25" x14ac:dyDescent="0.25">
      <c r="A824">
        <v>1749</v>
      </c>
      <c r="B824" t="str">
        <f>VLOOKUP($A824,'De Para'!$AI$2:$AL$1051,2,0)</f>
        <v>GARANHUNS - PE</v>
      </c>
      <c r="C824">
        <f>VLOOKUP($A824,'De Para'!$AI$2:$AL$1051,3,0)</f>
        <v>417</v>
      </c>
      <c r="D824" t="str">
        <f>VLOOKUP($A824,'De Para'!$AI$2:$AL$1051,4,0)</f>
        <v>MG/NE</v>
      </c>
      <c r="E824">
        <v>0</v>
      </c>
      <c r="F824" s="7" t="str">
        <f>VLOOKUP($A824,'[1]PORTE 18-19'!$A$4:$M$1053,13,0)</f>
        <v>PORTE 3</v>
      </c>
      <c r="G824">
        <f>VLOOKUP($F824,'De Para'!$M$2:$O$7,3,0)</f>
        <v>90</v>
      </c>
      <c r="H824" s="7" t="str">
        <f>VLOOKUP($R824,'De Para'!$M$10:$N$25,2,0)</f>
        <v>PERFIL A</v>
      </c>
      <c r="I824" s="7" t="str">
        <f t="shared" si="94"/>
        <v>PORTE 3 / PERFIL A</v>
      </c>
      <c r="J824" s="1">
        <f>VLOOKUP($A824,'De Para'!$D$2:$E$1051,2,0)</f>
        <v>192446.43999999997</v>
      </c>
      <c r="K824" s="1">
        <f>VLOOKUP($A824,'De Para'!$A$2:$B$1051,2,0)</f>
        <v>242185.55895847315</v>
      </c>
      <c r="L824" s="1">
        <f>VLOOKUP(A824,'De Para'!$G$2:$H$1050,2,0)</f>
        <v>74447.113877731346</v>
      </c>
      <c r="M824">
        <f>VLOOKUP($A824,'De Para'!$J$2:$K$1051,2,0)</f>
        <v>97</v>
      </c>
      <c r="N824">
        <f t="shared" si="90"/>
        <v>1</v>
      </c>
      <c r="O824">
        <f t="shared" si="91"/>
        <v>1</v>
      </c>
      <c r="P824">
        <f t="shared" si="92"/>
        <v>1</v>
      </c>
      <c r="Q824">
        <f t="shared" si="93"/>
        <v>1</v>
      </c>
      <c r="R824" t="str">
        <f t="shared" si="95"/>
        <v>1111</v>
      </c>
      <c r="S824" s="29" t="e">
        <f>J824/#REF!</f>
        <v>#REF!</v>
      </c>
      <c r="T824" s="29" t="e">
        <f>K824/#REF!</f>
        <v>#REF!</v>
      </c>
      <c r="U824" s="29" t="e">
        <f>L824/#REF!</f>
        <v>#REF!</v>
      </c>
      <c r="W824" t="str">
        <f>VLOOKUP(R824,'De Para'!$O$9:$P$25,2,FALSE)</f>
        <v>Lojas com todas as metas</v>
      </c>
      <c r="X824">
        <f>VLOOKUP(W824,content!$B:$C,2,FALSE)</f>
        <v>741869</v>
      </c>
      <c r="Y824">
        <f>VLOOKUP(F824&amp;W824,content!$E:$H,4,FALSE)</f>
        <v>741893</v>
      </c>
    </row>
    <row r="825" spans="1:25" x14ac:dyDescent="0.25">
      <c r="A825">
        <v>1750</v>
      </c>
      <c r="B825" t="str">
        <f>VLOOKUP($A825,'De Para'!$AI$2:$AL$1051,2,0)</f>
        <v>SHOP ATRIUM - STO. ANDRÉ - SP</v>
      </c>
      <c r="C825">
        <f>VLOOKUP($A825,'De Para'!$AI$2:$AL$1051,3,0)</f>
        <v>311</v>
      </c>
      <c r="D825" t="str">
        <f>VLOOKUP($A825,'De Para'!$AI$2:$AL$1051,4,0)</f>
        <v>GDE SP</v>
      </c>
      <c r="E825">
        <v>0</v>
      </c>
      <c r="F825" s="7" t="str">
        <f>VLOOKUP($A825,'[1]PORTE 18-19'!$A$4:$M$1053,13,0)</f>
        <v>PORTE 1</v>
      </c>
      <c r="G825">
        <f>VLOOKUP($F825,'De Para'!$M$2:$O$7,3,0)</f>
        <v>65</v>
      </c>
      <c r="H825" s="7" t="str">
        <f>VLOOKUP($R825,'De Para'!$M$10:$N$25,2,0)</f>
        <v>PERFIL A</v>
      </c>
      <c r="I825" s="7" t="str">
        <f t="shared" si="94"/>
        <v>PORTE 1 / PERFIL A</v>
      </c>
      <c r="J825" s="1">
        <f>VLOOKUP($A825,'De Para'!$D$2:$E$1051,2,0)</f>
        <v>86273.430000000022</v>
      </c>
      <c r="K825" s="1">
        <f>VLOOKUP($A825,'De Para'!$A$2:$B$1051,2,0)</f>
        <v>39173.139867487116</v>
      </c>
      <c r="L825" s="1">
        <f>VLOOKUP(A825,'De Para'!$G$2:$H$1050,2,0)</f>
        <v>46123.80294935331</v>
      </c>
      <c r="M825">
        <f>VLOOKUP($A825,'De Para'!$J$2:$K$1051,2,0)</f>
        <v>32</v>
      </c>
      <c r="N825">
        <f t="shared" si="90"/>
        <v>1</v>
      </c>
      <c r="O825">
        <f t="shared" si="91"/>
        <v>1</v>
      </c>
      <c r="P825">
        <f t="shared" si="92"/>
        <v>1</v>
      </c>
      <c r="Q825">
        <f t="shared" si="93"/>
        <v>1</v>
      </c>
      <c r="R825" t="str">
        <f t="shared" si="95"/>
        <v>1111</v>
      </c>
      <c r="S825" s="29" t="e">
        <f>J825/#REF!</f>
        <v>#REF!</v>
      </c>
      <c r="T825" s="29" t="e">
        <f>K825/#REF!</f>
        <v>#REF!</v>
      </c>
      <c r="U825" s="29" t="e">
        <f>L825/#REF!</f>
        <v>#REF!</v>
      </c>
      <c r="W825" t="str">
        <f>VLOOKUP(R825,'De Para'!$O$9:$P$25,2,FALSE)</f>
        <v>Lojas com todas as metas</v>
      </c>
      <c r="X825">
        <f>VLOOKUP(W825,content!$B:$C,2,FALSE)</f>
        <v>741869</v>
      </c>
      <c r="Y825">
        <f>VLOOKUP(F825&amp;W825,content!$E:$H,4,FALSE)</f>
        <v>741858</v>
      </c>
    </row>
    <row r="826" spans="1:25" x14ac:dyDescent="0.25">
      <c r="A826">
        <v>1751</v>
      </c>
      <c r="B826" t="str">
        <f>VLOOKUP($A826,'De Para'!$AI$2:$AL$1051,2,0)</f>
        <v xml:space="preserve">ARAGUAÍNA - TO </v>
      </c>
      <c r="C826">
        <f>VLOOKUP($A826,'De Para'!$AI$2:$AL$1051,3,0)</f>
        <v>418</v>
      </c>
      <c r="D826" t="str">
        <f>VLOOKUP($A826,'De Para'!$AI$2:$AL$1051,4,0)</f>
        <v>MG/NE</v>
      </c>
      <c r="E826">
        <v>0</v>
      </c>
      <c r="F826" s="7" t="str">
        <f>VLOOKUP($A826,'[1]PORTE 18-19'!$A$4:$M$1053,13,0)</f>
        <v>PORTE 4</v>
      </c>
      <c r="G826">
        <f>VLOOKUP($F826,'De Para'!$M$2:$O$7,3,0)</f>
        <v>115</v>
      </c>
      <c r="H826" s="7" t="str">
        <f>VLOOKUP($R826,'De Para'!$M$10:$N$25,2,0)</f>
        <v>PERFIL A</v>
      </c>
      <c r="I826" s="7" t="str">
        <f t="shared" si="94"/>
        <v>PORTE 4 / PERFIL A</v>
      </c>
      <c r="J826" s="1">
        <f>VLOOKUP($A826,'De Para'!$D$2:$E$1051,2,0)</f>
        <v>374414.24</v>
      </c>
      <c r="K826" s="1">
        <f>VLOOKUP($A826,'De Para'!$A$2:$B$1051,2,0)</f>
        <v>231968.49072631379</v>
      </c>
      <c r="L826" s="1">
        <f>VLOOKUP(A826,'De Para'!$G$2:$H$1050,2,0)</f>
        <v>102250.20611978119</v>
      </c>
      <c r="M826">
        <f>VLOOKUP($A826,'De Para'!$J$2:$K$1051,2,0)</f>
        <v>168</v>
      </c>
      <c r="N826">
        <f t="shared" ref="N826:N884" si="96">IF(J826&gt;0,1,0)</f>
        <v>1</v>
      </c>
      <c r="O826">
        <f t="shared" ref="O826:O884" si="97">IF(K826&gt;0,1,0)</f>
        <v>1</v>
      </c>
      <c r="P826">
        <f t="shared" ref="P826:P884" si="98">IF(L826&gt;0,1,0)</f>
        <v>1</v>
      </c>
      <c r="Q826">
        <f t="shared" ref="Q826:Q884" si="99">IF(M826&gt;0,1,0)</f>
        <v>1</v>
      </c>
      <c r="R826" t="str">
        <f t="shared" si="95"/>
        <v>1111</v>
      </c>
      <c r="S826" s="29" t="e">
        <f>J826/#REF!</f>
        <v>#REF!</v>
      </c>
      <c r="T826" s="29" t="e">
        <f>K826/#REF!</f>
        <v>#REF!</v>
      </c>
      <c r="U826" s="29" t="e">
        <f>L826/#REF!</f>
        <v>#REF!</v>
      </c>
      <c r="W826" t="str">
        <f>VLOOKUP(R826,'De Para'!$O$9:$P$25,2,FALSE)</f>
        <v>Lojas com todas as metas</v>
      </c>
      <c r="X826">
        <f>VLOOKUP(W826,content!$B:$C,2,FALSE)</f>
        <v>741869</v>
      </c>
      <c r="Y826">
        <f>VLOOKUP(F826&amp;W826,content!$E:$H,4,FALSE)</f>
        <v>741916</v>
      </c>
    </row>
    <row r="827" spans="1:25" x14ac:dyDescent="0.25">
      <c r="A827">
        <v>1752</v>
      </c>
      <c r="B827" t="str">
        <f>VLOOKUP($A827,'De Para'!$AI$2:$AL$1051,2,0)</f>
        <v>SHOP JARDINS - SE</v>
      </c>
      <c r="C827">
        <f>VLOOKUP($A827,'De Para'!$AI$2:$AL$1051,3,0)</f>
        <v>415</v>
      </c>
      <c r="D827" t="str">
        <f>VLOOKUP($A827,'De Para'!$AI$2:$AL$1051,4,0)</f>
        <v>MG/NE</v>
      </c>
      <c r="E827">
        <v>0</v>
      </c>
      <c r="F827" s="7" t="str">
        <f>VLOOKUP($A827,'[1]PORTE 18-19'!$A$4:$M$1053,13,0)</f>
        <v>PORTE 3</v>
      </c>
      <c r="G827">
        <f>VLOOKUP($F827,'De Para'!$M$2:$O$7,3,0)</f>
        <v>90</v>
      </c>
      <c r="H827" s="7" t="str">
        <f>VLOOKUP($R827,'De Para'!$M$10:$N$25,2,0)</f>
        <v>PERFIL A</v>
      </c>
      <c r="I827" s="7" t="str">
        <f t="shared" si="94"/>
        <v>PORTE 3 / PERFIL A</v>
      </c>
      <c r="J827" s="1">
        <f>VLOOKUP($A827,'De Para'!$D$2:$E$1051,2,0)</f>
        <v>119528.44000000002</v>
      </c>
      <c r="K827" s="1">
        <f>VLOOKUP($A827,'De Para'!$A$2:$B$1051,2,0)</f>
        <v>406201.60263490712</v>
      </c>
      <c r="L827" s="1">
        <f>VLOOKUP(A827,'De Para'!$G$2:$H$1050,2,0)</f>
        <v>57142.793321008052</v>
      </c>
      <c r="M827">
        <f>VLOOKUP($A827,'De Para'!$J$2:$K$1051,2,0)</f>
        <v>53</v>
      </c>
      <c r="N827">
        <f t="shared" si="96"/>
        <v>1</v>
      </c>
      <c r="O827">
        <f t="shared" si="97"/>
        <v>1</v>
      </c>
      <c r="P827">
        <f t="shared" si="98"/>
        <v>1</v>
      </c>
      <c r="Q827">
        <f t="shared" si="99"/>
        <v>1</v>
      </c>
      <c r="R827" t="str">
        <f t="shared" si="95"/>
        <v>1111</v>
      </c>
      <c r="S827" s="29" t="e">
        <f>J827/#REF!</f>
        <v>#REF!</v>
      </c>
      <c r="T827" s="29" t="e">
        <f>K827/#REF!</f>
        <v>#REF!</v>
      </c>
      <c r="U827" s="29" t="e">
        <f>L827/#REF!</f>
        <v>#REF!</v>
      </c>
      <c r="W827" t="str">
        <f>VLOOKUP(R827,'De Para'!$O$9:$P$25,2,FALSE)</f>
        <v>Lojas com todas as metas</v>
      </c>
      <c r="X827">
        <f>VLOOKUP(W827,content!$B:$C,2,FALSE)</f>
        <v>741869</v>
      </c>
      <c r="Y827">
        <f>VLOOKUP(F827&amp;W827,content!$E:$H,4,FALSE)</f>
        <v>741893</v>
      </c>
    </row>
    <row r="828" spans="1:25" x14ac:dyDescent="0.25">
      <c r="A828">
        <v>1753</v>
      </c>
      <c r="B828" t="str">
        <f>VLOOKUP($A828,'De Para'!$AI$2:$AL$1051,2,0)</f>
        <v>SHOP SUL - GO</v>
      </c>
      <c r="C828">
        <f>VLOOKUP($A828,'De Para'!$AI$2:$AL$1051,3,0)</f>
        <v>117</v>
      </c>
      <c r="D828" t="str">
        <f>VLOOKUP($A828,'De Para'!$AI$2:$AL$1051,4,0)</f>
        <v>SPI/CO</v>
      </c>
      <c r="E828">
        <v>0</v>
      </c>
      <c r="F828" s="7" t="str">
        <f>VLOOKUP($A828,'[1]PORTE 18-19'!$A$4:$M$1053,13,0)</f>
        <v>PORTE 3</v>
      </c>
      <c r="G828">
        <f>VLOOKUP($F828,'De Para'!$M$2:$O$7,3,0)</f>
        <v>90</v>
      </c>
      <c r="H828" s="7" t="str">
        <f>VLOOKUP($R828,'De Para'!$M$10:$N$25,2,0)</f>
        <v>PERFIL A</v>
      </c>
      <c r="I828" s="7" t="str">
        <f t="shared" si="94"/>
        <v>PORTE 3 / PERFIL A</v>
      </c>
      <c r="J828" s="1">
        <f>VLOOKUP($A828,'De Para'!$D$2:$E$1051,2,0)</f>
        <v>300192.24</v>
      </c>
      <c r="K828" s="1">
        <f>VLOOKUP($A828,'De Para'!$A$2:$B$1051,2,0)</f>
        <v>230710.72457153286</v>
      </c>
      <c r="L828" s="1">
        <f>VLOOKUP(A828,'De Para'!$G$2:$H$1050,2,0)</f>
        <v>85890.864184587059</v>
      </c>
      <c r="M828">
        <f>VLOOKUP($A828,'De Para'!$J$2:$K$1051,2,0)</f>
        <v>103</v>
      </c>
      <c r="N828">
        <f t="shared" si="96"/>
        <v>1</v>
      </c>
      <c r="O828">
        <f t="shared" si="97"/>
        <v>1</v>
      </c>
      <c r="P828">
        <f t="shared" si="98"/>
        <v>1</v>
      </c>
      <c r="Q828">
        <f t="shared" si="99"/>
        <v>1</v>
      </c>
      <c r="R828" t="str">
        <f t="shared" si="95"/>
        <v>1111</v>
      </c>
      <c r="S828" s="29" t="e">
        <f>J828/#REF!</f>
        <v>#REF!</v>
      </c>
      <c r="T828" s="29" t="e">
        <f>K828/#REF!</f>
        <v>#REF!</v>
      </c>
      <c r="U828" s="29" t="e">
        <f>L828/#REF!</f>
        <v>#REF!</v>
      </c>
      <c r="W828" t="str">
        <f>VLOOKUP(R828,'De Para'!$O$9:$P$25,2,FALSE)</f>
        <v>Lojas com todas as metas</v>
      </c>
      <c r="X828">
        <f>VLOOKUP(W828,content!$B:$C,2,FALSE)</f>
        <v>741869</v>
      </c>
      <c r="Y828">
        <f>VLOOKUP(F828&amp;W828,content!$E:$H,4,FALSE)</f>
        <v>741893</v>
      </c>
    </row>
    <row r="829" spans="1:25" x14ac:dyDescent="0.25">
      <c r="A829">
        <v>1754</v>
      </c>
      <c r="B829" t="str">
        <f>VLOOKUP($A829,'De Para'!$AI$2:$AL$1051,2,0)</f>
        <v>BENJAMIN LONDRINA - PR</v>
      </c>
      <c r="C829">
        <f>VLOOKUP($A829,'De Para'!$AI$2:$AL$1051,3,0)</f>
        <v>513</v>
      </c>
      <c r="D829" t="str">
        <f>VLOOKUP($A829,'De Para'!$AI$2:$AL$1051,4,0)</f>
        <v>SUL</v>
      </c>
      <c r="E829">
        <v>0</v>
      </c>
      <c r="F829" s="7" t="str">
        <f>VLOOKUP($A829,'[1]PORTE 18-19'!$A$4:$M$1053,13,0)</f>
        <v>PORTE 2</v>
      </c>
      <c r="G829">
        <f>VLOOKUP($F829,'De Para'!$M$2:$O$7,3,0)</f>
        <v>70</v>
      </c>
      <c r="H829" s="7" t="str">
        <f>VLOOKUP($R829,'De Para'!$M$10:$N$25,2,0)</f>
        <v>PERFIL A</v>
      </c>
      <c r="I829" s="7" t="str">
        <f t="shared" si="94"/>
        <v>PORTE 2 / PERFIL A</v>
      </c>
      <c r="J829" s="1">
        <f>VLOOKUP($A829,'De Para'!$D$2:$E$1051,2,0)</f>
        <v>161703.54</v>
      </c>
      <c r="K829" s="1">
        <f>VLOOKUP($A829,'De Para'!$A$2:$B$1051,2,0)</f>
        <v>157539.75810458153</v>
      </c>
      <c r="L829" s="1">
        <f>VLOOKUP(A829,'De Para'!$G$2:$H$1050,2,0)</f>
        <v>23807.686123736014</v>
      </c>
      <c r="M829">
        <f>VLOOKUP($A829,'De Para'!$J$2:$K$1051,2,0)</f>
        <v>36</v>
      </c>
      <c r="N829">
        <f t="shared" si="96"/>
        <v>1</v>
      </c>
      <c r="O829">
        <f t="shared" si="97"/>
        <v>1</v>
      </c>
      <c r="P829">
        <f t="shared" si="98"/>
        <v>1</v>
      </c>
      <c r="Q829">
        <f t="shared" si="99"/>
        <v>1</v>
      </c>
      <c r="R829" t="str">
        <f t="shared" si="95"/>
        <v>1111</v>
      </c>
      <c r="S829" s="29" t="e">
        <f>J829/#REF!</f>
        <v>#REF!</v>
      </c>
      <c r="T829" s="29" t="e">
        <f>K829/#REF!</f>
        <v>#REF!</v>
      </c>
      <c r="U829" s="29" t="e">
        <f>L829/#REF!</f>
        <v>#REF!</v>
      </c>
      <c r="W829" t="str">
        <f>VLOOKUP(R829,'De Para'!$O$9:$P$25,2,FALSE)</f>
        <v>Lojas com todas as metas</v>
      </c>
      <c r="X829">
        <f>VLOOKUP(W829,content!$B:$C,2,FALSE)</f>
        <v>741869</v>
      </c>
      <c r="Y829">
        <f>VLOOKUP(F829&amp;W829,content!$E:$H,4,FALSE)</f>
        <v>741882</v>
      </c>
    </row>
    <row r="830" spans="1:25" x14ac:dyDescent="0.25">
      <c r="A830">
        <v>1755</v>
      </c>
      <c r="B830" t="str">
        <f>VLOOKUP($A830,'De Para'!$AI$2:$AL$1051,2,0)</f>
        <v>TANGARÁ DA SERRA - MT</v>
      </c>
      <c r="C830">
        <f>VLOOKUP($A830,'De Para'!$AI$2:$AL$1051,3,0)</f>
        <v>110</v>
      </c>
      <c r="D830" t="str">
        <f>VLOOKUP($A830,'De Para'!$AI$2:$AL$1051,4,0)</f>
        <v>SPI/CO</v>
      </c>
      <c r="E830">
        <v>0</v>
      </c>
      <c r="F830" s="7" t="str">
        <f>VLOOKUP($A830,'[1]PORTE 18-19'!$A$4:$M$1053,13,0)</f>
        <v>PORTE 2</v>
      </c>
      <c r="G830">
        <f>VLOOKUP($F830,'De Para'!$M$2:$O$7,3,0)</f>
        <v>70</v>
      </c>
      <c r="H830" s="7" t="str">
        <f>VLOOKUP($R830,'De Para'!$M$10:$N$25,2,0)</f>
        <v>PERFIL A</v>
      </c>
      <c r="I830" s="7" t="str">
        <f t="shared" si="94"/>
        <v>PORTE 2 / PERFIL A</v>
      </c>
      <c r="J830" s="1">
        <f>VLOOKUP($A830,'De Para'!$D$2:$E$1051,2,0)</f>
        <v>151699.82</v>
      </c>
      <c r="K830" s="1">
        <f>VLOOKUP($A830,'De Para'!$A$2:$B$1051,2,0)</f>
        <v>92619.543796659316</v>
      </c>
      <c r="L830" s="1">
        <f>VLOOKUP(A830,'De Para'!$G$2:$H$1050,2,0)</f>
        <v>19313.444439330411</v>
      </c>
      <c r="M830">
        <f>VLOOKUP($A830,'De Para'!$J$2:$K$1051,2,0)</f>
        <v>44</v>
      </c>
      <c r="N830">
        <f t="shared" si="96"/>
        <v>1</v>
      </c>
      <c r="O830">
        <f t="shared" si="97"/>
        <v>1</v>
      </c>
      <c r="P830">
        <f t="shared" si="98"/>
        <v>1</v>
      </c>
      <c r="Q830">
        <f t="shared" si="99"/>
        <v>1</v>
      </c>
      <c r="R830" t="str">
        <f t="shared" si="95"/>
        <v>1111</v>
      </c>
      <c r="S830" s="29" t="e">
        <f>J830/#REF!</f>
        <v>#REF!</v>
      </c>
      <c r="T830" s="29" t="e">
        <f>K830/#REF!</f>
        <v>#REF!</v>
      </c>
      <c r="U830" s="29" t="e">
        <f>L830/#REF!</f>
        <v>#REF!</v>
      </c>
      <c r="W830" t="str">
        <f>VLOOKUP(R830,'De Para'!$O$9:$P$25,2,FALSE)</f>
        <v>Lojas com todas as metas</v>
      </c>
      <c r="X830">
        <f>VLOOKUP(W830,content!$B:$C,2,FALSE)</f>
        <v>741869</v>
      </c>
      <c r="Y830">
        <f>VLOOKUP(F830&amp;W830,content!$E:$H,4,FALSE)</f>
        <v>741882</v>
      </c>
    </row>
    <row r="831" spans="1:25" x14ac:dyDescent="0.25">
      <c r="A831">
        <v>1756</v>
      </c>
      <c r="B831" t="str">
        <f>VLOOKUP($A831,'De Para'!$AI$2:$AL$1051,2,0)</f>
        <v>SHOPPING RIOMAR</v>
      </c>
      <c r="C831">
        <f>VLOOKUP($A831,'De Para'!$AI$2:$AL$1051,3,0)</f>
        <v>612</v>
      </c>
      <c r="D831" t="str">
        <f>VLOOKUP($A831,'De Para'!$AI$2:$AL$1051,4,0)</f>
        <v>PREMIUM</v>
      </c>
      <c r="E831">
        <v>0</v>
      </c>
      <c r="F831" s="7" t="str">
        <f>VLOOKUP($A831,'[1]PORTE 18-19'!$A$4:$M$1053,13,0)</f>
        <v>PORTE 3</v>
      </c>
      <c r="G831">
        <f>VLOOKUP($F831,'De Para'!$M$2:$O$7,3,0)</f>
        <v>90</v>
      </c>
      <c r="H831" s="7" t="str">
        <f>VLOOKUP($R831,'De Para'!$M$10:$N$25,2,0)</f>
        <v>PERFIL B</v>
      </c>
      <c r="I831" s="7" t="str">
        <f t="shared" si="94"/>
        <v>PORTE 3 / PERFIL B</v>
      </c>
      <c r="J831" s="1">
        <f>VLOOKUP($A831,'De Para'!$D$2:$E$1051,2,0)</f>
        <v>0</v>
      </c>
      <c r="K831" s="1">
        <f>VLOOKUP($A831,'De Para'!$A$2:$B$1051,2,0)</f>
        <v>243314.34619507837</v>
      </c>
      <c r="L831" s="1">
        <f>VLOOKUP(A831,'De Para'!$G$2:$H$1050,2,0)</f>
        <v>40176.194048102254</v>
      </c>
      <c r="M831">
        <f>VLOOKUP($A831,'De Para'!$J$2:$K$1051,2,0)</f>
        <v>35</v>
      </c>
      <c r="N831">
        <f t="shared" si="96"/>
        <v>0</v>
      </c>
      <c r="O831">
        <f t="shared" si="97"/>
        <v>1</v>
      </c>
      <c r="P831">
        <f t="shared" si="98"/>
        <v>1</v>
      </c>
      <c r="Q831">
        <f t="shared" si="99"/>
        <v>1</v>
      </c>
      <c r="R831" t="str">
        <f t="shared" si="95"/>
        <v>0111</v>
      </c>
      <c r="S831" s="29" t="e">
        <f>J831/#REF!</f>
        <v>#REF!</v>
      </c>
      <c r="T831" s="29" t="e">
        <f>K831/#REF!</f>
        <v>#REF!</v>
      </c>
      <c r="U831" s="29" t="e">
        <f>L831/#REF!</f>
        <v>#REF!</v>
      </c>
      <c r="W831" t="str">
        <f>VLOOKUP(R831,'De Para'!$O$9:$P$25,2,FALSE)</f>
        <v>Lojas sem meta de CDC</v>
      </c>
      <c r="X831">
        <f>VLOOKUP(W831,content!$B:$C,2,FALSE)</f>
        <v>741883</v>
      </c>
      <c r="Y831">
        <f>VLOOKUP(F831&amp;W831,content!$E:$H,4,FALSE)</f>
        <v>741896</v>
      </c>
    </row>
    <row r="832" spans="1:25" x14ac:dyDescent="0.25">
      <c r="A832">
        <v>1759</v>
      </c>
      <c r="B832" t="str">
        <f>VLOOKUP($A832,'De Para'!$AI$2:$AL$1051,2,0)</f>
        <v>TIETE PLAZA SHOP - SP</v>
      </c>
      <c r="C832">
        <f>VLOOKUP($A832,'De Para'!$AI$2:$AL$1051,3,0)</f>
        <v>312</v>
      </c>
      <c r="D832" t="str">
        <f>VLOOKUP($A832,'De Para'!$AI$2:$AL$1051,4,0)</f>
        <v>GDE SP</v>
      </c>
      <c r="E832">
        <v>0</v>
      </c>
      <c r="F832" s="7" t="str">
        <f>VLOOKUP($A832,'[1]PORTE 18-19'!$A$4:$M$1053,13,0)</f>
        <v>PORTE 2</v>
      </c>
      <c r="G832">
        <f>VLOOKUP($F832,'De Para'!$M$2:$O$7,3,0)</f>
        <v>70</v>
      </c>
      <c r="H832" s="7" t="str">
        <f>VLOOKUP($R832,'De Para'!$M$10:$N$25,2,0)</f>
        <v>PERFIL A</v>
      </c>
      <c r="I832" s="7" t="str">
        <f t="shared" si="94"/>
        <v>PORTE 2 / PERFIL A</v>
      </c>
      <c r="J832" s="1">
        <f>VLOOKUP($A832,'De Para'!$D$2:$E$1051,2,0)</f>
        <v>92281.330000000016</v>
      </c>
      <c r="K832" s="1">
        <f>VLOOKUP($A832,'De Para'!$A$2:$B$1051,2,0)</f>
        <v>56602.57893140673</v>
      </c>
      <c r="L832" s="1">
        <f>VLOOKUP(A832,'De Para'!$G$2:$H$1050,2,0)</f>
        <v>55799.645570441498</v>
      </c>
      <c r="M832">
        <f>VLOOKUP($A832,'De Para'!$J$2:$K$1051,2,0)</f>
        <v>37</v>
      </c>
      <c r="N832">
        <f t="shared" si="96"/>
        <v>1</v>
      </c>
      <c r="O832">
        <f t="shared" si="97"/>
        <v>1</v>
      </c>
      <c r="P832">
        <f t="shared" si="98"/>
        <v>1</v>
      </c>
      <c r="Q832">
        <f t="shared" si="99"/>
        <v>1</v>
      </c>
      <c r="R832" t="str">
        <f t="shared" si="95"/>
        <v>1111</v>
      </c>
      <c r="S832" s="29" t="e">
        <f>J832/#REF!</f>
        <v>#REF!</v>
      </c>
      <c r="T832" s="29" t="e">
        <f>K832/#REF!</f>
        <v>#REF!</v>
      </c>
      <c r="U832" s="29" t="e">
        <f>L832/#REF!</f>
        <v>#REF!</v>
      </c>
      <c r="W832" t="str">
        <f>VLOOKUP(R832,'De Para'!$O$9:$P$25,2,FALSE)</f>
        <v>Lojas com todas as metas</v>
      </c>
      <c r="X832">
        <f>VLOOKUP(W832,content!$B:$C,2,FALSE)</f>
        <v>741869</v>
      </c>
      <c r="Y832">
        <f>VLOOKUP(F832&amp;W832,content!$E:$H,4,FALSE)</f>
        <v>741882</v>
      </c>
    </row>
    <row r="833" spans="1:25" x14ac:dyDescent="0.25">
      <c r="A833">
        <v>1763</v>
      </c>
      <c r="B833" t="str">
        <f>VLOOKUP($A833,'De Para'!$AI$2:$AL$1051,2,0)</f>
        <v>VARZÉA GRANDE - MT</v>
      </c>
      <c r="C833">
        <f>VLOOKUP($A833,'De Para'!$AI$2:$AL$1051,3,0)</f>
        <v>110</v>
      </c>
      <c r="D833" t="str">
        <f>VLOOKUP($A833,'De Para'!$AI$2:$AL$1051,4,0)</f>
        <v>SPI/CO</v>
      </c>
      <c r="E833">
        <v>0</v>
      </c>
      <c r="F833" s="7" t="str">
        <f>VLOOKUP($A833,'[1]PORTE 18-19'!$A$4:$M$1053,13,0)</f>
        <v>PORTE 1</v>
      </c>
      <c r="G833">
        <f>VLOOKUP($F833,'De Para'!$M$2:$O$7,3,0)</f>
        <v>65</v>
      </c>
      <c r="H833" s="7" t="str">
        <f>VLOOKUP($R833,'De Para'!$M$10:$N$25,2,0)</f>
        <v>PERFIL A</v>
      </c>
      <c r="I833" s="7" t="str">
        <f t="shared" si="94"/>
        <v>PORTE 1 / PERFIL A</v>
      </c>
      <c r="J833" s="1">
        <f>VLOOKUP($A833,'De Para'!$D$2:$E$1051,2,0)</f>
        <v>167819.19</v>
      </c>
      <c r="K833" s="1">
        <f>VLOOKUP($A833,'De Para'!$A$2:$B$1051,2,0)</f>
        <v>125971.39475142444</v>
      </c>
      <c r="L833" s="1">
        <f>VLOOKUP(A833,'De Para'!$G$2:$H$1050,2,0)</f>
        <v>23522.469625041122</v>
      </c>
      <c r="M833">
        <f>VLOOKUP($A833,'De Para'!$J$2:$K$1051,2,0)</f>
        <v>35</v>
      </c>
      <c r="N833">
        <f t="shared" si="96"/>
        <v>1</v>
      </c>
      <c r="O833">
        <f t="shared" si="97"/>
        <v>1</v>
      </c>
      <c r="P833">
        <f t="shared" si="98"/>
        <v>1</v>
      </c>
      <c r="Q833">
        <f t="shared" si="99"/>
        <v>1</v>
      </c>
      <c r="R833" t="str">
        <f t="shared" si="95"/>
        <v>1111</v>
      </c>
      <c r="S833" s="29" t="e">
        <f>J833/#REF!</f>
        <v>#REF!</v>
      </c>
      <c r="T833" s="29" t="e">
        <f>K833/#REF!</f>
        <v>#REF!</v>
      </c>
      <c r="U833" s="29" t="e">
        <f>L833/#REF!</f>
        <v>#REF!</v>
      </c>
      <c r="W833" t="str">
        <f>VLOOKUP(R833,'De Para'!$O$9:$P$25,2,FALSE)</f>
        <v>Lojas com todas as metas</v>
      </c>
      <c r="X833">
        <f>VLOOKUP(W833,content!$B:$C,2,FALSE)</f>
        <v>741869</v>
      </c>
      <c r="Y833">
        <f>VLOOKUP(F833&amp;W833,content!$E:$H,4,FALSE)</f>
        <v>741858</v>
      </c>
    </row>
    <row r="834" spans="1:25" x14ac:dyDescent="0.25">
      <c r="A834">
        <v>1764</v>
      </c>
      <c r="B834" t="str">
        <f>VLOOKUP($A834,'De Para'!$AI$2:$AL$1051,2,0)</f>
        <v>SHOP MOXUARA - ES</v>
      </c>
      <c r="C834">
        <f>VLOOKUP($A834,'De Para'!$AI$2:$AL$1051,3,0)</f>
        <v>210</v>
      </c>
      <c r="D834" t="str">
        <f>VLOOKUP($A834,'De Para'!$AI$2:$AL$1051,4,0)</f>
        <v>RIO/ES</v>
      </c>
      <c r="E834">
        <v>0</v>
      </c>
      <c r="F834" s="7" t="str">
        <f>VLOOKUP($A834,'[1]PORTE 18-19'!$A$4:$M$1053,13,0)</f>
        <v>PORTE 3</v>
      </c>
      <c r="G834">
        <f>VLOOKUP($F834,'De Para'!$M$2:$O$7,3,0)</f>
        <v>90</v>
      </c>
      <c r="H834" s="7" t="str">
        <f>VLOOKUP($R834,'De Para'!$M$10:$N$25,2,0)</f>
        <v>PERFIL A</v>
      </c>
      <c r="I834" s="7" t="str">
        <f t="shared" si="94"/>
        <v>PORTE 3 / PERFIL A</v>
      </c>
      <c r="J834" s="1">
        <f>VLOOKUP($A834,'De Para'!$D$2:$E$1051,2,0)</f>
        <v>101310.45999999999</v>
      </c>
      <c r="K834" s="1">
        <f>VLOOKUP($A834,'De Para'!$A$2:$B$1051,2,0)</f>
        <v>99026.761314112271</v>
      </c>
      <c r="L834" s="1">
        <f>VLOOKUP(A834,'De Para'!$G$2:$H$1050,2,0)</f>
        <v>85237.409624190928</v>
      </c>
      <c r="M834">
        <f>VLOOKUP($A834,'De Para'!$J$2:$K$1051,2,0)</f>
        <v>65</v>
      </c>
      <c r="N834">
        <f t="shared" si="96"/>
        <v>1</v>
      </c>
      <c r="O834">
        <f t="shared" si="97"/>
        <v>1</v>
      </c>
      <c r="P834">
        <f t="shared" si="98"/>
        <v>1</v>
      </c>
      <c r="Q834">
        <f t="shared" si="99"/>
        <v>1</v>
      </c>
      <c r="R834" t="str">
        <f t="shared" si="95"/>
        <v>1111</v>
      </c>
      <c r="S834" s="29" t="e">
        <f>J834/#REF!</f>
        <v>#REF!</v>
      </c>
      <c r="T834" s="29" t="e">
        <f>K834/#REF!</f>
        <v>#REF!</v>
      </c>
      <c r="U834" s="29" t="e">
        <f>L834/#REF!</f>
        <v>#REF!</v>
      </c>
      <c r="W834" t="str">
        <f>VLOOKUP(R834,'De Para'!$O$9:$P$25,2,FALSE)</f>
        <v>Lojas com todas as metas</v>
      </c>
      <c r="X834">
        <f>VLOOKUP(W834,content!$B:$C,2,FALSE)</f>
        <v>741869</v>
      </c>
      <c r="Y834">
        <f>VLOOKUP(F834&amp;W834,content!$E:$H,4,FALSE)</f>
        <v>741893</v>
      </c>
    </row>
    <row r="835" spans="1:25" x14ac:dyDescent="0.25">
      <c r="A835">
        <v>1765</v>
      </c>
      <c r="B835" t="str">
        <f>VLOOKUP($A835,'De Para'!$AI$2:$AL$1051,2,0)</f>
        <v>CAMPO MOURÃO - PR</v>
      </c>
      <c r="C835">
        <f>VLOOKUP($A835,'De Para'!$AI$2:$AL$1051,3,0)</f>
        <v>513</v>
      </c>
      <c r="D835" t="str">
        <f>VLOOKUP($A835,'De Para'!$AI$2:$AL$1051,4,0)</f>
        <v>SUL</v>
      </c>
      <c r="E835">
        <v>0</v>
      </c>
      <c r="F835" s="7" t="str">
        <f>VLOOKUP($A835,'[1]PORTE 18-19'!$A$4:$M$1053,13,0)</f>
        <v>PORTE 2</v>
      </c>
      <c r="G835">
        <f>VLOOKUP($F835,'De Para'!$M$2:$O$7,3,0)</f>
        <v>70</v>
      </c>
      <c r="H835" s="7" t="str">
        <f>VLOOKUP($R835,'De Para'!$M$10:$N$25,2,0)</f>
        <v>PERFIL A</v>
      </c>
      <c r="I835" s="7" t="str">
        <f t="shared" si="94"/>
        <v>PORTE 2 / PERFIL A</v>
      </c>
      <c r="J835" s="1">
        <f>VLOOKUP($A835,'De Para'!$D$2:$E$1051,2,0)</f>
        <v>154221.87</v>
      </c>
      <c r="K835" s="1">
        <f>VLOOKUP($A835,'De Para'!$A$2:$B$1051,2,0)</f>
        <v>108483.48744585444</v>
      </c>
      <c r="L835" s="1">
        <f>VLOOKUP(A835,'De Para'!$G$2:$H$1050,2,0)</f>
        <v>42293.527473152069</v>
      </c>
      <c r="M835">
        <f>VLOOKUP($A835,'De Para'!$J$2:$K$1051,2,0)</f>
        <v>51</v>
      </c>
      <c r="N835">
        <f t="shared" si="96"/>
        <v>1</v>
      </c>
      <c r="O835">
        <f t="shared" si="97"/>
        <v>1</v>
      </c>
      <c r="P835">
        <f t="shared" si="98"/>
        <v>1</v>
      </c>
      <c r="Q835">
        <f t="shared" si="99"/>
        <v>1</v>
      </c>
      <c r="R835" t="str">
        <f t="shared" si="95"/>
        <v>1111</v>
      </c>
      <c r="S835" s="29" t="e">
        <f>J835/#REF!</f>
        <v>#REF!</v>
      </c>
      <c r="T835" s="29" t="e">
        <f>K835/#REF!</f>
        <v>#REF!</v>
      </c>
      <c r="U835" s="29" t="e">
        <f>L835/#REF!</f>
        <v>#REF!</v>
      </c>
      <c r="W835" t="str">
        <f>VLOOKUP(R835,'De Para'!$O$9:$P$25,2,FALSE)</f>
        <v>Lojas com todas as metas</v>
      </c>
      <c r="X835">
        <f>VLOOKUP(W835,content!$B:$C,2,FALSE)</f>
        <v>741869</v>
      </c>
      <c r="Y835">
        <f>VLOOKUP(F835&amp;W835,content!$E:$H,4,FALSE)</f>
        <v>741882</v>
      </c>
    </row>
    <row r="836" spans="1:25" x14ac:dyDescent="0.25">
      <c r="A836">
        <v>1766</v>
      </c>
      <c r="B836" t="str">
        <f>VLOOKUP($A836,'De Para'!$AI$2:$AL$1051,2,0)</f>
        <v>IGUATEMI FORTALEZA - CE</v>
      </c>
      <c r="C836">
        <f>VLOOKUP($A836,'De Para'!$AI$2:$AL$1051,3,0)</f>
        <v>612</v>
      </c>
      <c r="D836" t="str">
        <f>VLOOKUP($A836,'De Para'!$AI$2:$AL$1051,4,0)</f>
        <v>PREMIUM</v>
      </c>
      <c r="E836">
        <v>0</v>
      </c>
      <c r="F836" s="7" t="str">
        <f>VLOOKUP($A836,'[1]PORTE 18-19'!$A$4:$M$1053,13,0)</f>
        <v>PORTE 6</v>
      </c>
      <c r="G836">
        <f>VLOOKUP($F836,'De Para'!$M$2:$O$7,3,0)</f>
        <v>170</v>
      </c>
      <c r="H836" s="7" t="str">
        <f>VLOOKUP($R836,'De Para'!$M$10:$N$25,2,0)</f>
        <v>PERFIL B</v>
      </c>
      <c r="I836" s="7" t="str">
        <f t="shared" si="94"/>
        <v>PORTE 6 / PERFIL B</v>
      </c>
      <c r="J836" s="1">
        <f>VLOOKUP($A836,'De Para'!$D$2:$E$1051,2,0)</f>
        <v>0</v>
      </c>
      <c r="K836" s="1">
        <f>VLOOKUP($A836,'De Para'!$A$2:$B$1051,2,0)</f>
        <v>554900.71889406431</v>
      </c>
      <c r="L836" s="1">
        <f>VLOOKUP(A836,'De Para'!$G$2:$H$1050,2,0)</f>
        <v>68443.631369932104</v>
      </c>
      <c r="M836">
        <f>VLOOKUP($A836,'De Para'!$J$2:$K$1051,2,0)</f>
        <v>113</v>
      </c>
      <c r="N836">
        <f t="shared" si="96"/>
        <v>0</v>
      </c>
      <c r="O836">
        <f t="shared" si="97"/>
        <v>1</v>
      </c>
      <c r="P836">
        <f t="shared" si="98"/>
        <v>1</v>
      </c>
      <c r="Q836">
        <f t="shared" si="99"/>
        <v>1</v>
      </c>
      <c r="R836" t="str">
        <f t="shared" si="95"/>
        <v>0111</v>
      </c>
      <c r="S836" s="29" t="e">
        <f>J836/#REF!</f>
        <v>#REF!</v>
      </c>
      <c r="T836" s="29" t="e">
        <f>K836/#REF!</f>
        <v>#REF!</v>
      </c>
      <c r="U836" s="29" t="e">
        <f>L836/#REF!</f>
        <v>#REF!</v>
      </c>
      <c r="W836" t="str">
        <f>VLOOKUP(R836,'De Para'!$O$9:$P$25,2,FALSE)</f>
        <v>Lojas sem meta de CDC</v>
      </c>
      <c r="X836">
        <f>VLOOKUP(W836,content!$B:$C,2,FALSE)</f>
        <v>741883</v>
      </c>
      <c r="Y836">
        <f>VLOOKUP(F836&amp;W836,content!$E:$H,4,FALSE)</f>
        <v>741926</v>
      </c>
    </row>
    <row r="837" spans="1:25" x14ac:dyDescent="0.25">
      <c r="A837">
        <v>1770</v>
      </c>
      <c r="B837" t="str">
        <f>VLOOKUP($A837,'De Para'!$AI$2:$AL$1051,2,0)</f>
        <v>PATOS DE MINAS - MG</v>
      </c>
      <c r="C837">
        <f>VLOOKUP($A837,'De Para'!$AI$2:$AL$1051,3,0)</f>
        <v>120</v>
      </c>
      <c r="D837" t="str">
        <f>VLOOKUP($A837,'De Para'!$AI$2:$AL$1051,4,0)</f>
        <v>SPI/CO</v>
      </c>
      <c r="E837">
        <v>0</v>
      </c>
      <c r="F837" s="7" t="str">
        <f>VLOOKUP($A837,'[1]PORTE 18-19'!$A$4:$M$1053,13,0)</f>
        <v>PORTE 3</v>
      </c>
      <c r="G837">
        <f>VLOOKUP($F837,'De Para'!$M$2:$O$7,3,0)</f>
        <v>90</v>
      </c>
      <c r="H837" s="7" t="str">
        <f>VLOOKUP($R837,'De Para'!$M$10:$N$25,2,0)</f>
        <v>PERFIL A</v>
      </c>
      <c r="I837" s="7" t="str">
        <f t="shared" si="94"/>
        <v>PORTE 3 / PERFIL A</v>
      </c>
      <c r="J837" s="1">
        <f>VLOOKUP($A837,'De Para'!$D$2:$E$1051,2,0)</f>
        <v>169046.89000000004</v>
      </c>
      <c r="K837" s="1">
        <f>VLOOKUP($A837,'De Para'!$A$2:$B$1051,2,0)</f>
        <v>193898.11047970862</v>
      </c>
      <c r="L837" s="1">
        <f>VLOOKUP(A837,'De Para'!$G$2:$H$1050,2,0)</f>
        <v>77217.941122506643</v>
      </c>
      <c r="M837">
        <f>VLOOKUP($A837,'De Para'!$J$2:$K$1051,2,0)</f>
        <v>76</v>
      </c>
      <c r="N837">
        <f t="shared" si="96"/>
        <v>1</v>
      </c>
      <c r="O837">
        <f t="shared" si="97"/>
        <v>1</v>
      </c>
      <c r="P837">
        <f t="shared" si="98"/>
        <v>1</v>
      </c>
      <c r="Q837">
        <f t="shared" si="99"/>
        <v>1</v>
      </c>
      <c r="R837" t="str">
        <f t="shared" si="95"/>
        <v>1111</v>
      </c>
      <c r="S837" s="29" t="e">
        <f>J837/#REF!</f>
        <v>#REF!</v>
      </c>
      <c r="T837" s="29" t="e">
        <f>K837/#REF!</f>
        <v>#REF!</v>
      </c>
      <c r="U837" s="29" t="e">
        <f>L837/#REF!</f>
        <v>#REF!</v>
      </c>
      <c r="W837" t="str">
        <f>VLOOKUP(R837,'De Para'!$O$9:$P$25,2,FALSE)</f>
        <v>Lojas com todas as metas</v>
      </c>
      <c r="X837">
        <f>VLOOKUP(W837,content!$B:$C,2,FALSE)</f>
        <v>741869</v>
      </c>
      <c r="Y837">
        <f>VLOOKUP(F837&amp;W837,content!$E:$H,4,FALSE)</f>
        <v>741893</v>
      </c>
    </row>
    <row r="838" spans="1:25" x14ac:dyDescent="0.25">
      <c r="A838">
        <v>1771</v>
      </c>
      <c r="B838" t="str">
        <f>VLOOKUP($A838,'De Para'!$AI$2:$AL$1051,2,0)</f>
        <v>ITABORAÍ PLAZA</v>
      </c>
      <c r="C838">
        <f>VLOOKUP($A838,'De Para'!$AI$2:$AL$1051,3,0)</f>
        <v>216</v>
      </c>
      <c r="D838" t="str">
        <f>VLOOKUP($A838,'De Para'!$AI$2:$AL$1051,4,0)</f>
        <v>RIO/ES</v>
      </c>
      <c r="E838">
        <v>0</v>
      </c>
      <c r="F838" s="7" t="str">
        <f>VLOOKUP($A838,'[1]PORTE 18-19'!$A$4:$M$1053,13,0)</f>
        <v>PORTE 1</v>
      </c>
      <c r="G838">
        <f>VLOOKUP($F838,'De Para'!$M$2:$O$7,3,0)</f>
        <v>65</v>
      </c>
      <c r="H838" s="7" t="str">
        <f>VLOOKUP($R838,'De Para'!$M$10:$N$25,2,0)</f>
        <v>PERFIL A</v>
      </c>
      <c r="I838" s="7" t="str">
        <f t="shared" si="94"/>
        <v>PORTE 1 / PERFIL A</v>
      </c>
      <c r="J838" s="1">
        <f>VLOOKUP($A838,'De Para'!$D$2:$E$1051,2,0)</f>
        <v>101281.57</v>
      </c>
      <c r="K838" s="1">
        <f>VLOOKUP($A838,'De Para'!$A$2:$B$1051,2,0)</f>
        <v>75729.730339239177</v>
      </c>
      <c r="L838" s="1">
        <f>VLOOKUP(A838,'De Para'!$G$2:$H$1050,2,0)</f>
        <v>35940.195720706346</v>
      </c>
      <c r="M838">
        <f>VLOOKUP($A838,'De Para'!$J$2:$K$1051,2,0)</f>
        <v>27</v>
      </c>
      <c r="N838">
        <f t="shared" si="96"/>
        <v>1</v>
      </c>
      <c r="O838">
        <f t="shared" si="97"/>
        <v>1</v>
      </c>
      <c r="P838">
        <f t="shared" si="98"/>
        <v>1</v>
      </c>
      <c r="Q838">
        <f t="shared" si="99"/>
        <v>1</v>
      </c>
      <c r="R838" t="str">
        <f t="shared" si="95"/>
        <v>1111</v>
      </c>
      <c r="S838" s="29" t="e">
        <f>J838/#REF!</f>
        <v>#REF!</v>
      </c>
      <c r="T838" s="29" t="e">
        <f>K838/#REF!</f>
        <v>#REF!</v>
      </c>
      <c r="U838" s="29" t="e">
        <f>L838/#REF!</f>
        <v>#REF!</v>
      </c>
      <c r="W838" t="str">
        <f>VLOOKUP(R838,'De Para'!$O$9:$P$25,2,FALSE)</f>
        <v>Lojas com todas as metas</v>
      </c>
      <c r="X838">
        <f>VLOOKUP(W838,content!$B:$C,2,FALSE)</f>
        <v>741869</v>
      </c>
      <c r="Y838">
        <f>VLOOKUP(F838&amp;W838,content!$E:$H,4,FALSE)</f>
        <v>741858</v>
      </c>
    </row>
    <row r="839" spans="1:25" x14ac:dyDescent="0.25">
      <c r="A839">
        <v>1772</v>
      </c>
      <c r="B839" t="str">
        <f>VLOOKUP($A839,'De Para'!$AI$2:$AL$1051,2,0)</f>
        <v>SHOP VILA VELHA - ES</v>
      </c>
      <c r="C839">
        <f>VLOOKUP($A839,'De Para'!$AI$2:$AL$1051,3,0)</f>
        <v>611</v>
      </c>
      <c r="D839" t="str">
        <f>VLOOKUP($A839,'De Para'!$AI$2:$AL$1051,4,0)</f>
        <v>PREMIUM</v>
      </c>
      <c r="E839">
        <v>0</v>
      </c>
      <c r="F839" s="7" t="str">
        <f>VLOOKUP($A839,'[1]PORTE 18-19'!$A$4:$M$1053,13,0)</f>
        <v>PORTE 4</v>
      </c>
      <c r="G839">
        <f>VLOOKUP($F839,'De Para'!$M$2:$O$7,3,0)</f>
        <v>115</v>
      </c>
      <c r="H839" s="7" t="str">
        <f>VLOOKUP($R839,'De Para'!$M$10:$N$25,2,0)</f>
        <v>PERFIL A</v>
      </c>
      <c r="I839" s="7" t="str">
        <f t="shared" si="94"/>
        <v>PORTE 4 / PERFIL A</v>
      </c>
      <c r="J839" s="1">
        <f>VLOOKUP($A839,'De Para'!$D$2:$E$1051,2,0)</f>
        <v>98652.469999999987</v>
      </c>
      <c r="K839" s="1">
        <f>VLOOKUP($A839,'De Para'!$A$2:$B$1051,2,0)</f>
        <v>226924.45635845032</v>
      </c>
      <c r="L839" s="1">
        <f>VLOOKUP(A839,'De Para'!$G$2:$H$1050,2,0)</f>
        <v>93608.874063075622</v>
      </c>
      <c r="M839">
        <f>VLOOKUP($A839,'De Para'!$J$2:$K$1051,2,0)</f>
        <v>86</v>
      </c>
      <c r="N839">
        <f t="shared" si="96"/>
        <v>1</v>
      </c>
      <c r="O839">
        <f t="shared" si="97"/>
        <v>1</v>
      </c>
      <c r="P839">
        <f t="shared" si="98"/>
        <v>1</v>
      </c>
      <c r="Q839">
        <f t="shared" si="99"/>
        <v>1</v>
      </c>
      <c r="R839" t="str">
        <f t="shared" si="95"/>
        <v>1111</v>
      </c>
      <c r="S839" s="29" t="e">
        <f>J839/#REF!</f>
        <v>#REF!</v>
      </c>
      <c r="T839" s="29" t="e">
        <f>K839/#REF!</f>
        <v>#REF!</v>
      </c>
      <c r="U839" s="29" t="e">
        <f>L839/#REF!</f>
        <v>#REF!</v>
      </c>
      <c r="W839" t="str">
        <f>VLOOKUP(R839,'De Para'!$O$9:$P$25,2,FALSE)</f>
        <v>Lojas com todas as metas</v>
      </c>
      <c r="X839">
        <f>VLOOKUP(W839,content!$B:$C,2,FALSE)</f>
        <v>741869</v>
      </c>
      <c r="Y839">
        <f>VLOOKUP(F839&amp;W839,content!$E:$H,4,FALSE)</f>
        <v>741916</v>
      </c>
    </row>
    <row r="840" spans="1:25" x14ac:dyDescent="0.25">
      <c r="A840">
        <v>1773</v>
      </c>
      <c r="B840" t="str">
        <f>VLOOKUP($A840,'De Para'!$AI$2:$AL$1051,2,0)</f>
        <v>SHOP TACARUNA - PE</v>
      </c>
      <c r="C840">
        <f>VLOOKUP($A840,'De Para'!$AI$2:$AL$1051,3,0)</f>
        <v>417</v>
      </c>
      <c r="D840" t="str">
        <f>VLOOKUP($A840,'De Para'!$AI$2:$AL$1051,4,0)</f>
        <v>MG/NE</v>
      </c>
      <c r="E840">
        <v>0</v>
      </c>
      <c r="F840" s="7" t="str">
        <f>VLOOKUP($A840,'[1]PORTE 18-19'!$A$4:$M$1053,13,0)</f>
        <v>PORTE 5</v>
      </c>
      <c r="G840">
        <f>VLOOKUP($F840,'De Para'!$M$2:$O$7,3,0)</f>
        <v>140</v>
      </c>
      <c r="H840" s="7" t="str">
        <f>VLOOKUP($R840,'De Para'!$M$10:$N$25,2,0)</f>
        <v>PERFIL A</v>
      </c>
      <c r="I840" s="7" t="str">
        <f t="shared" si="94"/>
        <v>PORTE 5 / PERFIL A</v>
      </c>
      <c r="J840" s="1">
        <f>VLOOKUP($A840,'De Para'!$D$2:$E$1051,2,0)</f>
        <v>232322.08999999997</v>
      </c>
      <c r="K840" s="1">
        <f>VLOOKUP($A840,'De Para'!$A$2:$B$1051,2,0)</f>
        <v>578586.97131933761</v>
      </c>
      <c r="L840" s="1">
        <f>VLOOKUP(A840,'De Para'!$G$2:$H$1050,2,0)</f>
        <v>121024.42821477039</v>
      </c>
      <c r="M840">
        <f>VLOOKUP($A840,'De Para'!$J$2:$K$1051,2,0)</f>
        <v>120</v>
      </c>
      <c r="N840">
        <f t="shared" si="96"/>
        <v>1</v>
      </c>
      <c r="O840">
        <f t="shared" si="97"/>
        <v>1</v>
      </c>
      <c r="P840">
        <f t="shared" si="98"/>
        <v>1</v>
      </c>
      <c r="Q840">
        <f t="shared" si="99"/>
        <v>1</v>
      </c>
      <c r="R840" t="str">
        <f t="shared" si="95"/>
        <v>1111</v>
      </c>
      <c r="S840" s="29" t="e">
        <f>J840/#REF!</f>
        <v>#REF!</v>
      </c>
      <c r="T840" s="29" t="e">
        <f>K840/#REF!</f>
        <v>#REF!</v>
      </c>
      <c r="U840" s="29" t="e">
        <f>L840/#REF!</f>
        <v>#REF!</v>
      </c>
      <c r="W840" t="str">
        <f>VLOOKUP(R840,'De Para'!$O$9:$P$25,2,FALSE)</f>
        <v>Lojas com todas as metas</v>
      </c>
      <c r="X840">
        <f>VLOOKUP(W840,content!$B:$C,2,FALSE)</f>
        <v>741869</v>
      </c>
      <c r="Y840">
        <f>VLOOKUP(F840&amp;W840,content!$E:$H,4,FALSE)</f>
        <v>741921</v>
      </c>
    </row>
    <row r="841" spans="1:25" x14ac:dyDescent="0.25">
      <c r="A841">
        <v>1775</v>
      </c>
      <c r="B841" t="str">
        <f>VLOOKUP($A841,'De Para'!$AI$2:$AL$1051,2,0)</f>
        <v>SHOP MANGABEIRAS - PB</v>
      </c>
      <c r="C841">
        <f>VLOOKUP($A841,'De Para'!$AI$2:$AL$1051,3,0)</f>
        <v>419</v>
      </c>
      <c r="D841" t="str">
        <f>VLOOKUP($A841,'De Para'!$AI$2:$AL$1051,4,0)</f>
        <v>MG/NE</v>
      </c>
      <c r="E841">
        <v>0</v>
      </c>
      <c r="F841" s="7" t="str">
        <f>VLOOKUP($A841,'[1]PORTE 18-19'!$A$4:$M$1053,13,0)</f>
        <v>PORTE 3</v>
      </c>
      <c r="G841">
        <f>VLOOKUP($F841,'De Para'!$M$2:$O$7,3,0)</f>
        <v>90</v>
      </c>
      <c r="H841" s="7" t="str">
        <f>VLOOKUP($R841,'De Para'!$M$10:$N$25,2,0)</f>
        <v>PERFIL A</v>
      </c>
      <c r="I841" s="7" t="str">
        <f t="shared" si="94"/>
        <v>PORTE 3 / PERFIL A</v>
      </c>
      <c r="J841" s="1">
        <f>VLOOKUP($A841,'De Para'!$D$2:$E$1051,2,0)</f>
        <v>93736.200000000012</v>
      </c>
      <c r="K841" s="1">
        <f>VLOOKUP($A841,'De Para'!$A$2:$B$1051,2,0)</f>
        <v>340436.98088649596</v>
      </c>
      <c r="L841" s="1">
        <f>VLOOKUP(A841,'De Para'!$G$2:$H$1050,2,0)</f>
        <v>56025.551500944763</v>
      </c>
      <c r="M841">
        <f>VLOOKUP($A841,'De Para'!$J$2:$K$1051,2,0)</f>
        <v>90</v>
      </c>
      <c r="N841">
        <f t="shared" si="96"/>
        <v>1</v>
      </c>
      <c r="O841">
        <f t="shared" si="97"/>
        <v>1</v>
      </c>
      <c r="P841">
        <f t="shared" si="98"/>
        <v>1</v>
      </c>
      <c r="Q841">
        <f t="shared" si="99"/>
        <v>1</v>
      </c>
      <c r="R841" t="str">
        <f t="shared" si="95"/>
        <v>1111</v>
      </c>
      <c r="S841" s="29" t="e">
        <f>J841/#REF!</f>
        <v>#REF!</v>
      </c>
      <c r="T841" s="29" t="e">
        <f>K841/#REF!</f>
        <v>#REF!</v>
      </c>
      <c r="U841" s="29" t="e">
        <f>L841/#REF!</f>
        <v>#REF!</v>
      </c>
      <c r="W841" t="str">
        <f>VLOOKUP(R841,'De Para'!$O$9:$P$25,2,FALSE)</f>
        <v>Lojas com todas as metas</v>
      </c>
      <c r="X841">
        <f>VLOOKUP(W841,content!$B:$C,2,FALSE)</f>
        <v>741869</v>
      </c>
      <c r="Y841">
        <f>VLOOKUP(F841&amp;W841,content!$E:$H,4,FALSE)</f>
        <v>741893</v>
      </c>
    </row>
    <row r="842" spans="1:25" x14ac:dyDescent="0.25">
      <c r="A842">
        <v>1777</v>
      </c>
      <c r="B842" t="str">
        <f>VLOOKUP($A842,'De Para'!$AI$2:$AL$1051,2,0)</f>
        <v>CIANORTE - PR</v>
      </c>
      <c r="C842">
        <f>VLOOKUP($A842,'De Para'!$AI$2:$AL$1051,3,0)</f>
        <v>513</v>
      </c>
      <c r="D842" t="str">
        <f>VLOOKUP($A842,'De Para'!$AI$2:$AL$1051,4,0)</f>
        <v>SUL</v>
      </c>
      <c r="E842">
        <v>0</v>
      </c>
      <c r="F842" s="7" t="str">
        <f>VLOOKUP($A842,'[1]PORTE 18-19'!$A$4:$M$1053,13,0)</f>
        <v>PORTE 2</v>
      </c>
      <c r="G842">
        <f>VLOOKUP($F842,'De Para'!$M$2:$O$7,3,0)</f>
        <v>70</v>
      </c>
      <c r="H842" s="7" t="str">
        <f>VLOOKUP($R842,'De Para'!$M$10:$N$25,2,0)</f>
        <v>PERFIL A</v>
      </c>
      <c r="I842" s="7" t="str">
        <f t="shared" si="94"/>
        <v>PORTE 2 / PERFIL A</v>
      </c>
      <c r="J842" s="1">
        <f>VLOOKUP($A842,'De Para'!$D$2:$E$1051,2,0)</f>
        <v>154917.08000000002</v>
      </c>
      <c r="K842" s="1">
        <f>VLOOKUP($A842,'De Para'!$A$2:$B$1051,2,0)</f>
        <v>66777.240037382348</v>
      </c>
      <c r="L842" s="1">
        <f>VLOOKUP(A842,'De Para'!$G$2:$H$1050,2,0)</f>
        <v>39405.017976416246</v>
      </c>
      <c r="M842">
        <f>VLOOKUP($A842,'De Para'!$J$2:$K$1051,2,0)</f>
        <v>41</v>
      </c>
      <c r="N842">
        <f t="shared" si="96"/>
        <v>1</v>
      </c>
      <c r="O842">
        <f t="shared" si="97"/>
        <v>1</v>
      </c>
      <c r="P842">
        <f t="shared" si="98"/>
        <v>1</v>
      </c>
      <c r="Q842">
        <f t="shared" si="99"/>
        <v>1</v>
      </c>
      <c r="R842" t="str">
        <f t="shared" si="95"/>
        <v>1111</v>
      </c>
      <c r="S842" s="29" t="e">
        <f>J842/#REF!</f>
        <v>#REF!</v>
      </c>
      <c r="T842" s="29" t="e">
        <f>K842/#REF!</f>
        <v>#REF!</v>
      </c>
      <c r="U842" s="29" t="e">
        <f>L842/#REF!</f>
        <v>#REF!</v>
      </c>
      <c r="W842" t="str">
        <f>VLOOKUP(R842,'De Para'!$O$9:$P$25,2,FALSE)</f>
        <v>Lojas com todas as metas</v>
      </c>
      <c r="X842">
        <f>VLOOKUP(W842,content!$B:$C,2,FALSE)</f>
        <v>741869</v>
      </c>
      <c r="Y842">
        <f>VLOOKUP(F842&amp;W842,content!$E:$H,4,FALSE)</f>
        <v>741882</v>
      </c>
    </row>
    <row r="843" spans="1:25" x14ac:dyDescent="0.25">
      <c r="A843">
        <v>1779</v>
      </c>
      <c r="B843" t="str">
        <f>VLOOKUP($A843,'De Para'!$AI$2:$AL$1051,2,0)</f>
        <v>LAGOA SANTA - MG</v>
      </c>
      <c r="C843">
        <f>VLOOKUP($A843,'De Para'!$AI$2:$AL$1051,3,0)</f>
        <v>410</v>
      </c>
      <c r="D843" t="str">
        <f>VLOOKUP($A843,'De Para'!$AI$2:$AL$1051,4,0)</f>
        <v>MG/NE</v>
      </c>
      <c r="E843">
        <v>0</v>
      </c>
      <c r="F843" s="7" t="str">
        <f>VLOOKUP($A843,'[1]PORTE 18-19'!$A$4:$M$1053,13,0)</f>
        <v>PORTE 2</v>
      </c>
      <c r="G843">
        <f>VLOOKUP($F843,'De Para'!$M$2:$O$7,3,0)</f>
        <v>70</v>
      </c>
      <c r="H843" s="7" t="str">
        <f>VLOOKUP($R843,'De Para'!$M$10:$N$25,2,0)</f>
        <v>PERFIL A</v>
      </c>
      <c r="I843" s="7" t="str">
        <f t="shared" si="94"/>
        <v>PORTE 2 / PERFIL A</v>
      </c>
      <c r="J843" s="1">
        <f>VLOOKUP($A843,'De Para'!$D$2:$E$1051,2,0)</f>
        <v>168098.11999999997</v>
      </c>
      <c r="K843" s="1">
        <f>VLOOKUP($A843,'De Para'!$A$2:$B$1051,2,0)</f>
        <v>187319.26421755052</v>
      </c>
      <c r="L843" s="1">
        <f>VLOOKUP(A843,'De Para'!$G$2:$H$1050,2,0)</f>
        <v>55733.23432715689</v>
      </c>
      <c r="M843">
        <f>VLOOKUP($A843,'De Para'!$J$2:$K$1051,2,0)</f>
        <v>50</v>
      </c>
      <c r="N843">
        <f t="shared" si="96"/>
        <v>1</v>
      </c>
      <c r="O843">
        <f t="shared" si="97"/>
        <v>1</v>
      </c>
      <c r="P843">
        <f t="shared" si="98"/>
        <v>1</v>
      </c>
      <c r="Q843">
        <f t="shared" si="99"/>
        <v>1</v>
      </c>
      <c r="R843" t="str">
        <f t="shared" si="95"/>
        <v>1111</v>
      </c>
      <c r="S843" s="29" t="e">
        <f>J843/#REF!</f>
        <v>#REF!</v>
      </c>
      <c r="T843" s="29" t="e">
        <f>K843/#REF!</f>
        <v>#REF!</v>
      </c>
      <c r="U843" s="29" t="e">
        <f>L843/#REF!</f>
        <v>#REF!</v>
      </c>
      <c r="W843" t="str">
        <f>VLOOKUP(R843,'De Para'!$O$9:$P$25,2,FALSE)</f>
        <v>Lojas com todas as metas</v>
      </c>
      <c r="X843">
        <f>VLOOKUP(W843,content!$B:$C,2,FALSE)</f>
        <v>741869</v>
      </c>
      <c r="Y843">
        <f>VLOOKUP(F843&amp;W843,content!$E:$H,4,FALSE)</f>
        <v>741882</v>
      </c>
    </row>
    <row r="844" spans="1:25" x14ac:dyDescent="0.25">
      <c r="A844">
        <v>1780</v>
      </c>
      <c r="B844" t="str">
        <f>VLOOKUP($A844,'De Para'!$AI$2:$AL$1051,2,0)</f>
        <v>MACEIÓ 2 - AL</v>
      </c>
      <c r="C844">
        <f>VLOOKUP($A844,'De Para'!$AI$2:$AL$1051,3,0)</f>
        <v>419</v>
      </c>
      <c r="D844" t="str">
        <f>VLOOKUP($A844,'De Para'!$AI$2:$AL$1051,4,0)</f>
        <v>MG/NE</v>
      </c>
      <c r="E844">
        <v>0</v>
      </c>
      <c r="F844" s="7" t="str">
        <f>VLOOKUP($A844,'[1]PORTE 18-19'!$A$4:$M$1053,13,0)</f>
        <v>PORTE 5</v>
      </c>
      <c r="G844">
        <f>VLOOKUP($F844,'De Para'!$M$2:$O$7,3,0)</f>
        <v>140</v>
      </c>
      <c r="H844" s="7" t="str">
        <f>VLOOKUP($R844,'De Para'!$M$10:$N$25,2,0)</f>
        <v>PERFIL A</v>
      </c>
      <c r="I844" s="7" t="str">
        <f t="shared" si="94"/>
        <v>PORTE 5 / PERFIL A</v>
      </c>
      <c r="J844" s="1">
        <f>VLOOKUP($A844,'De Para'!$D$2:$E$1051,2,0)</f>
        <v>251664.80000000002</v>
      </c>
      <c r="K844" s="1">
        <f>VLOOKUP($A844,'De Para'!$A$2:$B$1051,2,0)</f>
        <v>796547.86100518494</v>
      </c>
      <c r="L844" s="1">
        <f>VLOOKUP(A844,'De Para'!$G$2:$H$1050,2,0)</f>
        <v>103203.75047702796</v>
      </c>
      <c r="M844">
        <f>VLOOKUP($A844,'De Para'!$J$2:$K$1051,2,0)</f>
        <v>204</v>
      </c>
      <c r="N844">
        <f t="shared" si="96"/>
        <v>1</v>
      </c>
      <c r="O844">
        <f t="shared" si="97"/>
        <v>1</v>
      </c>
      <c r="P844">
        <f t="shared" si="98"/>
        <v>1</v>
      </c>
      <c r="Q844">
        <f t="shared" si="99"/>
        <v>1</v>
      </c>
      <c r="R844" t="str">
        <f t="shared" si="95"/>
        <v>1111</v>
      </c>
      <c r="S844" s="29" t="e">
        <f>J844/#REF!</f>
        <v>#REF!</v>
      </c>
      <c r="T844" s="29" t="e">
        <f>K844/#REF!</f>
        <v>#REF!</v>
      </c>
      <c r="U844" s="29" t="e">
        <f>L844/#REF!</f>
        <v>#REF!</v>
      </c>
      <c r="W844" t="str">
        <f>VLOOKUP(R844,'De Para'!$O$9:$P$25,2,FALSE)</f>
        <v>Lojas com todas as metas</v>
      </c>
      <c r="X844">
        <f>VLOOKUP(W844,content!$B:$C,2,FALSE)</f>
        <v>741869</v>
      </c>
      <c r="Y844">
        <f>VLOOKUP(F844&amp;W844,content!$E:$H,4,FALSE)</f>
        <v>741921</v>
      </c>
    </row>
    <row r="845" spans="1:25" x14ac:dyDescent="0.25">
      <c r="A845">
        <v>1781</v>
      </c>
      <c r="B845" t="str">
        <f>VLOOKUP($A845,'De Para'!$AI$2:$AL$1051,2,0)</f>
        <v>ABREU E LIMA - PE</v>
      </c>
      <c r="C845">
        <f>VLOOKUP($A845,'De Para'!$AI$2:$AL$1051,3,0)</f>
        <v>417</v>
      </c>
      <c r="D845" t="str">
        <f>VLOOKUP($A845,'De Para'!$AI$2:$AL$1051,4,0)</f>
        <v>MG/NE</v>
      </c>
      <c r="E845">
        <v>0</v>
      </c>
      <c r="F845" s="7" t="str">
        <f>VLOOKUP($A845,'[1]PORTE 18-19'!$A$4:$M$1053,13,0)</f>
        <v>PORTE 3</v>
      </c>
      <c r="G845">
        <f>VLOOKUP($F845,'De Para'!$M$2:$O$7,3,0)</f>
        <v>90</v>
      </c>
      <c r="H845" s="7" t="str">
        <f>VLOOKUP($R845,'De Para'!$M$10:$N$25,2,0)</f>
        <v>PERFIL A</v>
      </c>
      <c r="I845" s="7" t="str">
        <f t="shared" si="94"/>
        <v>PORTE 3 / PERFIL A</v>
      </c>
      <c r="J845" s="1">
        <f>VLOOKUP($A845,'De Para'!$D$2:$E$1051,2,0)</f>
        <v>178876.62000000002</v>
      </c>
      <c r="K845" s="1">
        <f>VLOOKUP($A845,'De Para'!$A$2:$B$1051,2,0)</f>
        <v>436590.56640591542</v>
      </c>
      <c r="L845" s="1">
        <f>VLOOKUP(A845,'De Para'!$G$2:$H$1050,2,0)</f>
        <v>53351.265152766704</v>
      </c>
      <c r="M845">
        <f>VLOOKUP($A845,'De Para'!$J$2:$K$1051,2,0)</f>
        <v>89</v>
      </c>
      <c r="N845">
        <f t="shared" si="96"/>
        <v>1</v>
      </c>
      <c r="O845">
        <f t="shared" si="97"/>
        <v>1</v>
      </c>
      <c r="P845">
        <f t="shared" si="98"/>
        <v>1</v>
      </c>
      <c r="Q845">
        <f t="shared" si="99"/>
        <v>1</v>
      </c>
      <c r="R845" t="str">
        <f t="shared" si="95"/>
        <v>1111</v>
      </c>
      <c r="S845" s="29" t="e">
        <f>J845/#REF!</f>
        <v>#REF!</v>
      </c>
      <c r="T845" s="29" t="e">
        <f>K845/#REF!</f>
        <v>#REF!</v>
      </c>
      <c r="U845" s="29" t="e">
        <f>L845/#REF!</f>
        <v>#REF!</v>
      </c>
      <c r="W845" t="str">
        <f>VLOOKUP(R845,'De Para'!$O$9:$P$25,2,FALSE)</f>
        <v>Lojas com todas as metas</v>
      </c>
      <c r="X845">
        <f>VLOOKUP(W845,content!$B:$C,2,FALSE)</f>
        <v>741869</v>
      </c>
      <c r="Y845">
        <f>VLOOKUP(F845&amp;W845,content!$E:$H,4,FALSE)</f>
        <v>741893</v>
      </c>
    </row>
    <row r="846" spans="1:25" x14ac:dyDescent="0.25">
      <c r="A846">
        <v>1782</v>
      </c>
      <c r="B846" t="str">
        <f>VLOOKUP($A846,'De Para'!$AI$2:$AL$1051,2,0)</f>
        <v>CAUCAIA 3 - CE</v>
      </c>
      <c r="C846">
        <f>VLOOKUP($A846,'De Para'!$AI$2:$AL$1051,3,0)</f>
        <v>418</v>
      </c>
      <c r="D846" t="str">
        <f>VLOOKUP($A846,'De Para'!$AI$2:$AL$1051,4,0)</f>
        <v>MG/NE</v>
      </c>
      <c r="E846">
        <v>0</v>
      </c>
      <c r="F846" s="7" t="str">
        <f>VLOOKUP($A846,'[1]PORTE 18-19'!$A$4:$M$1053,13,0)</f>
        <v>PORTE 3</v>
      </c>
      <c r="G846">
        <f>VLOOKUP($F846,'De Para'!$M$2:$O$7,3,0)</f>
        <v>90</v>
      </c>
      <c r="H846" s="7" t="str">
        <f>VLOOKUP($R846,'De Para'!$M$10:$N$25,2,0)</f>
        <v>PERFIL A</v>
      </c>
      <c r="I846" s="7" t="str">
        <f t="shared" si="94"/>
        <v>PORTE 3 / PERFIL A</v>
      </c>
      <c r="J846" s="1">
        <f>VLOOKUP($A846,'De Para'!$D$2:$E$1051,2,0)</f>
        <v>124513.16000000003</v>
      </c>
      <c r="K846" s="1">
        <f>VLOOKUP($A846,'De Para'!$A$2:$B$1051,2,0)</f>
        <v>200621.00371098332</v>
      </c>
      <c r="L846" s="1">
        <f>VLOOKUP(A846,'De Para'!$G$2:$H$1050,2,0)</f>
        <v>33343.289317012634</v>
      </c>
      <c r="M846">
        <f>VLOOKUP($A846,'De Para'!$J$2:$K$1051,2,0)</f>
        <v>110</v>
      </c>
      <c r="N846">
        <f t="shared" si="96"/>
        <v>1</v>
      </c>
      <c r="O846">
        <f t="shared" si="97"/>
        <v>1</v>
      </c>
      <c r="P846">
        <f t="shared" si="98"/>
        <v>1</v>
      </c>
      <c r="Q846">
        <f t="shared" si="99"/>
        <v>1</v>
      </c>
      <c r="R846" t="str">
        <f t="shared" si="95"/>
        <v>1111</v>
      </c>
      <c r="S846" s="29" t="e">
        <f>J846/#REF!</f>
        <v>#REF!</v>
      </c>
      <c r="T846" s="29" t="e">
        <f>K846/#REF!</f>
        <v>#REF!</v>
      </c>
      <c r="U846" s="29" t="e">
        <f>L846/#REF!</f>
        <v>#REF!</v>
      </c>
      <c r="W846" t="str">
        <f>VLOOKUP(R846,'De Para'!$O$9:$P$25,2,FALSE)</f>
        <v>Lojas com todas as metas</v>
      </c>
      <c r="X846">
        <f>VLOOKUP(W846,content!$B:$C,2,FALSE)</f>
        <v>741869</v>
      </c>
      <c r="Y846">
        <f>VLOOKUP(F846&amp;W846,content!$E:$H,4,FALSE)</f>
        <v>741893</v>
      </c>
    </row>
    <row r="847" spans="1:25" x14ac:dyDescent="0.25">
      <c r="A847">
        <v>1783</v>
      </c>
      <c r="B847" t="str">
        <f>VLOOKUP($A847,'De Para'!$AI$2:$AL$1051,2,0)</f>
        <v>GOIANÉSIA - GO</v>
      </c>
      <c r="C847">
        <f>VLOOKUP($A847,'De Para'!$AI$2:$AL$1051,3,0)</f>
        <v>118</v>
      </c>
      <c r="D847" t="str">
        <f>VLOOKUP($A847,'De Para'!$AI$2:$AL$1051,4,0)</f>
        <v>SPI/CO</v>
      </c>
      <c r="E847">
        <v>0</v>
      </c>
      <c r="F847" s="7" t="str">
        <f>VLOOKUP($A847,'[1]PORTE 18-19'!$A$4:$M$1053,13,0)</f>
        <v>PORTE 1</v>
      </c>
      <c r="G847">
        <f>VLOOKUP($F847,'De Para'!$M$2:$O$7,3,0)</f>
        <v>65</v>
      </c>
      <c r="H847" s="7" t="str">
        <f>VLOOKUP($R847,'De Para'!$M$10:$N$25,2,0)</f>
        <v>PERFIL A</v>
      </c>
      <c r="I847" s="7" t="str">
        <f t="shared" si="94"/>
        <v>PORTE 1 / PERFIL A</v>
      </c>
      <c r="J847" s="1">
        <f>VLOOKUP($A847,'De Para'!$D$2:$E$1051,2,0)</f>
        <v>75595.86</v>
      </c>
      <c r="K847" s="1">
        <f>VLOOKUP($A847,'De Para'!$A$2:$B$1051,2,0)</f>
        <v>33525.879129174311</v>
      </c>
      <c r="L847" s="1">
        <f>VLOOKUP(A847,'De Para'!$G$2:$H$1050,2,0)</f>
        <v>24705.999506292483</v>
      </c>
      <c r="M847">
        <f>VLOOKUP($A847,'De Para'!$J$2:$K$1051,2,0)</f>
        <v>32</v>
      </c>
      <c r="N847">
        <f t="shared" si="96"/>
        <v>1</v>
      </c>
      <c r="O847">
        <f t="shared" si="97"/>
        <v>1</v>
      </c>
      <c r="P847">
        <f t="shared" si="98"/>
        <v>1</v>
      </c>
      <c r="Q847">
        <f t="shared" si="99"/>
        <v>1</v>
      </c>
      <c r="R847" t="str">
        <f t="shared" si="95"/>
        <v>1111</v>
      </c>
      <c r="S847" s="29" t="e">
        <f>J847/#REF!</f>
        <v>#REF!</v>
      </c>
      <c r="T847" s="29" t="e">
        <f>K847/#REF!</f>
        <v>#REF!</v>
      </c>
      <c r="U847" s="29" t="e">
        <f>L847/#REF!</f>
        <v>#REF!</v>
      </c>
      <c r="W847" t="str">
        <f>VLOOKUP(R847,'De Para'!$O$9:$P$25,2,FALSE)</f>
        <v>Lojas com todas as metas</v>
      </c>
      <c r="X847">
        <f>VLOOKUP(W847,content!$B:$C,2,FALSE)</f>
        <v>741869</v>
      </c>
      <c r="Y847">
        <f>VLOOKUP(F847&amp;W847,content!$E:$H,4,FALSE)</f>
        <v>741858</v>
      </c>
    </row>
    <row r="848" spans="1:25" x14ac:dyDescent="0.25">
      <c r="A848">
        <v>1785</v>
      </c>
      <c r="B848" t="str">
        <f>VLOOKUP($A848,'De Para'!$AI$2:$AL$1051,2,0)</f>
        <v>BOITUVA - SP</v>
      </c>
      <c r="C848">
        <f>VLOOKUP($A848,'De Para'!$AI$2:$AL$1051,3,0)</f>
        <v>115</v>
      </c>
      <c r="D848" t="str">
        <f>VLOOKUP($A848,'De Para'!$AI$2:$AL$1051,4,0)</f>
        <v>SPI/CO</v>
      </c>
      <c r="E848">
        <v>0</v>
      </c>
      <c r="F848" s="7" t="str">
        <f>VLOOKUP($A848,'[1]PORTE 18-19'!$A$4:$M$1053,13,0)</f>
        <v>PORTE 2</v>
      </c>
      <c r="G848">
        <f>VLOOKUP($F848,'De Para'!$M$2:$O$7,3,0)</f>
        <v>70</v>
      </c>
      <c r="H848" s="7" t="str">
        <f>VLOOKUP($R848,'De Para'!$M$10:$N$25,2,0)</f>
        <v>PERFIL A</v>
      </c>
      <c r="I848" s="7" t="str">
        <f t="shared" si="94"/>
        <v>PORTE 2 / PERFIL A</v>
      </c>
      <c r="J848" s="1">
        <f>VLOOKUP($A848,'De Para'!$D$2:$E$1051,2,0)</f>
        <v>206001.53</v>
      </c>
      <c r="K848" s="1">
        <f>VLOOKUP($A848,'De Para'!$A$2:$B$1051,2,0)</f>
        <v>82514.788907087655</v>
      </c>
      <c r="L848" s="1">
        <f>VLOOKUP(A848,'De Para'!$G$2:$H$1050,2,0)</f>
        <v>44604.280658558913</v>
      </c>
      <c r="M848">
        <f>VLOOKUP($A848,'De Para'!$J$2:$K$1051,2,0)</f>
        <v>45</v>
      </c>
      <c r="N848">
        <f t="shared" si="96"/>
        <v>1</v>
      </c>
      <c r="O848">
        <f t="shared" si="97"/>
        <v>1</v>
      </c>
      <c r="P848">
        <f t="shared" si="98"/>
        <v>1</v>
      </c>
      <c r="Q848">
        <f t="shared" si="99"/>
        <v>1</v>
      </c>
      <c r="R848" t="str">
        <f t="shared" si="95"/>
        <v>1111</v>
      </c>
      <c r="S848" s="29" t="e">
        <f>J848/#REF!</f>
        <v>#REF!</v>
      </c>
      <c r="T848" s="29" t="e">
        <f>K848/#REF!</f>
        <v>#REF!</v>
      </c>
      <c r="U848" s="29" t="e">
        <f>L848/#REF!</f>
        <v>#REF!</v>
      </c>
      <c r="W848" t="str">
        <f>VLOOKUP(R848,'De Para'!$O$9:$P$25,2,FALSE)</f>
        <v>Lojas com todas as metas</v>
      </c>
      <c r="X848">
        <f>VLOOKUP(W848,content!$B:$C,2,FALSE)</f>
        <v>741869</v>
      </c>
      <c r="Y848">
        <f>VLOOKUP(F848&amp;W848,content!$E:$H,4,FALSE)</f>
        <v>741882</v>
      </c>
    </row>
    <row r="849" spans="1:25" x14ac:dyDescent="0.25">
      <c r="A849">
        <v>1786</v>
      </c>
      <c r="B849" t="str">
        <f>VLOOKUP($A849,'De Para'!$AI$2:$AL$1051,2,0)</f>
        <v>VALE SUL SHOPPING</v>
      </c>
      <c r="C849">
        <f>VLOOKUP($A849,'De Para'!$AI$2:$AL$1051,3,0)</f>
        <v>112</v>
      </c>
      <c r="D849" t="str">
        <f>VLOOKUP($A849,'De Para'!$AI$2:$AL$1051,4,0)</f>
        <v>SPI/CO</v>
      </c>
      <c r="E849">
        <v>0</v>
      </c>
      <c r="F849" s="7" t="str">
        <f>VLOOKUP($A849,'[1]PORTE 18-19'!$A$4:$M$1053,13,0)</f>
        <v>PORTE 3</v>
      </c>
      <c r="G849">
        <f>VLOOKUP($F849,'De Para'!$M$2:$O$7,3,0)</f>
        <v>90</v>
      </c>
      <c r="H849" s="7" t="str">
        <f>VLOOKUP($R849,'De Para'!$M$10:$N$25,2,0)</f>
        <v>PERFIL A</v>
      </c>
      <c r="I849" s="7" t="str">
        <f t="shared" si="94"/>
        <v>PORTE 3 / PERFIL A</v>
      </c>
      <c r="J849" s="1">
        <f>VLOOKUP($A849,'De Para'!$D$2:$E$1051,2,0)</f>
        <v>177304.86000000002</v>
      </c>
      <c r="K849" s="1">
        <f>VLOOKUP($A849,'De Para'!$A$2:$B$1051,2,0)</f>
        <v>142705.89971872154</v>
      </c>
      <c r="L849" s="1">
        <f>VLOOKUP(A849,'De Para'!$G$2:$H$1050,2,0)</f>
        <v>69288.593022707239</v>
      </c>
      <c r="M849">
        <f>VLOOKUP($A849,'De Para'!$J$2:$K$1051,2,0)</f>
        <v>68</v>
      </c>
      <c r="N849">
        <f t="shared" si="96"/>
        <v>1</v>
      </c>
      <c r="O849">
        <f t="shared" si="97"/>
        <v>1</v>
      </c>
      <c r="P849">
        <f t="shared" si="98"/>
        <v>1</v>
      </c>
      <c r="Q849">
        <f t="shared" si="99"/>
        <v>1</v>
      </c>
      <c r="R849" t="str">
        <f t="shared" si="95"/>
        <v>1111</v>
      </c>
      <c r="S849" s="29" t="e">
        <f>J849/#REF!</f>
        <v>#REF!</v>
      </c>
      <c r="T849" s="29" t="e">
        <f>K849/#REF!</f>
        <v>#REF!</v>
      </c>
      <c r="U849" s="29" t="e">
        <f>L849/#REF!</f>
        <v>#REF!</v>
      </c>
      <c r="W849" t="str">
        <f>VLOOKUP(R849,'De Para'!$O$9:$P$25,2,FALSE)</f>
        <v>Lojas com todas as metas</v>
      </c>
      <c r="X849">
        <f>VLOOKUP(W849,content!$B:$C,2,FALSE)</f>
        <v>741869</v>
      </c>
      <c r="Y849">
        <f>VLOOKUP(F849&amp;W849,content!$E:$H,4,FALSE)</f>
        <v>741893</v>
      </c>
    </row>
    <row r="850" spans="1:25" x14ac:dyDescent="0.25">
      <c r="A850">
        <v>1787</v>
      </c>
      <c r="B850" t="str">
        <f>VLOOKUP($A850,'De Para'!$AI$2:$AL$1051,2,0)</f>
        <v>SHOP PRÊMIO - SE</v>
      </c>
      <c r="C850">
        <f>VLOOKUP($A850,'De Para'!$AI$2:$AL$1051,3,0)</f>
        <v>415</v>
      </c>
      <c r="D850" t="str">
        <f>VLOOKUP($A850,'De Para'!$AI$2:$AL$1051,4,0)</f>
        <v>MG/NE</v>
      </c>
      <c r="E850">
        <v>0</v>
      </c>
      <c r="F850" s="7" t="str">
        <f>VLOOKUP($A850,'[1]PORTE 18-19'!$A$4:$M$1053,13,0)</f>
        <v>PORTE 2</v>
      </c>
      <c r="G850">
        <f>VLOOKUP($F850,'De Para'!$M$2:$O$7,3,0)</f>
        <v>70</v>
      </c>
      <c r="H850" s="7" t="str">
        <f>VLOOKUP($R850,'De Para'!$M$10:$N$25,2,0)</f>
        <v>PERFIL A</v>
      </c>
      <c r="I850" s="7" t="str">
        <f t="shared" si="94"/>
        <v>PORTE 2 / PERFIL A</v>
      </c>
      <c r="J850" s="1">
        <f>VLOOKUP($A850,'De Para'!$D$2:$E$1051,2,0)</f>
        <v>67496.890000000014</v>
      </c>
      <c r="K850" s="1">
        <f>VLOOKUP($A850,'De Para'!$A$2:$B$1051,2,0)</f>
        <v>163799.35883256813</v>
      </c>
      <c r="L850" s="1">
        <f>VLOOKUP(A850,'De Para'!$G$2:$H$1050,2,0)</f>
        <v>43790.881287073658</v>
      </c>
      <c r="M850">
        <f>VLOOKUP($A850,'De Para'!$J$2:$K$1051,2,0)</f>
        <v>54</v>
      </c>
      <c r="N850">
        <f t="shared" si="96"/>
        <v>1</v>
      </c>
      <c r="O850">
        <f t="shared" si="97"/>
        <v>1</v>
      </c>
      <c r="P850">
        <f t="shared" si="98"/>
        <v>1</v>
      </c>
      <c r="Q850">
        <f t="shared" si="99"/>
        <v>1</v>
      </c>
      <c r="R850" t="str">
        <f t="shared" si="95"/>
        <v>1111</v>
      </c>
      <c r="S850" s="29" t="e">
        <f>J850/#REF!</f>
        <v>#REF!</v>
      </c>
      <c r="T850" s="29" t="e">
        <f>K850/#REF!</f>
        <v>#REF!</v>
      </c>
      <c r="U850" s="29" t="e">
        <f>L850/#REF!</f>
        <v>#REF!</v>
      </c>
      <c r="W850" t="str">
        <f>VLOOKUP(R850,'De Para'!$O$9:$P$25,2,FALSE)</f>
        <v>Lojas com todas as metas</v>
      </c>
      <c r="X850">
        <f>VLOOKUP(W850,content!$B:$C,2,FALSE)</f>
        <v>741869</v>
      </c>
      <c r="Y850">
        <f>VLOOKUP(F850&amp;W850,content!$E:$H,4,FALSE)</f>
        <v>741882</v>
      </c>
    </row>
    <row r="851" spans="1:25" x14ac:dyDescent="0.25">
      <c r="A851">
        <v>1788</v>
      </c>
      <c r="B851" t="str">
        <f>VLOOKUP($A851,'De Para'!$AI$2:$AL$1051,2,0)</f>
        <v>BARREIRAS - BA</v>
      </c>
      <c r="C851">
        <f>VLOOKUP($A851,'De Para'!$AI$2:$AL$1051,3,0)</f>
        <v>416</v>
      </c>
      <c r="D851" t="str">
        <f>VLOOKUP($A851,'De Para'!$AI$2:$AL$1051,4,0)</f>
        <v>MG/NE</v>
      </c>
      <c r="E851">
        <v>0</v>
      </c>
      <c r="F851" s="7" t="str">
        <f>VLOOKUP($A851,'[1]PORTE 18-19'!$A$4:$M$1053,13,0)</f>
        <v>PORTE 2</v>
      </c>
      <c r="G851">
        <f>VLOOKUP($F851,'De Para'!$M$2:$O$7,3,0)</f>
        <v>70</v>
      </c>
      <c r="H851" s="7" t="str">
        <f>VLOOKUP($R851,'De Para'!$M$10:$N$25,2,0)</f>
        <v>PERFIL A</v>
      </c>
      <c r="I851" s="7" t="str">
        <f t="shared" si="94"/>
        <v>PORTE 2 / PERFIL A</v>
      </c>
      <c r="J851" s="1">
        <f>VLOOKUP($A851,'De Para'!$D$2:$E$1051,2,0)</f>
        <v>161782.40000000002</v>
      </c>
      <c r="K851" s="1">
        <f>VLOOKUP($A851,'De Para'!$A$2:$B$1051,2,0)</f>
        <v>117726.26284822375</v>
      </c>
      <c r="L851" s="1">
        <f>VLOOKUP(A851,'De Para'!$G$2:$H$1050,2,0)</f>
        <v>29369.91835335299</v>
      </c>
      <c r="M851">
        <f>VLOOKUP($A851,'De Para'!$J$2:$K$1051,2,0)</f>
        <v>84</v>
      </c>
      <c r="N851">
        <f t="shared" si="96"/>
        <v>1</v>
      </c>
      <c r="O851">
        <f t="shared" si="97"/>
        <v>1</v>
      </c>
      <c r="P851">
        <f t="shared" si="98"/>
        <v>1</v>
      </c>
      <c r="Q851">
        <f t="shared" si="99"/>
        <v>1</v>
      </c>
      <c r="R851" t="str">
        <f t="shared" si="95"/>
        <v>1111</v>
      </c>
      <c r="S851" s="29" t="e">
        <f>J851/#REF!</f>
        <v>#REF!</v>
      </c>
      <c r="T851" s="29" t="e">
        <f>K851/#REF!</f>
        <v>#REF!</v>
      </c>
      <c r="U851" s="29" t="e">
        <f>L851/#REF!</f>
        <v>#REF!</v>
      </c>
      <c r="W851" t="str">
        <f>VLOOKUP(R851,'De Para'!$O$9:$P$25,2,FALSE)</f>
        <v>Lojas com todas as metas</v>
      </c>
      <c r="X851">
        <f>VLOOKUP(W851,content!$B:$C,2,FALSE)</f>
        <v>741869</v>
      </c>
      <c r="Y851">
        <f>VLOOKUP(F851&amp;W851,content!$E:$H,4,FALSE)</f>
        <v>741882</v>
      </c>
    </row>
    <row r="852" spans="1:25" x14ac:dyDescent="0.25">
      <c r="A852">
        <v>1789</v>
      </c>
      <c r="B852" t="str">
        <f>VLOOKUP($A852,'De Para'!$AI$2:$AL$1051,2,0)</f>
        <v>SHOP MARACANAÚ - CE</v>
      </c>
      <c r="C852">
        <f>VLOOKUP($A852,'De Para'!$AI$2:$AL$1051,3,0)</f>
        <v>418</v>
      </c>
      <c r="D852" t="str">
        <f>VLOOKUP($A852,'De Para'!$AI$2:$AL$1051,4,0)</f>
        <v>MG/NE</v>
      </c>
      <c r="E852">
        <v>0</v>
      </c>
      <c r="F852" s="7" t="str">
        <f>VLOOKUP($A852,'[1]PORTE 18-19'!$A$4:$M$1053,13,0)</f>
        <v>PORTE 5</v>
      </c>
      <c r="G852">
        <f>VLOOKUP($F852,'De Para'!$M$2:$O$7,3,0)</f>
        <v>140</v>
      </c>
      <c r="H852" s="7" t="str">
        <f>VLOOKUP($R852,'De Para'!$M$10:$N$25,2,0)</f>
        <v>PERFIL A</v>
      </c>
      <c r="I852" s="7" t="str">
        <f t="shared" si="94"/>
        <v>PORTE 5 / PERFIL A</v>
      </c>
      <c r="J852" s="1">
        <f>VLOOKUP($A852,'De Para'!$D$2:$E$1051,2,0)</f>
        <v>275732.86000000004</v>
      </c>
      <c r="K852" s="1">
        <f>VLOOKUP($A852,'De Para'!$A$2:$B$1051,2,0)</f>
        <v>823752.84894522175</v>
      </c>
      <c r="L852" s="1">
        <f>VLOOKUP(A852,'De Para'!$G$2:$H$1050,2,0)</f>
        <v>87086.477712283115</v>
      </c>
      <c r="M852">
        <f>VLOOKUP($A852,'De Para'!$J$2:$K$1051,2,0)</f>
        <v>162</v>
      </c>
      <c r="N852">
        <f t="shared" si="96"/>
        <v>1</v>
      </c>
      <c r="O852">
        <f t="shared" si="97"/>
        <v>1</v>
      </c>
      <c r="P852">
        <f t="shared" si="98"/>
        <v>1</v>
      </c>
      <c r="Q852">
        <f t="shared" si="99"/>
        <v>1</v>
      </c>
      <c r="R852" t="str">
        <f t="shared" si="95"/>
        <v>1111</v>
      </c>
      <c r="S852" s="29" t="e">
        <f>J852/#REF!</f>
        <v>#REF!</v>
      </c>
      <c r="T852" s="29" t="e">
        <f>K852/#REF!</f>
        <v>#REF!</v>
      </c>
      <c r="U852" s="29" t="e">
        <f>L852/#REF!</f>
        <v>#REF!</v>
      </c>
      <c r="W852" t="str">
        <f>VLOOKUP(R852,'De Para'!$O$9:$P$25,2,FALSE)</f>
        <v>Lojas com todas as metas</v>
      </c>
      <c r="X852">
        <f>VLOOKUP(W852,content!$B:$C,2,FALSE)</f>
        <v>741869</v>
      </c>
      <c r="Y852">
        <f>VLOOKUP(F852&amp;W852,content!$E:$H,4,FALSE)</f>
        <v>741921</v>
      </c>
    </row>
    <row r="853" spans="1:25" x14ac:dyDescent="0.25">
      <c r="A853">
        <v>1790</v>
      </c>
      <c r="B853" t="str">
        <f>VLOOKUP($A853,'De Para'!$AI$2:$AL$1051,2,0)</f>
        <v>SHOP CIDADE SOROCABA - SP</v>
      </c>
      <c r="C853">
        <f>VLOOKUP($A853,'De Para'!$AI$2:$AL$1051,3,0)</f>
        <v>115</v>
      </c>
      <c r="D853" t="str">
        <f>VLOOKUP($A853,'De Para'!$AI$2:$AL$1051,4,0)</f>
        <v>SPI/CO</v>
      </c>
      <c r="E853">
        <v>0</v>
      </c>
      <c r="F853" s="7" t="str">
        <f>VLOOKUP($A853,'[1]PORTE 18-19'!$A$4:$M$1053,13,0)</f>
        <v>PORTE 2</v>
      </c>
      <c r="G853">
        <f>VLOOKUP($F853,'De Para'!$M$2:$O$7,3,0)</f>
        <v>70</v>
      </c>
      <c r="H853" s="7" t="str">
        <f>VLOOKUP($R853,'De Para'!$M$10:$N$25,2,0)</f>
        <v>PERFIL A</v>
      </c>
      <c r="I853" s="7" t="str">
        <f t="shared" si="94"/>
        <v>PORTE 2 / PERFIL A</v>
      </c>
      <c r="J853" s="1">
        <f>VLOOKUP($A853,'De Para'!$D$2:$E$1051,2,0)</f>
        <v>106432.27999999997</v>
      </c>
      <c r="K853" s="1">
        <f>VLOOKUP($A853,'De Para'!$A$2:$B$1051,2,0)</f>
        <v>79274.087884584034</v>
      </c>
      <c r="L853" s="1">
        <f>VLOOKUP(A853,'De Para'!$G$2:$H$1050,2,0)</f>
        <v>36144.958812997575</v>
      </c>
      <c r="M853">
        <f>VLOOKUP($A853,'De Para'!$J$2:$K$1051,2,0)</f>
        <v>37</v>
      </c>
      <c r="N853">
        <f t="shared" si="96"/>
        <v>1</v>
      </c>
      <c r="O853">
        <f t="shared" si="97"/>
        <v>1</v>
      </c>
      <c r="P853">
        <f t="shared" si="98"/>
        <v>1</v>
      </c>
      <c r="Q853">
        <f t="shared" si="99"/>
        <v>1</v>
      </c>
      <c r="R853" t="str">
        <f t="shared" si="95"/>
        <v>1111</v>
      </c>
      <c r="S853" s="29" t="e">
        <f>J853/#REF!</f>
        <v>#REF!</v>
      </c>
      <c r="T853" s="29" t="e">
        <f>K853/#REF!</f>
        <v>#REF!</v>
      </c>
      <c r="U853" s="29" t="e">
        <f>L853/#REF!</f>
        <v>#REF!</v>
      </c>
      <c r="W853" t="str">
        <f>VLOOKUP(R853,'De Para'!$O$9:$P$25,2,FALSE)</f>
        <v>Lojas com todas as metas</v>
      </c>
      <c r="X853">
        <f>VLOOKUP(W853,content!$B:$C,2,FALSE)</f>
        <v>741869</v>
      </c>
      <c r="Y853">
        <f>VLOOKUP(F853&amp;W853,content!$E:$H,4,FALSE)</f>
        <v>741882</v>
      </c>
    </row>
    <row r="854" spans="1:25" x14ac:dyDescent="0.25">
      <c r="A854">
        <v>1791</v>
      </c>
      <c r="B854" t="str">
        <f>VLOOKUP($A854,'De Para'!$AI$2:$AL$1051,2,0)</f>
        <v>SÃO LOURENÇO DA MATA 3 - PE</v>
      </c>
      <c r="C854">
        <f>VLOOKUP($A854,'De Para'!$AI$2:$AL$1051,3,0)</f>
        <v>417</v>
      </c>
      <c r="D854" t="str">
        <f>VLOOKUP($A854,'De Para'!$AI$2:$AL$1051,4,0)</f>
        <v>MG/NE</v>
      </c>
      <c r="E854">
        <v>0</v>
      </c>
      <c r="F854" s="7" t="str">
        <f>VLOOKUP($A854,'[1]PORTE 18-19'!$A$4:$M$1053,13,0)</f>
        <v>PORTE 3</v>
      </c>
      <c r="G854">
        <f>VLOOKUP($F854,'De Para'!$M$2:$O$7,3,0)</f>
        <v>90</v>
      </c>
      <c r="H854" s="7" t="str">
        <f>VLOOKUP($R854,'De Para'!$M$10:$N$25,2,0)</f>
        <v>PERFIL A</v>
      </c>
      <c r="I854" s="7" t="str">
        <f t="shared" si="94"/>
        <v>PORTE 3 / PERFIL A</v>
      </c>
      <c r="J854" s="1">
        <f>VLOOKUP($A854,'De Para'!$D$2:$E$1051,2,0)</f>
        <v>114419.18000000001</v>
      </c>
      <c r="K854" s="1">
        <f>VLOOKUP($A854,'De Para'!$A$2:$B$1051,2,0)</f>
        <v>183332.35192408686</v>
      </c>
      <c r="L854" s="1">
        <f>VLOOKUP(A854,'De Para'!$G$2:$H$1050,2,0)</f>
        <v>42626.950252279006</v>
      </c>
      <c r="M854">
        <f>VLOOKUP($A854,'De Para'!$J$2:$K$1051,2,0)</f>
        <v>78</v>
      </c>
      <c r="N854">
        <f t="shared" si="96"/>
        <v>1</v>
      </c>
      <c r="O854">
        <f t="shared" si="97"/>
        <v>1</v>
      </c>
      <c r="P854">
        <f t="shared" si="98"/>
        <v>1</v>
      </c>
      <c r="Q854">
        <f t="shared" si="99"/>
        <v>1</v>
      </c>
      <c r="R854" t="str">
        <f t="shared" si="95"/>
        <v>1111</v>
      </c>
      <c r="S854" s="29" t="e">
        <f>J854/#REF!</f>
        <v>#REF!</v>
      </c>
      <c r="T854" s="29" t="e">
        <f>K854/#REF!</f>
        <v>#REF!</v>
      </c>
      <c r="U854" s="29" t="e">
        <f>L854/#REF!</f>
        <v>#REF!</v>
      </c>
      <c r="W854" t="str">
        <f>VLOOKUP(R854,'De Para'!$O$9:$P$25,2,FALSE)</f>
        <v>Lojas com todas as metas</v>
      </c>
      <c r="X854">
        <f>VLOOKUP(W854,content!$B:$C,2,FALSE)</f>
        <v>741869</v>
      </c>
      <c r="Y854">
        <f>VLOOKUP(F854&amp;W854,content!$E:$H,4,FALSE)</f>
        <v>741893</v>
      </c>
    </row>
    <row r="855" spans="1:25" x14ac:dyDescent="0.25">
      <c r="A855">
        <v>1794</v>
      </c>
      <c r="B855" t="str">
        <f>VLOOKUP($A855,'De Para'!$AI$2:$AL$1051,2,0)</f>
        <v>SHOP LAGES GARDEN - SC</v>
      </c>
      <c r="C855">
        <f>VLOOKUP($A855,'De Para'!$AI$2:$AL$1051,3,0)</f>
        <v>511</v>
      </c>
      <c r="D855" t="str">
        <f>VLOOKUP($A855,'De Para'!$AI$2:$AL$1051,4,0)</f>
        <v>SUL</v>
      </c>
      <c r="E855">
        <v>0</v>
      </c>
      <c r="F855" s="7" t="str">
        <f>VLOOKUP($A855,'[1]PORTE 18-19'!$A$4:$M$1053,13,0)</f>
        <v>PORTE 2</v>
      </c>
      <c r="G855">
        <f>VLOOKUP($F855,'De Para'!$M$2:$O$7,3,0)</f>
        <v>70</v>
      </c>
      <c r="H855" s="7" t="str">
        <f>VLOOKUP($R855,'De Para'!$M$10:$N$25,2,0)</f>
        <v>PERFIL A</v>
      </c>
      <c r="I855" s="7" t="str">
        <f t="shared" si="94"/>
        <v>PORTE 2 / PERFIL A</v>
      </c>
      <c r="J855" s="1">
        <f>VLOOKUP($A855,'De Para'!$D$2:$E$1051,2,0)</f>
        <v>69936.7</v>
      </c>
      <c r="K855" s="1">
        <f>VLOOKUP($A855,'De Para'!$A$2:$B$1051,2,0)</f>
        <v>93173.872625228571</v>
      </c>
      <c r="L855" s="1">
        <f>VLOOKUP(A855,'De Para'!$G$2:$H$1050,2,0)</f>
        <v>29564.548500427238</v>
      </c>
      <c r="M855">
        <f>VLOOKUP($A855,'De Para'!$J$2:$K$1051,2,0)</f>
        <v>28</v>
      </c>
      <c r="N855">
        <f t="shared" si="96"/>
        <v>1</v>
      </c>
      <c r="O855">
        <f t="shared" si="97"/>
        <v>1</v>
      </c>
      <c r="P855">
        <f t="shared" si="98"/>
        <v>1</v>
      </c>
      <c r="Q855">
        <f t="shared" si="99"/>
        <v>1</v>
      </c>
      <c r="R855" t="str">
        <f t="shared" si="95"/>
        <v>1111</v>
      </c>
      <c r="S855" s="29" t="e">
        <f>J855/#REF!</f>
        <v>#REF!</v>
      </c>
      <c r="T855" s="29" t="e">
        <f>K855/#REF!</f>
        <v>#REF!</v>
      </c>
      <c r="U855" s="29" t="e">
        <f>L855/#REF!</f>
        <v>#REF!</v>
      </c>
      <c r="W855" t="str">
        <f>VLOOKUP(R855,'De Para'!$O$9:$P$25,2,FALSE)</f>
        <v>Lojas com todas as metas</v>
      </c>
      <c r="X855">
        <f>VLOOKUP(W855,content!$B:$C,2,FALSE)</f>
        <v>741869</v>
      </c>
      <c r="Y855">
        <f>VLOOKUP(F855&amp;W855,content!$E:$H,4,FALSE)</f>
        <v>741882</v>
      </c>
    </row>
    <row r="856" spans="1:25" x14ac:dyDescent="0.25">
      <c r="A856">
        <v>1795</v>
      </c>
      <c r="B856" t="str">
        <f>VLOOKUP($A856,'De Para'!$AI$2:$AL$1051,2,0)</f>
        <v>PRIMAVERA DO LESTE - MT</v>
      </c>
      <c r="C856">
        <f>VLOOKUP($A856,'De Para'!$AI$2:$AL$1051,3,0)</f>
        <v>110</v>
      </c>
      <c r="D856" t="str">
        <f>VLOOKUP($A856,'De Para'!$AI$2:$AL$1051,4,0)</f>
        <v>SPI/CO</v>
      </c>
      <c r="E856">
        <v>0</v>
      </c>
      <c r="F856" s="7" t="str">
        <f>VLOOKUP($A856,'[1]PORTE 18-19'!$A$4:$M$1053,13,0)</f>
        <v>PORTE 2</v>
      </c>
      <c r="G856">
        <f>VLOOKUP($F856,'De Para'!$M$2:$O$7,3,0)</f>
        <v>70</v>
      </c>
      <c r="H856" s="7" t="str">
        <f>VLOOKUP($R856,'De Para'!$M$10:$N$25,2,0)</f>
        <v>PERFIL A</v>
      </c>
      <c r="I856" s="7" t="str">
        <f t="shared" si="94"/>
        <v>PORTE 2 / PERFIL A</v>
      </c>
      <c r="J856" s="1">
        <f>VLOOKUP($A856,'De Para'!$D$2:$E$1051,2,0)</f>
        <v>169481.72999999998</v>
      </c>
      <c r="K856" s="1">
        <f>VLOOKUP($A856,'De Para'!$A$2:$B$1051,2,0)</f>
        <v>83418.158766081106</v>
      </c>
      <c r="L856" s="1">
        <f>VLOOKUP(A856,'De Para'!$G$2:$H$1050,2,0)</f>
        <v>44696.589221208873</v>
      </c>
      <c r="M856">
        <f>VLOOKUP($A856,'De Para'!$J$2:$K$1051,2,0)</f>
        <v>44</v>
      </c>
      <c r="N856">
        <f t="shared" si="96"/>
        <v>1</v>
      </c>
      <c r="O856">
        <f t="shared" si="97"/>
        <v>1</v>
      </c>
      <c r="P856">
        <f t="shared" si="98"/>
        <v>1</v>
      </c>
      <c r="Q856">
        <f t="shared" si="99"/>
        <v>1</v>
      </c>
      <c r="R856" t="str">
        <f t="shared" si="95"/>
        <v>1111</v>
      </c>
      <c r="S856" s="29" t="e">
        <f>J856/#REF!</f>
        <v>#REF!</v>
      </c>
      <c r="T856" s="29" t="e">
        <f>K856/#REF!</f>
        <v>#REF!</v>
      </c>
      <c r="U856" s="29" t="e">
        <f>L856/#REF!</f>
        <v>#REF!</v>
      </c>
      <c r="W856" t="str">
        <f>VLOOKUP(R856,'De Para'!$O$9:$P$25,2,FALSE)</f>
        <v>Lojas com todas as metas</v>
      </c>
      <c r="X856">
        <f>VLOOKUP(W856,content!$B:$C,2,FALSE)</f>
        <v>741869</v>
      </c>
      <c r="Y856">
        <f>VLOOKUP(F856&amp;W856,content!$E:$H,4,FALSE)</f>
        <v>741882</v>
      </c>
    </row>
    <row r="857" spans="1:25" x14ac:dyDescent="0.25">
      <c r="A857">
        <v>1797</v>
      </c>
      <c r="B857" t="str">
        <f>VLOOKUP($A857,'De Para'!$AI$2:$AL$1051,2,0)</f>
        <v>ARAPIRACA - AL</v>
      </c>
      <c r="C857">
        <f>VLOOKUP($A857,'De Para'!$AI$2:$AL$1051,3,0)</f>
        <v>419</v>
      </c>
      <c r="D857" t="str">
        <f>VLOOKUP($A857,'De Para'!$AI$2:$AL$1051,4,0)</f>
        <v>MG/NE</v>
      </c>
      <c r="E857">
        <v>0</v>
      </c>
      <c r="F857" s="7" t="str">
        <f>VLOOKUP($A857,'[1]PORTE 18-19'!$A$4:$M$1053,13,0)</f>
        <v>PORTE 3</v>
      </c>
      <c r="G857">
        <f>VLOOKUP($F857,'De Para'!$M$2:$O$7,3,0)</f>
        <v>90</v>
      </c>
      <c r="H857" s="7" t="str">
        <f>VLOOKUP($R857,'De Para'!$M$10:$N$25,2,0)</f>
        <v>PERFIL A</v>
      </c>
      <c r="I857" s="7" t="str">
        <f t="shared" si="94"/>
        <v>PORTE 3 / PERFIL A</v>
      </c>
      <c r="J857" s="1">
        <f>VLOOKUP($A857,'De Para'!$D$2:$E$1051,2,0)</f>
        <v>156094.19</v>
      </c>
      <c r="K857" s="1">
        <f>VLOOKUP($A857,'De Para'!$A$2:$B$1051,2,0)</f>
        <v>262481.76907733938</v>
      </c>
      <c r="L857" s="1">
        <f>VLOOKUP(A857,'De Para'!$G$2:$H$1050,2,0)</f>
        <v>80406.523098499994</v>
      </c>
      <c r="M857">
        <f>VLOOKUP($A857,'De Para'!$J$2:$K$1051,2,0)</f>
        <v>116</v>
      </c>
      <c r="N857">
        <f t="shared" si="96"/>
        <v>1</v>
      </c>
      <c r="O857">
        <f t="shared" si="97"/>
        <v>1</v>
      </c>
      <c r="P857">
        <f t="shared" si="98"/>
        <v>1</v>
      </c>
      <c r="Q857">
        <f t="shared" si="99"/>
        <v>1</v>
      </c>
      <c r="R857" t="str">
        <f t="shared" si="95"/>
        <v>1111</v>
      </c>
      <c r="S857" s="29" t="e">
        <f>J857/#REF!</f>
        <v>#REF!</v>
      </c>
      <c r="T857" s="29" t="e">
        <f>K857/#REF!</f>
        <v>#REF!</v>
      </c>
      <c r="U857" s="29" t="e">
        <f>L857/#REF!</f>
        <v>#REF!</v>
      </c>
      <c r="W857" t="str">
        <f>VLOOKUP(R857,'De Para'!$O$9:$P$25,2,FALSE)</f>
        <v>Lojas com todas as metas</v>
      </c>
      <c r="X857">
        <f>VLOOKUP(W857,content!$B:$C,2,FALSE)</f>
        <v>741869</v>
      </c>
      <c r="Y857">
        <f>VLOOKUP(F857&amp;W857,content!$E:$H,4,FALSE)</f>
        <v>741893</v>
      </c>
    </row>
    <row r="858" spans="1:25" x14ac:dyDescent="0.25">
      <c r="A858">
        <v>1799</v>
      </c>
      <c r="B858" t="str">
        <f>VLOOKUP($A858,'De Para'!$AI$2:$AL$1051,2,0)</f>
        <v>SÃO SEBASTIÃO DO PARAÍSO - MG</v>
      </c>
      <c r="C858">
        <f>VLOOKUP($A858,'De Para'!$AI$2:$AL$1051,3,0)</f>
        <v>111</v>
      </c>
      <c r="D858" t="str">
        <f>VLOOKUP($A858,'De Para'!$AI$2:$AL$1051,4,0)</f>
        <v>SPI/CO</v>
      </c>
      <c r="E858">
        <v>0</v>
      </c>
      <c r="F858" s="7" t="str">
        <f>VLOOKUP($A858,'[1]PORTE 18-19'!$A$4:$M$1053,13,0)</f>
        <v>PORTE 1</v>
      </c>
      <c r="G858">
        <f>VLOOKUP($F858,'De Para'!$M$2:$O$7,3,0)</f>
        <v>65</v>
      </c>
      <c r="H858" s="7" t="str">
        <f>VLOOKUP($R858,'De Para'!$M$10:$N$25,2,0)</f>
        <v>PERFIL A</v>
      </c>
      <c r="I858" s="7" t="str">
        <f t="shared" si="94"/>
        <v>PORTE 1 / PERFIL A</v>
      </c>
      <c r="J858" s="1">
        <f>VLOOKUP($A858,'De Para'!$D$2:$E$1051,2,0)</f>
        <v>67757.249999999985</v>
      </c>
      <c r="K858" s="1">
        <f>VLOOKUP($A858,'De Para'!$A$2:$B$1051,2,0)</f>
        <v>52166.791493181459</v>
      </c>
      <c r="L858" s="1">
        <f>VLOOKUP(A858,'De Para'!$G$2:$H$1050,2,0)</f>
        <v>30853.484458297993</v>
      </c>
      <c r="M858">
        <f>VLOOKUP($A858,'De Para'!$J$2:$K$1051,2,0)</f>
        <v>37</v>
      </c>
      <c r="N858">
        <f t="shared" si="96"/>
        <v>1</v>
      </c>
      <c r="O858">
        <f t="shared" si="97"/>
        <v>1</v>
      </c>
      <c r="P858">
        <f t="shared" si="98"/>
        <v>1</v>
      </c>
      <c r="Q858">
        <f t="shared" si="99"/>
        <v>1</v>
      </c>
      <c r="R858" t="str">
        <f t="shared" si="95"/>
        <v>1111</v>
      </c>
      <c r="S858" s="29" t="e">
        <f>J858/#REF!</f>
        <v>#REF!</v>
      </c>
      <c r="T858" s="29" t="e">
        <f>K858/#REF!</f>
        <v>#REF!</v>
      </c>
      <c r="U858" s="29" t="e">
        <f>L858/#REF!</f>
        <v>#REF!</v>
      </c>
      <c r="W858" t="str">
        <f>VLOOKUP(R858,'De Para'!$O$9:$P$25,2,FALSE)</f>
        <v>Lojas com todas as metas</v>
      </c>
      <c r="X858">
        <f>VLOOKUP(W858,content!$B:$C,2,FALSE)</f>
        <v>741869</v>
      </c>
      <c r="Y858">
        <f>VLOOKUP(F858&amp;W858,content!$E:$H,4,FALSE)</f>
        <v>741858</v>
      </c>
    </row>
    <row r="859" spans="1:25" x14ac:dyDescent="0.25">
      <c r="A859">
        <v>1800</v>
      </c>
      <c r="B859" t="str">
        <f>VLOOKUP($A859,'De Para'!$AI$2:$AL$1051,2,0)</f>
        <v>SHOP BURITI RIO VERDE - GO</v>
      </c>
      <c r="C859">
        <f>VLOOKUP($A859,'De Para'!$AI$2:$AL$1051,3,0)</f>
        <v>120</v>
      </c>
      <c r="D859" t="str">
        <f>VLOOKUP($A859,'De Para'!$AI$2:$AL$1051,4,0)</f>
        <v>SPI/CO</v>
      </c>
      <c r="E859">
        <v>0</v>
      </c>
      <c r="F859" s="7" t="str">
        <f>VLOOKUP($A859,'[1]PORTE 18-19'!$A$4:$M$1053,13,0)</f>
        <v>PORTE 1</v>
      </c>
      <c r="G859">
        <f>VLOOKUP($F859,'De Para'!$M$2:$O$7,3,0)</f>
        <v>65</v>
      </c>
      <c r="H859" s="7" t="str">
        <f>VLOOKUP($R859,'De Para'!$M$10:$N$25,2,0)</f>
        <v>PERFIL A</v>
      </c>
      <c r="I859" s="7" t="str">
        <f t="shared" si="94"/>
        <v>PORTE 1 / PERFIL A</v>
      </c>
      <c r="J859" s="1">
        <f>VLOOKUP($A859,'De Para'!$D$2:$E$1051,2,0)</f>
        <v>53799.799999999981</v>
      </c>
      <c r="K859" s="1">
        <f>VLOOKUP($A859,'De Para'!$A$2:$B$1051,2,0)</f>
        <v>43777.151535341545</v>
      </c>
      <c r="L859" s="1">
        <f>VLOOKUP(A859,'De Para'!$G$2:$H$1050,2,0)</f>
        <v>29016.030530164368</v>
      </c>
      <c r="M859">
        <f>VLOOKUP($A859,'De Para'!$J$2:$K$1051,2,0)</f>
        <v>27</v>
      </c>
      <c r="N859">
        <f t="shared" si="96"/>
        <v>1</v>
      </c>
      <c r="O859">
        <f t="shared" si="97"/>
        <v>1</v>
      </c>
      <c r="P859">
        <f t="shared" si="98"/>
        <v>1</v>
      </c>
      <c r="Q859">
        <f t="shared" si="99"/>
        <v>1</v>
      </c>
      <c r="R859" t="str">
        <f t="shared" si="95"/>
        <v>1111</v>
      </c>
      <c r="S859" s="29" t="e">
        <f>J859/#REF!</f>
        <v>#REF!</v>
      </c>
      <c r="T859" s="29" t="e">
        <f>K859/#REF!</f>
        <v>#REF!</v>
      </c>
      <c r="U859" s="29" t="e">
        <f>L859/#REF!</f>
        <v>#REF!</v>
      </c>
      <c r="W859" t="str">
        <f>VLOOKUP(R859,'De Para'!$O$9:$P$25,2,FALSE)</f>
        <v>Lojas com todas as metas</v>
      </c>
      <c r="X859">
        <f>VLOOKUP(W859,content!$B:$C,2,FALSE)</f>
        <v>741869</v>
      </c>
      <c r="Y859">
        <f>VLOOKUP(F859&amp;W859,content!$E:$H,4,FALSE)</f>
        <v>741858</v>
      </c>
    </row>
    <row r="860" spans="1:25" x14ac:dyDescent="0.25">
      <c r="A860">
        <v>1801</v>
      </c>
      <c r="B860" t="str">
        <f>VLOOKUP($A860,'De Para'!$AI$2:$AL$1051,2,0)</f>
        <v>TIMÓTEO - MG</v>
      </c>
      <c r="C860">
        <f>VLOOKUP($A860,'De Para'!$AI$2:$AL$1051,3,0)</f>
        <v>413</v>
      </c>
      <c r="D860" t="str">
        <f>VLOOKUP($A860,'De Para'!$AI$2:$AL$1051,4,0)</f>
        <v>MG/NE</v>
      </c>
      <c r="E860">
        <v>0</v>
      </c>
      <c r="F860" s="7" t="str">
        <f>VLOOKUP($A860,'[1]PORTE 18-19'!$A$4:$M$1053,13,0)</f>
        <v>PORTE 2</v>
      </c>
      <c r="G860">
        <f>VLOOKUP($F860,'De Para'!$M$2:$O$7,3,0)</f>
        <v>70</v>
      </c>
      <c r="H860" s="7" t="str">
        <f>VLOOKUP($R860,'De Para'!$M$10:$N$25,2,0)</f>
        <v>PERFIL A</v>
      </c>
      <c r="I860" s="7" t="str">
        <f t="shared" si="94"/>
        <v>PORTE 2 / PERFIL A</v>
      </c>
      <c r="J860" s="1">
        <f>VLOOKUP($A860,'De Para'!$D$2:$E$1051,2,0)</f>
        <v>194969.43000000002</v>
      </c>
      <c r="K860" s="1">
        <f>VLOOKUP($A860,'De Para'!$A$2:$B$1051,2,0)</f>
        <v>68600.032204456627</v>
      </c>
      <c r="L860" s="1">
        <f>VLOOKUP(A860,'De Para'!$G$2:$H$1050,2,0)</f>
        <v>68843.923596417822</v>
      </c>
      <c r="M860">
        <f>VLOOKUP($A860,'De Para'!$J$2:$K$1051,2,0)</f>
        <v>79</v>
      </c>
      <c r="N860">
        <f t="shared" si="96"/>
        <v>1</v>
      </c>
      <c r="O860">
        <f t="shared" si="97"/>
        <v>1</v>
      </c>
      <c r="P860">
        <f t="shared" si="98"/>
        <v>1</v>
      </c>
      <c r="Q860">
        <f t="shared" si="99"/>
        <v>1</v>
      </c>
      <c r="R860" t="str">
        <f t="shared" si="95"/>
        <v>1111</v>
      </c>
      <c r="S860" s="29" t="e">
        <f>J860/#REF!</f>
        <v>#REF!</v>
      </c>
      <c r="T860" s="29" t="e">
        <f>K860/#REF!</f>
        <v>#REF!</v>
      </c>
      <c r="U860" s="29" t="e">
        <f>L860/#REF!</f>
        <v>#REF!</v>
      </c>
      <c r="W860" t="str">
        <f>VLOOKUP(R860,'De Para'!$O$9:$P$25,2,FALSE)</f>
        <v>Lojas com todas as metas</v>
      </c>
      <c r="X860">
        <f>VLOOKUP(W860,content!$B:$C,2,FALSE)</f>
        <v>741869</v>
      </c>
      <c r="Y860">
        <f>VLOOKUP(F860&amp;W860,content!$E:$H,4,FALSE)</f>
        <v>741882</v>
      </c>
    </row>
    <row r="861" spans="1:25" x14ac:dyDescent="0.25">
      <c r="A861">
        <v>1802</v>
      </c>
      <c r="B861" t="str">
        <f>VLOOKUP($A861,'De Para'!$AI$2:$AL$1051,2,0)</f>
        <v>PARACATU - MG</v>
      </c>
      <c r="C861">
        <f>VLOOKUP($A861,'De Para'!$AI$2:$AL$1051,3,0)</f>
        <v>117</v>
      </c>
      <c r="D861" t="str">
        <f>VLOOKUP($A861,'De Para'!$AI$2:$AL$1051,4,0)</f>
        <v>SPI/CO</v>
      </c>
      <c r="E861">
        <v>0</v>
      </c>
      <c r="F861" s="7" t="str">
        <f>VLOOKUP($A861,'[1]PORTE 18-19'!$A$4:$M$1053,13,0)</f>
        <v>PORTE 2</v>
      </c>
      <c r="G861">
        <f>VLOOKUP($F861,'De Para'!$M$2:$O$7,3,0)</f>
        <v>70</v>
      </c>
      <c r="H861" s="7" t="str">
        <f>VLOOKUP($R861,'De Para'!$M$10:$N$25,2,0)</f>
        <v>PERFIL A</v>
      </c>
      <c r="I861" s="7" t="str">
        <f t="shared" si="94"/>
        <v>PORTE 2 / PERFIL A</v>
      </c>
      <c r="J861" s="1">
        <f>VLOOKUP($A861,'De Para'!$D$2:$E$1051,2,0)</f>
        <v>165182.27000000005</v>
      </c>
      <c r="K861" s="1">
        <f>VLOOKUP($A861,'De Para'!$A$2:$B$1051,2,0)</f>
        <v>138331.85261272753</v>
      </c>
      <c r="L861" s="1">
        <f>VLOOKUP(A861,'De Para'!$G$2:$H$1050,2,0)</f>
        <v>64045.457095514867</v>
      </c>
      <c r="M861">
        <f>VLOOKUP($A861,'De Para'!$J$2:$K$1051,2,0)</f>
        <v>58</v>
      </c>
      <c r="N861">
        <f t="shared" si="96"/>
        <v>1</v>
      </c>
      <c r="O861">
        <f t="shared" si="97"/>
        <v>1</v>
      </c>
      <c r="P861">
        <f t="shared" si="98"/>
        <v>1</v>
      </c>
      <c r="Q861">
        <f t="shared" si="99"/>
        <v>1</v>
      </c>
      <c r="R861" t="str">
        <f t="shared" si="95"/>
        <v>1111</v>
      </c>
      <c r="S861" s="29" t="e">
        <f>J861/#REF!</f>
        <v>#REF!</v>
      </c>
      <c r="T861" s="29" t="e">
        <f>K861/#REF!</f>
        <v>#REF!</v>
      </c>
      <c r="U861" s="29" t="e">
        <f>L861/#REF!</f>
        <v>#REF!</v>
      </c>
      <c r="W861" t="str">
        <f>VLOOKUP(R861,'De Para'!$O$9:$P$25,2,FALSE)</f>
        <v>Lojas com todas as metas</v>
      </c>
      <c r="X861">
        <f>VLOOKUP(W861,content!$B:$C,2,FALSE)</f>
        <v>741869</v>
      </c>
      <c r="Y861">
        <f>VLOOKUP(F861&amp;W861,content!$E:$H,4,FALSE)</f>
        <v>741882</v>
      </c>
    </row>
    <row r="862" spans="1:25" x14ac:dyDescent="0.25">
      <c r="A862">
        <v>1803</v>
      </c>
      <c r="B862" t="str">
        <f>VLOOKUP($A862,'De Para'!$AI$2:$AL$1051,2,0)</f>
        <v>PRAÇA DA MATRIZ - MG</v>
      </c>
      <c r="C862">
        <f>VLOOKUP($A862,'De Para'!$AI$2:$AL$1051,3,0)</f>
        <v>120</v>
      </c>
      <c r="D862" t="str">
        <f>VLOOKUP($A862,'De Para'!$AI$2:$AL$1051,4,0)</f>
        <v>SPI/CO</v>
      </c>
      <c r="E862">
        <v>0</v>
      </c>
      <c r="F862" s="7" t="str">
        <f>VLOOKUP($A862,'[1]PORTE 18-19'!$A$4:$M$1053,13,0)</f>
        <v>PORTE 1</v>
      </c>
      <c r="G862">
        <f>VLOOKUP($F862,'De Para'!$M$2:$O$7,3,0)</f>
        <v>65</v>
      </c>
      <c r="H862" s="7" t="str">
        <f>VLOOKUP($R862,'De Para'!$M$10:$N$25,2,0)</f>
        <v>PERFIL A</v>
      </c>
      <c r="I862" s="7" t="str">
        <f t="shared" si="94"/>
        <v>PORTE 1 / PERFIL A</v>
      </c>
      <c r="J862" s="1">
        <f>VLOOKUP($A862,'De Para'!$D$2:$E$1051,2,0)</f>
        <v>126731.91</v>
      </c>
      <c r="K862" s="1">
        <f>VLOOKUP($A862,'De Para'!$A$2:$B$1051,2,0)</f>
        <v>60126.308134788174</v>
      </c>
      <c r="L862" s="1">
        <f>VLOOKUP(A862,'De Para'!$G$2:$H$1050,2,0)</f>
        <v>31723.400914143509</v>
      </c>
      <c r="M862">
        <f>VLOOKUP($A862,'De Para'!$J$2:$K$1051,2,0)</f>
        <v>34</v>
      </c>
      <c r="N862">
        <f t="shared" si="96"/>
        <v>1</v>
      </c>
      <c r="O862">
        <f t="shared" si="97"/>
        <v>1</v>
      </c>
      <c r="P862">
        <f t="shared" si="98"/>
        <v>1</v>
      </c>
      <c r="Q862">
        <f t="shared" si="99"/>
        <v>1</v>
      </c>
      <c r="R862" t="str">
        <f t="shared" si="95"/>
        <v>1111</v>
      </c>
      <c r="S862" s="29" t="e">
        <f>J862/#REF!</f>
        <v>#REF!</v>
      </c>
      <c r="T862" s="29" t="e">
        <f>K862/#REF!</f>
        <v>#REF!</v>
      </c>
      <c r="U862" s="29" t="e">
        <f>L862/#REF!</f>
        <v>#REF!</v>
      </c>
      <c r="W862" t="str">
        <f>VLOOKUP(R862,'De Para'!$O$9:$P$25,2,FALSE)</f>
        <v>Lojas com todas as metas</v>
      </c>
      <c r="X862">
        <f>VLOOKUP(W862,content!$B:$C,2,FALSE)</f>
        <v>741869</v>
      </c>
      <c r="Y862">
        <f>VLOOKUP(F862&amp;W862,content!$E:$H,4,FALSE)</f>
        <v>741858</v>
      </c>
    </row>
    <row r="863" spans="1:25" x14ac:dyDescent="0.25">
      <c r="A863">
        <v>1804</v>
      </c>
      <c r="B863" t="str">
        <f>VLOOKUP($A863,'De Para'!$AI$2:$AL$1051,2,0)</f>
        <v>SHOP FLORIPA - SC</v>
      </c>
      <c r="C863">
        <f>VLOOKUP($A863,'De Para'!$AI$2:$AL$1051,3,0)</f>
        <v>511</v>
      </c>
      <c r="D863" t="str">
        <f>VLOOKUP($A863,'De Para'!$AI$2:$AL$1051,4,0)</f>
        <v>SUL</v>
      </c>
      <c r="E863">
        <v>0</v>
      </c>
      <c r="F863" s="7" t="str">
        <f>VLOOKUP($A863,'[1]PORTE 18-19'!$A$4:$M$1053,13,0)</f>
        <v>PORTE 2</v>
      </c>
      <c r="G863">
        <f>VLOOKUP($F863,'De Para'!$M$2:$O$7,3,0)</f>
        <v>70</v>
      </c>
      <c r="H863" s="7" t="str">
        <f>VLOOKUP($R863,'De Para'!$M$10:$N$25,2,0)</f>
        <v>PERFIL A</v>
      </c>
      <c r="I863" s="7" t="str">
        <f t="shared" si="94"/>
        <v>PORTE 2 / PERFIL A</v>
      </c>
      <c r="J863" s="1">
        <f>VLOOKUP($A863,'De Para'!$D$2:$E$1051,2,0)</f>
        <v>106487.82999999997</v>
      </c>
      <c r="K863" s="1">
        <f>VLOOKUP($A863,'De Para'!$A$2:$B$1051,2,0)</f>
        <v>128498.09120558581</v>
      </c>
      <c r="L863" s="1">
        <f>VLOOKUP(A863,'De Para'!$G$2:$H$1050,2,0)</f>
        <v>38244.509699119269</v>
      </c>
      <c r="M863">
        <f>VLOOKUP($A863,'De Para'!$J$2:$K$1051,2,0)</f>
        <v>27</v>
      </c>
      <c r="N863">
        <f t="shared" si="96"/>
        <v>1</v>
      </c>
      <c r="O863">
        <f t="shared" si="97"/>
        <v>1</v>
      </c>
      <c r="P863">
        <f t="shared" si="98"/>
        <v>1</v>
      </c>
      <c r="Q863">
        <f t="shared" si="99"/>
        <v>1</v>
      </c>
      <c r="R863" t="str">
        <f t="shared" si="95"/>
        <v>1111</v>
      </c>
      <c r="S863" s="29" t="e">
        <f>J863/#REF!</f>
        <v>#REF!</v>
      </c>
      <c r="T863" s="29" t="e">
        <f>K863/#REF!</f>
        <v>#REF!</v>
      </c>
      <c r="U863" s="29" t="e">
        <f>L863/#REF!</f>
        <v>#REF!</v>
      </c>
      <c r="W863" t="str">
        <f>VLOOKUP(R863,'De Para'!$O$9:$P$25,2,FALSE)</f>
        <v>Lojas com todas as metas</v>
      </c>
      <c r="X863">
        <f>VLOOKUP(W863,content!$B:$C,2,FALSE)</f>
        <v>741869</v>
      </c>
      <c r="Y863">
        <f>VLOOKUP(F863&amp;W863,content!$E:$H,4,FALSE)</f>
        <v>741882</v>
      </c>
    </row>
    <row r="864" spans="1:25" x14ac:dyDescent="0.25">
      <c r="A864">
        <v>1805</v>
      </c>
      <c r="B864" t="str">
        <f>VLOOKUP($A864,'De Para'!$AI$2:$AL$1051,2,0)</f>
        <v>SENADOR CANEDO - GO</v>
      </c>
      <c r="C864">
        <f>VLOOKUP($A864,'De Para'!$AI$2:$AL$1051,3,0)</f>
        <v>118</v>
      </c>
      <c r="D864" t="str">
        <f>VLOOKUP($A864,'De Para'!$AI$2:$AL$1051,4,0)</f>
        <v>SPI/CO</v>
      </c>
      <c r="E864">
        <v>0</v>
      </c>
      <c r="F864" s="7" t="str">
        <f>VLOOKUP($A864,'[1]PORTE 18-19'!$A$4:$M$1053,13,0)</f>
        <v>PORTE 1</v>
      </c>
      <c r="G864">
        <f>VLOOKUP($F864,'De Para'!$M$2:$O$7,3,0)</f>
        <v>65</v>
      </c>
      <c r="H864" s="7" t="str">
        <f>VLOOKUP($R864,'De Para'!$M$10:$N$25,2,0)</f>
        <v>PERFIL A</v>
      </c>
      <c r="I864" s="7" t="str">
        <f t="shared" si="94"/>
        <v>PORTE 1 / PERFIL A</v>
      </c>
      <c r="J864" s="1">
        <f>VLOOKUP($A864,'De Para'!$D$2:$E$1051,2,0)</f>
        <v>208530.55</v>
      </c>
      <c r="K864" s="1">
        <f>VLOOKUP($A864,'De Para'!$A$2:$B$1051,2,0)</f>
        <v>109410.0335120727</v>
      </c>
      <c r="L864" s="1">
        <f>VLOOKUP(A864,'De Para'!$G$2:$H$1050,2,0)</f>
        <v>60584.726323479372</v>
      </c>
      <c r="M864">
        <f>VLOOKUP($A864,'De Para'!$J$2:$K$1051,2,0)</f>
        <v>71</v>
      </c>
      <c r="N864">
        <f t="shared" si="96"/>
        <v>1</v>
      </c>
      <c r="O864">
        <f t="shared" si="97"/>
        <v>1</v>
      </c>
      <c r="P864">
        <f t="shared" si="98"/>
        <v>1</v>
      </c>
      <c r="Q864">
        <f t="shared" si="99"/>
        <v>1</v>
      </c>
      <c r="R864" t="str">
        <f t="shared" si="95"/>
        <v>1111</v>
      </c>
      <c r="S864" s="29" t="e">
        <f>J864/#REF!</f>
        <v>#REF!</v>
      </c>
      <c r="T864" s="29" t="e">
        <f>K864/#REF!</f>
        <v>#REF!</v>
      </c>
      <c r="U864" s="29" t="e">
        <f>L864/#REF!</f>
        <v>#REF!</v>
      </c>
      <c r="W864" t="str">
        <f>VLOOKUP(R864,'De Para'!$O$9:$P$25,2,FALSE)</f>
        <v>Lojas com todas as metas</v>
      </c>
      <c r="X864">
        <f>VLOOKUP(W864,content!$B:$C,2,FALSE)</f>
        <v>741869</v>
      </c>
      <c r="Y864">
        <f>VLOOKUP(F864&amp;W864,content!$E:$H,4,FALSE)</f>
        <v>741858</v>
      </c>
    </row>
    <row r="865" spans="1:25" x14ac:dyDescent="0.25">
      <c r="A865">
        <v>1806</v>
      </c>
      <c r="B865" t="str">
        <f>VLOOKUP($A865,'De Para'!$AI$2:$AL$1051,2,0)</f>
        <v>JANAÚBA - MG</v>
      </c>
      <c r="C865">
        <f>VLOOKUP($A865,'De Para'!$AI$2:$AL$1051,3,0)</f>
        <v>412</v>
      </c>
      <c r="D865" t="str">
        <f>VLOOKUP($A865,'De Para'!$AI$2:$AL$1051,4,0)</f>
        <v>MG/NE</v>
      </c>
      <c r="E865">
        <v>0</v>
      </c>
      <c r="F865" s="7" t="str">
        <f>VLOOKUP($A865,'[1]PORTE 18-19'!$A$4:$M$1053,13,0)</f>
        <v>PORTE 1</v>
      </c>
      <c r="G865">
        <f>VLOOKUP($F865,'De Para'!$M$2:$O$7,3,0)</f>
        <v>65</v>
      </c>
      <c r="H865" s="7" t="str">
        <f>VLOOKUP($R865,'De Para'!$M$10:$N$25,2,0)</f>
        <v>PERFIL A</v>
      </c>
      <c r="I865" s="7" t="str">
        <f t="shared" si="94"/>
        <v>PORTE 1 / PERFIL A</v>
      </c>
      <c r="J865" s="1">
        <f>VLOOKUP($A865,'De Para'!$D$2:$E$1051,2,0)</f>
        <v>118526.70999999998</v>
      </c>
      <c r="K865" s="1">
        <f>VLOOKUP($A865,'De Para'!$A$2:$B$1051,2,0)</f>
        <v>76868.666098560177</v>
      </c>
      <c r="L865" s="1">
        <f>VLOOKUP(A865,'De Para'!$G$2:$H$1050,2,0)</f>
        <v>35150.729977908893</v>
      </c>
      <c r="M865">
        <f>VLOOKUP($A865,'De Para'!$J$2:$K$1051,2,0)</f>
        <v>59</v>
      </c>
      <c r="N865">
        <f t="shared" si="96"/>
        <v>1</v>
      </c>
      <c r="O865">
        <f t="shared" si="97"/>
        <v>1</v>
      </c>
      <c r="P865">
        <f t="shared" si="98"/>
        <v>1</v>
      </c>
      <c r="Q865">
        <f t="shared" si="99"/>
        <v>1</v>
      </c>
      <c r="R865" t="str">
        <f t="shared" si="95"/>
        <v>1111</v>
      </c>
      <c r="S865" s="29" t="e">
        <f>J865/#REF!</f>
        <v>#REF!</v>
      </c>
      <c r="T865" s="29" t="e">
        <f>K865/#REF!</f>
        <v>#REF!</v>
      </c>
      <c r="U865" s="29" t="e">
        <f>L865/#REF!</f>
        <v>#REF!</v>
      </c>
      <c r="W865" t="str">
        <f>VLOOKUP(R865,'De Para'!$O$9:$P$25,2,FALSE)</f>
        <v>Lojas com todas as metas</v>
      </c>
      <c r="X865">
        <f>VLOOKUP(W865,content!$B:$C,2,FALSE)</f>
        <v>741869</v>
      </c>
      <c r="Y865">
        <f>VLOOKUP(F865&amp;W865,content!$E:$H,4,FALSE)</f>
        <v>741858</v>
      </c>
    </row>
    <row r="866" spans="1:25" x14ac:dyDescent="0.25">
      <c r="A866">
        <v>1810</v>
      </c>
      <c r="B866" t="str">
        <f>VLOOKUP($A866,'De Para'!$AI$2:$AL$1051,2,0)</f>
        <v>SHOP RIO ANIL - MA</v>
      </c>
      <c r="C866">
        <f>VLOOKUP($A866,'De Para'!$AI$2:$AL$1051,3,0)</f>
        <v>418</v>
      </c>
      <c r="D866" t="str">
        <f>VLOOKUP($A866,'De Para'!$AI$2:$AL$1051,4,0)</f>
        <v>MG/NE</v>
      </c>
      <c r="E866">
        <v>0</v>
      </c>
      <c r="F866" s="7" t="str">
        <f>VLOOKUP($A866,'[1]PORTE 18-19'!$A$4:$M$1053,13,0)</f>
        <v>PORTE 3</v>
      </c>
      <c r="G866">
        <f>VLOOKUP($F866,'De Para'!$M$2:$O$7,3,0)</f>
        <v>90</v>
      </c>
      <c r="H866" s="7" t="str">
        <f>VLOOKUP($R866,'De Para'!$M$10:$N$25,2,0)</f>
        <v>PERFIL A</v>
      </c>
      <c r="I866" s="7" t="str">
        <f t="shared" si="94"/>
        <v>PORTE 3 / PERFIL A</v>
      </c>
      <c r="J866" s="1">
        <f>VLOOKUP($A866,'De Para'!$D$2:$E$1051,2,0)</f>
        <v>153254.90999999997</v>
      </c>
      <c r="K866" s="1">
        <f>VLOOKUP($A866,'De Para'!$A$2:$B$1051,2,0)</f>
        <v>479596.36834089999</v>
      </c>
      <c r="L866" s="1">
        <f>VLOOKUP(A866,'De Para'!$G$2:$H$1050,2,0)</f>
        <v>72021.179217229714</v>
      </c>
      <c r="M866">
        <f>VLOOKUP($A866,'De Para'!$J$2:$K$1051,2,0)</f>
        <v>98</v>
      </c>
      <c r="N866">
        <f t="shared" si="96"/>
        <v>1</v>
      </c>
      <c r="O866">
        <f t="shared" si="97"/>
        <v>1</v>
      </c>
      <c r="P866">
        <f t="shared" si="98"/>
        <v>1</v>
      </c>
      <c r="Q866">
        <f t="shared" si="99"/>
        <v>1</v>
      </c>
      <c r="R866" t="str">
        <f t="shared" si="95"/>
        <v>1111</v>
      </c>
      <c r="S866" s="29" t="e">
        <f>J866/#REF!</f>
        <v>#REF!</v>
      </c>
      <c r="T866" s="29" t="e">
        <f>K866/#REF!</f>
        <v>#REF!</v>
      </c>
      <c r="U866" s="29" t="e">
        <f>L866/#REF!</f>
        <v>#REF!</v>
      </c>
      <c r="W866" t="str">
        <f>VLOOKUP(R866,'De Para'!$O$9:$P$25,2,FALSE)</f>
        <v>Lojas com todas as metas</v>
      </c>
      <c r="X866">
        <f>VLOOKUP(W866,content!$B:$C,2,FALSE)</f>
        <v>741869</v>
      </c>
      <c r="Y866">
        <f>VLOOKUP(F866&amp;W866,content!$E:$H,4,FALSE)</f>
        <v>741893</v>
      </c>
    </row>
    <row r="867" spans="1:25" x14ac:dyDescent="0.25">
      <c r="A867">
        <v>1811</v>
      </c>
      <c r="B867" t="str">
        <f>VLOOKUP($A867,'De Para'!$AI$2:$AL$1051,2,0)</f>
        <v>SHOP DA ILHA - MA</v>
      </c>
      <c r="C867">
        <f>VLOOKUP($A867,'De Para'!$AI$2:$AL$1051,3,0)</f>
        <v>418</v>
      </c>
      <c r="D867" t="str">
        <f>VLOOKUP($A867,'De Para'!$AI$2:$AL$1051,4,0)</f>
        <v>MG/NE</v>
      </c>
      <c r="E867">
        <v>0</v>
      </c>
      <c r="F867" s="7" t="str">
        <f>VLOOKUP($A867,'[1]PORTE 18-19'!$A$4:$M$1053,13,0)</f>
        <v>PORTE 3</v>
      </c>
      <c r="G867">
        <f>VLOOKUP($F867,'De Para'!$M$2:$O$7,3,0)</f>
        <v>90</v>
      </c>
      <c r="H867" s="7" t="str">
        <f>VLOOKUP($R867,'De Para'!$M$10:$N$25,2,0)</f>
        <v>PERFIL A</v>
      </c>
      <c r="I867" s="7" t="str">
        <f t="shared" si="94"/>
        <v>PORTE 3 / PERFIL A</v>
      </c>
      <c r="J867" s="1">
        <f>VLOOKUP($A867,'De Para'!$D$2:$E$1051,2,0)</f>
        <v>109636.06</v>
      </c>
      <c r="K867" s="1">
        <f>VLOOKUP($A867,'De Para'!$A$2:$B$1051,2,0)</f>
        <v>283405.56610705203</v>
      </c>
      <c r="L867" s="1">
        <f>VLOOKUP(A867,'De Para'!$G$2:$H$1050,2,0)</f>
        <v>44175.18622164891</v>
      </c>
      <c r="M867">
        <f>VLOOKUP($A867,'De Para'!$J$2:$K$1051,2,0)</f>
        <v>73</v>
      </c>
      <c r="N867">
        <f t="shared" si="96"/>
        <v>1</v>
      </c>
      <c r="O867">
        <f t="shared" si="97"/>
        <v>1</v>
      </c>
      <c r="P867">
        <f t="shared" si="98"/>
        <v>1</v>
      </c>
      <c r="Q867">
        <f t="shared" si="99"/>
        <v>1</v>
      </c>
      <c r="R867" t="str">
        <f t="shared" si="95"/>
        <v>1111</v>
      </c>
      <c r="S867" s="29" t="e">
        <f>J867/#REF!</f>
        <v>#REF!</v>
      </c>
      <c r="T867" s="29" t="e">
        <f>K867/#REF!</f>
        <v>#REF!</v>
      </c>
      <c r="U867" s="29" t="e">
        <f>L867/#REF!</f>
        <v>#REF!</v>
      </c>
      <c r="W867" t="str">
        <f>VLOOKUP(R867,'De Para'!$O$9:$P$25,2,FALSE)</f>
        <v>Lojas com todas as metas</v>
      </c>
      <c r="X867">
        <f>VLOOKUP(W867,content!$B:$C,2,FALSE)</f>
        <v>741869</v>
      </c>
      <c r="Y867">
        <f>VLOOKUP(F867&amp;W867,content!$E:$H,4,FALSE)</f>
        <v>741893</v>
      </c>
    </row>
    <row r="868" spans="1:25" x14ac:dyDescent="0.25">
      <c r="A868">
        <v>1812</v>
      </c>
      <c r="B868" t="str">
        <f>VLOOKUP($A868,'De Para'!$AI$2:$AL$1051,2,0)</f>
        <v>ITUIUTABA - MG</v>
      </c>
      <c r="C868">
        <f>VLOOKUP($A868,'De Para'!$AI$2:$AL$1051,3,0)</f>
        <v>120</v>
      </c>
      <c r="D868" t="str">
        <f>VLOOKUP($A868,'De Para'!$AI$2:$AL$1051,4,0)</f>
        <v>SPI/CO</v>
      </c>
      <c r="E868">
        <v>0</v>
      </c>
      <c r="F868" s="7" t="str">
        <f>VLOOKUP($A868,'[1]PORTE 18-19'!$A$4:$M$1053,13,0)</f>
        <v>PORTE 2</v>
      </c>
      <c r="G868">
        <f>VLOOKUP($F868,'De Para'!$M$2:$O$7,3,0)</f>
        <v>70</v>
      </c>
      <c r="H868" s="7" t="str">
        <f>VLOOKUP($R868,'De Para'!$M$10:$N$25,2,0)</f>
        <v>PERFIL A</v>
      </c>
      <c r="I868" s="7" t="str">
        <f t="shared" si="94"/>
        <v>PORTE 2 / PERFIL A</v>
      </c>
      <c r="J868" s="1">
        <f>VLOOKUP($A868,'De Para'!$D$2:$E$1051,2,0)</f>
        <v>157456.16</v>
      </c>
      <c r="K868" s="1">
        <f>VLOOKUP($A868,'De Para'!$A$2:$B$1051,2,0)</f>
        <v>101691.49796372815</v>
      </c>
      <c r="L868" s="1">
        <f>VLOOKUP(A868,'De Para'!$G$2:$H$1050,2,0)</f>
        <v>45219.675797813368</v>
      </c>
      <c r="M868">
        <f>VLOOKUP($A868,'De Para'!$J$2:$K$1051,2,0)</f>
        <v>54</v>
      </c>
      <c r="N868">
        <f t="shared" si="96"/>
        <v>1</v>
      </c>
      <c r="O868">
        <f t="shared" si="97"/>
        <v>1</v>
      </c>
      <c r="P868">
        <f t="shared" si="98"/>
        <v>1</v>
      </c>
      <c r="Q868">
        <f t="shared" si="99"/>
        <v>1</v>
      </c>
      <c r="R868" t="str">
        <f t="shared" si="95"/>
        <v>1111</v>
      </c>
      <c r="S868" s="29" t="e">
        <f>J868/#REF!</f>
        <v>#REF!</v>
      </c>
      <c r="T868" s="29" t="e">
        <f>K868/#REF!</f>
        <v>#REF!</v>
      </c>
      <c r="U868" s="29" t="e">
        <f>L868/#REF!</f>
        <v>#REF!</v>
      </c>
      <c r="W868" t="str">
        <f>VLOOKUP(R868,'De Para'!$O$9:$P$25,2,FALSE)</f>
        <v>Lojas com todas as metas</v>
      </c>
      <c r="X868">
        <f>VLOOKUP(W868,content!$B:$C,2,FALSE)</f>
        <v>741869</v>
      </c>
      <c r="Y868">
        <f>VLOOKUP(F868&amp;W868,content!$E:$H,4,FALSE)</f>
        <v>741882</v>
      </c>
    </row>
    <row r="869" spans="1:25" x14ac:dyDescent="0.25">
      <c r="A869">
        <v>1813</v>
      </c>
      <c r="B869" t="str">
        <f>VLOOKUP($A869,'De Para'!$AI$2:$AL$1051,2,0)</f>
        <v>GRANDE CENTER - MA</v>
      </c>
      <c r="C869">
        <f>VLOOKUP($A869,'De Para'!$AI$2:$AL$1051,3,0)</f>
        <v>418</v>
      </c>
      <c r="D869" t="str">
        <f>VLOOKUP($A869,'De Para'!$AI$2:$AL$1051,4,0)</f>
        <v>MG/NE</v>
      </c>
      <c r="E869">
        <v>0</v>
      </c>
      <c r="F869" s="7" t="str">
        <f>VLOOKUP($A869,'[1]PORTE 18-19'!$A$4:$M$1053,13,0)</f>
        <v>PORTE 3</v>
      </c>
      <c r="G869">
        <f>VLOOKUP($F869,'De Para'!$M$2:$O$7,3,0)</f>
        <v>90</v>
      </c>
      <c r="H869" s="7" t="str">
        <f>VLOOKUP($R869,'De Para'!$M$10:$N$25,2,0)</f>
        <v>PERFIL A</v>
      </c>
      <c r="I869" s="7" t="str">
        <f t="shared" si="94"/>
        <v>PORTE 3 / PERFIL A</v>
      </c>
      <c r="J869" s="1">
        <f>VLOOKUP($A869,'De Para'!$D$2:$E$1051,2,0)</f>
        <v>178539.76999999996</v>
      </c>
      <c r="K869" s="1">
        <f>VLOOKUP($A869,'De Para'!$A$2:$B$1051,2,0)</f>
        <v>451444.16496813262</v>
      </c>
      <c r="L869" s="1">
        <f>VLOOKUP(A869,'De Para'!$G$2:$H$1050,2,0)</f>
        <v>52244.404853696469</v>
      </c>
      <c r="M869">
        <f>VLOOKUP($A869,'De Para'!$J$2:$K$1051,2,0)</f>
        <v>132</v>
      </c>
      <c r="N869">
        <f t="shared" si="96"/>
        <v>1</v>
      </c>
      <c r="O869">
        <f t="shared" si="97"/>
        <v>1</v>
      </c>
      <c r="P869">
        <f t="shared" si="98"/>
        <v>1</v>
      </c>
      <c r="Q869">
        <f t="shared" si="99"/>
        <v>1</v>
      </c>
      <c r="R869" t="str">
        <f t="shared" si="95"/>
        <v>1111</v>
      </c>
      <c r="S869" s="29" t="e">
        <f>J869/#REF!</f>
        <v>#REF!</v>
      </c>
      <c r="T869" s="29" t="e">
        <f>K869/#REF!</f>
        <v>#REF!</v>
      </c>
      <c r="U869" s="29" t="e">
        <f>L869/#REF!</f>
        <v>#REF!</v>
      </c>
      <c r="W869" t="str">
        <f>VLOOKUP(R869,'De Para'!$O$9:$P$25,2,FALSE)</f>
        <v>Lojas com todas as metas</v>
      </c>
      <c r="X869">
        <f>VLOOKUP(W869,content!$B:$C,2,FALSE)</f>
        <v>741869</v>
      </c>
      <c r="Y869">
        <f>VLOOKUP(F869&amp;W869,content!$E:$H,4,FALSE)</f>
        <v>741893</v>
      </c>
    </row>
    <row r="870" spans="1:25" x14ac:dyDescent="0.25">
      <c r="A870">
        <v>1814</v>
      </c>
      <c r="B870" t="str">
        <f>VLOOKUP($A870,'De Para'!$AI$2:$AL$1051,2,0)</f>
        <v>SHOPPING SANTA MARIA - DF</v>
      </c>
      <c r="C870">
        <f>VLOOKUP($A870,'De Para'!$AI$2:$AL$1051,3,0)</f>
        <v>117</v>
      </c>
      <c r="D870" t="str">
        <f>VLOOKUP($A870,'De Para'!$AI$2:$AL$1051,4,0)</f>
        <v>SPI/CO</v>
      </c>
      <c r="E870">
        <v>0</v>
      </c>
      <c r="F870" s="7" t="str">
        <f>VLOOKUP($A870,'[1]PORTE 18-19'!$A$4:$M$1053,13,0)</f>
        <v>PORTE 2</v>
      </c>
      <c r="G870">
        <f>VLOOKUP($F870,'De Para'!$M$2:$O$7,3,0)</f>
        <v>70</v>
      </c>
      <c r="H870" s="7" t="str">
        <f>VLOOKUP($R870,'De Para'!$M$10:$N$25,2,0)</f>
        <v>PERFIL A</v>
      </c>
      <c r="I870" s="7" t="str">
        <f t="shared" si="94"/>
        <v>PORTE 2 / PERFIL A</v>
      </c>
      <c r="J870" s="1">
        <f>VLOOKUP($A870,'De Para'!$D$2:$E$1051,2,0)</f>
        <v>224811.18999999997</v>
      </c>
      <c r="K870" s="1">
        <f>VLOOKUP($A870,'De Para'!$A$2:$B$1051,2,0)</f>
        <v>171843.50851165247</v>
      </c>
      <c r="L870" s="1">
        <f>VLOOKUP(A870,'De Para'!$G$2:$H$1050,2,0)</f>
        <v>84288.793756455096</v>
      </c>
      <c r="M870">
        <f>VLOOKUP($A870,'De Para'!$J$2:$K$1051,2,0)</f>
        <v>65</v>
      </c>
      <c r="N870">
        <f t="shared" si="96"/>
        <v>1</v>
      </c>
      <c r="O870">
        <f t="shared" si="97"/>
        <v>1</v>
      </c>
      <c r="P870">
        <f t="shared" si="98"/>
        <v>1</v>
      </c>
      <c r="Q870">
        <f t="shared" si="99"/>
        <v>1</v>
      </c>
      <c r="R870" t="str">
        <f t="shared" si="95"/>
        <v>1111</v>
      </c>
      <c r="S870" s="29" t="e">
        <f>J870/#REF!</f>
        <v>#REF!</v>
      </c>
      <c r="T870" s="29" t="e">
        <f>K870/#REF!</f>
        <v>#REF!</v>
      </c>
      <c r="U870" s="29" t="e">
        <f>L870/#REF!</f>
        <v>#REF!</v>
      </c>
      <c r="W870" t="str">
        <f>VLOOKUP(R870,'De Para'!$O$9:$P$25,2,FALSE)</f>
        <v>Lojas com todas as metas</v>
      </c>
      <c r="X870">
        <f>VLOOKUP(W870,content!$B:$C,2,FALSE)</f>
        <v>741869</v>
      </c>
      <c r="Y870">
        <f>VLOOKUP(F870&amp;W870,content!$E:$H,4,FALSE)</f>
        <v>741882</v>
      </c>
    </row>
    <row r="871" spans="1:25" x14ac:dyDescent="0.25">
      <c r="A871">
        <v>1815</v>
      </c>
      <c r="B871" t="str">
        <f>VLOOKUP($A871,'De Para'!$AI$2:$AL$1051,2,0)</f>
        <v>MAFRA - SC</v>
      </c>
      <c r="C871">
        <f>VLOOKUP($A871,'De Para'!$AI$2:$AL$1051,3,0)</f>
        <v>511</v>
      </c>
      <c r="D871" t="str">
        <f>VLOOKUP($A871,'De Para'!$AI$2:$AL$1051,4,0)</f>
        <v>SUL</v>
      </c>
      <c r="E871">
        <v>0</v>
      </c>
      <c r="F871" s="7" t="str">
        <f>VLOOKUP($A871,'[1]PORTE 18-19'!$A$4:$M$1053,13,0)</f>
        <v>PORTE 1</v>
      </c>
      <c r="G871">
        <f>VLOOKUP($F871,'De Para'!$M$2:$O$7,3,0)</f>
        <v>65</v>
      </c>
      <c r="H871" s="7" t="str">
        <f>VLOOKUP($R871,'De Para'!$M$10:$N$25,2,0)</f>
        <v>PERFIL A</v>
      </c>
      <c r="I871" s="7" t="str">
        <f t="shared" si="94"/>
        <v>PORTE 1 / PERFIL A</v>
      </c>
      <c r="J871" s="1">
        <f>VLOOKUP($A871,'De Para'!$D$2:$E$1051,2,0)</f>
        <v>79469.339999999982</v>
      </c>
      <c r="K871" s="1">
        <f>VLOOKUP($A871,'De Para'!$A$2:$B$1051,2,0)</f>
        <v>57724.271299559841</v>
      </c>
      <c r="L871" s="1">
        <f>VLOOKUP(A871,'De Para'!$G$2:$H$1050,2,0)</f>
        <v>26651.946904960212</v>
      </c>
      <c r="M871">
        <f>VLOOKUP($A871,'De Para'!$J$2:$K$1051,2,0)</f>
        <v>31</v>
      </c>
      <c r="N871">
        <f t="shared" si="96"/>
        <v>1</v>
      </c>
      <c r="O871">
        <f t="shared" si="97"/>
        <v>1</v>
      </c>
      <c r="P871">
        <f t="shared" si="98"/>
        <v>1</v>
      </c>
      <c r="Q871">
        <f t="shared" si="99"/>
        <v>1</v>
      </c>
      <c r="R871" t="str">
        <f t="shared" si="95"/>
        <v>1111</v>
      </c>
      <c r="S871" s="29" t="e">
        <f>J871/#REF!</f>
        <v>#REF!</v>
      </c>
      <c r="T871" s="29" t="e">
        <f>K871/#REF!</f>
        <v>#REF!</v>
      </c>
      <c r="U871" s="29" t="e">
        <f>L871/#REF!</f>
        <v>#REF!</v>
      </c>
      <c r="W871" t="str">
        <f>VLOOKUP(R871,'De Para'!$O$9:$P$25,2,FALSE)</f>
        <v>Lojas com todas as metas</v>
      </c>
      <c r="X871">
        <f>VLOOKUP(W871,content!$B:$C,2,FALSE)</f>
        <v>741869</v>
      </c>
      <c r="Y871">
        <f>VLOOKUP(F871&amp;W871,content!$E:$H,4,FALSE)</f>
        <v>741858</v>
      </c>
    </row>
    <row r="872" spans="1:25" x14ac:dyDescent="0.25">
      <c r="A872">
        <v>1817</v>
      </c>
      <c r="B872" t="str">
        <f>VLOOKUP($A872,'De Para'!$AI$2:$AL$1051,2,0)</f>
        <v>SÃO PEDRO - SP</v>
      </c>
      <c r="C872">
        <f>VLOOKUP($A872,'De Para'!$AI$2:$AL$1051,3,0)</f>
        <v>116</v>
      </c>
      <c r="D872" t="str">
        <f>VLOOKUP($A872,'De Para'!$AI$2:$AL$1051,4,0)</f>
        <v>SPI/CO</v>
      </c>
      <c r="E872">
        <v>0</v>
      </c>
      <c r="F872" s="7" t="str">
        <f>VLOOKUP($A872,'[1]PORTE 18-19'!$A$4:$M$1053,13,0)</f>
        <v>PORTE 2</v>
      </c>
      <c r="G872">
        <f>VLOOKUP($F872,'De Para'!$M$2:$O$7,3,0)</f>
        <v>70</v>
      </c>
      <c r="H872" s="7" t="str">
        <f>VLOOKUP($R872,'De Para'!$M$10:$N$25,2,0)</f>
        <v>PERFIL A</v>
      </c>
      <c r="I872" s="7" t="str">
        <f t="shared" si="94"/>
        <v>PORTE 2 / PERFIL A</v>
      </c>
      <c r="J872" s="1">
        <f>VLOOKUP($A872,'De Para'!$D$2:$E$1051,2,0)</f>
        <v>169394.64999999997</v>
      </c>
      <c r="K872" s="1">
        <f>VLOOKUP($A872,'De Para'!$A$2:$B$1051,2,0)</f>
        <v>85666.841952041053</v>
      </c>
      <c r="L872" s="1">
        <f>VLOOKUP(A872,'De Para'!$G$2:$H$1050,2,0)</f>
        <v>46417.130783707464</v>
      </c>
      <c r="M872">
        <f>VLOOKUP($A872,'De Para'!$J$2:$K$1051,2,0)</f>
        <v>51</v>
      </c>
      <c r="N872">
        <f t="shared" si="96"/>
        <v>1</v>
      </c>
      <c r="O872">
        <f t="shared" si="97"/>
        <v>1</v>
      </c>
      <c r="P872">
        <f t="shared" si="98"/>
        <v>1</v>
      </c>
      <c r="Q872">
        <f t="shared" si="99"/>
        <v>1</v>
      </c>
      <c r="R872" t="str">
        <f t="shared" si="95"/>
        <v>1111</v>
      </c>
      <c r="S872" s="29" t="e">
        <f>J872/#REF!</f>
        <v>#REF!</v>
      </c>
      <c r="T872" s="29" t="e">
        <f>K872/#REF!</f>
        <v>#REF!</v>
      </c>
      <c r="U872" s="29" t="e">
        <f>L872/#REF!</f>
        <v>#REF!</v>
      </c>
      <c r="W872" t="str">
        <f>VLOOKUP(R872,'De Para'!$O$9:$P$25,2,FALSE)</f>
        <v>Lojas com todas as metas</v>
      </c>
      <c r="X872">
        <f>VLOOKUP(W872,content!$B:$C,2,FALSE)</f>
        <v>741869</v>
      </c>
      <c r="Y872">
        <f>VLOOKUP(F872&amp;W872,content!$E:$H,4,FALSE)</f>
        <v>741882</v>
      </c>
    </row>
    <row r="873" spans="1:25" x14ac:dyDescent="0.25">
      <c r="A873">
        <v>1819</v>
      </c>
      <c r="B873" t="str">
        <f>VLOOKUP($A873,'De Para'!$AI$2:$AL$1051,2,0)</f>
        <v>CONTAGEM INDUSTRIAL - MG</v>
      </c>
      <c r="C873">
        <f>VLOOKUP($A873,'De Para'!$AI$2:$AL$1051,3,0)</f>
        <v>413</v>
      </c>
      <c r="D873" t="str">
        <f>VLOOKUP($A873,'De Para'!$AI$2:$AL$1051,4,0)</f>
        <v>MG/NE</v>
      </c>
      <c r="E873">
        <v>0</v>
      </c>
      <c r="F873" s="7" t="str">
        <f>VLOOKUP($A873,'[1]PORTE 18-19'!$A$4:$M$1053,13,0)</f>
        <v>PORTE 2</v>
      </c>
      <c r="G873">
        <f>VLOOKUP($F873,'De Para'!$M$2:$O$7,3,0)</f>
        <v>70</v>
      </c>
      <c r="H873" s="7" t="str">
        <f>VLOOKUP($R873,'De Para'!$M$10:$N$25,2,0)</f>
        <v>PERFIL A</v>
      </c>
      <c r="I873" s="7" t="str">
        <f t="shared" si="94"/>
        <v>PORTE 2 / PERFIL A</v>
      </c>
      <c r="J873" s="1">
        <f>VLOOKUP($A873,'De Para'!$D$2:$E$1051,2,0)</f>
        <v>185057.27</v>
      </c>
      <c r="K873" s="1">
        <f>VLOOKUP($A873,'De Para'!$A$2:$B$1051,2,0)</f>
        <v>126691.58473223903</v>
      </c>
      <c r="L873" s="1">
        <f>VLOOKUP(A873,'De Para'!$G$2:$H$1050,2,0)</f>
        <v>53355.607264473205</v>
      </c>
      <c r="M873">
        <f>VLOOKUP($A873,'De Para'!$J$2:$K$1051,2,0)</f>
        <v>51</v>
      </c>
      <c r="N873">
        <f t="shared" si="96"/>
        <v>1</v>
      </c>
      <c r="O873">
        <f t="shared" si="97"/>
        <v>1</v>
      </c>
      <c r="P873">
        <f t="shared" si="98"/>
        <v>1</v>
      </c>
      <c r="Q873">
        <f t="shared" si="99"/>
        <v>1</v>
      </c>
      <c r="R873" t="str">
        <f t="shared" si="95"/>
        <v>1111</v>
      </c>
      <c r="S873" s="29" t="e">
        <f>J873/#REF!</f>
        <v>#REF!</v>
      </c>
      <c r="T873" s="29" t="e">
        <f>K873/#REF!</f>
        <v>#REF!</v>
      </c>
      <c r="U873" s="29" t="e">
        <f>L873/#REF!</f>
        <v>#REF!</v>
      </c>
      <c r="W873" t="str">
        <f>VLOOKUP(R873,'De Para'!$O$9:$P$25,2,FALSE)</f>
        <v>Lojas com todas as metas</v>
      </c>
      <c r="X873">
        <f>VLOOKUP(W873,content!$B:$C,2,FALSE)</f>
        <v>741869</v>
      </c>
      <c r="Y873">
        <f>VLOOKUP(F873&amp;W873,content!$E:$H,4,FALSE)</f>
        <v>741882</v>
      </c>
    </row>
    <row r="874" spans="1:25" x14ac:dyDescent="0.25">
      <c r="A874">
        <v>1821</v>
      </c>
      <c r="B874" t="str">
        <f>VLOOKUP($A874,'De Para'!$AI$2:$AL$1051,2,0)</f>
        <v>VILA MERCÊS - SP</v>
      </c>
      <c r="C874">
        <f>VLOOKUP($A874,'De Para'!$AI$2:$AL$1051,3,0)</f>
        <v>319</v>
      </c>
      <c r="D874" t="str">
        <f>VLOOKUP($A874,'De Para'!$AI$2:$AL$1051,4,0)</f>
        <v>GDE SP</v>
      </c>
      <c r="E874">
        <v>0</v>
      </c>
      <c r="F874" s="7" t="str">
        <f>VLOOKUP($A874,'[1]PORTE 18-19'!$A$4:$M$1053,13,0)</f>
        <v>PORTE 2</v>
      </c>
      <c r="G874">
        <f>VLOOKUP($F874,'De Para'!$M$2:$O$7,3,0)</f>
        <v>70</v>
      </c>
      <c r="H874" s="7" t="str">
        <f>VLOOKUP($R874,'De Para'!$M$10:$N$25,2,0)</f>
        <v>PERFIL A</v>
      </c>
      <c r="I874" s="7" t="str">
        <f t="shared" si="94"/>
        <v>PORTE 2 / PERFIL A</v>
      </c>
      <c r="J874" s="1">
        <f>VLOOKUP($A874,'De Para'!$D$2:$E$1051,2,0)</f>
        <v>178811.53</v>
      </c>
      <c r="K874" s="1">
        <f>VLOOKUP($A874,'De Para'!$A$2:$B$1051,2,0)</f>
        <v>212239.60225365037</v>
      </c>
      <c r="L874" s="1">
        <f>VLOOKUP(A874,'De Para'!$G$2:$H$1050,2,0)</f>
        <v>56197.114779691954</v>
      </c>
      <c r="M874">
        <f>VLOOKUP($A874,'De Para'!$J$2:$K$1051,2,0)</f>
        <v>50</v>
      </c>
      <c r="N874">
        <f t="shared" si="96"/>
        <v>1</v>
      </c>
      <c r="O874">
        <f t="shared" si="97"/>
        <v>1</v>
      </c>
      <c r="P874">
        <f t="shared" si="98"/>
        <v>1</v>
      </c>
      <c r="Q874">
        <f t="shared" si="99"/>
        <v>1</v>
      </c>
      <c r="R874" t="str">
        <f t="shared" si="95"/>
        <v>1111</v>
      </c>
      <c r="S874" s="29" t="e">
        <f>J874/#REF!</f>
        <v>#REF!</v>
      </c>
      <c r="T874" s="29" t="e">
        <f>K874/#REF!</f>
        <v>#REF!</v>
      </c>
      <c r="U874" s="29" t="e">
        <f>L874/#REF!</f>
        <v>#REF!</v>
      </c>
      <c r="W874" t="str">
        <f>VLOOKUP(R874,'De Para'!$O$9:$P$25,2,FALSE)</f>
        <v>Lojas com todas as metas</v>
      </c>
      <c r="X874">
        <f>VLOOKUP(W874,content!$B:$C,2,FALSE)</f>
        <v>741869</v>
      </c>
      <c r="Y874">
        <f>VLOOKUP(F874&amp;W874,content!$E:$H,4,FALSE)</f>
        <v>741882</v>
      </c>
    </row>
    <row r="875" spans="1:25" x14ac:dyDescent="0.25">
      <c r="A875">
        <v>1822</v>
      </c>
      <c r="B875" t="str">
        <f>VLOOKUP($A875,'De Para'!$AI$2:$AL$1051,2,0)</f>
        <v>SHOP PÇA.DA MOÇA-DIADEMA - SP</v>
      </c>
      <c r="C875">
        <f>VLOOKUP($A875,'De Para'!$AI$2:$AL$1051,3,0)</f>
        <v>311</v>
      </c>
      <c r="D875" t="str">
        <f>VLOOKUP($A875,'De Para'!$AI$2:$AL$1051,4,0)</f>
        <v>GDE SP</v>
      </c>
      <c r="E875">
        <v>0</v>
      </c>
      <c r="F875" s="7" t="str">
        <f>VLOOKUP($A875,'[1]PORTE 18-19'!$A$4:$M$1053,13,0)</f>
        <v>PORTE 2</v>
      </c>
      <c r="G875">
        <f>VLOOKUP($F875,'De Para'!$M$2:$O$7,3,0)</f>
        <v>70</v>
      </c>
      <c r="H875" s="7" t="str">
        <f>VLOOKUP($R875,'De Para'!$M$10:$N$25,2,0)</f>
        <v>PERFIL A</v>
      </c>
      <c r="I875" s="7" t="str">
        <f t="shared" si="94"/>
        <v>PORTE 2 / PERFIL A</v>
      </c>
      <c r="J875" s="1">
        <f>VLOOKUP($A875,'De Para'!$D$2:$E$1051,2,0)</f>
        <v>155418.84999999998</v>
      </c>
      <c r="K875" s="1">
        <f>VLOOKUP($A875,'De Para'!$A$2:$B$1051,2,0)</f>
        <v>45543.922617800141</v>
      </c>
      <c r="L875" s="1">
        <f>VLOOKUP(A875,'De Para'!$G$2:$H$1050,2,0)</f>
        <v>72554.998216902502</v>
      </c>
      <c r="M875">
        <f>VLOOKUP($A875,'De Para'!$J$2:$K$1051,2,0)</f>
        <v>45</v>
      </c>
      <c r="N875">
        <f t="shared" si="96"/>
        <v>1</v>
      </c>
      <c r="O875">
        <f t="shared" si="97"/>
        <v>1</v>
      </c>
      <c r="P875">
        <f t="shared" si="98"/>
        <v>1</v>
      </c>
      <c r="Q875">
        <f t="shared" si="99"/>
        <v>1</v>
      </c>
      <c r="R875" t="str">
        <f t="shared" si="95"/>
        <v>1111</v>
      </c>
      <c r="S875" s="29" t="e">
        <f>J875/#REF!</f>
        <v>#REF!</v>
      </c>
      <c r="T875" s="29" t="e">
        <f>K875/#REF!</f>
        <v>#REF!</v>
      </c>
      <c r="U875" s="29" t="e">
        <f>L875/#REF!</f>
        <v>#REF!</v>
      </c>
      <c r="W875" t="str">
        <f>VLOOKUP(R875,'De Para'!$O$9:$P$25,2,FALSE)</f>
        <v>Lojas com todas as metas</v>
      </c>
      <c r="X875">
        <f>VLOOKUP(W875,content!$B:$C,2,FALSE)</f>
        <v>741869</v>
      </c>
      <c r="Y875">
        <f>VLOOKUP(F875&amp;W875,content!$E:$H,4,FALSE)</f>
        <v>741882</v>
      </c>
    </row>
    <row r="876" spans="1:25" x14ac:dyDescent="0.25">
      <c r="A876">
        <v>1823</v>
      </c>
      <c r="B876" t="str">
        <f>VLOOKUP($A876,'De Para'!$AI$2:$AL$1051,2,0)</f>
        <v>NOVA CACHOEIRINHA - SP</v>
      </c>
      <c r="C876">
        <f>VLOOKUP($A876,'De Para'!$AI$2:$AL$1051,3,0)</f>
        <v>312</v>
      </c>
      <c r="D876" t="str">
        <f>VLOOKUP($A876,'De Para'!$AI$2:$AL$1051,4,0)</f>
        <v>GDE SP</v>
      </c>
      <c r="E876">
        <v>0</v>
      </c>
      <c r="F876" s="7" t="str">
        <f>VLOOKUP($A876,'[1]PORTE 18-19'!$A$4:$M$1053,13,0)</f>
        <v>PORTE 1</v>
      </c>
      <c r="G876">
        <f>VLOOKUP($F876,'De Para'!$M$2:$O$7,3,0)</f>
        <v>65</v>
      </c>
      <c r="H876" s="7" t="str">
        <f>VLOOKUP($R876,'De Para'!$M$10:$N$25,2,0)</f>
        <v>PERFIL A</v>
      </c>
      <c r="I876" s="7" t="str">
        <f t="shared" si="94"/>
        <v>PORTE 1 / PERFIL A</v>
      </c>
      <c r="J876" s="1">
        <f>VLOOKUP($A876,'De Para'!$D$2:$E$1051,2,0)</f>
        <v>114262.99000000002</v>
      </c>
      <c r="K876" s="1">
        <f>VLOOKUP($A876,'De Para'!$A$2:$B$1051,2,0)</f>
        <v>48555.549003169916</v>
      </c>
      <c r="L876" s="1">
        <f>VLOOKUP(A876,'De Para'!$G$2:$H$1050,2,0)</f>
        <v>46527.595075953141</v>
      </c>
      <c r="M876">
        <f>VLOOKUP($A876,'De Para'!$J$2:$K$1051,2,0)</f>
        <v>43</v>
      </c>
      <c r="N876">
        <f t="shared" si="96"/>
        <v>1</v>
      </c>
      <c r="O876">
        <f t="shared" si="97"/>
        <v>1</v>
      </c>
      <c r="P876">
        <f t="shared" si="98"/>
        <v>1</v>
      </c>
      <c r="Q876">
        <f t="shared" si="99"/>
        <v>1</v>
      </c>
      <c r="R876" t="str">
        <f t="shared" si="95"/>
        <v>1111</v>
      </c>
      <c r="S876" s="29" t="e">
        <f>J876/#REF!</f>
        <v>#REF!</v>
      </c>
      <c r="T876" s="29" t="e">
        <f>K876/#REF!</f>
        <v>#REF!</v>
      </c>
      <c r="U876" s="29" t="e">
        <f>L876/#REF!</f>
        <v>#REF!</v>
      </c>
      <c r="W876" t="str">
        <f>VLOOKUP(R876,'De Para'!$O$9:$P$25,2,FALSE)</f>
        <v>Lojas com todas as metas</v>
      </c>
      <c r="X876">
        <f>VLOOKUP(W876,content!$B:$C,2,FALSE)</f>
        <v>741869</v>
      </c>
      <c r="Y876">
        <f>VLOOKUP(F876&amp;W876,content!$E:$H,4,FALSE)</f>
        <v>741858</v>
      </c>
    </row>
    <row r="877" spans="1:25" x14ac:dyDescent="0.25">
      <c r="A877">
        <v>1824</v>
      </c>
      <c r="B877" t="str">
        <f>VLOOKUP($A877,'De Para'!$AI$2:$AL$1051,2,0)</f>
        <v>MARIANA 2 - MG</v>
      </c>
      <c r="C877">
        <f>VLOOKUP($A877,'De Para'!$AI$2:$AL$1051,3,0)</f>
        <v>410</v>
      </c>
      <c r="D877" t="str">
        <f>VLOOKUP($A877,'De Para'!$AI$2:$AL$1051,4,0)</f>
        <v>MG/NE</v>
      </c>
      <c r="E877">
        <v>0</v>
      </c>
      <c r="F877" s="7" t="str">
        <f>VLOOKUP($A877,'[1]PORTE 18-19'!$A$4:$M$1053,13,0)</f>
        <v>PORTE 2</v>
      </c>
      <c r="G877">
        <f>VLOOKUP($F877,'De Para'!$M$2:$O$7,3,0)</f>
        <v>70</v>
      </c>
      <c r="H877" s="7" t="str">
        <f>VLOOKUP($R877,'De Para'!$M$10:$N$25,2,0)</f>
        <v>PERFIL A</v>
      </c>
      <c r="I877" s="7" t="str">
        <f t="shared" si="94"/>
        <v>PORTE 2 / PERFIL A</v>
      </c>
      <c r="J877" s="1">
        <f>VLOOKUP($A877,'De Para'!$D$2:$E$1051,2,0)</f>
        <v>265415.87</v>
      </c>
      <c r="K877" s="1">
        <f>VLOOKUP($A877,'De Para'!$A$2:$B$1051,2,0)</f>
        <v>109484.22347798398</v>
      </c>
      <c r="L877" s="1">
        <f>VLOOKUP(A877,'De Para'!$G$2:$H$1050,2,0)</f>
        <v>86770.702212589385</v>
      </c>
      <c r="M877">
        <f>VLOOKUP($A877,'De Para'!$J$2:$K$1051,2,0)</f>
        <v>99</v>
      </c>
      <c r="N877">
        <f t="shared" si="96"/>
        <v>1</v>
      </c>
      <c r="O877">
        <f t="shared" si="97"/>
        <v>1</v>
      </c>
      <c r="P877">
        <f t="shared" si="98"/>
        <v>1</v>
      </c>
      <c r="Q877">
        <f t="shared" si="99"/>
        <v>1</v>
      </c>
      <c r="R877" t="str">
        <f t="shared" si="95"/>
        <v>1111</v>
      </c>
      <c r="S877" s="29" t="e">
        <f>J877/#REF!</f>
        <v>#REF!</v>
      </c>
      <c r="T877" s="29" t="e">
        <f>K877/#REF!</f>
        <v>#REF!</v>
      </c>
      <c r="U877" s="29" t="e">
        <f>L877/#REF!</f>
        <v>#REF!</v>
      </c>
      <c r="W877" t="str">
        <f>VLOOKUP(R877,'De Para'!$O$9:$P$25,2,FALSE)</f>
        <v>Lojas com todas as metas</v>
      </c>
      <c r="X877">
        <f>VLOOKUP(W877,content!$B:$C,2,FALSE)</f>
        <v>741869</v>
      </c>
      <c r="Y877">
        <f>VLOOKUP(F877&amp;W877,content!$E:$H,4,FALSE)</f>
        <v>741882</v>
      </c>
    </row>
    <row r="878" spans="1:25" x14ac:dyDescent="0.25">
      <c r="A878">
        <v>1825</v>
      </c>
      <c r="B878" t="str">
        <f>VLOOKUP($A878,'De Para'!$AI$2:$AL$1051,2,0)</f>
        <v>PARQUE SALON - PB</v>
      </c>
      <c r="C878">
        <f>VLOOKUP($A878,'De Para'!$AI$2:$AL$1051,3,0)</f>
        <v>419</v>
      </c>
      <c r="D878" t="str">
        <f>VLOOKUP($A878,'De Para'!$AI$2:$AL$1051,4,0)</f>
        <v>MG/NE</v>
      </c>
      <c r="E878">
        <v>0</v>
      </c>
      <c r="F878" s="7" t="str">
        <f>VLOOKUP($A878,'[1]PORTE 18-19'!$A$4:$M$1053,13,0)</f>
        <v>PORTE 3</v>
      </c>
      <c r="G878">
        <f>VLOOKUP($F878,'De Para'!$M$2:$O$7,3,0)</f>
        <v>90</v>
      </c>
      <c r="H878" s="7" t="str">
        <f>VLOOKUP($R878,'De Para'!$M$10:$N$25,2,0)</f>
        <v>PERFIL A</v>
      </c>
      <c r="I878" s="7" t="str">
        <f t="shared" si="94"/>
        <v>PORTE 3 / PERFIL A</v>
      </c>
      <c r="J878" s="1">
        <f>VLOOKUP($A878,'De Para'!$D$2:$E$1051,2,0)</f>
        <v>181638.97</v>
      </c>
      <c r="K878" s="1">
        <f>VLOOKUP($A878,'De Para'!$A$2:$B$1051,2,0)</f>
        <v>379112.69737801165</v>
      </c>
      <c r="L878" s="1">
        <f>VLOOKUP(A878,'De Para'!$G$2:$H$1050,2,0)</f>
        <v>41877.437700202201</v>
      </c>
      <c r="M878">
        <f>VLOOKUP($A878,'De Para'!$J$2:$K$1051,2,0)</f>
        <v>155</v>
      </c>
      <c r="N878">
        <f t="shared" si="96"/>
        <v>1</v>
      </c>
      <c r="O878">
        <f t="shared" si="97"/>
        <v>1</v>
      </c>
      <c r="P878">
        <f t="shared" si="98"/>
        <v>1</v>
      </c>
      <c r="Q878">
        <f t="shared" si="99"/>
        <v>1</v>
      </c>
      <c r="R878" t="str">
        <f t="shared" si="95"/>
        <v>1111</v>
      </c>
      <c r="S878" s="29" t="e">
        <f>J878/#REF!</f>
        <v>#REF!</v>
      </c>
      <c r="T878" s="29" t="e">
        <f>K878/#REF!</f>
        <v>#REF!</v>
      </c>
      <c r="U878" s="29" t="e">
        <f>L878/#REF!</f>
        <v>#REF!</v>
      </c>
      <c r="W878" t="str">
        <f>VLOOKUP(R878,'De Para'!$O$9:$P$25,2,FALSE)</f>
        <v>Lojas com todas as metas</v>
      </c>
      <c r="X878">
        <f>VLOOKUP(W878,content!$B:$C,2,FALSE)</f>
        <v>741869</v>
      </c>
      <c r="Y878">
        <f>VLOOKUP(F878&amp;W878,content!$E:$H,4,FALSE)</f>
        <v>741893</v>
      </c>
    </row>
    <row r="879" spans="1:25" x14ac:dyDescent="0.25">
      <c r="A879">
        <v>1827</v>
      </c>
      <c r="B879" t="str">
        <f>VLOOKUP($A879,'De Para'!$AI$2:$AL$1051,2,0)</f>
        <v>PIRAPORA - MG</v>
      </c>
      <c r="C879">
        <f>VLOOKUP($A879,'De Para'!$AI$2:$AL$1051,3,0)</f>
        <v>412</v>
      </c>
      <c r="D879" t="str">
        <f>VLOOKUP($A879,'De Para'!$AI$2:$AL$1051,4,0)</f>
        <v>MG/NE</v>
      </c>
      <c r="E879">
        <v>0</v>
      </c>
      <c r="F879" s="7" t="str">
        <f>VLOOKUP($A879,'[1]PORTE 18-19'!$A$4:$M$1053,13,0)</f>
        <v>PORTE 2</v>
      </c>
      <c r="G879">
        <f>VLOOKUP($F879,'De Para'!$M$2:$O$7,3,0)</f>
        <v>70</v>
      </c>
      <c r="H879" s="7" t="str">
        <f>VLOOKUP($R879,'De Para'!$M$10:$N$25,2,0)</f>
        <v>PERFIL A</v>
      </c>
      <c r="I879" s="7" t="str">
        <f t="shared" si="94"/>
        <v>PORTE 2 / PERFIL A</v>
      </c>
      <c r="J879" s="1">
        <f>VLOOKUP($A879,'De Para'!$D$2:$E$1051,2,0)</f>
        <v>196080.33000000002</v>
      </c>
      <c r="K879" s="1">
        <f>VLOOKUP($A879,'De Para'!$A$2:$B$1051,2,0)</f>
        <v>155336.38925896795</v>
      </c>
      <c r="L879" s="1">
        <f>VLOOKUP(A879,'De Para'!$G$2:$H$1050,2,0)</f>
        <v>48656.390545828523</v>
      </c>
      <c r="M879">
        <f>VLOOKUP($A879,'De Para'!$J$2:$K$1051,2,0)</f>
        <v>34</v>
      </c>
      <c r="N879">
        <f t="shared" si="96"/>
        <v>1</v>
      </c>
      <c r="O879">
        <f t="shared" si="97"/>
        <v>1</v>
      </c>
      <c r="P879">
        <f t="shared" si="98"/>
        <v>1</v>
      </c>
      <c r="Q879">
        <f t="shared" si="99"/>
        <v>1</v>
      </c>
      <c r="R879" t="str">
        <f t="shared" si="95"/>
        <v>1111</v>
      </c>
      <c r="S879" s="29" t="e">
        <f>J879/#REF!</f>
        <v>#REF!</v>
      </c>
      <c r="T879" s="29" t="e">
        <f>K879/#REF!</f>
        <v>#REF!</v>
      </c>
      <c r="U879" s="29" t="e">
        <f>L879/#REF!</f>
        <v>#REF!</v>
      </c>
      <c r="W879" t="str">
        <f>VLOOKUP(R879,'De Para'!$O$9:$P$25,2,FALSE)</f>
        <v>Lojas com todas as metas</v>
      </c>
      <c r="X879">
        <f>VLOOKUP(W879,content!$B:$C,2,FALSE)</f>
        <v>741869</v>
      </c>
      <c r="Y879">
        <f>VLOOKUP(F879&amp;W879,content!$E:$H,4,FALSE)</f>
        <v>741882</v>
      </c>
    </row>
    <row r="880" spans="1:25" x14ac:dyDescent="0.25">
      <c r="A880">
        <v>1828</v>
      </c>
      <c r="B880" t="str">
        <f>VLOOKUP($A880,'De Para'!$AI$2:$AL$1051,2,0)</f>
        <v>VIÇOSA - MG</v>
      </c>
      <c r="C880">
        <f>VLOOKUP($A880,'De Para'!$AI$2:$AL$1051,3,0)</f>
        <v>410</v>
      </c>
      <c r="D880" t="str">
        <f>VLOOKUP($A880,'De Para'!$AI$2:$AL$1051,4,0)</f>
        <v>MG/NE</v>
      </c>
      <c r="E880">
        <v>0</v>
      </c>
      <c r="F880" s="7" t="str">
        <f>VLOOKUP($A880,'[1]PORTE 18-19'!$A$4:$M$1053,13,0)</f>
        <v>PORTE 3</v>
      </c>
      <c r="G880">
        <f>VLOOKUP($F880,'De Para'!$M$2:$O$7,3,0)</f>
        <v>90</v>
      </c>
      <c r="H880" s="7" t="str">
        <f>VLOOKUP($R880,'De Para'!$M$10:$N$25,2,0)</f>
        <v>PERFIL A</v>
      </c>
      <c r="I880" s="7" t="str">
        <f t="shared" ref="I880:I932" si="100">F880&amp;" / "&amp;H880</f>
        <v>PORTE 3 / PERFIL A</v>
      </c>
      <c r="J880" s="1">
        <f>VLOOKUP($A880,'De Para'!$D$2:$E$1051,2,0)</f>
        <v>324096.55000000005</v>
      </c>
      <c r="K880" s="1">
        <f>VLOOKUP($A880,'De Para'!$A$2:$B$1051,2,0)</f>
        <v>123275.18280105955</v>
      </c>
      <c r="L880" s="1">
        <f>VLOOKUP(A880,'De Para'!$G$2:$H$1050,2,0)</f>
        <v>90421.951486092308</v>
      </c>
      <c r="M880">
        <f>VLOOKUP($A880,'De Para'!$J$2:$K$1051,2,0)</f>
        <v>132</v>
      </c>
      <c r="N880">
        <f t="shared" si="96"/>
        <v>1</v>
      </c>
      <c r="O880">
        <f t="shared" si="97"/>
        <v>1</v>
      </c>
      <c r="P880">
        <f t="shared" si="98"/>
        <v>1</v>
      </c>
      <c r="Q880">
        <f t="shared" si="99"/>
        <v>1</v>
      </c>
      <c r="R880" t="str">
        <f t="shared" si="95"/>
        <v>1111</v>
      </c>
      <c r="S880" s="29" t="e">
        <f>J880/#REF!</f>
        <v>#REF!</v>
      </c>
      <c r="T880" s="29" t="e">
        <f>K880/#REF!</f>
        <v>#REF!</v>
      </c>
      <c r="U880" s="29" t="e">
        <f>L880/#REF!</f>
        <v>#REF!</v>
      </c>
      <c r="W880" t="str">
        <f>VLOOKUP(R880,'De Para'!$O$9:$P$25,2,FALSE)</f>
        <v>Lojas com todas as metas</v>
      </c>
      <c r="X880">
        <f>VLOOKUP(W880,content!$B:$C,2,FALSE)</f>
        <v>741869</v>
      </c>
      <c r="Y880">
        <f>VLOOKUP(F880&amp;W880,content!$E:$H,4,FALSE)</f>
        <v>741893</v>
      </c>
    </row>
    <row r="881" spans="1:25" x14ac:dyDescent="0.25">
      <c r="A881">
        <v>1830</v>
      </c>
      <c r="B881" t="str">
        <f>VLOOKUP($A881,'De Para'!$AI$2:$AL$1051,2,0)</f>
        <v>PARANAVAÍ - PR</v>
      </c>
      <c r="C881">
        <f>VLOOKUP($A881,'De Para'!$AI$2:$AL$1051,3,0)</f>
        <v>513</v>
      </c>
      <c r="D881" t="str">
        <f>VLOOKUP($A881,'De Para'!$AI$2:$AL$1051,4,0)</f>
        <v>SUL</v>
      </c>
      <c r="E881">
        <v>0</v>
      </c>
      <c r="F881" s="7" t="str">
        <f>VLOOKUP($A881,'[1]PORTE 18-19'!$A$4:$M$1053,13,0)</f>
        <v>PORTE 2</v>
      </c>
      <c r="G881">
        <f>VLOOKUP($F881,'De Para'!$M$2:$O$7,3,0)</f>
        <v>70</v>
      </c>
      <c r="H881" s="7" t="str">
        <f>VLOOKUP($R881,'De Para'!$M$10:$N$25,2,0)</f>
        <v>PERFIL A</v>
      </c>
      <c r="I881" s="7" t="str">
        <f t="shared" si="100"/>
        <v>PORTE 2 / PERFIL A</v>
      </c>
      <c r="J881" s="1">
        <f>VLOOKUP($A881,'De Para'!$D$2:$E$1051,2,0)</f>
        <v>136732.44</v>
      </c>
      <c r="K881" s="1">
        <f>VLOOKUP($A881,'De Para'!$A$2:$B$1051,2,0)</f>
        <v>115682.03820102678</v>
      </c>
      <c r="L881" s="1">
        <f>VLOOKUP(A881,'De Para'!$G$2:$H$1050,2,0)</f>
        <v>45349.667058600848</v>
      </c>
      <c r="M881">
        <f>VLOOKUP($A881,'De Para'!$J$2:$K$1051,2,0)</f>
        <v>47</v>
      </c>
      <c r="N881">
        <f t="shared" si="96"/>
        <v>1</v>
      </c>
      <c r="O881">
        <f t="shared" si="97"/>
        <v>1</v>
      </c>
      <c r="P881">
        <f t="shared" si="98"/>
        <v>1</v>
      </c>
      <c r="Q881">
        <f t="shared" si="99"/>
        <v>1</v>
      </c>
      <c r="R881" t="str">
        <f t="shared" ref="R881:R933" si="101">IF($E881=0,N881&amp;O881&amp;P881&amp;Q881,N881&amp;0&amp;0&amp;Q881&amp;"M")</f>
        <v>1111</v>
      </c>
      <c r="S881" s="29" t="e">
        <f>J881/#REF!</f>
        <v>#REF!</v>
      </c>
      <c r="T881" s="29" t="e">
        <f>K881/#REF!</f>
        <v>#REF!</v>
      </c>
      <c r="U881" s="29" t="e">
        <f>L881/#REF!</f>
        <v>#REF!</v>
      </c>
      <c r="W881" t="str">
        <f>VLOOKUP(R881,'De Para'!$O$9:$P$25,2,FALSE)</f>
        <v>Lojas com todas as metas</v>
      </c>
      <c r="X881">
        <f>VLOOKUP(W881,content!$B:$C,2,FALSE)</f>
        <v>741869</v>
      </c>
      <c r="Y881">
        <f>VLOOKUP(F881&amp;W881,content!$E:$H,4,FALSE)</f>
        <v>741882</v>
      </c>
    </row>
    <row r="882" spans="1:25" x14ac:dyDescent="0.25">
      <c r="A882">
        <v>1832</v>
      </c>
      <c r="B882" t="str">
        <f>VLOOKUP($A882,'De Para'!$AI$2:$AL$1051,2,0)</f>
        <v>MOB SHOP IGUATEMI - BA</v>
      </c>
      <c r="C882">
        <f>VLOOKUP($A882,'De Para'!$AI$2:$AL$1051,3,0)</f>
        <v>415</v>
      </c>
      <c r="D882" t="str">
        <f>VLOOKUP($A882,'De Para'!$AI$2:$AL$1051,4,0)</f>
        <v>MG/NE</v>
      </c>
      <c r="E882">
        <v>1</v>
      </c>
      <c r="F882" s="7" t="str">
        <f>VLOOKUP($A882,'[1]PORTE 18-19'!$A$4:$M$1053,13,0)</f>
        <v>PORTE 2</v>
      </c>
      <c r="G882">
        <f>VLOOKUP($F882,'De Para'!$M$2:$O$7,3,0)</f>
        <v>70</v>
      </c>
      <c r="H882" s="7" t="str">
        <f>VLOOKUP($R882,'De Para'!$M$10:$N$25,2,0)</f>
        <v>PERFIL L</v>
      </c>
      <c r="I882" s="7" t="str">
        <f t="shared" si="100"/>
        <v>PORTE 2 / PERFIL L</v>
      </c>
      <c r="J882" s="1">
        <f>VLOOKUP($A882,'De Para'!$D$2:$E$1051,2,0)</f>
        <v>59877.27</v>
      </c>
      <c r="K882" s="1">
        <f>VLOOKUP($A882,'De Para'!$A$2:$B$1051,2,0)</f>
        <v>3030.8141510758715</v>
      </c>
      <c r="L882" s="1">
        <f>VLOOKUP(A882,'De Para'!$G$2:$H$1050,2,0)</f>
        <v>402.27575032766197</v>
      </c>
      <c r="M882">
        <f>VLOOKUP($A882,'De Para'!$J$2:$K$1051,2,0)</f>
        <v>33</v>
      </c>
      <c r="N882">
        <f t="shared" si="96"/>
        <v>1</v>
      </c>
      <c r="O882">
        <f t="shared" si="97"/>
        <v>1</v>
      </c>
      <c r="P882">
        <f t="shared" si="98"/>
        <v>1</v>
      </c>
      <c r="Q882">
        <f t="shared" si="99"/>
        <v>1</v>
      </c>
      <c r="R882" t="str">
        <f t="shared" si="101"/>
        <v>1001M</v>
      </c>
      <c r="S882" s="29" t="e">
        <f>J882/#REF!</f>
        <v>#REF!</v>
      </c>
      <c r="T882" s="29" t="e">
        <f>K882/#REF!</f>
        <v>#REF!</v>
      </c>
      <c r="U882" s="29" t="e">
        <f>L882/#REF!</f>
        <v>#REF!</v>
      </c>
      <c r="W882" t="str">
        <f>VLOOKUP(R882,'De Para'!$O$9:$P$25,2,FALSE)</f>
        <v>Lojas Mobile com todas as metas</v>
      </c>
      <c r="X882">
        <f>VLOOKUP(W882,content!$B:$C,2,FALSE)</f>
        <v>741871</v>
      </c>
      <c r="Y882">
        <f>VLOOKUP(F882&amp;W882,content!$E:$H,4,FALSE)</f>
        <v>741891</v>
      </c>
    </row>
    <row r="883" spans="1:25" x14ac:dyDescent="0.25">
      <c r="A883">
        <v>1833</v>
      </c>
      <c r="B883" t="str">
        <f>VLOOKUP($A883,'De Para'!$AI$2:$AL$1051,2,0)</f>
        <v>MOB NORTE SHOP - BA</v>
      </c>
      <c r="C883">
        <f>VLOOKUP($A883,'De Para'!$AI$2:$AL$1051,3,0)</f>
        <v>415</v>
      </c>
      <c r="D883" t="str">
        <f>VLOOKUP($A883,'De Para'!$AI$2:$AL$1051,4,0)</f>
        <v>MG/NE</v>
      </c>
      <c r="E883">
        <v>1</v>
      </c>
      <c r="F883" s="7" t="str">
        <f>VLOOKUP($A883,'[1]PORTE 18-19'!$A$4:$M$1053,13,0)</f>
        <v>PORTE 1</v>
      </c>
      <c r="G883">
        <f>VLOOKUP($F883,'De Para'!$M$2:$O$7,3,0)</f>
        <v>65</v>
      </c>
      <c r="H883" s="7" t="str">
        <f>VLOOKUP($R883,'De Para'!$M$10:$N$25,2,0)</f>
        <v>PERFIL L</v>
      </c>
      <c r="I883" s="7" t="str">
        <f t="shared" si="100"/>
        <v>PORTE 1 / PERFIL L</v>
      </c>
      <c r="J883" s="1">
        <f>VLOOKUP($A883,'De Para'!$D$2:$E$1051,2,0)</f>
        <v>51616.38</v>
      </c>
      <c r="K883" s="1">
        <f>VLOOKUP($A883,'De Para'!$A$2:$B$1051,2,0)</f>
        <v>1908.7781487868829</v>
      </c>
      <c r="L883" s="1">
        <f>VLOOKUP(A883,'De Para'!$G$2:$H$1050,2,0)</f>
        <v>220.8981263123851</v>
      </c>
      <c r="M883">
        <f>VLOOKUP($A883,'De Para'!$J$2:$K$1051,2,0)</f>
        <v>41</v>
      </c>
      <c r="N883">
        <f t="shared" si="96"/>
        <v>1</v>
      </c>
      <c r="O883">
        <f t="shared" si="97"/>
        <v>1</v>
      </c>
      <c r="P883">
        <f t="shared" si="98"/>
        <v>1</v>
      </c>
      <c r="Q883">
        <f t="shared" si="99"/>
        <v>1</v>
      </c>
      <c r="R883" t="str">
        <f t="shared" si="101"/>
        <v>1001M</v>
      </c>
      <c r="S883" s="29" t="e">
        <f>J883/#REF!</f>
        <v>#REF!</v>
      </c>
      <c r="T883" s="29" t="e">
        <f>K883/#REF!</f>
        <v>#REF!</v>
      </c>
      <c r="U883" s="29" t="e">
        <f>L883/#REF!</f>
        <v>#REF!</v>
      </c>
      <c r="W883" t="str">
        <f>VLOOKUP(R883,'De Para'!$O$9:$P$25,2,FALSE)</f>
        <v>Lojas Mobile com todas as metas</v>
      </c>
      <c r="X883">
        <f>VLOOKUP(W883,content!$B:$C,2,FALSE)</f>
        <v>741871</v>
      </c>
      <c r="Y883">
        <f>VLOOKUP(F883&amp;W883,content!$E:$H,4,FALSE)</f>
        <v>741870</v>
      </c>
    </row>
    <row r="884" spans="1:25" x14ac:dyDescent="0.25">
      <c r="A884">
        <v>1834</v>
      </c>
      <c r="B884" t="str">
        <f>VLOOKUP($A884,'De Para'!$AI$2:$AL$1051,2,0)</f>
        <v>MOB SHOP RECIFE - PE</v>
      </c>
      <c r="C884">
        <f>VLOOKUP($A884,'De Para'!$AI$2:$AL$1051,3,0)</f>
        <v>612</v>
      </c>
      <c r="D884" t="str">
        <f>VLOOKUP($A884,'De Para'!$AI$2:$AL$1051,4,0)</f>
        <v>PREMIUM</v>
      </c>
      <c r="E884">
        <v>1</v>
      </c>
      <c r="F884" s="7" t="str">
        <f>VLOOKUP($A884,'[1]PORTE 18-19'!$A$4:$M$1053,13,0)</f>
        <v>PORTE 3</v>
      </c>
      <c r="G884">
        <f>VLOOKUP($F884,'De Para'!$M$2:$O$7,3,0)</f>
        <v>90</v>
      </c>
      <c r="H884" s="7" t="str">
        <f>VLOOKUP($R884,'De Para'!$M$10:$N$25,2,0)</f>
        <v>PERFIL M</v>
      </c>
      <c r="I884" s="7" t="str">
        <f t="shared" si="100"/>
        <v>PORTE 3 / PERFIL M</v>
      </c>
      <c r="J884" s="1">
        <f>VLOOKUP($A884,'De Para'!$D$2:$E$1051,2,0)</f>
        <v>0</v>
      </c>
      <c r="K884" s="1">
        <f>VLOOKUP($A884,'De Para'!$A$2:$B$1051,2,0)</f>
        <v>13257.620407939456</v>
      </c>
      <c r="L884" s="1">
        <f>VLOOKUP(A884,'De Para'!$G$2:$H$1050,2,0)</f>
        <v>380.69895984907964</v>
      </c>
      <c r="M884">
        <f>VLOOKUP($A884,'De Para'!$J$2:$K$1051,2,0)</f>
        <v>48</v>
      </c>
      <c r="N884">
        <f t="shared" si="96"/>
        <v>0</v>
      </c>
      <c r="O884">
        <f t="shared" si="97"/>
        <v>1</v>
      </c>
      <c r="P884">
        <f t="shared" si="98"/>
        <v>1</v>
      </c>
      <c r="Q884">
        <f t="shared" si="99"/>
        <v>1</v>
      </c>
      <c r="R884" t="str">
        <f t="shared" si="101"/>
        <v>0001M</v>
      </c>
      <c r="S884" s="29" t="e">
        <f>J884/#REF!</f>
        <v>#REF!</v>
      </c>
      <c r="T884" s="29" t="e">
        <f>K884/#REF!</f>
        <v>#REF!</v>
      </c>
      <c r="U884" s="29" t="e">
        <f>L884/#REF!</f>
        <v>#REF!</v>
      </c>
      <c r="W884" t="str">
        <f>VLOOKUP(R884,'De Para'!$O$9:$P$25,2,FALSE)</f>
        <v>Lojas Mobile sem meta de CDC</v>
      </c>
      <c r="X884">
        <f>VLOOKUP(W884,content!$B:$C,2,FALSE)</f>
        <v>741873</v>
      </c>
      <c r="Y884">
        <f>VLOOKUP(F884&amp;W884,content!$E:$H,4,FALSE)</f>
        <v>741903</v>
      </c>
    </row>
    <row r="885" spans="1:25" x14ac:dyDescent="0.25">
      <c r="A885">
        <v>1835</v>
      </c>
      <c r="B885" t="str">
        <f>VLOOKUP($A885,'De Para'!$AI$2:$AL$1051,2,0)</f>
        <v>MOB SHOP TACARUMA - PE</v>
      </c>
      <c r="C885">
        <f>VLOOKUP($A885,'De Para'!$AI$2:$AL$1051,3,0)</f>
        <v>417</v>
      </c>
      <c r="D885" t="str">
        <f>VLOOKUP($A885,'De Para'!$AI$2:$AL$1051,4,0)</f>
        <v>MG/NE</v>
      </c>
      <c r="E885">
        <v>1</v>
      </c>
      <c r="F885" s="7" t="str">
        <f>VLOOKUP($A885,'[1]PORTE 18-19'!$A$4:$M$1053,13,0)</f>
        <v>PORTE 2</v>
      </c>
      <c r="G885">
        <f>VLOOKUP($F885,'De Para'!$M$2:$O$7,3,0)</f>
        <v>70</v>
      </c>
      <c r="H885" s="7" t="str">
        <f>VLOOKUP($R885,'De Para'!$M$10:$N$25,2,0)</f>
        <v>PERFIL L</v>
      </c>
      <c r="I885" s="7" t="str">
        <f t="shared" si="100"/>
        <v>PORTE 2 / PERFIL L</v>
      </c>
      <c r="J885" s="1">
        <f>VLOOKUP($A885,'De Para'!$D$2:$E$1051,2,0)</f>
        <v>41822.9</v>
      </c>
      <c r="K885" s="1">
        <f>VLOOKUP($A885,'De Para'!$A$2:$B$1051,2,0)</f>
        <v>2314.5384749890504</v>
      </c>
      <c r="L885" s="1">
        <f>VLOOKUP(A885,'De Para'!$G$2:$H$1050,2,0)</f>
        <v>593.57602265720141</v>
      </c>
      <c r="M885">
        <f>VLOOKUP($A885,'De Para'!$J$2:$K$1051,2,0)</f>
        <v>44</v>
      </c>
      <c r="N885">
        <f t="shared" ref="N885:N937" si="102">IF(J885&gt;0,1,0)</f>
        <v>1</v>
      </c>
      <c r="O885">
        <f t="shared" ref="O885:O937" si="103">IF(K885&gt;0,1,0)</f>
        <v>1</v>
      </c>
      <c r="P885">
        <f t="shared" ref="P885:P937" si="104">IF(L885&gt;0,1,0)</f>
        <v>1</v>
      </c>
      <c r="Q885">
        <f t="shared" ref="Q885:Q937" si="105">IF(M885&gt;0,1,0)</f>
        <v>1</v>
      </c>
      <c r="R885" t="str">
        <f t="shared" si="101"/>
        <v>1001M</v>
      </c>
      <c r="S885" s="29" t="e">
        <f>J885/#REF!</f>
        <v>#REF!</v>
      </c>
      <c r="T885" s="29" t="e">
        <f>K885/#REF!</f>
        <v>#REF!</v>
      </c>
      <c r="U885" s="29" t="e">
        <f>L885/#REF!</f>
        <v>#REF!</v>
      </c>
      <c r="W885" t="str">
        <f>VLOOKUP(R885,'De Para'!$O$9:$P$25,2,FALSE)</f>
        <v>Lojas Mobile com todas as metas</v>
      </c>
      <c r="X885">
        <f>VLOOKUP(W885,content!$B:$C,2,FALSE)</f>
        <v>741871</v>
      </c>
      <c r="Y885">
        <f>VLOOKUP(F885&amp;W885,content!$E:$H,4,FALSE)</f>
        <v>741891</v>
      </c>
    </row>
    <row r="886" spans="1:25" x14ac:dyDescent="0.25">
      <c r="A886">
        <v>1837</v>
      </c>
      <c r="B886" t="str">
        <f>VLOOKUP($A886,'De Para'!$AI$2:$AL$1051,2,0)</f>
        <v>MOB NORTE SHOP - CE</v>
      </c>
      <c r="C886">
        <f>VLOOKUP($A886,'De Para'!$AI$2:$AL$1051,3,0)</f>
        <v>418</v>
      </c>
      <c r="D886" t="str">
        <f>VLOOKUP($A886,'De Para'!$AI$2:$AL$1051,4,0)</f>
        <v>MG/NE</v>
      </c>
      <c r="E886">
        <v>1</v>
      </c>
      <c r="F886" s="7" t="str">
        <f>VLOOKUP($A886,'[1]PORTE 18-19'!$A$4:$M$1053,13,0)</f>
        <v>PORTE 1</v>
      </c>
      <c r="G886">
        <f>VLOOKUP($F886,'De Para'!$M$2:$O$7,3,0)</f>
        <v>65</v>
      </c>
      <c r="H886" s="7" t="str">
        <f>VLOOKUP($R886,'De Para'!$M$10:$N$25,2,0)</f>
        <v>PERFIL L</v>
      </c>
      <c r="I886" s="7" t="str">
        <f t="shared" si="100"/>
        <v>PORTE 1 / PERFIL L</v>
      </c>
      <c r="J886" s="1">
        <f>VLOOKUP($A886,'De Para'!$D$2:$E$1051,2,0)</f>
        <v>34741.919999999998</v>
      </c>
      <c r="K886" s="1">
        <f>VLOOKUP($A886,'De Para'!$A$2:$B$1051,2,0)</f>
        <v>1180.1933884641294</v>
      </c>
      <c r="L886" s="1">
        <f>VLOOKUP(A886,'De Para'!$G$2:$H$1050,2,0)</f>
        <v>113.00122649878634</v>
      </c>
      <c r="M886">
        <f>VLOOKUP($A886,'De Para'!$J$2:$K$1051,2,0)</f>
        <v>33</v>
      </c>
      <c r="N886">
        <f t="shared" si="102"/>
        <v>1</v>
      </c>
      <c r="O886">
        <f t="shared" si="103"/>
        <v>1</v>
      </c>
      <c r="P886">
        <f t="shared" si="104"/>
        <v>1</v>
      </c>
      <c r="Q886">
        <f t="shared" si="105"/>
        <v>1</v>
      </c>
      <c r="R886" t="str">
        <f t="shared" si="101"/>
        <v>1001M</v>
      </c>
      <c r="S886" s="29" t="e">
        <f>J886/#REF!</f>
        <v>#REF!</v>
      </c>
      <c r="T886" s="29" t="e">
        <f>K886/#REF!</f>
        <v>#REF!</v>
      </c>
      <c r="U886" s="29" t="e">
        <f>L886/#REF!</f>
        <v>#REF!</v>
      </c>
      <c r="W886" t="str">
        <f>VLOOKUP(R886,'De Para'!$O$9:$P$25,2,FALSE)</f>
        <v>Lojas Mobile com todas as metas</v>
      </c>
      <c r="X886">
        <f>VLOOKUP(W886,content!$B:$C,2,FALSE)</f>
        <v>741871</v>
      </c>
      <c r="Y886">
        <f>VLOOKUP(F886&amp;W886,content!$E:$H,4,FALSE)</f>
        <v>741870</v>
      </c>
    </row>
    <row r="887" spans="1:25" x14ac:dyDescent="0.25">
      <c r="A887">
        <v>1838</v>
      </c>
      <c r="B887" t="str">
        <f>VLOOKUP($A887,'De Para'!$AI$2:$AL$1051,2,0)</f>
        <v>HIPER CENTER - MS</v>
      </c>
      <c r="C887">
        <f>VLOOKUP($A887,'De Para'!$AI$2:$AL$1051,3,0)</f>
        <v>516</v>
      </c>
      <c r="D887" t="str">
        <f>VLOOKUP($A887,'De Para'!$AI$2:$AL$1051,4,0)</f>
        <v>SUL</v>
      </c>
      <c r="E887">
        <v>0</v>
      </c>
      <c r="F887" s="7" t="str">
        <f>VLOOKUP($A887,'[1]PORTE 18-19'!$A$4:$M$1053,13,0)</f>
        <v>PORTE 2</v>
      </c>
      <c r="G887">
        <f>VLOOKUP($F887,'De Para'!$M$2:$O$7,3,0)</f>
        <v>70</v>
      </c>
      <c r="H887" s="7" t="str">
        <f>VLOOKUP($R887,'De Para'!$M$10:$N$25,2,0)</f>
        <v>PERFIL A</v>
      </c>
      <c r="I887" s="7" t="str">
        <f t="shared" si="100"/>
        <v>PORTE 2 / PERFIL A</v>
      </c>
      <c r="J887" s="1">
        <f>VLOOKUP($A887,'De Para'!$D$2:$E$1051,2,0)</f>
        <v>208453.78999999998</v>
      </c>
      <c r="K887" s="1">
        <f>VLOOKUP($A887,'De Para'!$A$2:$B$1051,2,0)</f>
        <v>142242.54978277368</v>
      </c>
      <c r="L887" s="1">
        <f>VLOOKUP(A887,'De Para'!$G$2:$H$1050,2,0)</f>
        <v>33506.797794971484</v>
      </c>
      <c r="M887">
        <f>VLOOKUP($A887,'De Para'!$J$2:$K$1051,2,0)</f>
        <v>36</v>
      </c>
      <c r="N887">
        <f t="shared" si="102"/>
        <v>1</v>
      </c>
      <c r="O887">
        <f t="shared" si="103"/>
        <v>1</v>
      </c>
      <c r="P887">
        <f t="shared" si="104"/>
        <v>1</v>
      </c>
      <c r="Q887">
        <f t="shared" si="105"/>
        <v>1</v>
      </c>
      <c r="R887" t="str">
        <f t="shared" si="101"/>
        <v>1111</v>
      </c>
      <c r="S887" s="29" t="e">
        <f>J887/#REF!</f>
        <v>#REF!</v>
      </c>
      <c r="T887" s="29" t="e">
        <f>K887/#REF!</f>
        <v>#REF!</v>
      </c>
      <c r="U887" s="29" t="e">
        <f>L887/#REF!</f>
        <v>#REF!</v>
      </c>
      <c r="W887" t="str">
        <f>VLOOKUP(R887,'De Para'!$O$9:$P$25,2,FALSE)</f>
        <v>Lojas com todas as metas</v>
      </c>
      <c r="X887">
        <f>VLOOKUP(W887,content!$B:$C,2,FALSE)</f>
        <v>741869</v>
      </c>
      <c r="Y887">
        <f>VLOOKUP(F887&amp;W887,content!$E:$H,4,FALSE)</f>
        <v>741882</v>
      </c>
    </row>
    <row r="888" spans="1:25" x14ac:dyDescent="0.25">
      <c r="A888">
        <v>1839</v>
      </c>
      <c r="B888" t="str">
        <f>VLOOKUP($A888,'De Para'!$AI$2:$AL$1051,2,0)</f>
        <v>SÃO JOÃO DE MERITI 1 - RJ</v>
      </c>
      <c r="C888">
        <f>VLOOKUP($A888,'De Para'!$AI$2:$AL$1051,3,0)</f>
        <v>217</v>
      </c>
      <c r="D888" t="str">
        <f>VLOOKUP($A888,'De Para'!$AI$2:$AL$1051,4,0)</f>
        <v>RIO/ES</v>
      </c>
      <c r="E888">
        <v>0</v>
      </c>
      <c r="F888" s="7" t="str">
        <f>VLOOKUP($A888,'[1]PORTE 18-19'!$A$4:$M$1053,13,0)</f>
        <v>PORTE 3</v>
      </c>
      <c r="G888">
        <f>VLOOKUP($F888,'De Para'!$M$2:$O$7,3,0)</f>
        <v>90</v>
      </c>
      <c r="H888" s="7" t="str">
        <f>VLOOKUP($R888,'De Para'!$M$10:$N$25,2,0)</f>
        <v>PERFIL A</v>
      </c>
      <c r="I888" s="7" t="str">
        <f t="shared" si="100"/>
        <v>PORTE 3 / PERFIL A</v>
      </c>
      <c r="J888" s="1">
        <f>VLOOKUP($A888,'De Para'!$D$2:$E$1051,2,0)</f>
        <v>326245.25999999995</v>
      </c>
      <c r="K888" s="1">
        <f>VLOOKUP($A888,'De Para'!$A$2:$B$1051,2,0)</f>
        <v>475429.83883105387</v>
      </c>
      <c r="L888" s="1">
        <f>VLOOKUP(A888,'De Para'!$G$2:$H$1050,2,0)</f>
        <v>61443.487705425803</v>
      </c>
      <c r="M888">
        <f>VLOOKUP($A888,'De Para'!$J$2:$K$1051,2,0)</f>
        <v>71</v>
      </c>
      <c r="N888">
        <f t="shared" si="102"/>
        <v>1</v>
      </c>
      <c r="O888">
        <f t="shared" si="103"/>
        <v>1</v>
      </c>
      <c r="P888">
        <f t="shared" si="104"/>
        <v>1</v>
      </c>
      <c r="Q888">
        <f t="shared" si="105"/>
        <v>1</v>
      </c>
      <c r="R888" t="str">
        <f t="shared" si="101"/>
        <v>1111</v>
      </c>
      <c r="S888" s="29" t="e">
        <f>J888/#REF!</f>
        <v>#REF!</v>
      </c>
      <c r="T888" s="29" t="e">
        <f>K888/#REF!</f>
        <v>#REF!</v>
      </c>
      <c r="U888" s="29" t="e">
        <f>L888/#REF!</f>
        <v>#REF!</v>
      </c>
      <c r="W888" t="str">
        <f>VLOOKUP(R888,'De Para'!$O$9:$P$25,2,FALSE)</f>
        <v>Lojas com todas as metas</v>
      </c>
      <c r="X888">
        <f>VLOOKUP(W888,content!$B:$C,2,FALSE)</f>
        <v>741869</v>
      </c>
      <c r="Y888">
        <f>VLOOKUP(F888&amp;W888,content!$E:$H,4,FALSE)</f>
        <v>741893</v>
      </c>
    </row>
    <row r="889" spans="1:25" x14ac:dyDescent="0.25">
      <c r="A889">
        <v>1841</v>
      </c>
      <c r="B889" t="str">
        <f>VLOOKUP($A889,'De Para'!$AI$2:$AL$1051,2,0)</f>
        <v>SHOPPING TRÊS AMÉRICAS - MT</v>
      </c>
      <c r="C889">
        <f>VLOOKUP($A889,'De Para'!$AI$2:$AL$1051,3,0)</f>
        <v>110</v>
      </c>
      <c r="D889" t="str">
        <f>VLOOKUP($A889,'De Para'!$AI$2:$AL$1051,4,0)</f>
        <v>SPI/CO</v>
      </c>
      <c r="E889">
        <v>0</v>
      </c>
      <c r="F889" s="7" t="str">
        <f>VLOOKUP($A889,'[1]PORTE 18-19'!$A$4:$M$1053,13,0)</f>
        <v>PORTE 4</v>
      </c>
      <c r="G889">
        <f>VLOOKUP($F889,'De Para'!$M$2:$O$7,3,0)</f>
        <v>115</v>
      </c>
      <c r="H889" s="7" t="str">
        <f>VLOOKUP($R889,'De Para'!$M$10:$N$25,2,0)</f>
        <v>PERFIL A</v>
      </c>
      <c r="I889" s="7" t="str">
        <f t="shared" si="100"/>
        <v>PORTE 4 / PERFIL A</v>
      </c>
      <c r="J889" s="1">
        <f>VLOOKUP($A889,'De Para'!$D$2:$E$1051,2,0)</f>
        <v>232810.62000000005</v>
      </c>
      <c r="K889" s="1">
        <f>VLOOKUP($A889,'De Para'!$A$2:$B$1051,2,0)</f>
        <v>349268.14111039753</v>
      </c>
      <c r="L889" s="1">
        <f>VLOOKUP(A889,'De Para'!$G$2:$H$1050,2,0)</f>
        <v>48822.085228730095</v>
      </c>
      <c r="M889">
        <f>VLOOKUP($A889,'De Para'!$J$2:$K$1051,2,0)</f>
        <v>47</v>
      </c>
      <c r="N889">
        <f t="shared" si="102"/>
        <v>1</v>
      </c>
      <c r="O889">
        <f t="shared" si="103"/>
        <v>1</v>
      </c>
      <c r="P889">
        <f t="shared" si="104"/>
        <v>1</v>
      </c>
      <c r="Q889">
        <f t="shared" si="105"/>
        <v>1</v>
      </c>
      <c r="R889" t="str">
        <f t="shared" si="101"/>
        <v>1111</v>
      </c>
      <c r="S889" s="29" t="e">
        <f>J889/#REF!</f>
        <v>#REF!</v>
      </c>
      <c r="T889" s="29" t="e">
        <f>K889/#REF!</f>
        <v>#REF!</v>
      </c>
      <c r="U889" s="29" t="e">
        <f>L889/#REF!</f>
        <v>#REF!</v>
      </c>
      <c r="W889" t="str">
        <f>VLOOKUP(R889,'De Para'!$O$9:$P$25,2,FALSE)</f>
        <v>Lojas com todas as metas</v>
      </c>
      <c r="X889">
        <f>VLOOKUP(W889,content!$B:$C,2,FALSE)</f>
        <v>741869</v>
      </c>
      <c r="Y889">
        <f>VLOOKUP(F889&amp;W889,content!$E:$H,4,FALSE)</f>
        <v>741916</v>
      </c>
    </row>
    <row r="890" spans="1:25" x14ac:dyDescent="0.25">
      <c r="A890">
        <v>1845</v>
      </c>
      <c r="B890" t="str">
        <f>VLOOKUP($A890,'De Para'!$AI$2:$AL$1051,2,0)</f>
        <v xml:space="preserve">SHOP. ESTAÇÃO CUIABÁ </v>
      </c>
      <c r="C890">
        <f>VLOOKUP($A890,'De Para'!$AI$2:$AL$1051,3,0)</f>
        <v>611</v>
      </c>
      <c r="D890" t="str">
        <f>VLOOKUP($A890,'De Para'!$AI$2:$AL$1051,4,0)</f>
        <v>PREMIUM</v>
      </c>
      <c r="E890">
        <v>0</v>
      </c>
      <c r="F890" s="7" t="str">
        <f>VLOOKUP($A890,'[1]PORTE 18-19'!$A$4:$M$1053,13,0)</f>
        <v>PORTE 1</v>
      </c>
      <c r="G890">
        <f>VLOOKUP($F890,'De Para'!$M$2:$O$7,3,0)</f>
        <v>65</v>
      </c>
      <c r="H890" s="7" t="str">
        <f>VLOOKUP($R890,'De Para'!$M$10:$N$25,2,0)</f>
        <v>PERFIL A</v>
      </c>
      <c r="I890" s="7" t="str">
        <f t="shared" si="100"/>
        <v>PORTE 1 / PERFIL A</v>
      </c>
      <c r="J890" s="1">
        <f>VLOOKUP($A890,'De Para'!$D$2:$E$1051,2,0)</f>
        <v>19937.590000000004</v>
      </c>
      <c r="K890" s="1">
        <f>VLOOKUP($A890,'De Para'!$A$2:$B$1051,2,0)</f>
        <v>70269.132739465829</v>
      </c>
      <c r="L890" s="1">
        <f>VLOOKUP(A890,'De Para'!$G$2:$H$1050,2,0)</f>
        <v>21555.662646553479</v>
      </c>
      <c r="M890">
        <f>VLOOKUP($A890,'De Para'!$J$2:$K$1051,2,0)</f>
        <v>27</v>
      </c>
      <c r="N890">
        <f t="shared" si="102"/>
        <v>1</v>
      </c>
      <c r="O890">
        <f t="shared" si="103"/>
        <v>1</v>
      </c>
      <c r="P890">
        <f t="shared" si="104"/>
        <v>1</v>
      </c>
      <c r="Q890">
        <f t="shared" si="105"/>
        <v>1</v>
      </c>
      <c r="R890" t="str">
        <f t="shared" si="101"/>
        <v>1111</v>
      </c>
      <c r="S890" s="29" t="e">
        <f>J890/#REF!</f>
        <v>#REF!</v>
      </c>
      <c r="T890" s="29" t="e">
        <f>K890/#REF!</f>
        <v>#REF!</v>
      </c>
      <c r="U890" s="29" t="e">
        <f>L890/#REF!</f>
        <v>#REF!</v>
      </c>
      <c r="W890" t="str">
        <f>VLOOKUP(R890,'De Para'!$O$9:$P$25,2,FALSE)</f>
        <v>Lojas com todas as metas</v>
      </c>
      <c r="X890">
        <f>VLOOKUP(W890,content!$B:$C,2,FALSE)</f>
        <v>741869</v>
      </c>
      <c r="Y890">
        <f>VLOOKUP(F890&amp;W890,content!$E:$H,4,FALSE)</f>
        <v>741858</v>
      </c>
    </row>
    <row r="891" spans="1:25" x14ac:dyDescent="0.25">
      <c r="A891">
        <v>1846</v>
      </c>
      <c r="B891" t="str">
        <f>VLOOKUP($A891,'De Para'!$AI$2:$AL$1051,2,0)</f>
        <v>SHOP PATIO NORTE - MA</v>
      </c>
      <c r="C891">
        <f>VLOOKUP($A891,'De Para'!$AI$2:$AL$1051,3,0)</f>
        <v>418</v>
      </c>
      <c r="D891" t="str">
        <f>VLOOKUP($A891,'De Para'!$AI$2:$AL$1051,4,0)</f>
        <v>MG/NE</v>
      </c>
      <c r="E891">
        <v>0</v>
      </c>
      <c r="F891" s="7" t="str">
        <f>VLOOKUP($A891,'[1]PORTE 18-19'!$A$4:$M$1053,13,0)</f>
        <v>PORTE 2</v>
      </c>
      <c r="G891">
        <f>VLOOKUP($F891,'De Para'!$M$2:$O$7,3,0)</f>
        <v>70</v>
      </c>
      <c r="H891" s="7" t="str">
        <f>VLOOKUP($R891,'De Para'!$M$10:$N$25,2,0)</f>
        <v>PERFIL A</v>
      </c>
      <c r="I891" s="7" t="str">
        <f t="shared" si="100"/>
        <v>PORTE 2 / PERFIL A</v>
      </c>
      <c r="J891" s="1">
        <f>VLOOKUP($A891,'De Para'!$D$2:$E$1051,2,0)</f>
        <v>123193.32</v>
      </c>
      <c r="K891" s="1">
        <f>VLOOKUP($A891,'De Para'!$A$2:$B$1051,2,0)</f>
        <v>163731.72175314455</v>
      </c>
      <c r="L891" s="1">
        <f>VLOOKUP(A891,'De Para'!$G$2:$H$1050,2,0)</f>
        <v>48517.127999194607</v>
      </c>
      <c r="M891">
        <f>VLOOKUP($A891,'De Para'!$J$2:$K$1051,2,0)</f>
        <v>99</v>
      </c>
      <c r="N891">
        <f t="shared" si="102"/>
        <v>1</v>
      </c>
      <c r="O891">
        <f t="shared" si="103"/>
        <v>1</v>
      </c>
      <c r="P891">
        <f t="shared" si="104"/>
        <v>1</v>
      </c>
      <c r="Q891">
        <f t="shared" si="105"/>
        <v>1</v>
      </c>
      <c r="R891" t="str">
        <f t="shared" si="101"/>
        <v>1111</v>
      </c>
      <c r="S891" s="29" t="e">
        <f>J891/#REF!</f>
        <v>#REF!</v>
      </c>
      <c r="T891" s="29" t="e">
        <f>K891/#REF!</f>
        <v>#REF!</v>
      </c>
      <c r="U891" s="29" t="e">
        <f>L891/#REF!</f>
        <v>#REF!</v>
      </c>
      <c r="W891" t="str">
        <f>VLOOKUP(R891,'De Para'!$O$9:$P$25,2,FALSE)</f>
        <v>Lojas com todas as metas</v>
      </c>
      <c r="X891">
        <f>VLOOKUP(W891,content!$B:$C,2,FALSE)</f>
        <v>741869</v>
      </c>
      <c r="Y891">
        <f>VLOOKUP(F891&amp;W891,content!$E:$H,4,FALSE)</f>
        <v>741882</v>
      </c>
    </row>
    <row r="892" spans="1:25" x14ac:dyDescent="0.25">
      <c r="A892">
        <v>1848</v>
      </c>
      <c r="B892" t="str">
        <f>VLOOKUP($A892,'De Para'!$AI$2:$AL$1051,2,0)</f>
        <v>PIO XII - GOIÂNIA - GO</v>
      </c>
      <c r="C892">
        <f>VLOOKUP($A892,'De Para'!$AI$2:$AL$1051,3,0)</f>
        <v>118</v>
      </c>
      <c r="D892" t="str">
        <f>VLOOKUP($A892,'De Para'!$AI$2:$AL$1051,4,0)</f>
        <v>SPI/CO</v>
      </c>
      <c r="E892">
        <v>0</v>
      </c>
      <c r="F892" s="7" t="str">
        <f>VLOOKUP($A892,'[1]PORTE 18-19'!$A$4:$M$1053,13,0)</f>
        <v>PORTE 1</v>
      </c>
      <c r="G892">
        <f>VLOOKUP($F892,'De Para'!$M$2:$O$7,3,0)</f>
        <v>65</v>
      </c>
      <c r="H892" s="7" t="str">
        <f>VLOOKUP($R892,'De Para'!$M$10:$N$25,2,0)</f>
        <v>PERFIL A</v>
      </c>
      <c r="I892" s="7" t="str">
        <f t="shared" si="100"/>
        <v>PORTE 1 / PERFIL A</v>
      </c>
      <c r="J892" s="1">
        <f>VLOOKUP($A892,'De Para'!$D$2:$E$1051,2,0)</f>
        <v>159071.81</v>
      </c>
      <c r="K892" s="1">
        <f>VLOOKUP($A892,'De Para'!$A$2:$B$1051,2,0)</f>
        <v>91637.513318529862</v>
      </c>
      <c r="L892" s="1">
        <f>VLOOKUP(A892,'De Para'!$G$2:$H$1050,2,0)</f>
        <v>54636.405856016238</v>
      </c>
      <c r="M892">
        <f>VLOOKUP($A892,'De Para'!$J$2:$K$1051,2,0)</f>
        <v>65</v>
      </c>
      <c r="N892">
        <f t="shared" si="102"/>
        <v>1</v>
      </c>
      <c r="O892">
        <f t="shared" si="103"/>
        <v>1</v>
      </c>
      <c r="P892">
        <f t="shared" si="104"/>
        <v>1</v>
      </c>
      <c r="Q892">
        <f t="shared" si="105"/>
        <v>1</v>
      </c>
      <c r="R892" t="str">
        <f t="shared" si="101"/>
        <v>1111</v>
      </c>
      <c r="S892" s="29" t="e">
        <f>J892/#REF!</f>
        <v>#REF!</v>
      </c>
      <c r="T892" s="29" t="e">
        <f>K892/#REF!</f>
        <v>#REF!</v>
      </c>
      <c r="U892" s="29" t="e">
        <f>L892/#REF!</f>
        <v>#REF!</v>
      </c>
      <c r="W892" t="str">
        <f>VLOOKUP(R892,'De Para'!$O$9:$P$25,2,FALSE)</f>
        <v>Lojas com todas as metas</v>
      </c>
      <c r="X892">
        <f>VLOOKUP(W892,content!$B:$C,2,FALSE)</f>
        <v>741869</v>
      </c>
      <c r="Y892">
        <f>VLOOKUP(F892&amp;W892,content!$E:$H,4,FALSE)</f>
        <v>741858</v>
      </c>
    </row>
    <row r="893" spans="1:25" x14ac:dyDescent="0.25">
      <c r="A893">
        <v>1852</v>
      </c>
      <c r="B893" t="str">
        <f>VLOOKUP($A893,'De Para'!$AI$2:$AL$1051,2,0)</f>
        <v>IMBIRIBEIRA 6 - PE</v>
      </c>
      <c r="C893">
        <f>VLOOKUP($A893,'De Para'!$AI$2:$AL$1051,3,0)</f>
        <v>417</v>
      </c>
      <c r="D893" t="str">
        <f>VLOOKUP($A893,'De Para'!$AI$2:$AL$1051,4,0)</f>
        <v>MG/NE</v>
      </c>
      <c r="E893">
        <v>0</v>
      </c>
      <c r="F893" s="7" t="str">
        <f>VLOOKUP($A893,'[1]PORTE 18-19'!$A$4:$M$1053,13,0)</f>
        <v>PORTE 2</v>
      </c>
      <c r="G893">
        <f>VLOOKUP($F893,'De Para'!$M$2:$O$7,3,0)</f>
        <v>70</v>
      </c>
      <c r="H893" s="7" t="str">
        <f>VLOOKUP($R893,'De Para'!$M$10:$N$25,2,0)</f>
        <v>PERFIL A</v>
      </c>
      <c r="I893" s="7" t="str">
        <f t="shared" si="100"/>
        <v>PORTE 2 / PERFIL A</v>
      </c>
      <c r="J893" s="1">
        <f>VLOOKUP($A893,'De Para'!$D$2:$E$1051,2,0)</f>
        <v>75356.179999999993</v>
      </c>
      <c r="K893" s="1">
        <f>VLOOKUP($A893,'De Para'!$A$2:$B$1051,2,0)</f>
        <v>276136.62515631848</v>
      </c>
      <c r="L893" s="1">
        <f>VLOOKUP(A893,'De Para'!$G$2:$H$1050,2,0)</f>
        <v>33801.085431147563</v>
      </c>
      <c r="M893">
        <f>VLOOKUP($A893,'De Para'!$J$2:$K$1051,2,0)</f>
        <v>39</v>
      </c>
      <c r="N893">
        <f t="shared" si="102"/>
        <v>1</v>
      </c>
      <c r="O893">
        <f t="shared" si="103"/>
        <v>1</v>
      </c>
      <c r="P893">
        <f t="shared" si="104"/>
        <v>1</v>
      </c>
      <c r="Q893">
        <f t="shared" si="105"/>
        <v>1</v>
      </c>
      <c r="R893" t="str">
        <f t="shared" si="101"/>
        <v>1111</v>
      </c>
      <c r="S893" s="29" t="e">
        <f>J893/#REF!</f>
        <v>#REF!</v>
      </c>
      <c r="T893" s="29" t="e">
        <f>K893/#REF!</f>
        <v>#REF!</v>
      </c>
      <c r="U893" s="29" t="e">
        <f>L893/#REF!</f>
        <v>#REF!</v>
      </c>
      <c r="W893" t="str">
        <f>VLOOKUP(R893,'De Para'!$O$9:$P$25,2,FALSE)</f>
        <v>Lojas com todas as metas</v>
      </c>
      <c r="X893">
        <f>VLOOKUP(W893,content!$B:$C,2,FALSE)</f>
        <v>741869</v>
      </c>
      <c r="Y893">
        <f>VLOOKUP(F893&amp;W893,content!$E:$H,4,FALSE)</f>
        <v>741882</v>
      </c>
    </row>
    <row r="894" spans="1:25" x14ac:dyDescent="0.25">
      <c r="A894">
        <v>1853</v>
      </c>
      <c r="B894" t="str">
        <f>VLOOKUP($A894,'De Para'!$AI$2:$AL$1051,2,0)</f>
        <v>SANTA RITA - PB</v>
      </c>
      <c r="C894">
        <f>VLOOKUP($A894,'De Para'!$AI$2:$AL$1051,3,0)</f>
        <v>419</v>
      </c>
      <c r="D894" t="str">
        <f>VLOOKUP($A894,'De Para'!$AI$2:$AL$1051,4,0)</f>
        <v>MG/NE</v>
      </c>
      <c r="E894">
        <v>0</v>
      </c>
      <c r="F894" s="7" t="str">
        <f>VLOOKUP($A894,'[1]PORTE 18-19'!$A$4:$M$1053,13,0)</f>
        <v>PORTE 2</v>
      </c>
      <c r="G894">
        <f>VLOOKUP($F894,'De Para'!$M$2:$O$7,3,0)</f>
        <v>70</v>
      </c>
      <c r="H894" s="7" t="str">
        <f>VLOOKUP($R894,'De Para'!$M$10:$N$25,2,0)</f>
        <v>PERFIL A</v>
      </c>
      <c r="I894" s="7" t="str">
        <f t="shared" si="100"/>
        <v>PORTE 2 / PERFIL A</v>
      </c>
      <c r="J894" s="1">
        <f>VLOOKUP($A894,'De Para'!$D$2:$E$1051,2,0)</f>
        <v>120184.82999999999</v>
      </c>
      <c r="K894" s="1">
        <f>VLOOKUP($A894,'De Para'!$A$2:$B$1051,2,0)</f>
        <v>265134.47268726269</v>
      </c>
      <c r="L894" s="1">
        <f>VLOOKUP(A894,'De Para'!$G$2:$H$1050,2,0)</f>
        <v>40912.480671188328</v>
      </c>
      <c r="M894">
        <f>VLOOKUP($A894,'De Para'!$J$2:$K$1051,2,0)</f>
        <v>121</v>
      </c>
      <c r="N894">
        <f t="shared" si="102"/>
        <v>1</v>
      </c>
      <c r="O894">
        <f t="shared" si="103"/>
        <v>1</v>
      </c>
      <c r="P894">
        <f t="shared" si="104"/>
        <v>1</v>
      </c>
      <c r="Q894">
        <f t="shared" si="105"/>
        <v>1</v>
      </c>
      <c r="R894" t="str">
        <f t="shared" si="101"/>
        <v>1111</v>
      </c>
      <c r="S894" s="29" t="e">
        <f>J894/#REF!</f>
        <v>#REF!</v>
      </c>
      <c r="T894" s="29" t="e">
        <f>K894/#REF!</f>
        <v>#REF!</v>
      </c>
      <c r="U894" s="29" t="e">
        <f>L894/#REF!</f>
        <v>#REF!</v>
      </c>
      <c r="W894" t="str">
        <f>VLOOKUP(R894,'De Para'!$O$9:$P$25,2,FALSE)</f>
        <v>Lojas com todas as metas</v>
      </c>
      <c r="X894">
        <f>VLOOKUP(W894,content!$B:$C,2,FALSE)</f>
        <v>741869</v>
      </c>
      <c r="Y894">
        <f>VLOOKUP(F894&amp;W894,content!$E:$H,4,FALSE)</f>
        <v>741882</v>
      </c>
    </row>
    <row r="895" spans="1:25" x14ac:dyDescent="0.25">
      <c r="A895">
        <v>1854</v>
      </c>
      <c r="B895" t="str">
        <f>VLOOKUP($A895,'De Para'!$AI$2:$AL$1051,2,0)</f>
        <v>SHOP PRAÇA NOVA ARAÇATUBA - SP</v>
      </c>
      <c r="C895">
        <f>VLOOKUP($A895,'De Para'!$AI$2:$AL$1051,3,0)</f>
        <v>515</v>
      </c>
      <c r="D895" t="str">
        <f>VLOOKUP($A895,'De Para'!$AI$2:$AL$1051,4,0)</f>
        <v>SUL</v>
      </c>
      <c r="E895">
        <v>0</v>
      </c>
      <c r="F895" s="7" t="str">
        <f>VLOOKUP($A895,'[1]PORTE 18-19'!$A$4:$M$1053,13,0)</f>
        <v>PORTE 2</v>
      </c>
      <c r="G895">
        <f>VLOOKUP($F895,'De Para'!$M$2:$O$7,3,0)</f>
        <v>70</v>
      </c>
      <c r="H895" s="7" t="str">
        <f>VLOOKUP($R895,'De Para'!$M$10:$N$25,2,0)</f>
        <v>PERFIL A</v>
      </c>
      <c r="I895" s="7" t="str">
        <f t="shared" si="100"/>
        <v>PORTE 2 / PERFIL A</v>
      </c>
      <c r="J895" s="1">
        <f>VLOOKUP($A895,'De Para'!$D$2:$E$1051,2,0)</f>
        <v>88496.969999999987</v>
      </c>
      <c r="K895" s="1">
        <f>VLOOKUP($A895,'De Para'!$A$2:$B$1051,2,0)</f>
        <v>38699.957105165719</v>
      </c>
      <c r="L895" s="1">
        <f>VLOOKUP(A895,'De Para'!$G$2:$H$1050,2,0)</f>
        <v>38638.691973899586</v>
      </c>
      <c r="M895">
        <f>VLOOKUP($A895,'De Para'!$J$2:$K$1051,2,0)</f>
        <v>36</v>
      </c>
      <c r="N895">
        <f t="shared" si="102"/>
        <v>1</v>
      </c>
      <c r="O895">
        <f t="shared" si="103"/>
        <v>1</v>
      </c>
      <c r="P895">
        <f t="shared" si="104"/>
        <v>1</v>
      </c>
      <c r="Q895">
        <f t="shared" si="105"/>
        <v>1</v>
      </c>
      <c r="R895" t="str">
        <f t="shared" si="101"/>
        <v>1111</v>
      </c>
      <c r="S895" s="29" t="e">
        <f>J895/#REF!</f>
        <v>#REF!</v>
      </c>
      <c r="T895" s="29" t="e">
        <f>K895/#REF!</f>
        <v>#REF!</v>
      </c>
      <c r="U895" s="29" t="e">
        <f>L895/#REF!</f>
        <v>#REF!</v>
      </c>
      <c r="W895" t="str">
        <f>VLOOKUP(R895,'De Para'!$O$9:$P$25,2,FALSE)</f>
        <v>Lojas com todas as metas</v>
      </c>
      <c r="X895">
        <f>VLOOKUP(W895,content!$B:$C,2,FALSE)</f>
        <v>741869</v>
      </c>
      <c r="Y895">
        <f>VLOOKUP(F895&amp;W895,content!$E:$H,4,FALSE)</f>
        <v>741882</v>
      </c>
    </row>
    <row r="896" spans="1:25" x14ac:dyDescent="0.25">
      <c r="A896">
        <v>1855</v>
      </c>
      <c r="B896" t="str">
        <f>VLOOKUP($A896,'De Para'!$AI$2:$AL$1051,2,0)</f>
        <v>ELDORADO - SP</v>
      </c>
      <c r="C896">
        <f>VLOOKUP($A896,'De Para'!$AI$2:$AL$1051,3,0)</f>
        <v>311</v>
      </c>
      <c r="D896" t="str">
        <f>VLOOKUP($A896,'De Para'!$AI$2:$AL$1051,4,0)</f>
        <v>GDE SP</v>
      </c>
      <c r="E896">
        <v>0</v>
      </c>
      <c r="F896" s="7" t="str">
        <f>VLOOKUP($A896,'[1]PORTE 18-19'!$A$4:$M$1053,13,0)</f>
        <v>PORTE 2</v>
      </c>
      <c r="G896">
        <f>VLOOKUP($F896,'De Para'!$M$2:$O$7,3,0)</f>
        <v>70</v>
      </c>
      <c r="H896" s="7" t="str">
        <f>VLOOKUP($R896,'De Para'!$M$10:$N$25,2,0)</f>
        <v>PERFIL A</v>
      </c>
      <c r="I896" s="7" t="str">
        <f t="shared" si="100"/>
        <v>PORTE 2 / PERFIL A</v>
      </c>
      <c r="J896" s="1">
        <f>VLOOKUP($A896,'De Para'!$D$2:$E$1051,2,0)</f>
        <v>166193.86000000007</v>
      </c>
      <c r="K896" s="1">
        <f>VLOOKUP($A896,'De Para'!$A$2:$B$1051,2,0)</f>
        <v>120396.56737157742</v>
      </c>
      <c r="L896" s="1">
        <f>VLOOKUP(A896,'De Para'!$G$2:$H$1050,2,0)</f>
        <v>45334.640120820666</v>
      </c>
      <c r="M896">
        <f>VLOOKUP($A896,'De Para'!$J$2:$K$1051,2,0)</f>
        <v>41</v>
      </c>
      <c r="N896">
        <f t="shared" si="102"/>
        <v>1</v>
      </c>
      <c r="O896">
        <f t="shared" si="103"/>
        <v>1</v>
      </c>
      <c r="P896">
        <f t="shared" si="104"/>
        <v>1</v>
      </c>
      <c r="Q896">
        <f t="shared" si="105"/>
        <v>1</v>
      </c>
      <c r="R896" t="str">
        <f t="shared" si="101"/>
        <v>1111</v>
      </c>
      <c r="S896" s="29" t="e">
        <f>J896/#REF!</f>
        <v>#REF!</v>
      </c>
      <c r="T896" s="29" t="e">
        <f>K896/#REF!</f>
        <v>#REF!</v>
      </c>
      <c r="U896" s="29" t="e">
        <f>L896/#REF!</f>
        <v>#REF!</v>
      </c>
      <c r="W896" t="str">
        <f>VLOOKUP(R896,'De Para'!$O$9:$P$25,2,FALSE)</f>
        <v>Lojas com todas as metas</v>
      </c>
      <c r="X896">
        <f>VLOOKUP(W896,content!$B:$C,2,FALSE)</f>
        <v>741869</v>
      </c>
      <c r="Y896">
        <f>VLOOKUP(F896&amp;W896,content!$E:$H,4,FALSE)</f>
        <v>741882</v>
      </c>
    </row>
    <row r="897" spans="1:25" x14ac:dyDescent="0.25">
      <c r="A897">
        <v>1860</v>
      </c>
      <c r="B897" t="str">
        <f>VLOOKUP($A897,'De Para'!$AI$2:$AL$1051,2,0)</f>
        <v>GALERIA JET - PI</v>
      </c>
      <c r="C897">
        <f>VLOOKUP($A897,'De Para'!$AI$2:$AL$1051,3,0)</f>
        <v>418</v>
      </c>
      <c r="D897" t="str">
        <f>VLOOKUP($A897,'De Para'!$AI$2:$AL$1051,4,0)</f>
        <v>MG/NE</v>
      </c>
      <c r="E897">
        <v>0</v>
      </c>
      <c r="F897" s="7" t="str">
        <f>VLOOKUP($A897,'[1]PORTE 18-19'!$A$4:$M$1053,13,0)</f>
        <v>PORTE 4</v>
      </c>
      <c r="G897">
        <f>VLOOKUP($F897,'De Para'!$M$2:$O$7,3,0)</f>
        <v>115</v>
      </c>
      <c r="H897" s="7" t="str">
        <f>VLOOKUP($R897,'De Para'!$M$10:$N$25,2,0)</f>
        <v>PERFIL A</v>
      </c>
      <c r="I897" s="7" t="str">
        <f t="shared" si="100"/>
        <v>PORTE 4 / PERFIL A</v>
      </c>
      <c r="J897" s="1">
        <f>VLOOKUP($A897,'De Para'!$D$2:$E$1051,2,0)</f>
        <v>341593.59999999992</v>
      </c>
      <c r="K897" s="1">
        <f>VLOOKUP($A897,'De Para'!$A$2:$B$1051,2,0)</f>
        <v>700167.09703823167</v>
      </c>
      <c r="L897" s="1">
        <f>VLOOKUP(A897,'De Para'!$G$2:$H$1050,2,0)</f>
        <v>105021.12253425764</v>
      </c>
      <c r="M897">
        <f>VLOOKUP($A897,'De Para'!$J$2:$K$1051,2,0)</f>
        <v>249</v>
      </c>
      <c r="N897">
        <f t="shared" si="102"/>
        <v>1</v>
      </c>
      <c r="O897">
        <f t="shared" si="103"/>
        <v>1</v>
      </c>
      <c r="P897">
        <f t="shared" si="104"/>
        <v>1</v>
      </c>
      <c r="Q897">
        <f t="shared" si="105"/>
        <v>1</v>
      </c>
      <c r="R897" t="str">
        <f t="shared" si="101"/>
        <v>1111</v>
      </c>
      <c r="S897" s="29" t="e">
        <f>J897/#REF!</f>
        <v>#REF!</v>
      </c>
      <c r="T897" s="29" t="e">
        <f>K897/#REF!</f>
        <v>#REF!</v>
      </c>
      <c r="U897" s="29" t="e">
        <f>L897/#REF!</f>
        <v>#REF!</v>
      </c>
      <c r="W897" t="str">
        <f>VLOOKUP(R897,'De Para'!$O$9:$P$25,2,FALSE)</f>
        <v>Lojas com todas as metas</v>
      </c>
      <c r="X897">
        <f>VLOOKUP(W897,content!$B:$C,2,FALSE)</f>
        <v>741869</v>
      </c>
      <c r="Y897">
        <f>VLOOKUP(F897&amp;W897,content!$E:$H,4,FALSE)</f>
        <v>741916</v>
      </c>
    </row>
    <row r="898" spans="1:25" x14ac:dyDescent="0.25">
      <c r="A898">
        <v>1862</v>
      </c>
      <c r="B898" t="str">
        <f>VLOOKUP($A898,'De Para'!$AI$2:$AL$1051,2,0)</f>
        <v>SHOP TERESINA - PI</v>
      </c>
      <c r="C898">
        <f>VLOOKUP($A898,'De Para'!$AI$2:$AL$1051,3,0)</f>
        <v>418</v>
      </c>
      <c r="D898" t="str">
        <f>VLOOKUP($A898,'De Para'!$AI$2:$AL$1051,4,0)</f>
        <v>MG/NE</v>
      </c>
      <c r="E898">
        <v>0</v>
      </c>
      <c r="F898" s="7" t="str">
        <f>VLOOKUP($A898,'[1]PORTE 18-19'!$A$4:$M$1053,13,0)</f>
        <v>PORTE 3</v>
      </c>
      <c r="G898">
        <f>VLOOKUP($F898,'De Para'!$M$2:$O$7,3,0)</f>
        <v>90</v>
      </c>
      <c r="H898" s="7" t="str">
        <f>VLOOKUP($R898,'De Para'!$M$10:$N$25,2,0)</f>
        <v>PERFIL A</v>
      </c>
      <c r="I898" s="7" t="str">
        <f t="shared" si="100"/>
        <v>PORTE 3 / PERFIL A</v>
      </c>
      <c r="J898" s="1">
        <f>VLOOKUP($A898,'De Para'!$D$2:$E$1051,2,0)</f>
        <v>161176.03999999998</v>
      </c>
      <c r="K898" s="1">
        <f>VLOOKUP($A898,'De Para'!$A$2:$B$1051,2,0)</f>
        <v>385430.07344321266</v>
      </c>
      <c r="L898" s="1">
        <f>VLOOKUP(A898,'De Para'!$G$2:$H$1050,2,0)</f>
        <v>68340.415072962991</v>
      </c>
      <c r="M898">
        <f>VLOOKUP($A898,'De Para'!$J$2:$K$1051,2,0)</f>
        <v>92</v>
      </c>
      <c r="N898">
        <f t="shared" si="102"/>
        <v>1</v>
      </c>
      <c r="O898">
        <f t="shared" si="103"/>
        <v>1</v>
      </c>
      <c r="P898">
        <f t="shared" si="104"/>
        <v>1</v>
      </c>
      <c r="Q898">
        <f t="shared" si="105"/>
        <v>1</v>
      </c>
      <c r="R898" t="str">
        <f t="shared" si="101"/>
        <v>1111</v>
      </c>
      <c r="S898" s="29" t="e">
        <f>J898/#REF!</f>
        <v>#REF!</v>
      </c>
      <c r="T898" s="29" t="e">
        <f>K898/#REF!</f>
        <v>#REF!</v>
      </c>
      <c r="U898" s="29" t="e">
        <f>L898/#REF!</f>
        <v>#REF!</v>
      </c>
      <c r="W898" t="str">
        <f>VLOOKUP(R898,'De Para'!$O$9:$P$25,2,FALSE)</f>
        <v>Lojas com todas as metas</v>
      </c>
      <c r="X898">
        <f>VLOOKUP(W898,content!$B:$C,2,FALSE)</f>
        <v>741869</v>
      </c>
      <c r="Y898">
        <f>VLOOKUP(F898&amp;W898,content!$E:$H,4,FALSE)</f>
        <v>741893</v>
      </c>
    </row>
    <row r="899" spans="1:25" x14ac:dyDescent="0.25">
      <c r="A899">
        <v>1864</v>
      </c>
      <c r="B899" t="str">
        <f>VLOOKUP($A899,'De Para'!$AI$2:$AL$1051,2,0)</f>
        <v>SHOP RIO POTY - PI</v>
      </c>
      <c r="C899">
        <f>VLOOKUP($A899,'De Para'!$AI$2:$AL$1051,3,0)</f>
        <v>418</v>
      </c>
      <c r="D899" t="str">
        <f>VLOOKUP($A899,'De Para'!$AI$2:$AL$1051,4,0)</f>
        <v>MG/NE</v>
      </c>
      <c r="E899">
        <v>0</v>
      </c>
      <c r="F899" s="7" t="str">
        <f>VLOOKUP($A899,'[1]PORTE 18-19'!$A$4:$M$1053,13,0)</f>
        <v>PORTE 2</v>
      </c>
      <c r="G899">
        <f>VLOOKUP($F899,'De Para'!$M$2:$O$7,3,0)</f>
        <v>70</v>
      </c>
      <c r="H899" s="7" t="str">
        <f>VLOOKUP($R899,'De Para'!$M$10:$N$25,2,0)</f>
        <v>PERFIL A</v>
      </c>
      <c r="I899" s="7" t="str">
        <f t="shared" si="100"/>
        <v>PORTE 2 / PERFIL A</v>
      </c>
      <c r="J899" s="1">
        <f>VLOOKUP($A899,'De Para'!$D$2:$E$1051,2,0)</f>
        <v>96415.62</v>
      </c>
      <c r="K899" s="1">
        <f>VLOOKUP($A899,'De Para'!$A$2:$B$1051,2,0)</f>
        <v>185311.09611442511</v>
      </c>
      <c r="L899" s="1">
        <f>VLOOKUP(A899,'De Para'!$G$2:$H$1050,2,0)</f>
        <v>49997.187875469826</v>
      </c>
      <c r="M899">
        <f>VLOOKUP($A899,'De Para'!$J$2:$K$1051,2,0)</f>
        <v>48</v>
      </c>
      <c r="N899">
        <f t="shared" si="102"/>
        <v>1</v>
      </c>
      <c r="O899">
        <f t="shared" si="103"/>
        <v>1</v>
      </c>
      <c r="P899">
        <f t="shared" si="104"/>
        <v>1</v>
      </c>
      <c r="Q899">
        <f t="shared" si="105"/>
        <v>1</v>
      </c>
      <c r="R899" t="str">
        <f t="shared" si="101"/>
        <v>1111</v>
      </c>
      <c r="S899" s="29" t="e">
        <f>J899/#REF!</f>
        <v>#REF!</v>
      </c>
      <c r="T899" s="29" t="e">
        <f>K899/#REF!</f>
        <v>#REF!</v>
      </c>
      <c r="U899" s="29" t="e">
        <f>L899/#REF!</f>
        <v>#REF!</v>
      </c>
      <c r="W899" t="str">
        <f>VLOOKUP(R899,'De Para'!$O$9:$P$25,2,FALSE)</f>
        <v>Lojas com todas as metas</v>
      </c>
      <c r="X899">
        <f>VLOOKUP(W899,content!$B:$C,2,FALSE)</f>
        <v>741869</v>
      </c>
      <c r="Y899">
        <f>VLOOKUP(F899&amp;W899,content!$E:$H,4,FALSE)</f>
        <v>741882</v>
      </c>
    </row>
    <row r="900" spans="1:25" x14ac:dyDescent="0.25">
      <c r="A900">
        <v>1865</v>
      </c>
      <c r="B900" t="str">
        <f>VLOOKUP($A900,'De Para'!$AI$2:$AL$1051,2,0)</f>
        <v>JARDIM SÃO LUIS - SP</v>
      </c>
      <c r="C900">
        <f>VLOOKUP($A900,'De Para'!$AI$2:$AL$1051,3,0)</f>
        <v>313</v>
      </c>
      <c r="D900" t="str">
        <f>VLOOKUP($A900,'De Para'!$AI$2:$AL$1051,4,0)</f>
        <v>GDE SP</v>
      </c>
      <c r="E900">
        <v>0</v>
      </c>
      <c r="F900" s="7" t="str">
        <f>VLOOKUP($A900,'[1]PORTE 18-19'!$A$4:$M$1053,13,0)</f>
        <v>PORTE 2</v>
      </c>
      <c r="G900">
        <f>VLOOKUP($F900,'De Para'!$M$2:$O$7,3,0)</f>
        <v>70</v>
      </c>
      <c r="H900" s="7" t="str">
        <f>VLOOKUP($R900,'De Para'!$M$10:$N$25,2,0)</f>
        <v>PERFIL A</v>
      </c>
      <c r="I900" s="7" t="str">
        <f t="shared" si="100"/>
        <v>PORTE 2 / PERFIL A</v>
      </c>
      <c r="J900" s="1">
        <f>VLOOKUP($A900,'De Para'!$D$2:$E$1051,2,0)</f>
        <v>156330.79999999999</v>
      </c>
      <c r="K900" s="1">
        <f>VLOOKUP($A900,'De Para'!$A$2:$B$1051,2,0)</f>
        <v>146312.75097221532</v>
      </c>
      <c r="L900" s="1">
        <f>VLOOKUP(A900,'De Para'!$G$2:$H$1050,2,0)</f>
        <v>38417.461310585975</v>
      </c>
      <c r="M900">
        <f>VLOOKUP($A900,'De Para'!$J$2:$K$1051,2,0)</f>
        <v>40</v>
      </c>
      <c r="N900">
        <f t="shared" si="102"/>
        <v>1</v>
      </c>
      <c r="O900">
        <f t="shared" si="103"/>
        <v>1</v>
      </c>
      <c r="P900">
        <f t="shared" si="104"/>
        <v>1</v>
      </c>
      <c r="Q900">
        <f t="shared" si="105"/>
        <v>1</v>
      </c>
      <c r="R900" t="str">
        <f t="shared" si="101"/>
        <v>1111</v>
      </c>
      <c r="S900" s="29" t="e">
        <f>J900/#REF!</f>
        <v>#REF!</v>
      </c>
      <c r="T900" s="29" t="e">
        <f>K900/#REF!</f>
        <v>#REF!</v>
      </c>
      <c r="U900" s="29" t="e">
        <f>L900/#REF!</f>
        <v>#REF!</v>
      </c>
      <c r="W900" t="str">
        <f>VLOOKUP(R900,'De Para'!$O$9:$P$25,2,FALSE)</f>
        <v>Lojas com todas as metas</v>
      </c>
      <c r="X900">
        <f>VLOOKUP(W900,content!$B:$C,2,FALSE)</f>
        <v>741869</v>
      </c>
      <c r="Y900">
        <f>VLOOKUP(F900&amp;W900,content!$E:$H,4,FALSE)</f>
        <v>741882</v>
      </c>
    </row>
    <row r="901" spans="1:25" x14ac:dyDescent="0.25">
      <c r="A901">
        <v>1867</v>
      </c>
      <c r="B901" t="str">
        <f>VLOOKUP($A901,'De Para'!$AI$2:$AL$1051,2,0)</f>
        <v>CACHOEIRINHA - RS</v>
      </c>
      <c r="C901">
        <f>VLOOKUP($A901,'De Para'!$AI$2:$AL$1051,3,0)</f>
        <v>510</v>
      </c>
      <c r="D901" t="str">
        <f>VLOOKUP($A901,'De Para'!$AI$2:$AL$1051,4,0)</f>
        <v>SUL</v>
      </c>
      <c r="E901">
        <v>0</v>
      </c>
      <c r="F901" s="7" t="str">
        <f>VLOOKUP($A901,'[1]PORTE 18-19'!$A$4:$M$1053,13,0)</f>
        <v>PORTE 3</v>
      </c>
      <c r="G901">
        <f>VLOOKUP($F901,'De Para'!$M$2:$O$7,3,0)</f>
        <v>90</v>
      </c>
      <c r="H901" s="7" t="str">
        <f>VLOOKUP($R901,'De Para'!$M$10:$N$25,2,0)</f>
        <v>PERFIL A</v>
      </c>
      <c r="I901" s="7" t="str">
        <f t="shared" si="100"/>
        <v>PORTE 3 / PERFIL A</v>
      </c>
      <c r="J901" s="1">
        <f>VLOOKUP($A901,'De Para'!$D$2:$E$1051,2,0)</f>
        <v>182634.75999999998</v>
      </c>
      <c r="K901" s="1">
        <f>VLOOKUP($A901,'De Para'!$A$2:$B$1051,2,0)</f>
        <v>169635.53267905832</v>
      </c>
      <c r="L901" s="1">
        <f>VLOOKUP(A901,'De Para'!$G$2:$H$1050,2,0)</f>
        <v>46498.245027845267</v>
      </c>
      <c r="M901">
        <f>VLOOKUP($A901,'De Para'!$J$2:$K$1051,2,0)</f>
        <v>42</v>
      </c>
      <c r="N901">
        <f t="shared" si="102"/>
        <v>1</v>
      </c>
      <c r="O901">
        <f t="shared" si="103"/>
        <v>1</v>
      </c>
      <c r="P901">
        <f t="shared" si="104"/>
        <v>1</v>
      </c>
      <c r="Q901">
        <f t="shared" si="105"/>
        <v>1</v>
      </c>
      <c r="R901" t="str">
        <f t="shared" si="101"/>
        <v>1111</v>
      </c>
      <c r="S901" s="29" t="e">
        <f>J901/#REF!</f>
        <v>#REF!</v>
      </c>
      <c r="T901" s="29" t="e">
        <f>K901/#REF!</f>
        <v>#REF!</v>
      </c>
      <c r="U901" s="29" t="e">
        <f>L901/#REF!</f>
        <v>#REF!</v>
      </c>
      <c r="W901" t="str">
        <f>VLOOKUP(R901,'De Para'!$O$9:$P$25,2,FALSE)</f>
        <v>Lojas com todas as metas</v>
      </c>
      <c r="X901">
        <f>VLOOKUP(W901,content!$B:$C,2,FALSE)</f>
        <v>741869</v>
      </c>
      <c r="Y901">
        <f>VLOOKUP(F901&amp;W901,content!$E:$H,4,FALSE)</f>
        <v>741893</v>
      </c>
    </row>
    <row r="902" spans="1:25" x14ac:dyDescent="0.25">
      <c r="A902">
        <v>1884</v>
      </c>
      <c r="B902" t="str">
        <f>VLOOKUP($A902,'De Para'!$AI$2:$AL$1051,2,0)</f>
        <v>CABO DE SANTO AGOSTINHO - PE</v>
      </c>
      <c r="C902">
        <f>VLOOKUP($A902,'De Para'!$AI$2:$AL$1051,3,0)</f>
        <v>417</v>
      </c>
      <c r="D902" t="str">
        <f>VLOOKUP($A902,'De Para'!$AI$2:$AL$1051,4,0)</f>
        <v>MG/NE</v>
      </c>
      <c r="E902">
        <v>0</v>
      </c>
      <c r="F902" s="7" t="str">
        <f>VLOOKUP($A902,'[1]PORTE 18-19'!$A$4:$M$1053,13,0)</f>
        <v>PORTE 3</v>
      </c>
      <c r="G902">
        <f>VLOOKUP($F902,'De Para'!$M$2:$O$7,3,0)</f>
        <v>90</v>
      </c>
      <c r="H902" s="7" t="str">
        <f>VLOOKUP($R902,'De Para'!$M$10:$N$25,2,0)</f>
        <v>PERFIL A</v>
      </c>
      <c r="I902" s="7" t="str">
        <f t="shared" si="100"/>
        <v>PORTE 3 / PERFIL A</v>
      </c>
      <c r="J902" s="1">
        <f>VLOOKUP($A902,'De Para'!$D$2:$E$1051,2,0)</f>
        <v>114360.83</v>
      </c>
      <c r="K902" s="1">
        <f>VLOOKUP($A902,'De Para'!$A$2:$B$1051,2,0)</f>
        <v>233002.73615876929</v>
      </c>
      <c r="L902" s="1">
        <f>VLOOKUP(A902,'De Para'!$G$2:$H$1050,2,0)</f>
        <v>41186.866670843236</v>
      </c>
      <c r="M902">
        <f>VLOOKUP($A902,'De Para'!$J$2:$K$1051,2,0)</f>
        <v>89</v>
      </c>
      <c r="N902">
        <f t="shared" si="102"/>
        <v>1</v>
      </c>
      <c r="O902">
        <f t="shared" si="103"/>
        <v>1</v>
      </c>
      <c r="P902">
        <f t="shared" si="104"/>
        <v>1</v>
      </c>
      <c r="Q902">
        <f t="shared" si="105"/>
        <v>1</v>
      </c>
      <c r="R902" t="str">
        <f t="shared" si="101"/>
        <v>1111</v>
      </c>
      <c r="S902" s="29" t="e">
        <f>J902/#REF!</f>
        <v>#REF!</v>
      </c>
      <c r="T902" s="29" t="e">
        <f>K902/#REF!</f>
        <v>#REF!</v>
      </c>
      <c r="U902" s="29" t="e">
        <f>L902/#REF!</f>
        <v>#REF!</v>
      </c>
      <c r="W902" t="str">
        <f>VLOOKUP(R902,'De Para'!$O$9:$P$25,2,FALSE)</f>
        <v>Lojas com todas as metas</v>
      </c>
      <c r="X902">
        <f>VLOOKUP(W902,content!$B:$C,2,FALSE)</f>
        <v>741869</v>
      </c>
      <c r="Y902">
        <f>VLOOKUP(F902&amp;W902,content!$E:$H,4,FALSE)</f>
        <v>741893</v>
      </c>
    </row>
    <row r="903" spans="1:25" x14ac:dyDescent="0.25">
      <c r="A903">
        <v>1886</v>
      </c>
      <c r="B903" t="str">
        <f>VLOOKUP($A903,'De Para'!$AI$2:$AL$1051,2,0)</f>
        <v>TRAMANDAÍ - RS</v>
      </c>
      <c r="C903">
        <f>VLOOKUP($A903,'De Para'!$AI$2:$AL$1051,3,0)</f>
        <v>510</v>
      </c>
      <c r="D903" t="str">
        <f>VLOOKUP($A903,'De Para'!$AI$2:$AL$1051,4,0)</f>
        <v>SUL</v>
      </c>
      <c r="E903">
        <v>0</v>
      </c>
      <c r="F903" s="7" t="str">
        <f>VLOOKUP($A903,'[1]PORTE 18-19'!$A$4:$M$1053,13,0)</f>
        <v>PORTE 1</v>
      </c>
      <c r="G903">
        <f>VLOOKUP($F903,'De Para'!$M$2:$O$7,3,0)</f>
        <v>65</v>
      </c>
      <c r="H903" s="7" t="str">
        <f>VLOOKUP($R903,'De Para'!$M$10:$N$25,2,0)</f>
        <v>PERFIL A</v>
      </c>
      <c r="I903" s="7" t="str">
        <f t="shared" si="100"/>
        <v>PORTE 1 / PERFIL A</v>
      </c>
      <c r="J903" s="1">
        <f>VLOOKUP($A903,'De Para'!$D$2:$E$1051,2,0)</f>
        <v>61761.399999999994</v>
      </c>
      <c r="K903" s="1">
        <f>VLOOKUP($A903,'De Para'!$A$2:$B$1051,2,0)</f>
        <v>35167.244860455408</v>
      </c>
      <c r="L903" s="1">
        <f>VLOOKUP(A903,'De Para'!$G$2:$H$1050,2,0)</f>
        <v>26946.919417602388</v>
      </c>
      <c r="M903">
        <f>VLOOKUP($A903,'De Para'!$J$2:$K$1051,2,0)</f>
        <v>27</v>
      </c>
      <c r="N903">
        <f t="shared" si="102"/>
        <v>1</v>
      </c>
      <c r="O903">
        <f t="shared" si="103"/>
        <v>1</v>
      </c>
      <c r="P903">
        <f t="shared" si="104"/>
        <v>1</v>
      </c>
      <c r="Q903">
        <f t="shared" si="105"/>
        <v>1</v>
      </c>
      <c r="R903" t="str">
        <f t="shared" si="101"/>
        <v>1111</v>
      </c>
      <c r="S903" s="29" t="e">
        <f>J903/#REF!</f>
        <v>#REF!</v>
      </c>
      <c r="T903" s="29" t="e">
        <f>K903/#REF!</f>
        <v>#REF!</v>
      </c>
      <c r="U903" s="29" t="e">
        <f>L903/#REF!</f>
        <v>#REF!</v>
      </c>
      <c r="W903" t="str">
        <f>VLOOKUP(R903,'De Para'!$O$9:$P$25,2,FALSE)</f>
        <v>Lojas com todas as metas</v>
      </c>
      <c r="X903">
        <f>VLOOKUP(W903,content!$B:$C,2,FALSE)</f>
        <v>741869</v>
      </c>
      <c r="Y903">
        <f>VLOOKUP(F903&amp;W903,content!$E:$H,4,FALSE)</f>
        <v>741858</v>
      </c>
    </row>
    <row r="904" spans="1:25" x14ac:dyDescent="0.25">
      <c r="A904">
        <v>1897</v>
      </c>
      <c r="B904" t="str">
        <f>VLOOKUP($A904,'De Para'!$AI$2:$AL$1051,2,0)</f>
        <v>SHOP BRISAMAR - SÃO VICENTE - SP</v>
      </c>
      <c r="C904">
        <f>VLOOKUP($A904,'De Para'!$AI$2:$AL$1051,3,0)</f>
        <v>113</v>
      </c>
      <c r="D904" t="str">
        <f>VLOOKUP($A904,'De Para'!$AI$2:$AL$1051,4,0)</f>
        <v>SPI/CO</v>
      </c>
      <c r="E904">
        <v>0</v>
      </c>
      <c r="F904" s="7" t="str">
        <f>VLOOKUP($A904,'[1]PORTE 18-19'!$A$4:$M$1053,13,0)</f>
        <v>PORTE 3</v>
      </c>
      <c r="G904">
        <f>VLOOKUP($F904,'De Para'!$M$2:$O$7,3,0)</f>
        <v>90</v>
      </c>
      <c r="H904" s="7" t="str">
        <f>VLOOKUP($R904,'De Para'!$M$10:$N$25,2,0)</f>
        <v>PERFIL C</v>
      </c>
      <c r="I904" s="7" t="str">
        <f t="shared" si="100"/>
        <v>PORTE 3 / PERFIL C</v>
      </c>
      <c r="J904" s="1">
        <f>VLOOKUP($A904,'De Para'!$D$2:$E$1051,2,0)</f>
        <v>138272.16</v>
      </c>
      <c r="K904" s="1">
        <f>VLOOKUP($A904,'De Para'!$A$2:$B$1051,2,0)</f>
        <v>0</v>
      </c>
      <c r="L904" s="1">
        <f>VLOOKUP(A904,'De Para'!$G$2:$H$1050,2,0)</f>
        <v>79661.970394548145</v>
      </c>
      <c r="M904">
        <f>VLOOKUP($A904,'De Para'!$J$2:$K$1051,2,0)</f>
        <v>63</v>
      </c>
      <c r="N904">
        <f t="shared" si="102"/>
        <v>1</v>
      </c>
      <c r="O904">
        <f t="shared" si="103"/>
        <v>0</v>
      </c>
      <c r="P904">
        <f t="shared" si="104"/>
        <v>1</v>
      </c>
      <c r="Q904">
        <f t="shared" si="105"/>
        <v>1</v>
      </c>
      <c r="R904" t="str">
        <f t="shared" si="101"/>
        <v>1011</v>
      </c>
      <c r="S904" s="29" t="e">
        <f>J904/#REF!</f>
        <v>#REF!</v>
      </c>
      <c r="T904" s="29" t="e">
        <f>K904/#REF!</f>
        <v>#REF!</v>
      </c>
      <c r="U904" s="29" t="e">
        <f>L904/#REF!</f>
        <v>#REF!</v>
      </c>
      <c r="W904" t="str">
        <f>VLOOKUP(R904,'De Para'!$O$9:$P$25,2,FALSE)</f>
        <v>Lojas sem meta de Móveis</v>
      </c>
      <c r="X904">
        <f>VLOOKUP(W904,content!$B:$C,2,FALSE)</f>
        <v>741888</v>
      </c>
      <c r="Y904">
        <f>VLOOKUP(F904&amp;W904,content!$E:$H,4,FALSE)</f>
        <v>741915</v>
      </c>
    </row>
    <row r="905" spans="1:25" x14ac:dyDescent="0.25">
      <c r="A905">
        <v>1898</v>
      </c>
      <c r="B905" t="str">
        <f>VLOOKUP($A905,'De Para'!$AI$2:$AL$1051,2,0)</f>
        <v>SUZANO 1  - SP</v>
      </c>
      <c r="C905">
        <f>VLOOKUP($A905,'De Para'!$AI$2:$AL$1051,3,0)</f>
        <v>316</v>
      </c>
      <c r="D905" t="str">
        <f>VLOOKUP($A905,'De Para'!$AI$2:$AL$1051,4,0)</f>
        <v>GDE SP</v>
      </c>
      <c r="E905">
        <v>0</v>
      </c>
      <c r="F905" s="7" t="str">
        <f>VLOOKUP($A905,'[1]PORTE 18-19'!$A$4:$M$1053,13,0)</f>
        <v>PORTE 1</v>
      </c>
      <c r="G905">
        <f>VLOOKUP($F905,'De Para'!$M$2:$O$7,3,0)</f>
        <v>65</v>
      </c>
      <c r="H905" s="7" t="str">
        <f>VLOOKUP($R905,'De Para'!$M$10:$N$25,2,0)</f>
        <v>PERFIL A</v>
      </c>
      <c r="I905" s="7" t="str">
        <f t="shared" si="100"/>
        <v>PORTE 1 / PERFIL A</v>
      </c>
      <c r="J905" s="1">
        <f>VLOOKUP($A905,'De Para'!$D$2:$E$1051,2,0)</f>
        <v>103124.09999999999</v>
      </c>
      <c r="K905" s="1">
        <f>VLOOKUP($A905,'De Para'!$A$2:$B$1051,2,0)</f>
        <v>37047.173779702054</v>
      </c>
      <c r="L905" s="1">
        <f>VLOOKUP(A905,'De Para'!$G$2:$H$1050,2,0)</f>
        <v>34484.827408635188</v>
      </c>
      <c r="M905">
        <f>VLOOKUP($A905,'De Para'!$J$2:$K$1051,2,0)</f>
        <v>32</v>
      </c>
      <c r="N905">
        <f t="shared" si="102"/>
        <v>1</v>
      </c>
      <c r="O905">
        <f t="shared" si="103"/>
        <v>1</v>
      </c>
      <c r="P905">
        <f t="shared" si="104"/>
        <v>1</v>
      </c>
      <c r="Q905">
        <f t="shared" si="105"/>
        <v>1</v>
      </c>
      <c r="R905" t="str">
        <f t="shared" si="101"/>
        <v>1111</v>
      </c>
      <c r="S905" s="29" t="e">
        <f>J905/#REF!</f>
        <v>#REF!</v>
      </c>
      <c r="T905" s="29" t="e">
        <f>K905/#REF!</f>
        <v>#REF!</v>
      </c>
      <c r="U905" s="29" t="e">
        <f>L905/#REF!</f>
        <v>#REF!</v>
      </c>
      <c r="W905" t="str">
        <f>VLOOKUP(R905,'De Para'!$O$9:$P$25,2,FALSE)</f>
        <v>Lojas com todas as metas</v>
      </c>
      <c r="X905">
        <f>VLOOKUP(W905,content!$B:$C,2,FALSE)</f>
        <v>741869</v>
      </c>
      <c r="Y905">
        <f>VLOOKUP(F905&amp;W905,content!$E:$H,4,FALSE)</f>
        <v>741858</v>
      </c>
    </row>
    <row r="906" spans="1:25" x14ac:dyDescent="0.25">
      <c r="A906">
        <v>1899</v>
      </c>
      <c r="B906" t="str">
        <f>VLOOKUP($A906,'De Para'!$AI$2:$AL$1051,2,0)</f>
        <v>CURITIBA - CENTRO 2 - PR</v>
      </c>
      <c r="C906">
        <f>VLOOKUP($A906,'De Para'!$AI$2:$AL$1051,3,0)</f>
        <v>512</v>
      </c>
      <c r="D906" t="str">
        <f>VLOOKUP($A906,'De Para'!$AI$2:$AL$1051,4,0)</f>
        <v>SUL</v>
      </c>
      <c r="E906">
        <v>0</v>
      </c>
      <c r="F906" s="7" t="str">
        <f>VLOOKUP($A906,'[1]PORTE 18-19'!$A$4:$M$1053,13,0)</f>
        <v>PORTE 2</v>
      </c>
      <c r="G906">
        <f>VLOOKUP($F906,'De Para'!$M$2:$O$7,3,0)</f>
        <v>70</v>
      </c>
      <c r="H906" s="7" t="str">
        <f>VLOOKUP($R906,'De Para'!$M$10:$N$25,2,0)</f>
        <v>PERFIL A</v>
      </c>
      <c r="I906" s="7" t="str">
        <f t="shared" si="100"/>
        <v>PORTE 2 / PERFIL A</v>
      </c>
      <c r="J906" s="1">
        <f>VLOOKUP($A906,'De Para'!$D$2:$E$1051,2,0)</f>
        <v>184950.01000000004</v>
      </c>
      <c r="K906" s="1">
        <f>VLOOKUP($A906,'De Para'!$A$2:$B$1051,2,0)</f>
        <v>196052.57639318099</v>
      </c>
      <c r="L906" s="1">
        <f>VLOOKUP(A906,'De Para'!$G$2:$H$1050,2,0)</f>
        <v>41704.800193211348</v>
      </c>
      <c r="M906">
        <f>VLOOKUP($A906,'De Para'!$J$2:$K$1051,2,0)</f>
        <v>59</v>
      </c>
      <c r="N906">
        <f t="shared" si="102"/>
        <v>1</v>
      </c>
      <c r="O906">
        <f t="shared" si="103"/>
        <v>1</v>
      </c>
      <c r="P906">
        <f t="shared" si="104"/>
        <v>1</v>
      </c>
      <c r="Q906">
        <f t="shared" si="105"/>
        <v>1</v>
      </c>
      <c r="R906" t="str">
        <f t="shared" si="101"/>
        <v>1111</v>
      </c>
      <c r="S906" s="29" t="e">
        <f>J906/#REF!</f>
        <v>#REF!</v>
      </c>
      <c r="T906" s="29" t="e">
        <f>K906/#REF!</f>
        <v>#REF!</v>
      </c>
      <c r="U906" s="29" t="e">
        <f>L906/#REF!</f>
        <v>#REF!</v>
      </c>
      <c r="W906" t="str">
        <f>VLOOKUP(R906,'De Para'!$O$9:$P$25,2,FALSE)</f>
        <v>Lojas com todas as metas</v>
      </c>
      <c r="X906">
        <f>VLOOKUP(W906,content!$B:$C,2,FALSE)</f>
        <v>741869</v>
      </c>
      <c r="Y906">
        <f>VLOOKUP(F906&amp;W906,content!$E:$H,4,FALSE)</f>
        <v>741882</v>
      </c>
    </row>
    <row r="907" spans="1:25" x14ac:dyDescent="0.25">
      <c r="A907">
        <v>1900</v>
      </c>
      <c r="B907" t="str">
        <f>VLOOKUP($A907,'De Para'!$AI$2:$AL$1051,2,0)</f>
        <v>SHOP BIG SHOP - MG</v>
      </c>
      <c r="C907">
        <f>VLOOKUP($A907,'De Para'!$AI$2:$AL$1051,3,0)</f>
        <v>413</v>
      </c>
      <c r="D907" t="str">
        <f>VLOOKUP($A907,'De Para'!$AI$2:$AL$1051,4,0)</f>
        <v>MG/NE</v>
      </c>
      <c r="E907">
        <v>0</v>
      </c>
      <c r="F907" s="7" t="str">
        <f>VLOOKUP($A907,'[1]PORTE 18-19'!$A$4:$M$1053,13,0)</f>
        <v>PORTE 2</v>
      </c>
      <c r="G907">
        <f>VLOOKUP($F907,'De Para'!$M$2:$O$7,3,0)</f>
        <v>70</v>
      </c>
      <c r="H907" s="7" t="str">
        <f>VLOOKUP($R907,'De Para'!$M$10:$N$25,2,0)</f>
        <v>PERFIL A</v>
      </c>
      <c r="I907" s="7" t="str">
        <f t="shared" si="100"/>
        <v>PORTE 2 / PERFIL A</v>
      </c>
      <c r="J907" s="1">
        <f>VLOOKUP($A907,'De Para'!$D$2:$E$1051,2,0)</f>
        <v>136820.22999999998</v>
      </c>
      <c r="K907" s="1">
        <f>VLOOKUP($A907,'De Para'!$A$2:$B$1051,2,0)</f>
        <v>74868.223059263182</v>
      </c>
      <c r="L907" s="1">
        <f>VLOOKUP(A907,'De Para'!$G$2:$H$1050,2,0)</f>
        <v>67248.976307673249</v>
      </c>
      <c r="M907">
        <f>VLOOKUP($A907,'De Para'!$J$2:$K$1051,2,0)</f>
        <v>63</v>
      </c>
      <c r="N907">
        <f t="shared" si="102"/>
        <v>1</v>
      </c>
      <c r="O907">
        <f t="shared" si="103"/>
        <v>1</v>
      </c>
      <c r="P907">
        <f t="shared" si="104"/>
        <v>1</v>
      </c>
      <c r="Q907">
        <f t="shared" si="105"/>
        <v>1</v>
      </c>
      <c r="R907" t="str">
        <f t="shared" si="101"/>
        <v>1111</v>
      </c>
      <c r="S907" s="29" t="e">
        <f>J907/#REF!</f>
        <v>#REF!</v>
      </c>
      <c r="T907" s="29" t="e">
        <f>K907/#REF!</f>
        <v>#REF!</v>
      </c>
      <c r="U907" s="29" t="e">
        <f>L907/#REF!</f>
        <v>#REF!</v>
      </c>
      <c r="W907" t="str">
        <f>VLOOKUP(R907,'De Para'!$O$9:$P$25,2,FALSE)</f>
        <v>Lojas com todas as metas</v>
      </c>
      <c r="X907">
        <f>VLOOKUP(W907,content!$B:$C,2,FALSE)</f>
        <v>741869</v>
      </c>
      <c r="Y907">
        <f>VLOOKUP(F907&amp;W907,content!$E:$H,4,FALSE)</f>
        <v>741882</v>
      </c>
    </row>
    <row r="908" spans="1:25" x14ac:dyDescent="0.25">
      <c r="A908">
        <v>1903</v>
      </c>
      <c r="B908" t="str">
        <f>VLOOKUP($A908,'De Para'!$AI$2:$AL$1051,2,0)</f>
        <v>BOSQUE DA SAÚDE - SP</v>
      </c>
      <c r="C908">
        <f>VLOOKUP($A908,'De Para'!$AI$2:$AL$1051,3,0)</f>
        <v>319</v>
      </c>
      <c r="D908" t="str">
        <f>VLOOKUP($A908,'De Para'!$AI$2:$AL$1051,4,0)</f>
        <v>GDE SP</v>
      </c>
      <c r="E908">
        <v>0</v>
      </c>
      <c r="F908" s="7" t="str">
        <f>VLOOKUP($A908,'[1]PORTE 18-19'!$A$4:$M$1053,13,0)</f>
        <v>PORTE 2</v>
      </c>
      <c r="G908">
        <f>VLOOKUP($F908,'De Para'!$M$2:$O$7,3,0)</f>
        <v>70</v>
      </c>
      <c r="H908" s="7" t="str">
        <f>VLOOKUP($R908,'De Para'!$M$10:$N$25,2,0)</f>
        <v>PERFIL A</v>
      </c>
      <c r="I908" s="7" t="str">
        <f t="shared" si="100"/>
        <v>PORTE 2 / PERFIL A</v>
      </c>
      <c r="J908" s="1">
        <f>VLOOKUP($A908,'De Para'!$D$2:$E$1051,2,0)</f>
        <v>126195.16</v>
      </c>
      <c r="K908" s="1">
        <f>VLOOKUP($A908,'De Para'!$A$2:$B$1051,2,0)</f>
        <v>119829.11724727778</v>
      </c>
      <c r="L908" s="1">
        <f>VLOOKUP(A908,'De Para'!$G$2:$H$1050,2,0)</f>
        <v>40772.040852097722</v>
      </c>
      <c r="M908">
        <f>VLOOKUP($A908,'De Para'!$J$2:$K$1051,2,0)</f>
        <v>42</v>
      </c>
      <c r="N908">
        <f t="shared" si="102"/>
        <v>1</v>
      </c>
      <c r="O908">
        <f t="shared" si="103"/>
        <v>1</v>
      </c>
      <c r="P908">
        <f t="shared" si="104"/>
        <v>1</v>
      </c>
      <c r="Q908">
        <f t="shared" si="105"/>
        <v>1</v>
      </c>
      <c r="R908" t="str">
        <f t="shared" si="101"/>
        <v>1111</v>
      </c>
      <c r="S908" s="29" t="e">
        <f>J908/#REF!</f>
        <v>#REF!</v>
      </c>
      <c r="T908" s="29" t="e">
        <f>K908/#REF!</f>
        <v>#REF!</v>
      </c>
      <c r="U908" s="29" t="e">
        <f>L908/#REF!</f>
        <v>#REF!</v>
      </c>
      <c r="W908" t="str">
        <f>VLOOKUP(R908,'De Para'!$O$9:$P$25,2,FALSE)</f>
        <v>Lojas com todas as metas</v>
      </c>
      <c r="X908">
        <f>VLOOKUP(W908,content!$B:$C,2,FALSE)</f>
        <v>741869</v>
      </c>
      <c r="Y908">
        <f>VLOOKUP(F908&amp;W908,content!$E:$H,4,FALSE)</f>
        <v>741882</v>
      </c>
    </row>
    <row r="909" spans="1:25" x14ac:dyDescent="0.25">
      <c r="A909">
        <v>1904</v>
      </c>
      <c r="B909" t="str">
        <f>VLOOKUP($A909,'De Para'!$AI$2:$AL$1051,2,0)</f>
        <v>CAÇAPAVA - SP</v>
      </c>
      <c r="C909">
        <f>VLOOKUP($A909,'De Para'!$AI$2:$AL$1051,3,0)</f>
        <v>112</v>
      </c>
      <c r="D909" t="str">
        <f>VLOOKUP($A909,'De Para'!$AI$2:$AL$1051,4,0)</f>
        <v>SPI/CO</v>
      </c>
      <c r="E909">
        <v>0</v>
      </c>
      <c r="F909" s="7" t="str">
        <f>VLOOKUP($A909,'[1]PORTE 18-19'!$A$4:$M$1053,13,0)</f>
        <v>PORTE 1</v>
      </c>
      <c r="G909">
        <f>VLOOKUP($F909,'De Para'!$M$2:$O$7,3,0)</f>
        <v>65</v>
      </c>
      <c r="H909" s="7" t="str">
        <f>VLOOKUP($R909,'De Para'!$M$10:$N$25,2,0)</f>
        <v>PERFIL A</v>
      </c>
      <c r="I909" s="7" t="str">
        <f t="shared" si="100"/>
        <v>PORTE 1 / PERFIL A</v>
      </c>
      <c r="J909" s="1">
        <f>VLOOKUP($A909,'De Para'!$D$2:$E$1051,2,0)</f>
        <v>151221.78</v>
      </c>
      <c r="K909" s="1">
        <f>VLOOKUP($A909,'De Para'!$A$2:$B$1051,2,0)</f>
        <v>80084.866964005429</v>
      </c>
      <c r="L909" s="1">
        <f>VLOOKUP(A909,'De Para'!$G$2:$H$1050,2,0)</f>
        <v>55718.789598025469</v>
      </c>
      <c r="M909">
        <f>VLOOKUP($A909,'De Para'!$J$2:$K$1051,2,0)</f>
        <v>54</v>
      </c>
      <c r="N909">
        <f t="shared" si="102"/>
        <v>1</v>
      </c>
      <c r="O909">
        <f t="shared" si="103"/>
        <v>1</v>
      </c>
      <c r="P909">
        <f t="shared" si="104"/>
        <v>1</v>
      </c>
      <c r="Q909">
        <f t="shared" si="105"/>
        <v>1</v>
      </c>
      <c r="R909" t="str">
        <f t="shared" si="101"/>
        <v>1111</v>
      </c>
      <c r="S909" s="29" t="e">
        <f>J909/#REF!</f>
        <v>#REF!</v>
      </c>
      <c r="T909" s="29" t="e">
        <f>K909/#REF!</f>
        <v>#REF!</v>
      </c>
      <c r="U909" s="29" t="e">
        <f>L909/#REF!</f>
        <v>#REF!</v>
      </c>
      <c r="W909" t="str">
        <f>VLOOKUP(R909,'De Para'!$O$9:$P$25,2,FALSE)</f>
        <v>Lojas com todas as metas</v>
      </c>
      <c r="X909">
        <f>VLOOKUP(W909,content!$B:$C,2,FALSE)</f>
        <v>741869</v>
      </c>
      <c r="Y909">
        <f>VLOOKUP(F909&amp;W909,content!$E:$H,4,FALSE)</f>
        <v>741858</v>
      </c>
    </row>
    <row r="910" spans="1:25" x14ac:dyDescent="0.25">
      <c r="A910">
        <v>1906</v>
      </c>
      <c r="B910" t="str">
        <f>VLOOKUP($A910,'De Para'!$AI$2:$AL$1051,2,0)</f>
        <v>FOZ DO IGUAÇU 2  -  PR</v>
      </c>
      <c r="C910">
        <f>VLOOKUP($A910,'De Para'!$AI$2:$AL$1051,3,0)</f>
        <v>513</v>
      </c>
      <c r="D910" t="str">
        <f>VLOOKUP($A910,'De Para'!$AI$2:$AL$1051,4,0)</f>
        <v>SUL</v>
      </c>
      <c r="E910">
        <v>0</v>
      </c>
      <c r="F910" s="7" t="str">
        <f>VLOOKUP($A910,'[1]PORTE 18-19'!$A$4:$M$1053,13,0)</f>
        <v>PORTE 2</v>
      </c>
      <c r="G910">
        <f>VLOOKUP($F910,'De Para'!$M$2:$O$7,3,0)</f>
        <v>70</v>
      </c>
      <c r="H910" s="7" t="str">
        <f>VLOOKUP($R910,'De Para'!$M$10:$N$25,2,0)</f>
        <v>PERFIL A</v>
      </c>
      <c r="I910" s="7" t="str">
        <f t="shared" si="100"/>
        <v>PORTE 2 / PERFIL A</v>
      </c>
      <c r="J910" s="1">
        <f>VLOOKUP($A910,'De Para'!$D$2:$E$1051,2,0)</f>
        <v>99129.84</v>
      </c>
      <c r="K910" s="1">
        <f>VLOOKUP($A910,'De Para'!$A$2:$B$1051,2,0)</f>
        <v>119722.40705888791</v>
      </c>
      <c r="L910" s="1">
        <f>VLOOKUP(A910,'De Para'!$G$2:$H$1050,2,0)</f>
        <v>24697.238360695512</v>
      </c>
      <c r="M910">
        <f>VLOOKUP($A910,'De Para'!$J$2:$K$1051,2,0)</f>
        <v>31</v>
      </c>
      <c r="N910">
        <f t="shared" si="102"/>
        <v>1</v>
      </c>
      <c r="O910">
        <f t="shared" si="103"/>
        <v>1</v>
      </c>
      <c r="P910">
        <f t="shared" si="104"/>
        <v>1</v>
      </c>
      <c r="Q910">
        <f t="shared" si="105"/>
        <v>1</v>
      </c>
      <c r="R910" t="str">
        <f t="shared" si="101"/>
        <v>1111</v>
      </c>
      <c r="S910" s="29" t="e">
        <f>J910/#REF!</f>
        <v>#REF!</v>
      </c>
      <c r="T910" s="29" t="e">
        <f>K910/#REF!</f>
        <v>#REF!</v>
      </c>
      <c r="U910" s="29" t="e">
        <f>L910/#REF!</f>
        <v>#REF!</v>
      </c>
      <c r="W910" t="str">
        <f>VLOOKUP(R910,'De Para'!$O$9:$P$25,2,FALSE)</f>
        <v>Lojas com todas as metas</v>
      </c>
      <c r="X910">
        <f>VLOOKUP(W910,content!$B:$C,2,FALSE)</f>
        <v>741869</v>
      </c>
      <c r="Y910">
        <f>VLOOKUP(F910&amp;W910,content!$E:$H,4,FALSE)</f>
        <v>741882</v>
      </c>
    </row>
    <row r="911" spans="1:25" x14ac:dyDescent="0.25">
      <c r="A911">
        <v>1907</v>
      </c>
      <c r="B911" t="str">
        <f>VLOOKUP($A911,'De Para'!$AI$2:$AL$1051,2,0)</f>
        <v>GUARATINGUETÁ 3 - SP</v>
      </c>
      <c r="C911">
        <f>VLOOKUP($A911,'De Para'!$AI$2:$AL$1051,3,0)</f>
        <v>112</v>
      </c>
      <c r="D911" t="str">
        <f>VLOOKUP($A911,'De Para'!$AI$2:$AL$1051,4,0)</f>
        <v>SPI/CO</v>
      </c>
      <c r="E911">
        <v>0</v>
      </c>
      <c r="F911" s="7" t="str">
        <f>VLOOKUP($A911,'[1]PORTE 18-19'!$A$4:$M$1053,13,0)</f>
        <v>PORTE 2</v>
      </c>
      <c r="G911">
        <f>VLOOKUP($F911,'De Para'!$M$2:$O$7,3,0)</f>
        <v>70</v>
      </c>
      <c r="H911" s="7" t="str">
        <f>VLOOKUP($R911,'De Para'!$M$10:$N$25,2,0)</f>
        <v>PERFIL C</v>
      </c>
      <c r="I911" s="7" t="str">
        <f t="shared" si="100"/>
        <v>PORTE 2 / PERFIL C</v>
      </c>
      <c r="J911" s="1">
        <f>VLOOKUP($A911,'De Para'!$D$2:$E$1051,2,0)</f>
        <v>142850.72</v>
      </c>
      <c r="K911" s="1">
        <f>VLOOKUP($A911,'De Para'!$A$2:$B$1051,2,0)</f>
        <v>0</v>
      </c>
      <c r="L911" s="1">
        <f>VLOOKUP(A911,'De Para'!$G$2:$H$1050,2,0)</f>
        <v>44112.959066669064</v>
      </c>
      <c r="M911">
        <f>VLOOKUP($A911,'De Para'!$J$2:$K$1051,2,0)</f>
        <v>45</v>
      </c>
      <c r="N911">
        <f t="shared" si="102"/>
        <v>1</v>
      </c>
      <c r="O911">
        <f t="shared" si="103"/>
        <v>0</v>
      </c>
      <c r="P911">
        <f t="shared" si="104"/>
        <v>1</v>
      </c>
      <c r="Q911">
        <f t="shared" si="105"/>
        <v>1</v>
      </c>
      <c r="R911" t="str">
        <f t="shared" si="101"/>
        <v>1011</v>
      </c>
      <c r="S911" s="29" t="e">
        <f>J911/#REF!</f>
        <v>#REF!</v>
      </c>
      <c r="T911" s="29" t="e">
        <f>K911/#REF!</f>
        <v>#REF!</v>
      </c>
      <c r="U911" s="29" t="e">
        <f>L911/#REF!</f>
        <v>#REF!</v>
      </c>
      <c r="W911" t="str">
        <f>VLOOKUP(R911,'De Para'!$O$9:$P$25,2,FALSE)</f>
        <v>Lojas sem meta de Móveis</v>
      </c>
      <c r="X911">
        <f>VLOOKUP(W911,content!$B:$C,2,FALSE)</f>
        <v>741888</v>
      </c>
      <c r="Y911">
        <f>VLOOKUP(F911&amp;W911,content!$E:$H,4,FALSE)</f>
        <v>741889</v>
      </c>
    </row>
    <row r="912" spans="1:25" x14ac:dyDescent="0.25">
      <c r="A912">
        <v>1908</v>
      </c>
      <c r="B912" t="str">
        <f>VLOOKUP($A912,'De Para'!$AI$2:$AL$1051,2,0)</f>
        <v>JACAREÍ 1 - SP</v>
      </c>
      <c r="C912">
        <f>VLOOKUP($A912,'De Para'!$AI$2:$AL$1051,3,0)</f>
        <v>112</v>
      </c>
      <c r="D912" t="str">
        <f>VLOOKUP($A912,'De Para'!$AI$2:$AL$1051,4,0)</f>
        <v>SPI/CO</v>
      </c>
      <c r="E912">
        <v>0</v>
      </c>
      <c r="F912" s="7" t="str">
        <f>VLOOKUP($A912,'[1]PORTE 18-19'!$A$4:$M$1053,13,0)</f>
        <v>PORTE 1</v>
      </c>
      <c r="G912">
        <f>VLOOKUP($F912,'De Para'!$M$2:$O$7,3,0)</f>
        <v>65</v>
      </c>
      <c r="H912" s="7" t="str">
        <f>VLOOKUP($R912,'De Para'!$M$10:$N$25,2,0)</f>
        <v>PERFIL A</v>
      </c>
      <c r="I912" s="7" t="str">
        <f t="shared" si="100"/>
        <v>PORTE 1 / PERFIL A</v>
      </c>
      <c r="J912" s="1">
        <f>VLOOKUP($A912,'De Para'!$D$2:$E$1051,2,0)</f>
        <v>170796.86</v>
      </c>
      <c r="K912" s="1">
        <f>VLOOKUP($A912,'De Para'!$A$2:$B$1051,2,0)</f>
        <v>46531.667041488268</v>
      </c>
      <c r="L912" s="1">
        <f>VLOOKUP(A912,'De Para'!$G$2:$H$1050,2,0)</f>
        <v>43623.555088936031</v>
      </c>
      <c r="M912">
        <f>VLOOKUP($A912,'De Para'!$J$2:$K$1051,2,0)</f>
        <v>44</v>
      </c>
      <c r="N912">
        <f t="shared" si="102"/>
        <v>1</v>
      </c>
      <c r="O912">
        <f t="shared" si="103"/>
        <v>1</v>
      </c>
      <c r="P912">
        <f t="shared" si="104"/>
        <v>1</v>
      </c>
      <c r="Q912">
        <f t="shared" si="105"/>
        <v>1</v>
      </c>
      <c r="R912" t="str">
        <f t="shared" si="101"/>
        <v>1111</v>
      </c>
      <c r="S912" s="29" t="e">
        <f>J912/#REF!</f>
        <v>#REF!</v>
      </c>
      <c r="T912" s="29" t="e">
        <f>K912/#REF!</f>
        <v>#REF!</v>
      </c>
      <c r="U912" s="29" t="e">
        <f>L912/#REF!</f>
        <v>#REF!</v>
      </c>
      <c r="W912" t="str">
        <f>VLOOKUP(R912,'De Para'!$O$9:$P$25,2,FALSE)</f>
        <v>Lojas com todas as metas</v>
      </c>
      <c r="X912">
        <f>VLOOKUP(W912,content!$B:$C,2,FALSE)</f>
        <v>741869</v>
      </c>
      <c r="Y912">
        <f>VLOOKUP(F912&amp;W912,content!$E:$H,4,FALSE)</f>
        <v>741858</v>
      </c>
    </row>
    <row r="913" spans="1:25" x14ac:dyDescent="0.25">
      <c r="A913">
        <v>1909</v>
      </c>
      <c r="B913" t="str">
        <f>VLOOKUP($A913,'De Para'!$AI$2:$AL$1051,2,0)</f>
        <v>MARINGÁ 2 - PR</v>
      </c>
      <c r="C913">
        <f>VLOOKUP($A913,'De Para'!$AI$2:$AL$1051,3,0)</f>
        <v>513</v>
      </c>
      <c r="D913" t="str">
        <f>VLOOKUP($A913,'De Para'!$AI$2:$AL$1051,4,0)</f>
        <v>SUL</v>
      </c>
      <c r="E913">
        <v>0</v>
      </c>
      <c r="F913" s="7" t="str">
        <f>VLOOKUP($A913,'[1]PORTE 18-19'!$A$4:$M$1053,13,0)</f>
        <v>PORTE 3</v>
      </c>
      <c r="G913">
        <f>VLOOKUP($F913,'De Para'!$M$2:$O$7,3,0)</f>
        <v>90</v>
      </c>
      <c r="H913" s="7" t="str">
        <f>VLOOKUP($R913,'De Para'!$M$10:$N$25,2,0)</f>
        <v>PERFIL A</v>
      </c>
      <c r="I913" s="7" t="str">
        <f t="shared" si="100"/>
        <v>PORTE 3 / PERFIL A</v>
      </c>
      <c r="J913" s="1">
        <f>VLOOKUP($A913,'De Para'!$D$2:$E$1051,2,0)</f>
        <v>323659.17000000004</v>
      </c>
      <c r="K913" s="1">
        <f>VLOOKUP($A913,'De Para'!$A$2:$B$1051,2,0)</f>
        <v>271942.54022983753</v>
      </c>
      <c r="L913" s="1">
        <f>VLOOKUP(A913,'De Para'!$G$2:$H$1050,2,0)</f>
        <v>59066.101942268819</v>
      </c>
      <c r="M913">
        <f>VLOOKUP($A913,'De Para'!$J$2:$K$1051,2,0)</f>
        <v>77</v>
      </c>
      <c r="N913">
        <f t="shared" si="102"/>
        <v>1</v>
      </c>
      <c r="O913">
        <f t="shared" si="103"/>
        <v>1</v>
      </c>
      <c r="P913">
        <f t="shared" si="104"/>
        <v>1</v>
      </c>
      <c r="Q913">
        <f t="shared" si="105"/>
        <v>1</v>
      </c>
      <c r="R913" t="str">
        <f t="shared" si="101"/>
        <v>1111</v>
      </c>
      <c r="S913" s="29" t="e">
        <f>J913/#REF!</f>
        <v>#REF!</v>
      </c>
      <c r="T913" s="29" t="e">
        <f>K913/#REF!</f>
        <v>#REF!</v>
      </c>
      <c r="U913" s="29" t="e">
        <f>L913/#REF!</f>
        <v>#REF!</v>
      </c>
      <c r="W913" t="str">
        <f>VLOOKUP(R913,'De Para'!$O$9:$P$25,2,FALSE)</f>
        <v>Lojas com todas as metas</v>
      </c>
      <c r="X913">
        <f>VLOOKUP(W913,content!$B:$C,2,FALSE)</f>
        <v>741869</v>
      </c>
      <c r="Y913">
        <f>VLOOKUP(F913&amp;W913,content!$E:$H,4,FALSE)</f>
        <v>741893</v>
      </c>
    </row>
    <row r="914" spans="1:25" x14ac:dyDescent="0.25">
      <c r="A914">
        <v>1911</v>
      </c>
      <c r="B914" t="str">
        <f>VLOOKUP($A914,'De Para'!$AI$2:$AL$1051,2,0)</f>
        <v>SÃO BERNARDO DO CAMPO 3 - SP</v>
      </c>
      <c r="C914">
        <f>VLOOKUP($A914,'De Para'!$AI$2:$AL$1051,3,0)</f>
        <v>311</v>
      </c>
      <c r="D914" t="str">
        <f>VLOOKUP($A914,'De Para'!$AI$2:$AL$1051,4,0)</f>
        <v>GDE SP</v>
      </c>
      <c r="E914">
        <v>0</v>
      </c>
      <c r="F914" s="7" t="str">
        <f>VLOOKUP($A914,'[1]PORTE 18-19'!$A$4:$M$1053,13,0)</f>
        <v>PORTE 2</v>
      </c>
      <c r="G914">
        <f>VLOOKUP($F914,'De Para'!$M$2:$O$7,3,0)</f>
        <v>70</v>
      </c>
      <c r="H914" s="7" t="str">
        <f>VLOOKUP($R914,'De Para'!$M$10:$N$25,2,0)</f>
        <v>PERFIL A</v>
      </c>
      <c r="I914" s="7" t="str">
        <f t="shared" si="100"/>
        <v>PORTE 2 / PERFIL A</v>
      </c>
      <c r="J914" s="1">
        <f>VLOOKUP($A914,'De Para'!$D$2:$E$1051,2,0)</f>
        <v>173434.51000000004</v>
      </c>
      <c r="K914" s="1">
        <f>VLOOKUP($A914,'De Para'!$A$2:$B$1051,2,0)</f>
        <v>119337.87611787763</v>
      </c>
      <c r="L914" s="1">
        <f>VLOOKUP(A914,'De Para'!$G$2:$H$1050,2,0)</f>
        <v>47290.023518173504</v>
      </c>
      <c r="M914">
        <f>VLOOKUP($A914,'De Para'!$J$2:$K$1051,2,0)</f>
        <v>55</v>
      </c>
      <c r="N914">
        <f t="shared" si="102"/>
        <v>1</v>
      </c>
      <c r="O914">
        <f t="shared" si="103"/>
        <v>1</v>
      </c>
      <c r="P914">
        <f t="shared" si="104"/>
        <v>1</v>
      </c>
      <c r="Q914">
        <f t="shared" si="105"/>
        <v>1</v>
      </c>
      <c r="R914" t="str">
        <f t="shared" si="101"/>
        <v>1111</v>
      </c>
      <c r="S914" s="29" t="e">
        <f>J914/#REF!</f>
        <v>#REF!</v>
      </c>
      <c r="T914" s="29" t="e">
        <f>K914/#REF!</f>
        <v>#REF!</v>
      </c>
      <c r="U914" s="29" t="e">
        <f>L914/#REF!</f>
        <v>#REF!</v>
      </c>
      <c r="W914" t="str">
        <f>VLOOKUP(R914,'De Para'!$O$9:$P$25,2,FALSE)</f>
        <v>Lojas com todas as metas</v>
      </c>
      <c r="X914">
        <f>VLOOKUP(W914,content!$B:$C,2,FALSE)</f>
        <v>741869</v>
      </c>
      <c r="Y914">
        <f>VLOOKUP(F914&amp;W914,content!$E:$H,4,FALSE)</f>
        <v>741882</v>
      </c>
    </row>
    <row r="915" spans="1:25" x14ac:dyDescent="0.25">
      <c r="A915">
        <v>1915</v>
      </c>
      <c r="B915" t="str">
        <f>VLOOKUP($A915,'De Para'!$AI$2:$AL$1051,2,0)</f>
        <v>CIDADE DUTRA 2  - SP</v>
      </c>
      <c r="C915">
        <f>VLOOKUP($A915,'De Para'!$AI$2:$AL$1051,3,0)</f>
        <v>310</v>
      </c>
      <c r="D915" t="str">
        <f>VLOOKUP($A915,'De Para'!$AI$2:$AL$1051,4,0)</f>
        <v>GDE SP</v>
      </c>
      <c r="E915">
        <v>0</v>
      </c>
      <c r="F915" s="7" t="str">
        <f>VLOOKUP($A915,'[1]PORTE 18-19'!$A$4:$M$1053,13,0)</f>
        <v>PORTE 2</v>
      </c>
      <c r="G915">
        <f>VLOOKUP($F915,'De Para'!$M$2:$O$7,3,0)</f>
        <v>70</v>
      </c>
      <c r="H915" s="7" t="str">
        <f>VLOOKUP($R915,'De Para'!$M$10:$N$25,2,0)</f>
        <v>PERFIL A</v>
      </c>
      <c r="I915" s="7" t="str">
        <f t="shared" si="100"/>
        <v>PORTE 2 / PERFIL A</v>
      </c>
      <c r="J915" s="1">
        <f>VLOOKUP($A915,'De Para'!$D$2:$E$1051,2,0)</f>
        <v>223036.38</v>
      </c>
      <c r="K915" s="1">
        <f>VLOOKUP($A915,'De Para'!$A$2:$B$1051,2,0)</f>
        <v>154013.86071884001</v>
      </c>
      <c r="L915" s="1">
        <f>VLOOKUP(A915,'De Para'!$G$2:$H$1050,2,0)</f>
        <v>66234.861107901583</v>
      </c>
      <c r="M915">
        <f>VLOOKUP($A915,'De Para'!$J$2:$K$1051,2,0)</f>
        <v>68</v>
      </c>
      <c r="N915">
        <f t="shared" si="102"/>
        <v>1</v>
      </c>
      <c r="O915">
        <f t="shared" si="103"/>
        <v>1</v>
      </c>
      <c r="P915">
        <f t="shared" si="104"/>
        <v>1</v>
      </c>
      <c r="Q915">
        <f t="shared" si="105"/>
        <v>1</v>
      </c>
      <c r="R915" t="str">
        <f t="shared" si="101"/>
        <v>1111</v>
      </c>
      <c r="S915" s="29" t="e">
        <f>J915/#REF!</f>
        <v>#REF!</v>
      </c>
      <c r="T915" s="29" t="e">
        <f>K915/#REF!</f>
        <v>#REF!</v>
      </c>
      <c r="U915" s="29" t="e">
        <f>L915/#REF!</f>
        <v>#REF!</v>
      </c>
      <c r="W915" t="str">
        <f>VLOOKUP(R915,'De Para'!$O$9:$P$25,2,FALSE)</f>
        <v>Lojas com todas as metas</v>
      </c>
      <c r="X915">
        <f>VLOOKUP(W915,content!$B:$C,2,FALSE)</f>
        <v>741869</v>
      </c>
      <c r="Y915">
        <f>VLOOKUP(F915&amp;W915,content!$E:$H,4,FALSE)</f>
        <v>741882</v>
      </c>
    </row>
    <row r="916" spans="1:25" x14ac:dyDescent="0.25">
      <c r="A916">
        <v>1918</v>
      </c>
      <c r="B916" t="str">
        <f>VLOOKUP($A916,'De Para'!$AI$2:$AL$1051,2,0)</f>
        <v>SHOP TIVOLI CENTER - SP</v>
      </c>
      <c r="C916">
        <f>VLOOKUP($A916,'De Para'!$AI$2:$AL$1051,3,0)</f>
        <v>116</v>
      </c>
      <c r="D916" t="str">
        <f>VLOOKUP($A916,'De Para'!$AI$2:$AL$1051,4,0)</f>
        <v>SPI/CO</v>
      </c>
      <c r="E916">
        <v>0</v>
      </c>
      <c r="F916" s="7" t="str">
        <f>VLOOKUP($A916,'[1]PORTE 18-19'!$A$4:$M$1053,13,0)</f>
        <v>PORTE 3</v>
      </c>
      <c r="G916">
        <f>VLOOKUP($F916,'De Para'!$M$2:$O$7,3,0)</f>
        <v>90</v>
      </c>
      <c r="H916" s="7" t="str">
        <f>VLOOKUP($R916,'De Para'!$M$10:$N$25,2,0)</f>
        <v>PERFIL A</v>
      </c>
      <c r="I916" s="7" t="str">
        <f t="shared" si="100"/>
        <v>PORTE 3 / PERFIL A</v>
      </c>
      <c r="J916" s="1">
        <f>VLOOKUP($A916,'De Para'!$D$2:$E$1051,2,0)</f>
        <v>224872.97</v>
      </c>
      <c r="K916" s="1">
        <f>VLOOKUP($A916,'De Para'!$A$2:$B$1051,2,0)</f>
        <v>205279.91347599952</v>
      </c>
      <c r="L916" s="1">
        <f>VLOOKUP(A916,'De Para'!$G$2:$H$1050,2,0)</f>
        <v>72120.866471965695</v>
      </c>
      <c r="M916">
        <f>VLOOKUP($A916,'De Para'!$J$2:$K$1051,2,0)</f>
        <v>82</v>
      </c>
      <c r="N916">
        <f t="shared" si="102"/>
        <v>1</v>
      </c>
      <c r="O916">
        <f t="shared" si="103"/>
        <v>1</v>
      </c>
      <c r="P916">
        <f t="shared" si="104"/>
        <v>1</v>
      </c>
      <c r="Q916">
        <f t="shared" si="105"/>
        <v>1</v>
      </c>
      <c r="R916" t="str">
        <f t="shared" si="101"/>
        <v>1111</v>
      </c>
      <c r="S916" s="29" t="e">
        <f>J916/#REF!</f>
        <v>#REF!</v>
      </c>
      <c r="T916" s="29" t="e">
        <f>K916/#REF!</f>
        <v>#REF!</v>
      </c>
      <c r="U916" s="29" t="e">
        <f>L916/#REF!</f>
        <v>#REF!</v>
      </c>
      <c r="W916" t="str">
        <f>VLOOKUP(R916,'De Para'!$O$9:$P$25,2,FALSE)</f>
        <v>Lojas com todas as metas</v>
      </c>
      <c r="X916">
        <f>VLOOKUP(W916,content!$B:$C,2,FALSE)</f>
        <v>741869</v>
      </c>
      <c r="Y916">
        <f>VLOOKUP(F916&amp;W916,content!$E:$H,4,FALSE)</f>
        <v>741893</v>
      </c>
    </row>
    <row r="917" spans="1:25" x14ac:dyDescent="0.25">
      <c r="A917">
        <v>1919</v>
      </c>
      <c r="B917" t="str">
        <f>VLOOKUP($A917,'De Para'!$AI$2:$AL$1051,2,0)</f>
        <v>FORMOSA - GO</v>
      </c>
      <c r="C917">
        <f>VLOOKUP($A917,'De Para'!$AI$2:$AL$1051,3,0)</f>
        <v>117</v>
      </c>
      <c r="D917" t="str">
        <f>VLOOKUP($A917,'De Para'!$AI$2:$AL$1051,4,0)</f>
        <v>SPI/CO</v>
      </c>
      <c r="E917">
        <v>0</v>
      </c>
      <c r="F917" s="7" t="str">
        <f>VLOOKUP($A917,'[1]PORTE 18-19'!$A$4:$M$1053,13,0)</f>
        <v>PORTE 2</v>
      </c>
      <c r="G917">
        <f>VLOOKUP($F917,'De Para'!$M$2:$O$7,3,0)</f>
        <v>70</v>
      </c>
      <c r="H917" s="7" t="str">
        <f>VLOOKUP($R917,'De Para'!$M$10:$N$25,2,0)</f>
        <v>PERFIL A</v>
      </c>
      <c r="I917" s="7" t="str">
        <f t="shared" si="100"/>
        <v>PORTE 2 / PERFIL A</v>
      </c>
      <c r="J917" s="1">
        <f>VLOOKUP($A917,'De Para'!$D$2:$E$1051,2,0)</f>
        <v>146659.81999999998</v>
      </c>
      <c r="K917" s="1">
        <f>VLOOKUP($A917,'De Para'!$A$2:$B$1051,2,0)</f>
        <v>95016.61022321177</v>
      </c>
      <c r="L917" s="1">
        <f>VLOOKUP(A917,'De Para'!$G$2:$H$1050,2,0)</f>
        <v>73818.088296081623</v>
      </c>
      <c r="M917">
        <f>VLOOKUP($A917,'De Para'!$J$2:$K$1051,2,0)</f>
        <v>63</v>
      </c>
      <c r="N917">
        <f t="shared" si="102"/>
        <v>1</v>
      </c>
      <c r="O917">
        <f t="shared" si="103"/>
        <v>1</v>
      </c>
      <c r="P917">
        <f t="shared" si="104"/>
        <v>1</v>
      </c>
      <c r="Q917">
        <f t="shared" si="105"/>
        <v>1</v>
      </c>
      <c r="R917" t="str">
        <f t="shared" si="101"/>
        <v>1111</v>
      </c>
      <c r="S917" s="29" t="e">
        <f>J917/#REF!</f>
        <v>#REF!</v>
      </c>
      <c r="T917" s="29" t="e">
        <f>K917/#REF!</f>
        <v>#REF!</v>
      </c>
      <c r="U917" s="29" t="e">
        <f>L917/#REF!</f>
        <v>#REF!</v>
      </c>
      <c r="W917" t="str">
        <f>VLOOKUP(R917,'De Para'!$O$9:$P$25,2,FALSE)</f>
        <v>Lojas com todas as metas</v>
      </c>
      <c r="X917">
        <f>VLOOKUP(W917,content!$B:$C,2,FALSE)</f>
        <v>741869</v>
      </c>
      <c r="Y917">
        <f>VLOOKUP(F917&amp;W917,content!$E:$H,4,FALSE)</f>
        <v>741882</v>
      </c>
    </row>
    <row r="918" spans="1:25" x14ac:dyDescent="0.25">
      <c r="A918">
        <v>1920</v>
      </c>
      <c r="B918" t="str">
        <f>VLOOKUP($A918,'De Para'!$AI$2:$AL$1051,2,0)</f>
        <v>CAPÃO REDONDO 3  - SP</v>
      </c>
      <c r="C918">
        <f>VLOOKUP($A918,'De Para'!$AI$2:$AL$1051,3,0)</f>
        <v>313</v>
      </c>
      <c r="D918" t="str">
        <f>VLOOKUP($A918,'De Para'!$AI$2:$AL$1051,4,0)</f>
        <v>GDE SP</v>
      </c>
      <c r="E918">
        <v>0</v>
      </c>
      <c r="F918" s="7" t="str">
        <f>VLOOKUP($A918,'[1]PORTE 18-19'!$A$4:$M$1053,13,0)</f>
        <v>PORTE 2</v>
      </c>
      <c r="G918">
        <f>VLOOKUP($F918,'De Para'!$M$2:$O$7,3,0)</f>
        <v>70</v>
      </c>
      <c r="H918" s="7" t="str">
        <f>VLOOKUP($R918,'De Para'!$M$10:$N$25,2,0)</f>
        <v>PERFIL A</v>
      </c>
      <c r="I918" s="7" t="str">
        <f t="shared" si="100"/>
        <v>PORTE 2 / PERFIL A</v>
      </c>
      <c r="J918" s="1">
        <f>VLOOKUP($A918,'De Para'!$D$2:$E$1051,2,0)</f>
        <v>121942.87000000001</v>
      </c>
      <c r="K918" s="1">
        <f>VLOOKUP($A918,'De Para'!$A$2:$B$1051,2,0)</f>
        <v>89251.289620740718</v>
      </c>
      <c r="L918" s="1">
        <f>VLOOKUP(A918,'De Para'!$G$2:$H$1050,2,0)</f>
        <v>38197.607310585779</v>
      </c>
      <c r="M918">
        <f>VLOOKUP($A918,'De Para'!$J$2:$K$1051,2,0)</f>
        <v>44</v>
      </c>
      <c r="N918">
        <f t="shared" si="102"/>
        <v>1</v>
      </c>
      <c r="O918">
        <f t="shared" si="103"/>
        <v>1</v>
      </c>
      <c r="P918">
        <f t="shared" si="104"/>
        <v>1</v>
      </c>
      <c r="Q918">
        <f t="shared" si="105"/>
        <v>1</v>
      </c>
      <c r="R918" t="str">
        <f t="shared" si="101"/>
        <v>1111</v>
      </c>
      <c r="S918" s="29" t="e">
        <f>J918/#REF!</f>
        <v>#REF!</v>
      </c>
      <c r="T918" s="29" t="e">
        <f>K918/#REF!</f>
        <v>#REF!</v>
      </c>
      <c r="U918" s="29" t="e">
        <f>L918/#REF!</f>
        <v>#REF!</v>
      </c>
      <c r="W918" t="str">
        <f>VLOOKUP(R918,'De Para'!$O$9:$P$25,2,FALSE)</f>
        <v>Lojas com todas as metas</v>
      </c>
      <c r="X918">
        <f>VLOOKUP(W918,content!$B:$C,2,FALSE)</f>
        <v>741869</v>
      </c>
      <c r="Y918">
        <f>VLOOKUP(F918&amp;W918,content!$E:$H,4,FALSE)</f>
        <v>741882</v>
      </c>
    </row>
    <row r="919" spans="1:25" x14ac:dyDescent="0.25">
      <c r="A919">
        <v>1921</v>
      </c>
      <c r="B919" t="str">
        <f>VLOOKUP($A919,'De Para'!$AI$2:$AL$1051,2,0)</f>
        <v>TAGUATINGA 2 - DF</v>
      </c>
      <c r="C919">
        <f>VLOOKUP($A919,'De Para'!$AI$2:$AL$1051,3,0)</f>
        <v>117</v>
      </c>
      <c r="D919" t="str">
        <f>VLOOKUP($A919,'De Para'!$AI$2:$AL$1051,4,0)</f>
        <v>SPI/CO</v>
      </c>
      <c r="E919">
        <v>0</v>
      </c>
      <c r="F919" s="7" t="str">
        <f>VLOOKUP($A919,'[1]PORTE 18-19'!$A$4:$M$1053,13,0)</f>
        <v>PORTE 4</v>
      </c>
      <c r="G919">
        <f>VLOOKUP($F919,'De Para'!$M$2:$O$7,3,0)</f>
        <v>115</v>
      </c>
      <c r="H919" s="7" t="str">
        <f>VLOOKUP($R919,'De Para'!$M$10:$N$25,2,0)</f>
        <v>PERFIL A</v>
      </c>
      <c r="I919" s="7" t="str">
        <f t="shared" si="100"/>
        <v>PORTE 4 / PERFIL A</v>
      </c>
      <c r="J919" s="1">
        <f>VLOOKUP($A919,'De Para'!$D$2:$E$1051,2,0)</f>
        <v>449578.15</v>
      </c>
      <c r="K919" s="1">
        <f>VLOOKUP($A919,'De Para'!$A$2:$B$1051,2,0)</f>
        <v>495930.29783017701</v>
      </c>
      <c r="L919" s="1">
        <f>VLOOKUP(A919,'De Para'!$G$2:$H$1050,2,0)</f>
        <v>144138.1291264529</v>
      </c>
      <c r="M919">
        <f>VLOOKUP($A919,'De Para'!$J$2:$K$1051,2,0)</f>
        <v>99</v>
      </c>
      <c r="N919">
        <f t="shared" si="102"/>
        <v>1</v>
      </c>
      <c r="O919">
        <f t="shared" si="103"/>
        <v>1</v>
      </c>
      <c r="P919">
        <f t="shared" si="104"/>
        <v>1</v>
      </c>
      <c r="Q919">
        <f t="shared" si="105"/>
        <v>1</v>
      </c>
      <c r="R919" t="str">
        <f t="shared" si="101"/>
        <v>1111</v>
      </c>
      <c r="S919" s="29" t="e">
        <f>J919/#REF!</f>
        <v>#REF!</v>
      </c>
      <c r="T919" s="29" t="e">
        <f>K919/#REF!</f>
        <v>#REF!</v>
      </c>
      <c r="U919" s="29" t="e">
        <f>L919/#REF!</f>
        <v>#REF!</v>
      </c>
      <c r="W919" t="str">
        <f>VLOOKUP(R919,'De Para'!$O$9:$P$25,2,FALSE)</f>
        <v>Lojas com todas as metas</v>
      </c>
      <c r="X919">
        <f>VLOOKUP(W919,content!$B:$C,2,FALSE)</f>
        <v>741869</v>
      </c>
      <c r="Y919">
        <f>VLOOKUP(F919&amp;W919,content!$E:$H,4,FALSE)</f>
        <v>741916</v>
      </c>
    </row>
    <row r="920" spans="1:25" x14ac:dyDescent="0.25">
      <c r="A920">
        <v>1923</v>
      </c>
      <c r="B920" t="str">
        <f>VLOOKUP($A920,'De Para'!$AI$2:$AL$1051,2,0)</f>
        <v>JD. ANGELA 2 - SP</v>
      </c>
      <c r="C920">
        <f>VLOOKUP($A920,'De Para'!$AI$2:$AL$1051,3,0)</f>
        <v>313</v>
      </c>
      <c r="D920" t="str">
        <f>VLOOKUP($A920,'De Para'!$AI$2:$AL$1051,4,0)</f>
        <v>GDE SP</v>
      </c>
      <c r="E920">
        <v>0</v>
      </c>
      <c r="F920" s="7" t="str">
        <f>VLOOKUP($A920,'[1]PORTE 18-19'!$A$4:$M$1053,13,0)</f>
        <v>PORTE 2</v>
      </c>
      <c r="G920">
        <f>VLOOKUP($F920,'De Para'!$M$2:$O$7,3,0)</f>
        <v>70</v>
      </c>
      <c r="H920" s="7" t="str">
        <f>VLOOKUP($R920,'De Para'!$M$10:$N$25,2,0)</f>
        <v>PERFIL A</v>
      </c>
      <c r="I920" s="7" t="str">
        <f t="shared" si="100"/>
        <v>PORTE 2 / PERFIL A</v>
      </c>
      <c r="J920" s="1">
        <f>VLOOKUP($A920,'De Para'!$D$2:$E$1051,2,0)</f>
        <v>154873.16999999998</v>
      </c>
      <c r="K920" s="1">
        <f>VLOOKUP($A920,'De Para'!$A$2:$B$1051,2,0)</f>
        <v>71351.025813897053</v>
      </c>
      <c r="L920" s="1">
        <f>VLOOKUP(A920,'De Para'!$G$2:$H$1050,2,0)</f>
        <v>36029.532572277385</v>
      </c>
      <c r="M920">
        <f>VLOOKUP($A920,'De Para'!$J$2:$K$1051,2,0)</f>
        <v>40</v>
      </c>
      <c r="N920">
        <f t="shared" si="102"/>
        <v>1</v>
      </c>
      <c r="O920">
        <f t="shared" si="103"/>
        <v>1</v>
      </c>
      <c r="P920">
        <f t="shared" si="104"/>
        <v>1</v>
      </c>
      <c r="Q920">
        <f t="shared" si="105"/>
        <v>1</v>
      </c>
      <c r="R920" t="str">
        <f t="shared" si="101"/>
        <v>1111</v>
      </c>
      <c r="S920" s="29" t="e">
        <f>J920/#REF!</f>
        <v>#REF!</v>
      </c>
      <c r="T920" s="29" t="e">
        <f>K920/#REF!</f>
        <v>#REF!</v>
      </c>
      <c r="U920" s="29" t="e">
        <f>L920/#REF!</f>
        <v>#REF!</v>
      </c>
      <c r="W920" t="str">
        <f>VLOOKUP(R920,'De Para'!$O$9:$P$25,2,FALSE)</f>
        <v>Lojas com todas as metas</v>
      </c>
      <c r="X920">
        <f>VLOOKUP(W920,content!$B:$C,2,FALSE)</f>
        <v>741869</v>
      </c>
      <c r="Y920">
        <f>VLOOKUP(F920&amp;W920,content!$E:$H,4,FALSE)</f>
        <v>741882</v>
      </c>
    </row>
    <row r="921" spans="1:25" x14ac:dyDescent="0.25">
      <c r="A921">
        <v>1924</v>
      </c>
      <c r="B921" t="str">
        <f>VLOOKUP($A921,'De Para'!$AI$2:$AL$1051,2,0)</f>
        <v>SHOP BRASIL PARK SHOP - GO</v>
      </c>
      <c r="C921">
        <f>VLOOKUP($A921,'De Para'!$AI$2:$AL$1051,3,0)</f>
        <v>118</v>
      </c>
      <c r="D921" t="str">
        <f>VLOOKUP($A921,'De Para'!$AI$2:$AL$1051,4,0)</f>
        <v>SPI/CO</v>
      </c>
      <c r="E921">
        <v>0</v>
      </c>
      <c r="F921" s="7" t="str">
        <f>VLOOKUP($A921,'[1]PORTE 18-19'!$A$4:$M$1053,13,0)</f>
        <v>PORTE 1</v>
      </c>
      <c r="G921">
        <f>VLOOKUP($F921,'De Para'!$M$2:$O$7,3,0)</f>
        <v>65</v>
      </c>
      <c r="H921" s="7" t="str">
        <f>VLOOKUP($R921,'De Para'!$M$10:$N$25,2,0)</f>
        <v>PERFIL C</v>
      </c>
      <c r="I921" s="7" t="str">
        <f t="shared" si="100"/>
        <v>PORTE 1 / PERFIL C</v>
      </c>
      <c r="J921" s="1">
        <f>VLOOKUP($A921,'De Para'!$D$2:$E$1051,2,0)</f>
        <v>69942.530000000013</v>
      </c>
      <c r="K921" s="1">
        <f>VLOOKUP($A921,'De Para'!$A$2:$B$1051,2,0)</f>
        <v>0</v>
      </c>
      <c r="L921" s="1">
        <f>VLOOKUP(A921,'De Para'!$G$2:$H$1050,2,0)</f>
        <v>40270.024474571997</v>
      </c>
      <c r="M921">
        <f>VLOOKUP($A921,'De Para'!$J$2:$K$1051,2,0)</f>
        <v>37</v>
      </c>
      <c r="N921">
        <f t="shared" si="102"/>
        <v>1</v>
      </c>
      <c r="O921">
        <f t="shared" si="103"/>
        <v>0</v>
      </c>
      <c r="P921">
        <f t="shared" si="104"/>
        <v>1</v>
      </c>
      <c r="Q921">
        <f t="shared" si="105"/>
        <v>1</v>
      </c>
      <c r="R921" t="str">
        <f t="shared" si="101"/>
        <v>1011</v>
      </c>
      <c r="S921" s="29" t="e">
        <f>J921/#REF!</f>
        <v>#REF!</v>
      </c>
      <c r="T921" s="29" t="e">
        <f>K921/#REF!</f>
        <v>#REF!</v>
      </c>
      <c r="U921" s="29" t="e">
        <f>L921/#REF!</f>
        <v>#REF!</v>
      </c>
      <c r="W921" t="str">
        <f>VLOOKUP(R921,'De Para'!$O$9:$P$25,2,FALSE)</f>
        <v>Lojas sem meta de Móveis</v>
      </c>
      <c r="X921">
        <f>VLOOKUP(W921,content!$B:$C,2,FALSE)</f>
        <v>741888</v>
      </c>
      <c r="Y921">
        <f>VLOOKUP(F921&amp;W921,content!$E:$H,4,FALSE)</f>
        <v>741860</v>
      </c>
    </row>
    <row r="922" spans="1:25" x14ac:dyDescent="0.25">
      <c r="A922">
        <v>1925</v>
      </c>
      <c r="B922" t="str">
        <f>VLOOKUP($A922,'De Para'!$AI$2:$AL$1051,2,0)</f>
        <v>CAMPINAS 6 - SP</v>
      </c>
      <c r="C922">
        <f>VLOOKUP($A922,'De Para'!$AI$2:$AL$1051,3,0)</f>
        <v>114</v>
      </c>
      <c r="D922" t="str">
        <f>VLOOKUP($A922,'De Para'!$AI$2:$AL$1051,4,0)</f>
        <v>SPI/CO</v>
      </c>
      <c r="E922">
        <v>0</v>
      </c>
      <c r="F922" s="7" t="str">
        <f>VLOOKUP($A922,'[1]PORTE 18-19'!$A$4:$M$1053,13,0)</f>
        <v>PORTE 1</v>
      </c>
      <c r="G922">
        <f>VLOOKUP($F922,'De Para'!$M$2:$O$7,3,0)</f>
        <v>65</v>
      </c>
      <c r="H922" s="7" t="str">
        <f>VLOOKUP($R922,'De Para'!$M$10:$N$25,2,0)</f>
        <v>PERFIL A</v>
      </c>
      <c r="I922" s="7" t="str">
        <f t="shared" si="100"/>
        <v>PORTE 1 / PERFIL A</v>
      </c>
      <c r="J922" s="1">
        <f>VLOOKUP($A922,'De Para'!$D$2:$E$1051,2,0)</f>
        <v>140737.13</v>
      </c>
      <c r="K922" s="1">
        <f>VLOOKUP($A922,'De Para'!$A$2:$B$1051,2,0)</f>
        <v>63893.300503058068</v>
      </c>
      <c r="L922" s="1">
        <f>VLOOKUP(A922,'De Para'!$G$2:$H$1050,2,0)</f>
        <v>36044.14662915207</v>
      </c>
      <c r="M922">
        <f>VLOOKUP($A922,'De Para'!$J$2:$K$1051,2,0)</f>
        <v>28</v>
      </c>
      <c r="N922">
        <f t="shared" si="102"/>
        <v>1</v>
      </c>
      <c r="O922">
        <f t="shared" si="103"/>
        <v>1</v>
      </c>
      <c r="P922">
        <f t="shared" si="104"/>
        <v>1</v>
      </c>
      <c r="Q922">
        <f t="shared" si="105"/>
        <v>1</v>
      </c>
      <c r="R922" t="str">
        <f t="shared" si="101"/>
        <v>1111</v>
      </c>
      <c r="S922" s="29" t="e">
        <f>J922/#REF!</f>
        <v>#REF!</v>
      </c>
      <c r="T922" s="29" t="e">
        <f>K922/#REF!</f>
        <v>#REF!</v>
      </c>
      <c r="U922" s="29" t="e">
        <f>L922/#REF!</f>
        <v>#REF!</v>
      </c>
      <c r="W922" t="str">
        <f>VLOOKUP(R922,'De Para'!$O$9:$P$25,2,FALSE)</f>
        <v>Lojas com todas as metas</v>
      </c>
      <c r="X922">
        <f>VLOOKUP(W922,content!$B:$C,2,FALSE)</f>
        <v>741869</v>
      </c>
      <c r="Y922">
        <f>VLOOKUP(F922&amp;W922,content!$E:$H,4,FALSE)</f>
        <v>741858</v>
      </c>
    </row>
    <row r="923" spans="1:25" x14ac:dyDescent="0.25">
      <c r="A923">
        <v>1926</v>
      </c>
      <c r="B923" t="str">
        <f>VLOOKUP($A923,'De Para'!$AI$2:$AL$1051,2,0)</f>
        <v>BAURU 2 - SP</v>
      </c>
      <c r="C923">
        <f>VLOOKUP($A923,'De Para'!$AI$2:$AL$1051,3,0)</f>
        <v>514</v>
      </c>
      <c r="D923" t="str">
        <f>VLOOKUP($A923,'De Para'!$AI$2:$AL$1051,4,0)</f>
        <v>SUL</v>
      </c>
      <c r="E923">
        <v>0</v>
      </c>
      <c r="F923" s="7" t="str">
        <f>VLOOKUP($A923,'[1]PORTE 18-19'!$A$4:$M$1053,13,0)</f>
        <v>PORTE 1</v>
      </c>
      <c r="G923">
        <f>VLOOKUP($F923,'De Para'!$M$2:$O$7,3,0)</f>
        <v>65</v>
      </c>
      <c r="H923" s="7" t="str">
        <f>VLOOKUP($R923,'De Para'!$M$10:$N$25,2,0)</f>
        <v>PERFIL A</v>
      </c>
      <c r="I923" s="7" t="str">
        <f t="shared" si="100"/>
        <v>PORTE 1 / PERFIL A</v>
      </c>
      <c r="J923" s="1">
        <f>VLOOKUP($A923,'De Para'!$D$2:$E$1051,2,0)</f>
        <v>113981.75999999999</v>
      </c>
      <c r="K923" s="1">
        <f>VLOOKUP($A923,'De Para'!$A$2:$B$1051,2,0)</f>
        <v>39379.361470184085</v>
      </c>
      <c r="L923" s="1">
        <f>VLOOKUP(A923,'De Para'!$G$2:$H$1050,2,0)</f>
        <v>26683.579958355182</v>
      </c>
      <c r="M923">
        <f>VLOOKUP($A923,'De Para'!$J$2:$K$1051,2,0)</f>
        <v>31</v>
      </c>
      <c r="N923">
        <f t="shared" si="102"/>
        <v>1</v>
      </c>
      <c r="O923">
        <f t="shared" si="103"/>
        <v>1</v>
      </c>
      <c r="P923">
        <f t="shared" si="104"/>
        <v>1</v>
      </c>
      <c r="Q923">
        <f t="shared" si="105"/>
        <v>1</v>
      </c>
      <c r="R923" t="str">
        <f t="shared" si="101"/>
        <v>1111</v>
      </c>
      <c r="S923" s="29" t="e">
        <f>J923/#REF!</f>
        <v>#REF!</v>
      </c>
      <c r="T923" s="29" t="e">
        <f>K923/#REF!</f>
        <v>#REF!</v>
      </c>
      <c r="U923" s="29" t="e">
        <f>L923/#REF!</f>
        <v>#REF!</v>
      </c>
      <c r="W923" t="str">
        <f>VLOOKUP(R923,'De Para'!$O$9:$P$25,2,FALSE)</f>
        <v>Lojas com todas as metas</v>
      </c>
      <c r="X923">
        <f>VLOOKUP(W923,content!$B:$C,2,FALSE)</f>
        <v>741869</v>
      </c>
      <c r="Y923">
        <f>VLOOKUP(F923&amp;W923,content!$E:$H,4,FALSE)</f>
        <v>741858</v>
      </c>
    </row>
    <row r="924" spans="1:25" x14ac:dyDescent="0.25">
      <c r="A924">
        <v>1932</v>
      </c>
      <c r="B924" t="str">
        <f>VLOOKUP($A924,'De Para'!$AI$2:$AL$1051,2,0)</f>
        <v>ST CAMPINAS 2 - GO</v>
      </c>
      <c r="C924">
        <f>VLOOKUP($A924,'De Para'!$AI$2:$AL$1051,3,0)</f>
        <v>118</v>
      </c>
      <c r="D924" t="str">
        <f>VLOOKUP($A924,'De Para'!$AI$2:$AL$1051,4,0)</f>
        <v>SPI/CO</v>
      </c>
      <c r="E924">
        <v>0</v>
      </c>
      <c r="F924" s="7" t="str">
        <f>VLOOKUP($A924,'[1]PORTE 18-19'!$A$4:$M$1053,13,0)</f>
        <v>PORTE 2</v>
      </c>
      <c r="G924">
        <f>VLOOKUP($F924,'De Para'!$M$2:$O$7,3,0)</f>
        <v>70</v>
      </c>
      <c r="H924" s="7" t="str">
        <f>VLOOKUP($R924,'De Para'!$M$10:$N$25,2,0)</f>
        <v>PERFIL A</v>
      </c>
      <c r="I924" s="7" t="str">
        <f t="shared" si="100"/>
        <v>PORTE 2 / PERFIL A</v>
      </c>
      <c r="J924" s="1">
        <f>VLOOKUP($A924,'De Para'!$D$2:$E$1051,2,0)</f>
        <v>163041.90000000002</v>
      </c>
      <c r="K924" s="1">
        <f>VLOOKUP($A924,'De Para'!$A$2:$B$1051,2,0)</f>
        <v>130913.57110878732</v>
      </c>
      <c r="L924" s="1">
        <f>VLOOKUP(A924,'De Para'!$G$2:$H$1050,2,0)</f>
        <v>54541.402061994602</v>
      </c>
      <c r="M924">
        <f>VLOOKUP($A924,'De Para'!$J$2:$K$1051,2,0)</f>
        <v>58</v>
      </c>
      <c r="N924">
        <f t="shared" si="102"/>
        <v>1</v>
      </c>
      <c r="O924">
        <f t="shared" si="103"/>
        <v>1</v>
      </c>
      <c r="P924">
        <f t="shared" si="104"/>
        <v>1</v>
      </c>
      <c r="Q924">
        <f t="shared" si="105"/>
        <v>1</v>
      </c>
      <c r="R924" t="str">
        <f t="shared" si="101"/>
        <v>1111</v>
      </c>
      <c r="S924" s="29" t="e">
        <f>J924/#REF!</f>
        <v>#REF!</v>
      </c>
      <c r="T924" s="29" t="e">
        <f>K924/#REF!</f>
        <v>#REF!</v>
      </c>
      <c r="U924" s="29" t="e">
        <f>L924/#REF!</f>
        <v>#REF!</v>
      </c>
      <c r="W924" t="str">
        <f>VLOOKUP(R924,'De Para'!$O$9:$P$25,2,FALSE)</f>
        <v>Lojas com todas as metas</v>
      </c>
      <c r="X924">
        <f>VLOOKUP(W924,content!$B:$C,2,FALSE)</f>
        <v>741869</v>
      </c>
      <c r="Y924">
        <f>VLOOKUP(F924&amp;W924,content!$E:$H,4,FALSE)</f>
        <v>741882</v>
      </c>
    </row>
    <row r="925" spans="1:25" x14ac:dyDescent="0.25">
      <c r="A925">
        <v>1937</v>
      </c>
      <c r="B925" t="str">
        <f>VLOOKUP($A925,'De Para'!$AI$2:$AL$1051,2,0)</f>
        <v>FORMIGA - MG</v>
      </c>
      <c r="C925">
        <f>VLOOKUP($A925,'De Para'!$AI$2:$AL$1051,3,0)</f>
        <v>414</v>
      </c>
      <c r="D925" t="str">
        <f>VLOOKUP($A925,'De Para'!$AI$2:$AL$1051,4,0)</f>
        <v>MG/NE</v>
      </c>
      <c r="E925">
        <v>0</v>
      </c>
      <c r="F925" s="7" t="str">
        <f>VLOOKUP($A925,'[1]PORTE 18-19'!$A$4:$M$1053,13,0)</f>
        <v>PORTE 1</v>
      </c>
      <c r="G925">
        <f>VLOOKUP($F925,'De Para'!$M$2:$O$7,3,0)</f>
        <v>65</v>
      </c>
      <c r="H925" s="7" t="str">
        <f>VLOOKUP($R925,'De Para'!$M$10:$N$25,2,0)</f>
        <v>PERFIL A</v>
      </c>
      <c r="I925" s="7" t="str">
        <f t="shared" si="100"/>
        <v>PORTE 1 / PERFIL A</v>
      </c>
      <c r="J925" s="1">
        <f>VLOOKUP($A925,'De Para'!$D$2:$E$1051,2,0)</f>
        <v>108074.67</v>
      </c>
      <c r="K925" s="1">
        <f>VLOOKUP($A925,'De Para'!$A$2:$B$1051,2,0)</f>
        <v>20639.051702601864</v>
      </c>
      <c r="L925" s="1">
        <f>VLOOKUP(A925,'De Para'!$G$2:$H$1050,2,0)</f>
        <v>38536.048983972018</v>
      </c>
      <c r="M925">
        <f>VLOOKUP($A925,'De Para'!$J$2:$K$1051,2,0)</f>
        <v>39</v>
      </c>
      <c r="N925">
        <f t="shared" si="102"/>
        <v>1</v>
      </c>
      <c r="O925">
        <f t="shared" si="103"/>
        <v>1</v>
      </c>
      <c r="P925">
        <f t="shared" si="104"/>
        <v>1</v>
      </c>
      <c r="Q925">
        <f t="shared" si="105"/>
        <v>1</v>
      </c>
      <c r="R925" t="str">
        <f t="shared" si="101"/>
        <v>1111</v>
      </c>
      <c r="S925" s="29" t="e">
        <f>J925/#REF!</f>
        <v>#REF!</v>
      </c>
      <c r="T925" s="29" t="e">
        <f>K925/#REF!</f>
        <v>#REF!</v>
      </c>
      <c r="U925" s="29" t="e">
        <f>L925/#REF!</f>
        <v>#REF!</v>
      </c>
      <c r="W925" t="str">
        <f>VLOOKUP(R925,'De Para'!$O$9:$P$25,2,FALSE)</f>
        <v>Lojas com todas as metas</v>
      </c>
      <c r="X925">
        <f>VLOOKUP(W925,content!$B:$C,2,FALSE)</f>
        <v>741869</v>
      </c>
      <c r="Y925">
        <f>VLOOKUP(F925&amp;W925,content!$E:$H,4,FALSE)</f>
        <v>741858</v>
      </c>
    </row>
    <row r="926" spans="1:25" x14ac:dyDescent="0.25">
      <c r="A926">
        <v>1938</v>
      </c>
      <c r="B926" t="str">
        <f>VLOOKUP($A926,'De Para'!$AI$2:$AL$1051,2,0)</f>
        <v>PARA DE MINAS - MG</v>
      </c>
      <c r="C926">
        <f>VLOOKUP($A926,'De Para'!$AI$2:$AL$1051,3,0)</f>
        <v>414</v>
      </c>
      <c r="D926" t="str">
        <f>VLOOKUP($A926,'De Para'!$AI$2:$AL$1051,4,0)</f>
        <v>MG/NE</v>
      </c>
      <c r="E926">
        <v>0</v>
      </c>
      <c r="F926" s="7" t="str">
        <f>VLOOKUP($A926,'[1]PORTE 18-19'!$A$4:$M$1053,13,0)</f>
        <v>PORTE 2</v>
      </c>
      <c r="G926">
        <f>VLOOKUP($F926,'De Para'!$M$2:$O$7,3,0)</f>
        <v>70</v>
      </c>
      <c r="H926" s="7" t="str">
        <f>VLOOKUP($R926,'De Para'!$M$10:$N$25,2,0)</f>
        <v>PERFIL A</v>
      </c>
      <c r="I926" s="7" t="str">
        <f t="shared" si="100"/>
        <v>PORTE 2 / PERFIL A</v>
      </c>
      <c r="J926" s="1">
        <f>VLOOKUP($A926,'De Para'!$D$2:$E$1051,2,0)</f>
        <v>171762.23999999996</v>
      </c>
      <c r="K926" s="1">
        <f>VLOOKUP($A926,'De Para'!$A$2:$B$1051,2,0)</f>
        <v>40013.133748207096</v>
      </c>
      <c r="L926" s="1">
        <f>VLOOKUP(A926,'De Para'!$G$2:$H$1050,2,0)</f>
        <v>76287.059410294096</v>
      </c>
      <c r="M926">
        <f>VLOOKUP($A926,'De Para'!$J$2:$K$1051,2,0)</f>
        <v>74</v>
      </c>
      <c r="N926">
        <f t="shared" si="102"/>
        <v>1</v>
      </c>
      <c r="O926">
        <f t="shared" si="103"/>
        <v>1</v>
      </c>
      <c r="P926">
        <f t="shared" si="104"/>
        <v>1</v>
      </c>
      <c r="Q926">
        <f t="shared" si="105"/>
        <v>1</v>
      </c>
      <c r="R926" t="str">
        <f t="shared" si="101"/>
        <v>1111</v>
      </c>
      <c r="S926" s="29" t="e">
        <f>J926/#REF!</f>
        <v>#REF!</v>
      </c>
      <c r="T926" s="29" t="e">
        <f>K926/#REF!</f>
        <v>#REF!</v>
      </c>
      <c r="U926" s="29" t="e">
        <f>L926/#REF!</f>
        <v>#REF!</v>
      </c>
      <c r="W926" t="str">
        <f>VLOOKUP(R926,'De Para'!$O$9:$P$25,2,FALSE)</f>
        <v>Lojas com todas as metas</v>
      </c>
      <c r="X926">
        <f>VLOOKUP(W926,content!$B:$C,2,FALSE)</f>
        <v>741869</v>
      </c>
      <c r="Y926">
        <f>VLOOKUP(F926&amp;W926,content!$E:$H,4,FALSE)</f>
        <v>741882</v>
      </c>
    </row>
    <row r="927" spans="1:25" x14ac:dyDescent="0.25">
      <c r="A927">
        <v>1939</v>
      </c>
      <c r="B927" t="str">
        <f>VLOOKUP($A927,'De Para'!$AI$2:$AL$1051,2,0)</f>
        <v>ITAUNA - MG</v>
      </c>
      <c r="C927">
        <f>VLOOKUP($A927,'De Para'!$AI$2:$AL$1051,3,0)</f>
        <v>414</v>
      </c>
      <c r="D927" t="str">
        <f>VLOOKUP($A927,'De Para'!$AI$2:$AL$1051,4,0)</f>
        <v>MG/NE</v>
      </c>
      <c r="E927">
        <v>0</v>
      </c>
      <c r="F927" s="7" t="str">
        <f>VLOOKUP($A927,'[1]PORTE 18-19'!$A$4:$M$1053,13,0)</f>
        <v>PORTE 1</v>
      </c>
      <c r="G927">
        <f>VLOOKUP($F927,'De Para'!$M$2:$O$7,3,0)</f>
        <v>65</v>
      </c>
      <c r="H927" s="7" t="str">
        <f>VLOOKUP($R927,'De Para'!$M$10:$N$25,2,0)</f>
        <v>PERFIL A</v>
      </c>
      <c r="I927" s="7" t="str">
        <f t="shared" si="100"/>
        <v>PORTE 1 / PERFIL A</v>
      </c>
      <c r="J927" s="1">
        <f>VLOOKUP($A927,'De Para'!$D$2:$E$1051,2,0)</f>
        <v>141439.99</v>
      </c>
      <c r="K927" s="1">
        <f>VLOOKUP($A927,'De Para'!$A$2:$B$1051,2,0)</f>
        <v>41822.133450173191</v>
      </c>
      <c r="L927" s="1">
        <f>VLOOKUP(A927,'De Para'!$G$2:$H$1050,2,0)</f>
        <v>66363.802937252127</v>
      </c>
      <c r="M927">
        <f>VLOOKUP($A927,'De Para'!$J$2:$K$1051,2,0)</f>
        <v>64</v>
      </c>
      <c r="N927">
        <f t="shared" si="102"/>
        <v>1</v>
      </c>
      <c r="O927">
        <f t="shared" si="103"/>
        <v>1</v>
      </c>
      <c r="P927">
        <f t="shared" si="104"/>
        <v>1</v>
      </c>
      <c r="Q927">
        <f t="shared" si="105"/>
        <v>1</v>
      </c>
      <c r="R927" t="str">
        <f t="shared" si="101"/>
        <v>1111</v>
      </c>
      <c r="S927" s="29" t="e">
        <f>J927/#REF!</f>
        <v>#REF!</v>
      </c>
      <c r="T927" s="29" t="e">
        <f>K927/#REF!</f>
        <v>#REF!</v>
      </c>
      <c r="U927" s="29" t="e">
        <f>L927/#REF!</f>
        <v>#REF!</v>
      </c>
      <c r="W927" t="str">
        <f>VLOOKUP(R927,'De Para'!$O$9:$P$25,2,FALSE)</f>
        <v>Lojas com todas as metas</v>
      </c>
      <c r="X927">
        <f>VLOOKUP(W927,content!$B:$C,2,FALSE)</f>
        <v>741869</v>
      </c>
      <c r="Y927">
        <f>VLOOKUP(F927&amp;W927,content!$E:$H,4,FALSE)</f>
        <v>741858</v>
      </c>
    </row>
    <row r="928" spans="1:25" x14ac:dyDescent="0.25">
      <c r="A928">
        <v>1942</v>
      </c>
      <c r="B928" t="str">
        <f>VLOOKUP($A928,'De Para'!$AI$2:$AL$1051,2,0)</f>
        <v>SHOP LAR CENTER 1 - SP</v>
      </c>
      <c r="C928">
        <f>VLOOKUP($A928,'De Para'!$AI$2:$AL$1051,3,0)</f>
        <v>613</v>
      </c>
      <c r="D928" t="str">
        <f>VLOOKUP($A928,'De Para'!$AI$2:$AL$1051,4,0)</f>
        <v>PREMIUM</v>
      </c>
      <c r="E928">
        <v>0</v>
      </c>
      <c r="F928" s="7" t="str">
        <f>VLOOKUP($A928,'[1]PORTE 18-19'!$A$4:$M$1053,13,0)</f>
        <v>PORTE 2</v>
      </c>
      <c r="G928">
        <f>VLOOKUP($F928,'De Para'!$M$2:$O$7,3,0)</f>
        <v>70</v>
      </c>
      <c r="H928" s="7" t="str">
        <f>VLOOKUP($R928,'De Para'!$M$10:$N$25,2,0)</f>
        <v>PERFIL B</v>
      </c>
      <c r="I928" s="7" t="str">
        <f t="shared" si="100"/>
        <v>PORTE 2 / PERFIL B</v>
      </c>
      <c r="J928" s="1">
        <f>VLOOKUP($A928,'De Para'!$D$2:$E$1051,2,0)</f>
        <v>0</v>
      </c>
      <c r="K928" s="1">
        <f>VLOOKUP($A928,'De Para'!$A$2:$B$1051,2,0)</f>
        <v>147784.53708557875</v>
      </c>
      <c r="L928" s="1">
        <f>VLOOKUP(A928,'De Para'!$G$2:$H$1050,2,0)</f>
        <v>32246.737727040483</v>
      </c>
      <c r="M928">
        <f>VLOOKUP($A928,'De Para'!$J$2:$K$1051,2,0)</f>
        <v>27</v>
      </c>
      <c r="N928">
        <f t="shared" si="102"/>
        <v>0</v>
      </c>
      <c r="O928">
        <f t="shared" si="103"/>
        <v>1</v>
      </c>
      <c r="P928">
        <f t="shared" si="104"/>
        <v>1</v>
      </c>
      <c r="Q928">
        <f t="shared" si="105"/>
        <v>1</v>
      </c>
      <c r="R928" t="str">
        <f t="shared" si="101"/>
        <v>0111</v>
      </c>
      <c r="S928" s="29" t="e">
        <f>J928/#REF!</f>
        <v>#REF!</v>
      </c>
      <c r="T928" s="29" t="e">
        <f>K928/#REF!</f>
        <v>#REF!</v>
      </c>
      <c r="U928" s="29" t="e">
        <f>L928/#REF!</f>
        <v>#REF!</v>
      </c>
      <c r="W928" t="str">
        <f>VLOOKUP(R928,'De Para'!$O$9:$P$25,2,FALSE)</f>
        <v>Lojas sem meta de CDC</v>
      </c>
      <c r="X928">
        <f>VLOOKUP(W928,content!$B:$C,2,FALSE)</f>
        <v>741883</v>
      </c>
      <c r="Y928">
        <f>VLOOKUP(F928&amp;W928,content!$E:$H,4,FALSE)</f>
        <v>741887</v>
      </c>
    </row>
    <row r="929" spans="1:25" x14ac:dyDescent="0.25">
      <c r="A929">
        <v>1944</v>
      </c>
      <c r="B929" t="str">
        <f>VLOOKUP($A929,'De Para'!$AI$2:$AL$1051,2,0)</f>
        <v>CABO FRIO 2 - RJ</v>
      </c>
      <c r="C929">
        <f>VLOOKUP($A929,'De Para'!$AI$2:$AL$1051,3,0)</f>
        <v>215</v>
      </c>
      <c r="D929" t="str">
        <f>VLOOKUP($A929,'De Para'!$AI$2:$AL$1051,4,0)</f>
        <v>RIO/ES</v>
      </c>
      <c r="E929">
        <v>0</v>
      </c>
      <c r="F929" s="7" t="str">
        <f>VLOOKUP($A929,'[1]PORTE 18-19'!$A$4:$M$1053,13,0)</f>
        <v>PORTE 4</v>
      </c>
      <c r="G929">
        <f>VLOOKUP($F929,'De Para'!$M$2:$O$7,3,0)</f>
        <v>115</v>
      </c>
      <c r="H929" s="7" t="str">
        <f>VLOOKUP($R929,'De Para'!$M$10:$N$25,2,0)</f>
        <v>PERFIL A</v>
      </c>
      <c r="I929" s="7" t="str">
        <f t="shared" si="100"/>
        <v>PORTE 4 / PERFIL A</v>
      </c>
      <c r="J929" s="1">
        <f>VLOOKUP($A929,'De Para'!$D$2:$E$1051,2,0)</f>
        <v>348517.13</v>
      </c>
      <c r="K929" s="1">
        <f>VLOOKUP($A929,'De Para'!$A$2:$B$1051,2,0)</f>
        <v>353479.85386846832</v>
      </c>
      <c r="L929" s="1">
        <f>VLOOKUP(A929,'De Para'!$G$2:$H$1050,2,0)</f>
        <v>60942.190013722306</v>
      </c>
      <c r="M929">
        <f>VLOOKUP($A929,'De Para'!$J$2:$K$1051,2,0)</f>
        <v>82</v>
      </c>
      <c r="N929">
        <f t="shared" si="102"/>
        <v>1</v>
      </c>
      <c r="O929">
        <f t="shared" si="103"/>
        <v>1</v>
      </c>
      <c r="P929">
        <f t="shared" si="104"/>
        <v>1</v>
      </c>
      <c r="Q929">
        <f t="shared" si="105"/>
        <v>1</v>
      </c>
      <c r="R929" t="str">
        <f t="shared" si="101"/>
        <v>1111</v>
      </c>
      <c r="S929" s="29" t="e">
        <f>J929/#REF!</f>
        <v>#REF!</v>
      </c>
      <c r="T929" s="29" t="e">
        <f>K929/#REF!</f>
        <v>#REF!</v>
      </c>
      <c r="U929" s="29" t="e">
        <f>L929/#REF!</f>
        <v>#REF!</v>
      </c>
      <c r="W929" t="str">
        <f>VLOOKUP(R929,'De Para'!$O$9:$P$25,2,FALSE)</f>
        <v>Lojas com todas as metas</v>
      </c>
      <c r="X929">
        <f>VLOOKUP(W929,content!$B:$C,2,FALSE)</f>
        <v>741869</v>
      </c>
      <c r="Y929">
        <f>VLOOKUP(F929&amp;W929,content!$E:$H,4,FALSE)</f>
        <v>741916</v>
      </c>
    </row>
    <row r="930" spans="1:25" x14ac:dyDescent="0.25">
      <c r="A930">
        <v>1947</v>
      </c>
      <c r="B930" t="str">
        <f>VLOOKUP($A930,'De Para'!$AI$2:$AL$1051,2,0)</f>
        <v>PARANAGUÁ 2 - PR</v>
      </c>
      <c r="C930">
        <f>VLOOKUP($A930,'De Para'!$AI$2:$AL$1051,3,0)</f>
        <v>512</v>
      </c>
      <c r="D930" t="str">
        <f>VLOOKUP($A930,'De Para'!$AI$2:$AL$1051,4,0)</f>
        <v>SUL</v>
      </c>
      <c r="E930">
        <v>0</v>
      </c>
      <c r="F930" s="7" t="str">
        <f>VLOOKUP($A930,'[1]PORTE 18-19'!$A$4:$M$1053,13,0)</f>
        <v>PORTE 2</v>
      </c>
      <c r="G930">
        <f>VLOOKUP($F930,'De Para'!$M$2:$O$7,3,0)</f>
        <v>70</v>
      </c>
      <c r="H930" s="7" t="str">
        <f>VLOOKUP($R930,'De Para'!$M$10:$N$25,2,0)</f>
        <v>PERFIL A</v>
      </c>
      <c r="I930" s="7" t="str">
        <f t="shared" si="100"/>
        <v>PORTE 2 / PERFIL A</v>
      </c>
      <c r="J930" s="1">
        <f>VLOOKUP($A930,'De Para'!$D$2:$E$1051,2,0)</f>
        <v>127770.56</v>
      </c>
      <c r="K930" s="1">
        <f>VLOOKUP($A930,'De Para'!$A$2:$B$1051,2,0)</f>
        <v>78300.67512240517</v>
      </c>
      <c r="L930" s="1">
        <f>VLOOKUP(A930,'De Para'!$G$2:$H$1050,2,0)</f>
        <v>22138.436299385339</v>
      </c>
      <c r="M930">
        <f>VLOOKUP($A930,'De Para'!$J$2:$K$1051,2,0)</f>
        <v>34</v>
      </c>
      <c r="N930">
        <f t="shared" si="102"/>
        <v>1</v>
      </c>
      <c r="O930">
        <f t="shared" si="103"/>
        <v>1</v>
      </c>
      <c r="P930">
        <f t="shared" si="104"/>
        <v>1</v>
      </c>
      <c r="Q930">
        <f t="shared" si="105"/>
        <v>1</v>
      </c>
      <c r="R930" t="str">
        <f t="shared" si="101"/>
        <v>1111</v>
      </c>
      <c r="S930" s="29" t="e">
        <f>J930/#REF!</f>
        <v>#REF!</v>
      </c>
      <c r="T930" s="29" t="e">
        <f>K930/#REF!</f>
        <v>#REF!</v>
      </c>
      <c r="U930" s="29" t="e">
        <f>L930/#REF!</f>
        <v>#REF!</v>
      </c>
      <c r="W930" t="str">
        <f>VLOOKUP(R930,'De Para'!$O$9:$P$25,2,FALSE)</f>
        <v>Lojas com todas as metas</v>
      </c>
      <c r="X930">
        <f>VLOOKUP(W930,content!$B:$C,2,FALSE)</f>
        <v>741869</v>
      </c>
      <c r="Y930">
        <f>VLOOKUP(F930&amp;W930,content!$E:$H,4,FALSE)</f>
        <v>741882</v>
      </c>
    </row>
    <row r="931" spans="1:25" x14ac:dyDescent="0.25">
      <c r="A931">
        <v>1949</v>
      </c>
      <c r="B931" t="str">
        <f>VLOOKUP($A931,'De Para'!$AI$2:$AL$1051,2,0)</f>
        <v>SÃO MATEUS - ES</v>
      </c>
      <c r="C931">
        <f>VLOOKUP($A931,'De Para'!$AI$2:$AL$1051,3,0)</f>
        <v>210</v>
      </c>
      <c r="D931" t="str">
        <f>VLOOKUP($A931,'De Para'!$AI$2:$AL$1051,4,0)</f>
        <v>RIO/ES</v>
      </c>
      <c r="E931">
        <v>0</v>
      </c>
      <c r="F931" s="7" t="str">
        <f>VLOOKUP($A931,'[1]PORTE 18-19'!$A$4:$M$1053,13,0)</f>
        <v>PORTE 2</v>
      </c>
      <c r="G931">
        <f>VLOOKUP($F931,'De Para'!$M$2:$O$7,3,0)</f>
        <v>70</v>
      </c>
      <c r="H931" s="7" t="str">
        <f>VLOOKUP($R931,'De Para'!$M$10:$N$25,2,0)</f>
        <v>PERFIL A</v>
      </c>
      <c r="I931" s="7" t="str">
        <f t="shared" si="100"/>
        <v>PORTE 2 / PERFIL A</v>
      </c>
      <c r="J931" s="1">
        <f>VLOOKUP($A931,'De Para'!$D$2:$E$1051,2,0)</f>
        <v>101282.4</v>
      </c>
      <c r="K931" s="1">
        <f>VLOOKUP($A931,'De Para'!$A$2:$B$1051,2,0)</f>
        <v>29213.750792823026</v>
      </c>
      <c r="L931" s="1">
        <f>VLOOKUP(A931,'De Para'!$G$2:$H$1050,2,0)</f>
        <v>54396.027608387434</v>
      </c>
      <c r="M931">
        <f>VLOOKUP($A931,'De Para'!$J$2:$K$1051,2,0)</f>
        <v>48</v>
      </c>
      <c r="N931">
        <f t="shared" si="102"/>
        <v>1</v>
      </c>
      <c r="O931">
        <f t="shared" si="103"/>
        <v>1</v>
      </c>
      <c r="P931">
        <f t="shared" si="104"/>
        <v>1</v>
      </c>
      <c r="Q931">
        <f t="shared" si="105"/>
        <v>1</v>
      </c>
      <c r="R931" t="str">
        <f t="shared" si="101"/>
        <v>1111</v>
      </c>
      <c r="S931" s="29" t="e">
        <f>J931/#REF!</f>
        <v>#REF!</v>
      </c>
      <c r="T931" s="29" t="e">
        <f>K931/#REF!</f>
        <v>#REF!</v>
      </c>
      <c r="U931" s="29" t="e">
        <f>L931/#REF!</f>
        <v>#REF!</v>
      </c>
      <c r="W931" t="str">
        <f>VLOOKUP(R931,'De Para'!$O$9:$P$25,2,FALSE)</f>
        <v>Lojas com todas as metas</v>
      </c>
      <c r="X931">
        <f>VLOOKUP(W931,content!$B:$C,2,FALSE)</f>
        <v>741869</v>
      </c>
      <c r="Y931">
        <f>VLOOKUP(F931&amp;W931,content!$E:$H,4,FALSE)</f>
        <v>741882</v>
      </c>
    </row>
    <row r="932" spans="1:25" x14ac:dyDescent="0.25">
      <c r="A932">
        <v>1950</v>
      </c>
      <c r="B932" t="str">
        <f>VLOOKUP($A932,'De Para'!$AI$2:$AL$1051,2,0)</f>
        <v>RIO VERDE 1 - GO</v>
      </c>
      <c r="C932">
        <f>VLOOKUP($A932,'De Para'!$AI$2:$AL$1051,3,0)</f>
        <v>120</v>
      </c>
      <c r="D932" t="str">
        <f>VLOOKUP($A932,'De Para'!$AI$2:$AL$1051,4,0)</f>
        <v>SPI/CO</v>
      </c>
      <c r="E932">
        <v>0</v>
      </c>
      <c r="F932" s="7" t="str">
        <f>VLOOKUP($A932,'[1]PORTE 18-19'!$A$4:$M$1053,13,0)</f>
        <v>PORTE 1</v>
      </c>
      <c r="G932">
        <f>VLOOKUP($F932,'De Para'!$M$2:$O$7,3,0)</f>
        <v>65</v>
      </c>
      <c r="H932" s="7" t="str">
        <f>VLOOKUP($R932,'De Para'!$M$10:$N$25,2,0)</f>
        <v>PERFIL A</v>
      </c>
      <c r="I932" s="7" t="str">
        <f t="shared" si="100"/>
        <v>PORTE 1 / PERFIL A</v>
      </c>
      <c r="J932" s="1">
        <f>VLOOKUP($A932,'De Para'!$D$2:$E$1051,2,0)</f>
        <v>80279.87999999999</v>
      </c>
      <c r="K932" s="1">
        <f>VLOOKUP($A932,'De Para'!$A$2:$B$1051,2,0)</f>
        <v>54938.143304786092</v>
      </c>
      <c r="L932" s="1">
        <f>VLOOKUP(A932,'De Para'!$G$2:$H$1050,2,0)</f>
        <v>27727.091434814662</v>
      </c>
      <c r="M932">
        <f>VLOOKUP($A932,'De Para'!$J$2:$K$1051,2,0)</f>
        <v>32</v>
      </c>
      <c r="N932">
        <f t="shared" si="102"/>
        <v>1</v>
      </c>
      <c r="O932">
        <f t="shared" si="103"/>
        <v>1</v>
      </c>
      <c r="P932">
        <f t="shared" si="104"/>
        <v>1</v>
      </c>
      <c r="Q932">
        <f t="shared" si="105"/>
        <v>1</v>
      </c>
      <c r="R932" t="str">
        <f t="shared" si="101"/>
        <v>1111</v>
      </c>
      <c r="S932" s="29" t="e">
        <f>J932/#REF!</f>
        <v>#REF!</v>
      </c>
      <c r="T932" s="29" t="e">
        <f>K932/#REF!</f>
        <v>#REF!</v>
      </c>
      <c r="U932" s="29" t="e">
        <f>L932/#REF!</f>
        <v>#REF!</v>
      </c>
      <c r="W932" t="str">
        <f>VLOOKUP(R932,'De Para'!$O$9:$P$25,2,FALSE)</f>
        <v>Lojas com todas as metas</v>
      </c>
      <c r="X932">
        <f>VLOOKUP(W932,content!$B:$C,2,FALSE)</f>
        <v>741869</v>
      </c>
      <c r="Y932">
        <f>VLOOKUP(F932&amp;W932,content!$E:$H,4,FALSE)</f>
        <v>741858</v>
      </c>
    </row>
    <row r="933" spans="1:25" x14ac:dyDescent="0.25">
      <c r="A933">
        <v>1951</v>
      </c>
      <c r="B933" t="str">
        <f>VLOOKUP($A933,'De Para'!$AI$2:$AL$1051,2,0)</f>
        <v>LORENA 2 - SP</v>
      </c>
      <c r="C933">
        <f>VLOOKUP($A933,'De Para'!$AI$2:$AL$1051,3,0)</f>
        <v>112</v>
      </c>
      <c r="D933" t="str">
        <f>VLOOKUP($A933,'De Para'!$AI$2:$AL$1051,4,0)</f>
        <v>SPI/CO</v>
      </c>
      <c r="E933">
        <v>0</v>
      </c>
      <c r="F933" s="7" t="str">
        <f>VLOOKUP($A933,'[1]PORTE 18-19'!$A$4:$M$1053,13,0)</f>
        <v>PORTE 1</v>
      </c>
      <c r="G933">
        <f>VLOOKUP($F933,'De Para'!$M$2:$O$7,3,0)</f>
        <v>65</v>
      </c>
      <c r="H933" s="7" t="str">
        <f>VLOOKUP($R933,'De Para'!$M$10:$N$25,2,0)</f>
        <v>PERFIL A</v>
      </c>
      <c r="I933" s="7" t="str">
        <f t="shared" ref="I933:I992" si="106">F933&amp;" / "&amp;H933</f>
        <v>PORTE 1 / PERFIL A</v>
      </c>
      <c r="J933" s="1">
        <f>VLOOKUP($A933,'De Para'!$D$2:$E$1051,2,0)</f>
        <v>103003.2</v>
      </c>
      <c r="K933" s="1">
        <f>VLOOKUP($A933,'De Para'!$A$2:$B$1051,2,0)</f>
        <v>64169.87089040369</v>
      </c>
      <c r="L933" s="1">
        <f>VLOOKUP(A933,'De Para'!$G$2:$H$1050,2,0)</f>
        <v>26298.187019401405</v>
      </c>
      <c r="M933">
        <f>VLOOKUP($A933,'De Para'!$J$2:$K$1051,2,0)</f>
        <v>33</v>
      </c>
      <c r="N933">
        <f t="shared" si="102"/>
        <v>1</v>
      </c>
      <c r="O933">
        <f t="shared" si="103"/>
        <v>1</v>
      </c>
      <c r="P933">
        <f t="shared" si="104"/>
        <v>1</v>
      </c>
      <c r="Q933">
        <f t="shared" si="105"/>
        <v>1</v>
      </c>
      <c r="R933" t="str">
        <f t="shared" si="101"/>
        <v>1111</v>
      </c>
      <c r="S933" s="29" t="e">
        <f>J933/#REF!</f>
        <v>#REF!</v>
      </c>
      <c r="T933" s="29" t="e">
        <f>K933/#REF!</f>
        <v>#REF!</v>
      </c>
      <c r="U933" s="29" t="e">
        <f>L933/#REF!</f>
        <v>#REF!</v>
      </c>
      <c r="W933" t="str">
        <f>VLOOKUP(R933,'De Para'!$O$9:$P$25,2,FALSE)</f>
        <v>Lojas com todas as metas</v>
      </c>
      <c r="X933">
        <f>VLOOKUP(W933,content!$B:$C,2,FALSE)</f>
        <v>741869</v>
      </c>
      <c r="Y933">
        <f>VLOOKUP(F933&amp;W933,content!$E:$H,4,FALSE)</f>
        <v>741858</v>
      </c>
    </row>
    <row r="934" spans="1:25" x14ac:dyDescent="0.25">
      <c r="A934">
        <v>1952</v>
      </c>
      <c r="B934" t="str">
        <f>VLOOKUP($A934,'De Para'!$AI$2:$AL$1051,2,0)</f>
        <v>PIRACICABA 2 - SP</v>
      </c>
      <c r="C934">
        <f>VLOOKUP($A934,'De Para'!$AI$2:$AL$1051,3,0)</f>
        <v>116</v>
      </c>
      <c r="D934" t="str">
        <f>VLOOKUP($A934,'De Para'!$AI$2:$AL$1051,4,0)</f>
        <v>SPI/CO</v>
      </c>
      <c r="E934">
        <v>0</v>
      </c>
      <c r="F934" s="7" t="str">
        <f>VLOOKUP($A934,'[1]PORTE 18-19'!$A$4:$M$1053,13,0)</f>
        <v>PORTE 1</v>
      </c>
      <c r="G934">
        <f>VLOOKUP($F934,'De Para'!$M$2:$O$7,3,0)</f>
        <v>65</v>
      </c>
      <c r="H934" s="7" t="str">
        <f>VLOOKUP($R934,'De Para'!$M$10:$N$25,2,0)</f>
        <v>PERFIL A</v>
      </c>
      <c r="I934" s="7" t="str">
        <f t="shared" si="106"/>
        <v>PORTE 1 / PERFIL A</v>
      </c>
      <c r="J934" s="1">
        <f>VLOOKUP($A934,'De Para'!$D$2:$E$1051,2,0)</f>
        <v>141782.87999999998</v>
      </c>
      <c r="K934" s="1">
        <f>VLOOKUP($A934,'De Para'!$A$2:$B$1051,2,0)</f>
        <v>70184.322318474282</v>
      </c>
      <c r="L934" s="1">
        <f>VLOOKUP(A934,'De Para'!$G$2:$H$1050,2,0)</f>
        <v>51548.987968334077</v>
      </c>
      <c r="M934">
        <f>VLOOKUP($A934,'De Para'!$J$2:$K$1051,2,0)</f>
        <v>36</v>
      </c>
      <c r="N934">
        <f t="shared" si="102"/>
        <v>1</v>
      </c>
      <c r="O934">
        <f t="shared" si="103"/>
        <v>1</v>
      </c>
      <c r="P934">
        <f t="shared" si="104"/>
        <v>1</v>
      </c>
      <c r="Q934">
        <f t="shared" si="105"/>
        <v>1</v>
      </c>
      <c r="R934" t="str">
        <f t="shared" ref="R934:R993" si="107">IF($E934=0,N934&amp;O934&amp;P934&amp;Q934,N934&amp;0&amp;0&amp;Q934&amp;"M")</f>
        <v>1111</v>
      </c>
      <c r="S934" s="29" t="e">
        <f>J934/#REF!</f>
        <v>#REF!</v>
      </c>
      <c r="T934" s="29" t="e">
        <f>K934/#REF!</f>
        <v>#REF!</v>
      </c>
      <c r="U934" s="29" t="e">
        <f>L934/#REF!</f>
        <v>#REF!</v>
      </c>
      <c r="W934" t="str">
        <f>VLOOKUP(R934,'De Para'!$O$9:$P$25,2,FALSE)</f>
        <v>Lojas com todas as metas</v>
      </c>
      <c r="X934">
        <f>VLOOKUP(W934,content!$B:$C,2,FALSE)</f>
        <v>741869</v>
      </c>
      <c r="Y934">
        <f>VLOOKUP(F934&amp;W934,content!$E:$H,4,FALSE)</f>
        <v>741858</v>
      </c>
    </row>
    <row r="935" spans="1:25" x14ac:dyDescent="0.25">
      <c r="A935">
        <v>1953</v>
      </c>
      <c r="B935" t="str">
        <f>VLOOKUP($A935,'De Para'!$AI$2:$AL$1051,2,0)</f>
        <v>BRAG. PAULISTA 2 - SP</v>
      </c>
      <c r="C935">
        <f>VLOOKUP($A935,'De Para'!$AI$2:$AL$1051,3,0)</f>
        <v>114</v>
      </c>
      <c r="D935" t="str">
        <f>VLOOKUP($A935,'De Para'!$AI$2:$AL$1051,4,0)</f>
        <v>SPI/CO</v>
      </c>
      <c r="E935">
        <v>0</v>
      </c>
      <c r="F935" s="7" t="str">
        <f>VLOOKUP($A935,'[1]PORTE 18-19'!$A$4:$M$1053,13,0)</f>
        <v>PORTE 1</v>
      </c>
      <c r="G935">
        <f>VLOOKUP($F935,'De Para'!$M$2:$O$7,3,0)</f>
        <v>65</v>
      </c>
      <c r="H935" s="7" t="str">
        <f>VLOOKUP($R935,'De Para'!$M$10:$N$25,2,0)</f>
        <v>PERFIL A</v>
      </c>
      <c r="I935" s="7" t="str">
        <f t="shared" si="106"/>
        <v>PORTE 1 / PERFIL A</v>
      </c>
      <c r="J935" s="1">
        <f>VLOOKUP($A935,'De Para'!$D$2:$E$1051,2,0)</f>
        <v>175743.24</v>
      </c>
      <c r="K935" s="1">
        <f>VLOOKUP($A935,'De Para'!$A$2:$B$1051,2,0)</f>
        <v>60533.86993453106</v>
      </c>
      <c r="L935" s="1">
        <f>VLOOKUP(A935,'De Para'!$G$2:$H$1050,2,0)</f>
        <v>47987.827546469583</v>
      </c>
      <c r="M935">
        <f>VLOOKUP($A935,'De Para'!$J$2:$K$1051,2,0)</f>
        <v>50</v>
      </c>
      <c r="N935">
        <f t="shared" si="102"/>
        <v>1</v>
      </c>
      <c r="O935">
        <f t="shared" si="103"/>
        <v>1</v>
      </c>
      <c r="P935">
        <f t="shared" si="104"/>
        <v>1</v>
      </c>
      <c r="Q935">
        <f t="shared" si="105"/>
        <v>1</v>
      </c>
      <c r="R935" t="str">
        <f t="shared" si="107"/>
        <v>1111</v>
      </c>
      <c r="S935" s="29" t="e">
        <f>J935/#REF!</f>
        <v>#REF!</v>
      </c>
      <c r="T935" s="29" t="e">
        <f>K935/#REF!</f>
        <v>#REF!</v>
      </c>
      <c r="U935" s="29" t="e">
        <f>L935/#REF!</f>
        <v>#REF!</v>
      </c>
      <c r="W935" t="str">
        <f>VLOOKUP(R935,'De Para'!$O$9:$P$25,2,FALSE)</f>
        <v>Lojas com todas as metas</v>
      </c>
      <c r="X935">
        <f>VLOOKUP(W935,content!$B:$C,2,FALSE)</f>
        <v>741869</v>
      </c>
      <c r="Y935">
        <f>VLOOKUP(F935&amp;W935,content!$E:$H,4,FALSE)</f>
        <v>741858</v>
      </c>
    </row>
    <row r="936" spans="1:25" x14ac:dyDescent="0.25">
      <c r="A936">
        <v>1955</v>
      </c>
      <c r="B936" t="str">
        <f>VLOOKUP($A936,'De Para'!$AI$2:$AL$1051,2,0)</f>
        <v>BOTUCATU 2 - SP</v>
      </c>
      <c r="C936">
        <f>VLOOKUP($A936,'De Para'!$AI$2:$AL$1051,3,0)</f>
        <v>514</v>
      </c>
      <c r="D936" t="str">
        <f>VLOOKUP($A936,'De Para'!$AI$2:$AL$1051,4,0)</f>
        <v>SUL</v>
      </c>
      <c r="E936">
        <v>0</v>
      </c>
      <c r="F936" s="7" t="str">
        <f>VLOOKUP($A936,'[1]PORTE 18-19'!$A$4:$M$1053,13,0)</f>
        <v>PORTE 2</v>
      </c>
      <c r="G936">
        <f>VLOOKUP($F936,'De Para'!$M$2:$O$7,3,0)</f>
        <v>70</v>
      </c>
      <c r="H936" s="7" t="str">
        <f>VLOOKUP($R936,'De Para'!$M$10:$N$25,2,0)</f>
        <v>PERFIL A</v>
      </c>
      <c r="I936" s="7" t="str">
        <f t="shared" si="106"/>
        <v>PORTE 2 / PERFIL A</v>
      </c>
      <c r="J936" s="1">
        <f>VLOOKUP($A936,'De Para'!$D$2:$E$1051,2,0)</f>
        <v>169875.75000000003</v>
      </c>
      <c r="K936" s="1">
        <f>VLOOKUP($A936,'De Para'!$A$2:$B$1051,2,0)</f>
        <v>93823.905277487342</v>
      </c>
      <c r="L936" s="1">
        <f>VLOOKUP(A936,'De Para'!$G$2:$H$1050,2,0)</f>
        <v>48371.544585631069</v>
      </c>
      <c r="M936">
        <f>VLOOKUP($A936,'De Para'!$J$2:$K$1051,2,0)</f>
        <v>43</v>
      </c>
      <c r="N936">
        <f t="shared" si="102"/>
        <v>1</v>
      </c>
      <c r="O936">
        <f t="shared" si="103"/>
        <v>1</v>
      </c>
      <c r="P936">
        <f t="shared" si="104"/>
        <v>1</v>
      </c>
      <c r="Q936">
        <f t="shared" si="105"/>
        <v>1</v>
      </c>
      <c r="R936" t="str">
        <f t="shared" si="107"/>
        <v>1111</v>
      </c>
      <c r="S936" s="29" t="e">
        <f>J936/#REF!</f>
        <v>#REF!</v>
      </c>
      <c r="T936" s="29" t="e">
        <f>K936/#REF!</f>
        <v>#REF!</v>
      </c>
      <c r="U936" s="29" t="e">
        <f>L936/#REF!</f>
        <v>#REF!</v>
      </c>
      <c r="W936" t="str">
        <f>VLOOKUP(R936,'De Para'!$O$9:$P$25,2,FALSE)</f>
        <v>Lojas com todas as metas</v>
      </c>
      <c r="X936">
        <f>VLOOKUP(W936,content!$B:$C,2,FALSE)</f>
        <v>741869</v>
      </c>
      <c r="Y936">
        <f>VLOOKUP(F936&amp;W936,content!$E:$H,4,FALSE)</f>
        <v>741882</v>
      </c>
    </row>
    <row r="937" spans="1:25" x14ac:dyDescent="0.25">
      <c r="A937">
        <v>1958</v>
      </c>
      <c r="B937" t="str">
        <f>VLOOKUP($A937,'De Para'!$AI$2:$AL$1051,2,0)</f>
        <v>PINDAMONHANGABA 2 - SP</v>
      </c>
      <c r="C937">
        <f>VLOOKUP($A937,'De Para'!$AI$2:$AL$1051,3,0)</f>
        <v>112</v>
      </c>
      <c r="D937" t="str">
        <f>VLOOKUP($A937,'De Para'!$AI$2:$AL$1051,4,0)</f>
        <v>SPI/CO</v>
      </c>
      <c r="E937">
        <v>0</v>
      </c>
      <c r="F937" s="7" t="str">
        <f>VLOOKUP($A937,'[1]PORTE 18-19'!$A$4:$M$1053,13,0)</f>
        <v>PORTE 1</v>
      </c>
      <c r="G937">
        <f>VLOOKUP($F937,'De Para'!$M$2:$O$7,3,0)</f>
        <v>65</v>
      </c>
      <c r="H937" s="7" t="str">
        <f>VLOOKUP($R937,'De Para'!$M$10:$N$25,2,0)</f>
        <v>PERFIL A</v>
      </c>
      <c r="I937" s="7" t="str">
        <f t="shared" si="106"/>
        <v>PORTE 1 / PERFIL A</v>
      </c>
      <c r="J937" s="1">
        <f>VLOOKUP($A937,'De Para'!$D$2:$E$1051,2,0)</f>
        <v>121997.65</v>
      </c>
      <c r="K937" s="1">
        <f>VLOOKUP($A937,'De Para'!$A$2:$B$1051,2,0)</f>
        <v>52430.885720397258</v>
      </c>
      <c r="L937" s="1">
        <f>VLOOKUP(A937,'De Para'!$G$2:$H$1050,2,0)</f>
        <v>42474.653740956193</v>
      </c>
      <c r="M937">
        <f>VLOOKUP($A937,'De Para'!$J$2:$K$1051,2,0)</f>
        <v>35</v>
      </c>
      <c r="N937">
        <f t="shared" si="102"/>
        <v>1</v>
      </c>
      <c r="O937">
        <f t="shared" si="103"/>
        <v>1</v>
      </c>
      <c r="P937">
        <f t="shared" si="104"/>
        <v>1</v>
      </c>
      <c r="Q937">
        <f t="shared" si="105"/>
        <v>1</v>
      </c>
      <c r="R937" t="str">
        <f t="shared" si="107"/>
        <v>1111</v>
      </c>
      <c r="S937" s="29" t="e">
        <f>J937/#REF!</f>
        <v>#REF!</v>
      </c>
      <c r="T937" s="29" t="e">
        <f>K937/#REF!</f>
        <v>#REF!</v>
      </c>
      <c r="U937" s="29" t="e">
        <f>L937/#REF!</f>
        <v>#REF!</v>
      </c>
      <c r="W937" t="str">
        <f>VLOOKUP(R937,'De Para'!$O$9:$P$25,2,FALSE)</f>
        <v>Lojas com todas as metas</v>
      </c>
      <c r="X937">
        <f>VLOOKUP(W937,content!$B:$C,2,FALSE)</f>
        <v>741869</v>
      </c>
      <c r="Y937">
        <f>VLOOKUP(F937&amp;W937,content!$E:$H,4,FALSE)</f>
        <v>741858</v>
      </c>
    </row>
    <row r="938" spans="1:25" x14ac:dyDescent="0.25">
      <c r="A938">
        <v>1959</v>
      </c>
      <c r="B938" t="str">
        <f>VLOOKUP($A938,'De Para'!$AI$2:$AL$1051,2,0)</f>
        <v>CURVELO - MG</v>
      </c>
      <c r="C938">
        <f>VLOOKUP($A938,'De Para'!$AI$2:$AL$1051,3,0)</f>
        <v>412</v>
      </c>
      <c r="D938" t="str">
        <f>VLOOKUP($A938,'De Para'!$AI$2:$AL$1051,4,0)</f>
        <v>MG/NE</v>
      </c>
      <c r="E938">
        <v>0</v>
      </c>
      <c r="F938" s="7" t="str">
        <f>VLOOKUP($A938,'[1]PORTE 18-19'!$A$4:$M$1053,13,0)</f>
        <v>PORTE 2</v>
      </c>
      <c r="G938">
        <f>VLOOKUP($F938,'De Para'!$M$2:$O$7,3,0)</f>
        <v>70</v>
      </c>
      <c r="H938" s="7" t="str">
        <f>VLOOKUP($R938,'De Para'!$M$10:$N$25,2,0)</f>
        <v>PERFIL A</v>
      </c>
      <c r="I938" s="7" t="str">
        <f t="shared" si="106"/>
        <v>PORTE 2 / PERFIL A</v>
      </c>
      <c r="J938" s="1">
        <f>VLOOKUP($A938,'De Para'!$D$2:$E$1051,2,0)</f>
        <v>188155.71999999997</v>
      </c>
      <c r="K938" s="1">
        <f>VLOOKUP($A938,'De Para'!$A$2:$B$1051,2,0)</f>
        <v>48075.2881710414</v>
      </c>
      <c r="L938" s="1">
        <f>VLOOKUP(A938,'De Para'!$G$2:$H$1050,2,0)</f>
        <v>65806.882255844233</v>
      </c>
      <c r="M938">
        <f>VLOOKUP($A938,'De Para'!$J$2:$K$1051,2,0)</f>
        <v>90</v>
      </c>
      <c r="N938">
        <f t="shared" ref="N938:N997" si="108">IF(J938&gt;0,1,0)</f>
        <v>1</v>
      </c>
      <c r="O938">
        <f t="shared" ref="O938:O997" si="109">IF(K938&gt;0,1,0)</f>
        <v>1</v>
      </c>
      <c r="P938">
        <f t="shared" ref="P938:P997" si="110">IF(L938&gt;0,1,0)</f>
        <v>1</v>
      </c>
      <c r="Q938">
        <f t="shared" ref="Q938:Q997" si="111">IF(M938&gt;0,1,0)</f>
        <v>1</v>
      </c>
      <c r="R938" t="str">
        <f t="shared" si="107"/>
        <v>1111</v>
      </c>
      <c r="S938" s="29" t="e">
        <f>J938/#REF!</f>
        <v>#REF!</v>
      </c>
      <c r="T938" s="29" t="e">
        <f>K938/#REF!</f>
        <v>#REF!</v>
      </c>
      <c r="U938" s="29" t="e">
        <f>L938/#REF!</f>
        <v>#REF!</v>
      </c>
      <c r="W938" t="str">
        <f>VLOOKUP(R938,'De Para'!$O$9:$P$25,2,FALSE)</f>
        <v>Lojas com todas as metas</v>
      </c>
      <c r="X938">
        <f>VLOOKUP(W938,content!$B:$C,2,FALSE)</f>
        <v>741869</v>
      </c>
      <c r="Y938">
        <f>VLOOKUP(F938&amp;W938,content!$E:$H,4,FALSE)</f>
        <v>741882</v>
      </c>
    </row>
    <row r="939" spans="1:25" x14ac:dyDescent="0.25">
      <c r="A939">
        <v>1963</v>
      </c>
      <c r="B939" t="str">
        <f>VLOOKUP($A939,'De Para'!$AI$2:$AL$1051,2,0)</f>
        <v>REGISTRO 2 - SP</v>
      </c>
      <c r="C939">
        <f>VLOOKUP($A939,'De Para'!$AI$2:$AL$1051,3,0)</f>
        <v>113</v>
      </c>
      <c r="D939" t="str">
        <f>VLOOKUP($A939,'De Para'!$AI$2:$AL$1051,4,0)</f>
        <v>SPI/CO</v>
      </c>
      <c r="E939">
        <v>0</v>
      </c>
      <c r="F939" s="7" t="str">
        <f>VLOOKUP($A939,'[1]PORTE 18-19'!$A$4:$M$1053,13,0)</f>
        <v>PORTE 2</v>
      </c>
      <c r="G939">
        <f>VLOOKUP($F939,'De Para'!$M$2:$O$7,3,0)</f>
        <v>70</v>
      </c>
      <c r="H939" s="7" t="str">
        <f>VLOOKUP($R939,'De Para'!$M$10:$N$25,2,0)</f>
        <v>PERFIL A</v>
      </c>
      <c r="I939" s="7" t="str">
        <f t="shared" si="106"/>
        <v>PORTE 2 / PERFIL A</v>
      </c>
      <c r="J939" s="1">
        <f>VLOOKUP($A939,'De Para'!$D$2:$E$1051,2,0)</f>
        <v>248496.72000000003</v>
      </c>
      <c r="K939" s="1">
        <f>VLOOKUP($A939,'De Para'!$A$2:$B$1051,2,0)</f>
        <v>130166.87485026759</v>
      </c>
      <c r="L939" s="1">
        <f>VLOOKUP(A939,'De Para'!$G$2:$H$1050,2,0)</f>
        <v>45359.965764640743</v>
      </c>
      <c r="M939">
        <f>VLOOKUP($A939,'De Para'!$J$2:$K$1051,2,0)</f>
        <v>61</v>
      </c>
      <c r="N939">
        <f t="shared" si="108"/>
        <v>1</v>
      </c>
      <c r="O939">
        <f t="shared" si="109"/>
        <v>1</v>
      </c>
      <c r="P939">
        <f t="shared" si="110"/>
        <v>1</v>
      </c>
      <c r="Q939">
        <f t="shared" si="111"/>
        <v>1</v>
      </c>
      <c r="R939" t="str">
        <f t="shared" si="107"/>
        <v>1111</v>
      </c>
      <c r="S939" s="29" t="e">
        <f>J939/#REF!</f>
        <v>#REF!</v>
      </c>
      <c r="T939" s="29" t="e">
        <f>K939/#REF!</f>
        <v>#REF!</v>
      </c>
      <c r="U939" s="29" t="e">
        <f>L939/#REF!</f>
        <v>#REF!</v>
      </c>
      <c r="W939" t="str">
        <f>VLOOKUP(R939,'De Para'!$O$9:$P$25,2,FALSE)</f>
        <v>Lojas com todas as metas</v>
      </c>
      <c r="X939">
        <f>VLOOKUP(W939,content!$B:$C,2,FALSE)</f>
        <v>741869</v>
      </c>
      <c r="Y939">
        <f>VLOOKUP(F939&amp;W939,content!$E:$H,4,FALSE)</f>
        <v>741882</v>
      </c>
    </row>
    <row r="940" spans="1:25" x14ac:dyDescent="0.25">
      <c r="A940">
        <v>1964</v>
      </c>
      <c r="B940" t="str">
        <f>VLOOKUP($A940,'De Para'!$AI$2:$AL$1051,2,0)</f>
        <v>FRANCO DA ROCHA 2 - SP</v>
      </c>
      <c r="C940">
        <f>VLOOKUP($A940,'De Para'!$AI$2:$AL$1051,3,0)</f>
        <v>312</v>
      </c>
      <c r="D940" t="str">
        <f>VLOOKUP($A940,'De Para'!$AI$2:$AL$1051,4,0)</f>
        <v>GDE SP</v>
      </c>
      <c r="E940">
        <v>0</v>
      </c>
      <c r="F940" s="7" t="str">
        <f>VLOOKUP($A940,'[1]PORTE 18-19'!$A$4:$M$1053,13,0)</f>
        <v>PORTE 2</v>
      </c>
      <c r="G940">
        <f>VLOOKUP($F940,'De Para'!$M$2:$O$7,3,0)</f>
        <v>70</v>
      </c>
      <c r="H940" s="7" t="str">
        <f>VLOOKUP($R940,'De Para'!$M$10:$N$25,2,0)</f>
        <v>PERFIL A</v>
      </c>
      <c r="I940" s="7" t="str">
        <f t="shared" si="106"/>
        <v>PORTE 2 / PERFIL A</v>
      </c>
      <c r="J940" s="1">
        <f>VLOOKUP($A940,'De Para'!$D$2:$E$1051,2,0)</f>
        <v>179809.35000000003</v>
      </c>
      <c r="K940" s="1">
        <f>VLOOKUP($A940,'De Para'!$A$2:$B$1051,2,0)</f>
        <v>49702.152130499584</v>
      </c>
      <c r="L940" s="1">
        <f>VLOOKUP(A940,'De Para'!$G$2:$H$1050,2,0)</f>
        <v>52097.763159102658</v>
      </c>
      <c r="M940">
        <f>VLOOKUP($A940,'De Para'!$J$2:$K$1051,2,0)</f>
        <v>48</v>
      </c>
      <c r="N940">
        <f t="shared" si="108"/>
        <v>1</v>
      </c>
      <c r="O940">
        <f t="shared" si="109"/>
        <v>1</v>
      </c>
      <c r="P940">
        <f t="shared" si="110"/>
        <v>1</v>
      </c>
      <c r="Q940">
        <f t="shared" si="111"/>
        <v>1</v>
      </c>
      <c r="R940" t="str">
        <f t="shared" si="107"/>
        <v>1111</v>
      </c>
      <c r="S940" s="29" t="e">
        <f>J940/#REF!</f>
        <v>#REF!</v>
      </c>
      <c r="T940" s="29" t="e">
        <f>K940/#REF!</f>
        <v>#REF!</v>
      </c>
      <c r="U940" s="29" t="e">
        <f>L940/#REF!</f>
        <v>#REF!</v>
      </c>
      <c r="W940" t="str">
        <f>VLOOKUP(R940,'De Para'!$O$9:$P$25,2,FALSE)</f>
        <v>Lojas com todas as metas</v>
      </c>
      <c r="X940">
        <f>VLOOKUP(W940,content!$B:$C,2,FALSE)</f>
        <v>741869</v>
      </c>
      <c r="Y940">
        <f>VLOOKUP(F940&amp;W940,content!$E:$H,4,FALSE)</f>
        <v>741882</v>
      </c>
    </row>
    <row r="941" spans="1:25" x14ac:dyDescent="0.25">
      <c r="A941">
        <v>1965</v>
      </c>
      <c r="B941" t="str">
        <f>VLOOKUP($A941,'De Para'!$AI$2:$AL$1051,2,0)</f>
        <v>SHOP SETE LAGOAS - MG</v>
      </c>
      <c r="C941">
        <f>VLOOKUP($A941,'De Para'!$AI$2:$AL$1051,3,0)</f>
        <v>412</v>
      </c>
      <c r="D941" t="str">
        <f>VLOOKUP($A941,'De Para'!$AI$2:$AL$1051,4,0)</f>
        <v>MG/NE</v>
      </c>
      <c r="E941">
        <v>0</v>
      </c>
      <c r="F941" s="7" t="str">
        <f>VLOOKUP($A941,'[1]PORTE 18-19'!$A$4:$M$1053,13,0)</f>
        <v>PORTE 1</v>
      </c>
      <c r="G941">
        <f>VLOOKUP($F941,'De Para'!$M$2:$O$7,3,0)</f>
        <v>65</v>
      </c>
      <c r="H941" s="7" t="str">
        <f>VLOOKUP($R941,'De Para'!$M$10:$N$25,2,0)</f>
        <v>PERFIL A</v>
      </c>
      <c r="I941" s="7" t="str">
        <f t="shared" si="106"/>
        <v>PORTE 1 / PERFIL A</v>
      </c>
      <c r="J941" s="1">
        <f>VLOOKUP($A941,'De Para'!$D$2:$E$1051,2,0)</f>
        <v>74787.5</v>
      </c>
      <c r="K941" s="1">
        <f>VLOOKUP($A941,'De Para'!$A$2:$B$1051,2,0)</f>
        <v>69763.026410703606</v>
      </c>
      <c r="L941" s="1">
        <f>VLOOKUP(A941,'De Para'!$G$2:$H$1050,2,0)</f>
        <v>49493.61470725332</v>
      </c>
      <c r="M941">
        <f>VLOOKUP($A941,'De Para'!$J$2:$K$1051,2,0)</f>
        <v>35</v>
      </c>
      <c r="N941">
        <f t="shared" si="108"/>
        <v>1</v>
      </c>
      <c r="O941">
        <f t="shared" si="109"/>
        <v>1</v>
      </c>
      <c r="P941">
        <f t="shared" si="110"/>
        <v>1</v>
      </c>
      <c r="Q941">
        <f t="shared" si="111"/>
        <v>1</v>
      </c>
      <c r="R941" t="str">
        <f t="shared" si="107"/>
        <v>1111</v>
      </c>
      <c r="S941" s="29" t="e">
        <f>J941/#REF!</f>
        <v>#REF!</v>
      </c>
      <c r="T941" s="29" t="e">
        <f>K941/#REF!</f>
        <v>#REF!</v>
      </c>
      <c r="U941" s="29" t="e">
        <f>L941/#REF!</f>
        <v>#REF!</v>
      </c>
      <c r="W941" t="str">
        <f>VLOOKUP(R941,'De Para'!$O$9:$P$25,2,FALSE)</f>
        <v>Lojas com todas as metas</v>
      </c>
      <c r="X941">
        <f>VLOOKUP(W941,content!$B:$C,2,FALSE)</f>
        <v>741869</v>
      </c>
      <c r="Y941">
        <f>VLOOKUP(F941&amp;W941,content!$E:$H,4,FALSE)</f>
        <v>741858</v>
      </c>
    </row>
    <row r="942" spans="1:25" x14ac:dyDescent="0.25">
      <c r="A942">
        <v>1966</v>
      </c>
      <c r="B942" t="str">
        <f>VLOOKUP($A942,'De Para'!$AI$2:$AL$1051,2,0)</f>
        <v>ARARAQUARA 3 - SP</v>
      </c>
      <c r="C942">
        <f>VLOOKUP($A942,'De Para'!$AI$2:$AL$1051,3,0)</f>
        <v>514</v>
      </c>
      <c r="D942" t="str">
        <f>VLOOKUP($A942,'De Para'!$AI$2:$AL$1051,4,0)</f>
        <v>SUL</v>
      </c>
      <c r="E942">
        <v>0</v>
      </c>
      <c r="F942" s="7" t="str">
        <f>VLOOKUP($A942,'[1]PORTE 18-19'!$A$4:$M$1053,13,0)</f>
        <v>PORTE 1</v>
      </c>
      <c r="G942">
        <f>VLOOKUP($F942,'De Para'!$M$2:$O$7,3,0)</f>
        <v>65</v>
      </c>
      <c r="H942" s="7" t="str">
        <f>VLOOKUP($R942,'De Para'!$M$10:$N$25,2,0)</f>
        <v>PERFIL A</v>
      </c>
      <c r="I942" s="7" t="str">
        <f t="shared" si="106"/>
        <v>PORTE 1 / PERFIL A</v>
      </c>
      <c r="J942" s="1">
        <f>VLOOKUP($A942,'De Para'!$D$2:$E$1051,2,0)</f>
        <v>115488.73000000001</v>
      </c>
      <c r="K942" s="1">
        <f>VLOOKUP($A942,'De Para'!$A$2:$B$1051,2,0)</f>
        <v>75670.776193555328</v>
      </c>
      <c r="L942" s="1">
        <f>VLOOKUP(A942,'De Para'!$G$2:$H$1050,2,0)</f>
        <v>29442.47326068797</v>
      </c>
      <c r="M942">
        <f>VLOOKUP($A942,'De Para'!$J$2:$K$1051,2,0)</f>
        <v>27</v>
      </c>
      <c r="N942">
        <f t="shared" si="108"/>
        <v>1</v>
      </c>
      <c r="O942">
        <f t="shared" si="109"/>
        <v>1</v>
      </c>
      <c r="P942">
        <f t="shared" si="110"/>
        <v>1</v>
      </c>
      <c r="Q942">
        <f t="shared" si="111"/>
        <v>1</v>
      </c>
      <c r="R942" t="str">
        <f t="shared" si="107"/>
        <v>1111</v>
      </c>
      <c r="S942" s="29" t="e">
        <f>J942/#REF!</f>
        <v>#REF!</v>
      </c>
      <c r="T942" s="29" t="e">
        <f>K942/#REF!</f>
        <v>#REF!</v>
      </c>
      <c r="U942" s="29" t="e">
        <f>L942/#REF!</f>
        <v>#REF!</v>
      </c>
      <c r="W942" t="str">
        <f>VLOOKUP(R942,'De Para'!$O$9:$P$25,2,FALSE)</f>
        <v>Lojas com todas as metas</v>
      </c>
      <c r="X942">
        <f>VLOOKUP(W942,content!$B:$C,2,FALSE)</f>
        <v>741869</v>
      </c>
      <c r="Y942">
        <f>VLOOKUP(F942&amp;W942,content!$E:$H,4,FALSE)</f>
        <v>741858</v>
      </c>
    </row>
    <row r="943" spans="1:25" x14ac:dyDescent="0.25">
      <c r="A943">
        <v>1967</v>
      </c>
      <c r="B943" t="str">
        <f>VLOOKUP($A943,'De Para'!$AI$2:$AL$1051,2,0)</f>
        <v>LIMEIRA 2 - SP</v>
      </c>
      <c r="C943">
        <f>VLOOKUP($A943,'De Para'!$AI$2:$AL$1051,3,0)</f>
        <v>116</v>
      </c>
      <c r="D943" t="str">
        <f>VLOOKUP($A943,'De Para'!$AI$2:$AL$1051,4,0)</f>
        <v>SPI/CO</v>
      </c>
      <c r="E943">
        <v>0</v>
      </c>
      <c r="F943" s="7" t="str">
        <f>VLOOKUP($A943,'[1]PORTE 18-19'!$A$4:$M$1053,13,0)</f>
        <v>PORTE 2</v>
      </c>
      <c r="G943">
        <f>VLOOKUP($F943,'De Para'!$M$2:$O$7,3,0)</f>
        <v>70</v>
      </c>
      <c r="H943" s="7" t="str">
        <f>VLOOKUP($R943,'De Para'!$M$10:$N$25,2,0)</f>
        <v>PERFIL A</v>
      </c>
      <c r="I943" s="7" t="str">
        <f t="shared" si="106"/>
        <v>PORTE 2 / PERFIL A</v>
      </c>
      <c r="J943" s="1">
        <f>VLOOKUP($A943,'De Para'!$D$2:$E$1051,2,0)</f>
        <v>194027.58</v>
      </c>
      <c r="K943" s="1">
        <f>VLOOKUP($A943,'De Para'!$A$2:$B$1051,2,0)</f>
        <v>46167.277817481096</v>
      </c>
      <c r="L943" s="1">
        <f>VLOOKUP(A943,'De Para'!$G$2:$H$1050,2,0)</f>
        <v>41676.061292899678</v>
      </c>
      <c r="M943">
        <f>VLOOKUP($A943,'De Para'!$J$2:$K$1051,2,0)</f>
        <v>50</v>
      </c>
      <c r="N943">
        <f t="shared" si="108"/>
        <v>1</v>
      </c>
      <c r="O943">
        <f t="shared" si="109"/>
        <v>1</v>
      </c>
      <c r="P943">
        <f t="shared" si="110"/>
        <v>1</v>
      </c>
      <c r="Q943">
        <f t="shared" si="111"/>
        <v>1</v>
      </c>
      <c r="R943" t="str">
        <f t="shared" si="107"/>
        <v>1111</v>
      </c>
      <c r="S943" s="29" t="e">
        <f>J943/#REF!</f>
        <v>#REF!</v>
      </c>
      <c r="T943" s="29" t="e">
        <f>K943/#REF!</f>
        <v>#REF!</v>
      </c>
      <c r="U943" s="29" t="e">
        <f>L943/#REF!</f>
        <v>#REF!</v>
      </c>
      <c r="W943" t="str">
        <f>VLOOKUP(R943,'De Para'!$O$9:$P$25,2,FALSE)</f>
        <v>Lojas com todas as metas</v>
      </c>
      <c r="X943">
        <f>VLOOKUP(W943,content!$B:$C,2,FALSE)</f>
        <v>741869</v>
      </c>
      <c r="Y943">
        <f>VLOOKUP(F943&amp;W943,content!$E:$H,4,FALSE)</f>
        <v>741882</v>
      </c>
    </row>
    <row r="944" spans="1:25" x14ac:dyDescent="0.25">
      <c r="A944">
        <v>1970</v>
      </c>
      <c r="B944" t="str">
        <f>VLOOKUP($A944,'De Para'!$AI$2:$AL$1051,2,0)</f>
        <v>RIO CLARO 2 - SP</v>
      </c>
      <c r="C944">
        <f>VLOOKUP($A944,'De Para'!$AI$2:$AL$1051,3,0)</f>
        <v>116</v>
      </c>
      <c r="D944" t="str">
        <f>VLOOKUP($A944,'De Para'!$AI$2:$AL$1051,4,0)</f>
        <v>SPI/CO</v>
      </c>
      <c r="E944">
        <v>0</v>
      </c>
      <c r="F944" s="7" t="str">
        <f>VLOOKUP($A944,'[1]PORTE 18-19'!$A$4:$M$1053,13,0)</f>
        <v>PORTE 1</v>
      </c>
      <c r="G944">
        <f>VLOOKUP($F944,'De Para'!$M$2:$O$7,3,0)</f>
        <v>65</v>
      </c>
      <c r="H944" s="7" t="str">
        <f>VLOOKUP($R944,'De Para'!$M$10:$N$25,2,0)</f>
        <v>PERFIL A</v>
      </c>
      <c r="I944" s="7" t="str">
        <f t="shared" si="106"/>
        <v>PORTE 1 / PERFIL A</v>
      </c>
      <c r="J944" s="1">
        <f>VLOOKUP($A944,'De Para'!$D$2:$E$1051,2,0)</f>
        <v>83657.64</v>
      </c>
      <c r="K944" s="1">
        <f>VLOOKUP($A944,'De Para'!$A$2:$B$1051,2,0)</f>
        <v>22514.548919133758</v>
      </c>
      <c r="L944" s="1">
        <f>VLOOKUP(A944,'De Para'!$G$2:$H$1050,2,0)</f>
        <v>25112.067523419304</v>
      </c>
      <c r="M944">
        <f>VLOOKUP($A944,'De Para'!$J$2:$K$1051,2,0)</f>
        <v>27</v>
      </c>
      <c r="N944">
        <f t="shared" si="108"/>
        <v>1</v>
      </c>
      <c r="O944">
        <f t="shared" si="109"/>
        <v>1</v>
      </c>
      <c r="P944">
        <f t="shared" si="110"/>
        <v>1</v>
      </c>
      <c r="Q944">
        <f t="shared" si="111"/>
        <v>1</v>
      </c>
      <c r="R944" t="str">
        <f t="shared" si="107"/>
        <v>1111</v>
      </c>
      <c r="S944" s="29" t="e">
        <f>J944/#REF!</f>
        <v>#REF!</v>
      </c>
      <c r="T944" s="29" t="e">
        <f>K944/#REF!</f>
        <v>#REF!</v>
      </c>
      <c r="U944" s="29" t="e">
        <f>L944/#REF!</f>
        <v>#REF!</v>
      </c>
      <c r="W944" t="str">
        <f>VLOOKUP(R944,'De Para'!$O$9:$P$25,2,FALSE)</f>
        <v>Lojas com todas as metas</v>
      </c>
      <c r="X944">
        <f>VLOOKUP(W944,content!$B:$C,2,FALSE)</f>
        <v>741869</v>
      </c>
      <c r="Y944">
        <f>VLOOKUP(F944&amp;W944,content!$E:$H,4,FALSE)</f>
        <v>741858</v>
      </c>
    </row>
    <row r="945" spans="1:25" x14ac:dyDescent="0.25">
      <c r="A945">
        <v>1972</v>
      </c>
      <c r="B945" t="str">
        <f>VLOOKUP($A945,'De Para'!$AI$2:$AL$1051,2,0)</f>
        <v>SHOP BUTANTÃ - SP</v>
      </c>
      <c r="C945">
        <f>VLOOKUP($A945,'De Para'!$AI$2:$AL$1051,3,0)</f>
        <v>313</v>
      </c>
      <c r="D945" t="str">
        <f>VLOOKUP($A945,'De Para'!$AI$2:$AL$1051,4,0)</f>
        <v>GDE SP</v>
      </c>
      <c r="E945">
        <v>0</v>
      </c>
      <c r="F945" s="7" t="str">
        <f>VLOOKUP($A945,'[1]PORTE 18-19'!$A$4:$M$1053,13,0)</f>
        <v>PORTE 2</v>
      </c>
      <c r="G945">
        <f>VLOOKUP($F945,'De Para'!$M$2:$O$7,3,0)</f>
        <v>70</v>
      </c>
      <c r="H945" s="7" t="str">
        <f>VLOOKUP($R945,'De Para'!$M$10:$N$25,2,0)</f>
        <v>PERFIL A</v>
      </c>
      <c r="I945" s="7" t="str">
        <f t="shared" si="106"/>
        <v>PORTE 2 / PERFIL A</v>
      </c>
      <c r="J945" s="1">
        <f>VLOOKUP($A945,'De Para'!$D$2:$E$1051,2,0)</f>
        <v>129918.84000000003</v>
      </c>
      <c r="K945" s="1">
        <f>VLOOKUP($A945,'De Para'!$A$2:$B$1051,2,0)</f>
        <v>139101.21783457344</v>
      </c>
      <c r="L945" s="1">
        <f>VLOOKUP(A945,'De Para'!$G$2:$H$1050,2,0)</f>
        <v>48179.463248399188</v>
      </c>
      <c r="M945">
        <f>VLOOKUP($A945,'De Para'!$J$2:$K$1051,2,0)</f>
        <v>38</v>
      </c>
      <c r="N945">
        <f t="shared" si="108"/>
        <v>1</v>
      </c>
      <c r="O945">
        <f t="shared" si="109"/>
        <v>1</v>
      </c>
      <c r="P945">
        <f t="shared" si="110"/>
        <v>1</v>
      </c>
      <c r="Q945">
        <f t="shared" si="111"/>
        <v>1</v>
      </c>
      <c r="R945" t="str">
        <f t="shared" si="107"/>
        <v>1111</v>
      </c>
      <c r="S945" s="29" t="e">
        <f>J945/#REF!</f>
        <v>#REF!</v>
      </c>
      <c r="T945" s="29" t="e">
        <f>K945/#REF!</f>
        <v>#REF!</v>
      </c>
      <c r="U945" s="29" t="e">
        <f>L945/#REF!</f>
        <v>#REF!</v>
      </c>
      <c r="W945" t="str">
        <f>VLOOKUP(R945,'De Para'!$O$9:$P$25,2,FALSE)</f>
        <v>Lojas com todas as metas</v>
      </c>
      <c r="X945">
        <f>VLOOKUP(W945,content!$B:$C,2,FALSE)</f>
        <v>741869</v>
      </c>
      <c r="Y945">
        <f>VLOOKUP(F945&amp;W945,content!$E:$H,4,FALSE)</f>
        <v>741882</v>
      </c>
    </row>
    <row r="946" spans="1:25" x14ac:dyDescent="0.25">
      <c r="A946">
        <v>1975</v>
      </c>
      <c r="B946" t="str">
        <f>VLOOKUP($A946,'De Para'!$AI$2:$AL$1051,2,0)</f>
        <v>BONSUCESSO 1 - RJ</v>
      </c>
      <c r="C946">
        <f>VLOOKUP($A946,'De Para'!$AI$2:$AL$1051,3,0)</f>
        <v>211</v>
      </c>
      <c r="D946" t="str">
        <f>VLOOKUP($A946,'De Para'!$AI$2:$AL$1051,4,0)</f>
        <v>RIO/ES</v>
      </c>
      <c r="E946">
        <v>0</v>
      </c>
      <c r="F946" s="7" t="str">
        <f>VLOOKUP($A946,'[1]PORTE 18-19'!$A$4:$M$1053,13,0)</f>
        <v>PORTE 1</v>
      </c>
      <c r="G946">
        <f>VLOOKUP($F946,'De Para'!$M$2:$O$7,3,0)</f>
        <v>65</v>
      </c>
      <c r="H946" s="7" t="str">
        <f>VLOOKUP($R946,'De Para'!$M$10:$N$25,2,0)</f>
        <v>PERFIL A</v>
      </c>
      <c r="I946" s="7" t="str">
        <f t="shared" si="106"/>
        <v>PORTE 1 / PERFIL A</v>
      </c>
      <c r="J946" s="1">
        <f>VLOOKUP($A946,'De Para'!$D$2:$E$1051,2,0)</f>
        <v>104666.22</v>
      </c>
      <c r="K946" s="1">
        <f>VLOOKUP($A946,'De Para'!$A$2:$B$1051,2,0)</f>
        <v>49328.579731451013</v>
      </c>
      <c r="L946" s="1">
        <f>VLOOKUP(A946,'De Para'!$G$2:$H$1050,2,0)</f>
        <v>28322.820885945868</v>
      </c>
      <c r="M946">
        <f>VLOOKUP($A946,'De Para'!$J$2:$K$1051,2,0)</f>
        <v>33</v>
      </c>
      <c r="N946">
        <f t="shared" si="108"/>
        <v>1</v>
      </c>
      <c r="O946">
        <f t="shared" si="109"/>
        <v>1</v>
      </c>
      <c r="P946">
        <f t="shared" si="110"/>
        <v>1</v>
      </c>
      <c r="Q946">
        <f t="shared" si="111"/>
        <v>1</v>
      </c>
      <c r="R946" t="str">
        <f t="shared" si="107"/>
        <v>1111</v>
      </c>
      <c r="S946" s="29" t="e">
        <f>J946/#REF!</f>
        <v>#REF!</v>
      </c>
      <c r="T946" s="29" t="e">
        <f>K946/#REF!</f>
        <v>#REF!</v>
      </c>
      <c r="U946" s="29" t="e">
        <f>L946/#REF!</f>
        <v>#REF!</v>
      </c>
      <c r="W946" t="str">
        <f>VLOOKUP(R946,'De Para'!$O$9:$P$25,2,FALSE)</f>
        <v>Lojas com todas as metas</v>
      </c>
      <c r="X946">
        <f>VLOOKUP(W946,content!$B:$C,2,FALSE)</f>
        <v>741869</v>
      </c>
      <c r="Y946">
        <f>VLOOKUP(F946&amp;W946,content!$E:$H,4,FALSE)</f>
        <v>741858</v>
      </c>
    </row>
    <row r="947" spans="1:25" x14ac:dyDescent="0.25">
      <c r="A947">
        <v>1980</v>
      </c>
      <c r="B947" t="str">
        <f>VLOOKUP($A947,'De Para'!$AI$2:$AL$1051,2,0)</f>
        <v>JOINVILLE 2</v>
      </c>
      <c r="C947">
        <f>VLOOKUP($A947,'De Para'!$AI$2:$AL$1051,3,0)</f>
        <v>511</v>
      </c>
      <c r="D947" t="str">
        <f>VLOOKUP($A947,'De Para'!$AI$2:$AL$1051,4,0)</f>
        <v>SUL</v>
      </c>
      <c r="E947">
        <v>0</v>
      </c>
      <c r="F947" s="7" t="str">
        <f>VLOOKUP($A947,'[1]PORTE 18-19'!$A$4:$M$1053,13,0)</f>
        <v>PORTE 2</v>
      </c>
      <c r="G947">
        <f>VLOOKUP($F947,'De Para'!$M$2:$O$7,3,0)</f>
        <v>70</v>
      </c>
      <c r="H947" s="7" t="str">
        <f>VLOOKUP($R947,'De Para'!$M$10:$N$25,2,0)</f>
        <v>PERFIL A</v>
      </c>
      <c r="I947" s="7" t="str">
        <f t="shared" si="106"/>
        <v>PORTE 2 / PERFIL A</v>
      </c>
      <c r="J947" s="1">
        <f>VLOOKUP($A947,'De Para'!$D$2:$E$1051,2,0)</f>
        <v>179439.86</v>
      </c>
      <c r="K947" s="1">
        <f>VLOOKUP($A947,'De Para'!$A$2:$B$1051,2,0)</f>
        <v>160257.7873378222</v>
      </c>
      <c r="L947" s="1">
        <f>VLOOKUP(A947,'De Para'!$G$2:$H$1050,2,0)</f>
        <v>34067.783158826896</v>
      </c>
      <c r="M947">
        <f>VLOOKUP($A947,'De Para'!$J$2:$K$1051,2,0)</f>
        <v>50</v>
      </c>
      <c r="N947">
        <f t="shared" si="108"/>
        <v>1</v>
      </c>
      <c r="O947">
        <f t="shared" si="109"/>
        <v>1</v>
      </c>
      <c r="P947">
        <f t="shared" si="110"/>
        <v>1</v>
      </c>
      <c r="Q947">
        <f t="shared" si="111"/>
        <v>1</v>
      </c>
      <c r="R947" t="str">
        <f t="shared" si="107"/>
        <v>1111</v>
      </c>
      <c r="S947" s="29" t="e">
        <f>J947/#REF!</f>
        <v>#REF!</v>
      </c>
      <c r="T947" s="29" t="e">
        <f>K947/#REF!</f>
        <v>#REF!</v>
      </c>
      <c r="U947" s="29" t="e">
        <f>L947/#REF!</f>
        <v>#REF!</v>
      </c>
      <c r="W947" t="str">
        <f>VLOOKUP(R947,'De Para'!$O$9:$P$25,2,FALSE)</f>
        <v>Lojas com todas as metas</v>
      </c>
      <c r="X947">
        <f>VLOOKUP(W947,content!$B:$C,2,FALSE)</f>
        <v>741869</v>
      </c>
      <c r="Y947">
        <f>VLOOKUP(F947&amp;W947,content!$E:$H,4,FALSE)</f>
        <v>741882</v>
      </c>
    </row>
    <row r="948" spans="1:25" x14ac:dyDescent="0.25">
      <c r="A948">
        <v>1981</v>
      </c>
      <c r="B948" t="str">
        <f>VLOOKUP($A948,'De Para'!$AI$2:$AL$1051,2,0)</f>
        <v>SÃO JOSÉ 2 - SC</v>
      </c>
      <c r="C948">
        <f>VLOOKUP($A948,'De Para'!$AI$2:$AL$1051,3,0)</f>
        <v>511</v>
      </c>
      <c r="D948" t="str">
        <f>VLOOKUP($A948,'De Para'!$AI$2:$AL$1051,4,0)</f>
        <v>SUL</v>
      </c>
      <c r="E948">
        <v>0</v>
      </c>
      <c r="F948" s="7" t="str">
        <f>VLOOKUP($A948,'[1]PORTE 18-19'!$A$4:$M$1053,13,0)</f>
        <v>PORTE 2</v>
      </c>
      <c r="G948">
        <f>VLOOKUP($F948,'De Para'!$M$2:$O$7,3,0)</f>
        <v>70</v>
      </c>
      <c r="H948" s="7" t="str">
        <f>VLOOKUP($R948,'De Para'!$M$10:$N$25,2,0)</f>
        <v>PERFIL A</v>
      </c>
      <c r="I948" s="7" t="str">
        <f t="shared" si="106"/>
        <v>PORTE 2 / PERFIL A</v>
      </c>
      <c r="J948" s="1">
        <f>VLOOKUP($A948,'De Para'!$D$2:$E$1051,2,0)</f>
        <v>147040.98000000004</v>
      </c>
      <c r="K948" s="1">
        <f>VLOOKUP($A948,'De Para'!$A$2:$B$1051,2,0)</f>
        <v>189849.33094797708</v>
      </c>
      <c r="L948" s="1">
        <f>VLOOKUP(A948,'De Para'!$G$2:$H$1050,2,0)</f>
        <v>33423.54620919477</v>
      </c>
      <c r="M948">
        <f>VLOOKUP($A948,'De Para'!$J$2:$K$1051,2,0)</f>
        <v>32</v>
      </c>
      <c r="N948">
        <f t="shared" si="108"/>
        <v>1</v>
      </c>
      <c r="O948">
        <f t="shared" si="109"/>
        <v>1</v>
      </c>
      <c r="P948">
        <f t="shared" si="110"/>
        <v>1</v>
      </c>
      <c r="Q948">
        <f t="shared" si="111"/>
        <v>1</v>
      </c>
      <c r="R948" t="str">
        <f t="shared" si="107"/>
        <v>1111</v>
      </c>
      <c r="S948" s="29" t="e">
        <f>J948/#REF!</f>
        <v>#REF!</v>
      </c>
      <c r="T948" s="29" t="e">
        <f>K948/#REF!</f>
        <v>#REF!</v>
      </c>
      <c r="U948" s="29" t="e">
        <f>L948/#REF!</f>
        <v>#REF!</v>
      </c>
      <c r="W948" t="str">
        <f>VLOOKUP(R948,'De Para'!$O$9:$P$25,2,FALSE)</f>
        <v>Lojas com todas as metas</v>
      </c>
      <c r="X948">
        <f>VLOOKUP(W948,content!$B:$C,2,FALSE)</f>
        <v>741869</v>
      </c>
      <c r="Y948">
        <f>VLOOKUP(F948&amp;W948,content!$E:$H,4,FALSE)</f>
        <v>741882</v>
      </c>
    </row>
    <row r="949" spans="1:25" x14ac:dyDescent="0.25">
      <c r="A949">
        <v>1985</v>
      </c>
      <c r="B949" t="str">
        <f>VLOOKUP($A949,'De Para'!$AI$2:$AL$1051,2,0)</f>
        <v>SANTANA 2  - SP</v>
      </c>
      <c r="C949">
        <f>VLOOKUP($A949,'De Para'!$AI$2:$AL$1051,3,0)</f>
        <v>312</v>
      </c>
      <c r="D949" t="str">
        <f>VLOOKUP($A949,'De Para'!$AI$2:$AL$1051,4,0)</f>
        <v>GDE SP</v>
      </c>
      <c r="E949">
        <v>0</v>
      </c>
      <c r="F949" s="7" t="str">
        <f>VLOOKUP($A949,'[1]PORTE 18-19'!$A$4:$M$1053,13,0)</f>
        <v>PORTE 1</v>
      </c>
      <c r="G949">
        <f>VLOOKUP($F949,'De Para'!$M$2:$O$7,3,0)</f>
        <v>65</v>
      </c>
      <c r="H949" s="7" t="str">
        <f>VLOOKUP($R949,'De Para'!$M$10:$N$25,2,0)</f>
        <v>PERFIL A</v>
      </c>
      <c r="I949" s="7" t="str">
        <f t="shared" si="106"/>
        <v>PORTE 1 / PERFIL A</v>
      </c>
      <c r="J949" s="1">
        <f>VLOOKUP($A949,'De Para'!$D$2:$E$1051,2,0)</f>
        <v>105881.90000000002</v>
      </c>
      <c r="K949" s="1">
        <f>VLOOKUP($A949,'De Para'!$A$2:$B$1051,2,0)</f>
        <v>35995.730041719478</v>
      </c>
      <c r="L949" s="1">
        <f>VLOOKUP(A949,'De Para'!$G$2:$H$1050,2,0)</f>
        <v>39730.40391927016</v>
      </c>
      <c r="M949">
        <f>VLOOKUP($A949,'De Para'!$J$2:$K$1051,2,0)</f>
        <v>41</v>
      </c>
      <c r="N949">
        <f t="shared" si="108"/>
        <v>1</v>
      </c>
      <c r="O949">
        <f t="shared" si="109"/>
        <v>1</v>
      </c>
      <c r="P949">
        <f t="shared" si="110"/>
        <v>1</v>
      </c>
      <c r="Q949">
        <f t="shared" si="111"/>
        <v>1</v>
      </c>
      <c r="R949" t="str">
        <f t="shared" si="107"/>
        <v>1111</v>
      </c>
      <c r="S949" s="29" t="e">
        <f>J949/#REF!</f>
        <v>#REF!</v>
      </c>
      <c r="T949" s="29" t="e">
        <f>K949/#REF!</f>
        <v>#REF!</v>
      </c>
      <c r="U949" s="29" t="e">
        <f>L949/#REF!</f>
        <v>#REF!</v>
      </c>
      <c r="W949" t="str">
        <f>VLOOKUP(R949,'De Para'!$O$9:$P$25,2,FALSE)</f>
        <v>Lojas com todas as metas</v>
      </c>
      <c r="X949">
        <f>VLOOKUP(W949,content!$B:$C,2,FALSE)</f>
        <v>741869</v>
      </c>
      <c r="Y949">
        <f>VLOOKUP(F949&amp;W949,content!$E:$H,4,FALSE)</f>
        <v>741858</v>
      </c>
    </row>
    <row r="950" spans="1:25" x14ac:dyDescent="0.25">
      <c r="A950">
        <v>1998</v>
      </c>
      <c r="B950" t="str">
        <f>VLOOKUP($A950,'De Para'!$AI$2:$AL$1051,2,0)</f>
        <v>SHOP LE.ARICANDUVA - SP</v>
      </c>
      <c r="C950">
        <f>VLOOKUP($A950,'De Para'!$AI$2:$AL$1051,3,0)</f>
        <v>318</v>
      </c>
      <c r="D950" t="str">
        <f>VLOOKUP($A950,'De Para'!$AI$2:$AL$1051,4,0)</f>
        <v>GDE SP</v>
      </c>
      <c r="E950">
        <v>0</v>
      </c>
      <c r="F950" s="7" t="str">
        <f>VLOOKUP($A950,'[1]PORTE 18-19'!$A$4:$M$1053,13,0)</f>
        <v>PORTE 4</v>
      </c>
      <c r="G950">
        <f>VLOOKUP($F950,'De Para'!$M$2:$O$7,3,0)</f>
        <v>115</v>
      </c>
      <c r="H950" s="7" t="str">
        <f>VLOOKUP($R950,'De Para'!$M$10:$N$25,2,0)</f>
        <v>PERFIL A</v>
      </c>
      <c r="I950" s="7" t="str">
        <f t="shared" si="106"/>
        <v>PORTE 4 / PERFIL A</v>
      </c>
      <c r="J950" s="1">
        <f>VLOOKUP($A950,'De Para'!$D$2:$E$1051,2,0)</f>
        <v>250861.74</v>
      </c>
      <c r="K950" s="1">
        <f>VLOOKUP($A950,'De Para'!$A$2:$B$1051,2,0)</f>
        <v>94754.438338155465</v>
      </c>
      <c r="L950" s="1">
        <f>VLOOKUP(A950,'De Para'!$G$2:$H$1050,2,0)</f>
        <v>104090.4932618156</v>
      </c>
      <c r="M950">
        <f>VLOOKUP($A950,'De Para'!$J$2:$K$1051,2,0)</f>
        <v>97</v>
      </c>
      <c r="N950">
        <f t="shared" si="108"/>
        <v>1</v>
      </c>
      <c r="O950">
        <f t="shared" si="109"/>
        <v>1</v>
      </c>
      <c r="P950">
        <f t="shared" si="110"/>
        <v>1</v>
      </c>
      <c r="Q950">
        <f t="shared" si="111"/>
        <v>1</v>
      </c>
      <c r="R950" t="str">
        <f t="shared" si="107"/>
        <v>1111</v>
      </c>
      <c r="S950" s="29" t="e">
        <f>J950/#REF!</f>
        <v>#REF!</v>
      </c>
      <c r="T950" s="29" t="e">
        <f>K950/#REF!</f>
        <v>#REF!</v>
      </c>
      <c r="U950" s="29" t="e">
        <f>L950/#REF!</f>
        <v>#REF!</v>
      </c>
      <c r="W950" t="str">
        <f>VLOOKUP(R950,'De Para'!$O$9:$P$25,2,FALSE)</f>
        <v>Lojas com todas as metas</v>
      </c>
      <c r="X950">
        <f>VLOOKUP(W950,content!$B:$C,2,FALSE)</f>
        <v>741869</v>
      </c>
      <c r="Y950">
        <f>VLOOKUP(F950&amp;W950,content!$E:$H,4,FALSE)</f>
        <v>741916</v>
      </c>
    </row>
    <row r="951" spans="1:25" x14ac:dyDescent="0.25">
      <c r="A951">
        <v>2024</v>
      </c>
      <c r="B951" t="str">
        <f>VLOOKUP($A951,'De Para'!$AI$2:$AL$1051,2,0)</f>
        <v>SHOPPING CIDADE NORTE</v>
      </c>
      <c r="C951">
        <f>VLOOKUP($A951,'De Para'!$AI$2:$AL$1051,3,0)</f>
        <v>515</v>
      </c>
      <c r="D951" t="str">
        <f>VLOOKUP($A951,'De Para'!$AI$2:$AL$1051,4,0)</f>
        <v>SUL</v>
      </c>
      <c r="E951">
        <v>0</v>
      </c>
      <c r="F951" s="7" t="str">
        <f>VLOOKUP($A951,'[1]PORTE 18-19'!$A$4:$M$1053,13,0)</f>
        <v>PORTE 1</v>
      </c>
      <c r="G951">
        <f>VLOOKUP($F951,'De Para'!$M$2:$O$7,3,0)</f>
        <v>65</v>
      </c>
      <c r="H951" s="7" t="str">
        <f>VLOOKUP($R951,'De Para'!$M$10:$N$25,2,0)</f>
        <v>PERFIL A</v>
      </c>
      <c r="I951" s="7" t="str">
        <f t="shared" si="106"/>
        <v>PORTE 1 / PERFIL A</v>
      </c>
      <c r="J951" s="1">
        <f>VLOOKUP($A951,'De Para'!$D$2:$E$1051,2,0)</f>
        <v>76032.63</v>
      </c>
      <c r="K951" s="1">
        <f>VLOOKUP($A951,'De Para'!$A$2:$B$1051,2,0)</f>
        <v>28021.521498898335</v>
      </c>
      <c r="L951" s="1">
        <f>VLOOKUP(A951,'De Para'!$G$2:$H$1050,2,0)</f>
        <v>39176.513534989732</v>
      </c>
      <c r="M951">
        <f>VLOOKUP($A951,'De Para'!$J$2:$K$1051,2,0)</f>
        <v>31</v>
      </c>
      <c r="N951">
        <f t="shared" si="108"/>
        <v>1</v>
      </c>
      <c r="O951">
        <f t="shared" si="109"/>
        <v>1</v>
      </c>
      <c r="P951">
        <f t="shared" si="110"/>
        <v>1</v>
      </c>
      <c r="Q951">
        <f t="shared" si="111"/>
        <v>1</v>
      </c>
      <c r="R951" t="str">
        <f t="shared" si="107"/>
        <v>1111</v>
      </c>
      <c r="S951" s="29" t="e">
        <f>J951/#REF!</f>
        <v>#REF!</v>
      </c>
      <c r="T951" s="29" t="e">
        <f>K951/#REF!</f>
        <v>#REF!</v>
      </c>
      <c r="U951" s="29" t="e">
        <f>L951/#REF!</f>
        <v>#REF!</v>
      </c>
      <c r="W951" t="str">
        <f>VLOOKUP(R951,'De Para'!$O$9:$P$25,2,FALSE)</f>
        <v>Lojas com todas as metas</v>
      </c>
      <c r="X951">
        <f>VLOOKUP(W951,content!$B:$C,2,FALSE)</f>
        <v>741869</v>
      </c>
      <c r="Y951">
        <f>VLOOKUP(F951&amp;W951,content!$E:$H,4,FALSE)</f>
        <v>741858</v>
      </c>
    </row>
    <row r="952" spans="1:25" x14ac:dyDescent="0.25">
      <c r="A952">
        <v>2025</v>
      </c>
      <c r="B952" t="str">
        <f>VLOOKUP($A952,'De Para'!$AI$2:$AL$1051,2,0)</f>
        <v>SHOP. RIVER - PETROLINA - PE</v>
      </c>
      <c r="C952">
        <f>VLOOKUP($A952,'De Para'!$AI$2:$AL$1051,3,0)</f>
        <v>415</v>
      </c>
      <c r="D952" t="str">
        <f>VLOOKUP($A952,'De Para'!$AI$2:$AL$1051,4,0)</f>
        <v>MG/NE</v>
      </c>
      <c r="E952">
        <v>0</v>
      </c>
      <c r="F952" s="7" t="str">
        <f>VLOOKUP($A952,'[1]PORTE 18-19'!$A$4:$M$1053,13,0)</f>
        <v>PORTE 2</v>
      </c>
      <c r="G952">
        <f>VLOOKUP($F952,'De Para'!$M$2:$O$7,3,0)</f>
        <v>70</v>
      </c>
      <c r="H952" s="7" t="str">
        <f>VLOOKUP($R952,'De Para'!$M$10:$N$25,2,0)</f>
        <v>PERFIL A</v>
      </c>
      <c r="I952" s="7" t="str">
        <f t="shared" si="106"/>
        <v>PORTE 2 / PERFIL A</v>
      </c>
      <c r="J952" s="1">
        <f>VLOOKUP($A952,'De Para'!$D$2:$E$1051,2,0)</f>
        <v>78241.209999999992</v>
      </c>
      <c r="K952" s="1">
        <f>VLOOKUP($A952,'De Para'!$A$2:$B$1051,2,0)</f>
        <v>51826.264744038715</v>
      </c>
      <c r="L952" s="1">
        <f>VLOOKUP(A952,'De Para'!$G$2:$H$1050,2,0)</f>
        <v>49760.063077975676</v>
      </c>
      <c r="M952">
        <f>VLOOKUP($A952,'De Para'!$J$2:$K$1051,2,0)</f>
        <v>73</v>
      </c>
      <c r="N952">
        <f t="shared" si="108"/>
        <v>1</v>
      </c>
      <c r="O952">
        <f t="shared" si="109"/>
        <v>1</v>
      </c>
      <c r="P952">
        <f t="shared" si="110"/>
        <v>1</v>
      </c>
      <c r="Q952">
        <f t="shared" si="111"/>
        <v>1</v>
      </c>
      <c r="R952" t="str">
        <f t="shared" si="107"/>
        <v>1111</v>
      </c>
      <c r="S952" s="29" t="e">
        <f>J952/#REF!</f>
        <v>#REF!</v>
      </c>
      <c r="T952" s="29" t="e">
        <f>K952/#REF!</f>
        <v>#REF!</v>
      </c>
      <c r="U952" s="29" t="e">
        <f>L952/#REF!</f>
        <v>#REF!</v>
      </c>
      <c r="W952" t="str">
        <f>VLOOKUP(R952,'De Para'!$O$9:$P$25,2,FALSE)</f>
        <v>Lojas com todas as metas</v>
      </c>
      <c r="X952">
        <f>VLOOKUP(W952,content!$B:$C,2,FALSE)</f>
        <v>741869</v>
      </c>
      <c r="Y952">
        <f>VLOOKUP(F952&amp;W952,content!$E:$H,4,FALSE)</f>
        <v>741882</v>
      </c>
    </row>
    <row r="953" spans="1:25" x14ac:dyDescent="0.25">
      <c r="A953">
        <v>2026</v>
      </c>
      <c r="B953" t="str">
        <f>VLOOKUP($A953,'De Para'!$AI$2:$AL$1051,2,0)</f>
        <v>SHOP. APARECIDA DE GOIÂNIA</v>
      </c>
      <c r="C953">
        <f>VLOOKUP($A953,'De Para'!$AI$2:$AL$1051,3,0)</f>
        <v>118</v>
      </c>
      <c r="D953" t="str">
        <f>VLOOKUP($A953,'De Para'!$AI$2:$AL$1051,4,0)</f>
        <v>SPI/CO</v>
      </c>
      <c r="E953">
        <v>0</v>
      </c>
      <c r="F953" s="7" t="str">
        <f>VLOOKUP($A953,'[1]PORTE 18-19'!$A$4:$M$1053,13,0)</f>
        <v>PORTE 1</v>
      </c>
      <c r="G953">
        <f>VLOOKUP($F953,'De Para'!$M$2:$O$7,3,0)</f>
        <v>65</v>
      </c>
      <c r="H953" s="7" t="str">
        <f>VLOOKUP($R953,'De Para'!$M$10:$N$25,2,0)</f>
        <v>PERFIL C</v>
      </c>
      <c r="I953" s="7" t="str">
        <f t="shared" si="106"/>
        <v>PORTE 1 / PERFIL C</v>
      </c>
      <c r="J953" s="1">
        <f>VLOOKUP($A953,'De Para'!$D$2:$E$1051,2,0)</f>
        <v>120761.8</v>
      </c>
      <c r="K953" s="1">
        <f>VLOOKUP($A953,'De Para'!$A$2:$B$1051,2,0)</f>
        <v>0</v>
      </c>
      <c r="L953" s="1">
        <f>VLOOKUP(A953,'De Para'!$G$2:$H$1050,2,0)</f>
        <v>41890.489128538764</v>
      </c>
      <c r="M953">
        <f>VLOOKUP($A953,'De Para'!$J$2:$K$1051,2,0)</f>
        <v>45</v>
      </c>
      <c r="N953">
        <f t="shared" si="108"/>
        <v>1</v>
      </c>
      <c r="O953">
        <f t="shared" si="109"/>
        <v>0</v>
      </c>
      <c r="P953">
        <f t="shared" si="110"/>
        <v>1</v>
      </c>
      <c r="Q953">
        <f t="shared" si="111"/>
        <v>1</v>
      </c>
      <c r="R953" t="str">
        <f t="shared" si="107"/>
        <v>1011</v>
      </c>
      <c r="S953" s="29" t="e">
        <f>J953/#REF!</f>
        <v>#REF!</v>
      </c>
      <c r="T953" s="29" t="e">
        <f>K953/#REF!</f>
        <v>#REF!</v>
      </c>
      <c r="U953" s="29" t="e">
        <f>L953/#REF!</f>
        <v>#REF!</v>
      </c>
      <c r="W953" t="str">
        <f>VLOOKUP(R953,'De Para'!$O$9:$P$25,2,FALSE)</f>
        <v>Lojas sem meta de Móveis</v>
      </c>
      <c r="X953">
        <f>VLOOKUP(W953,content!$B:$C,2,FALSE)</f>
        <v>741888</v>
      </c>
      <c r="Y953">
        <f>VLOOKUP(F953&amp;W953,content!$E:$H,4,FALSE)</f>
        <v>741860</v>
      </c>
    </row>
    <row r="954" spans="1:25" x14ac:dyDescent="0.25">
      <c r="A954">
        <v>2027</v>
      </c>
      <c r="B954" t="str">
        <f>VLOOKUP($A954,'De Para'!$AI$2:$AL$1051,2,0)</f>
        <v>SHOP. NAÇÕES CRICIÚMA - SC</v>
      </c>
      <c r="C954">
        <f>VLOOKUP($A954,'De Para'!$AI$2:$AL$1051,3,0)</f>
        <v>511</v>
      </c>
      <c r="D954" t="str">
        <f>VLOOKUP($A954,'De Para'!$AI$2:$AL$1051,4,0)</f>
        <v>SUL</v>
      </c>
      <c r="E954">
        <v>0</v>
      </c>
      <c r="F954" s="7" t="str">
        <f>VLOOKUP($A954,'[1]PORTE 18-19'!$A$4:$M$1053,13,0)</f>
        <v>PORTE 1</v>
      </c>
      <c r="G954">
        <f>VLOOKUP($F954,'De Para'!$M$2:$O$7,3,0)</f>
        <v>65</v>
      </c>
      <c r="H954" s="7" t="str">
        <f>VLOOKUP($R954,'De Para'!$M$10:$N$25,2,0)</f>
        <v>PERFIL A</v>
      </c>
      <c r="I954" s="7" t="str">
        <f t="shared" si="106"/>
        <v>PORTE 1 / PERFIL A</v>
      </c>
      <c r="J954" s="1">
        <f>VLOOKUP($A954,'De Para'!$D$2:$E$1051,2,0)</f>
        <v>24798.83</v>
      </c>
      <c r="K954" s="1">
        <f>VLOOKUP($A954,'De Para'!$A$2:$B$1051,2,0)</f>
        <v>11999.241119877919</v>
      </c>
      <c r="L954" s="1">
        <f>VLOOKUP(A954,'De Para'!$G$2:$H$1050,2,0)</f>
        <v>16323.182370147955</v>
      </c>
      <c r="M954">
        <f>VLOOKUP($A954,'De Para'!$J$2:$K$1051,2,0)</f>
        <v>27</v>
      </c>
      <c r="N954">
        <f t="shared" si="108"/>
        <v>1</v>
      </c>
      <c r="O954">
        <f t="shared" si="109"/>
        <v>1</v>
      </c>
      <c r="P954">
        <f t="shared" si="110"/>
        <v>1</v>
      </c>
      <c r="Q954">
        <f t="shared" si="111"/>
        <v>1</v>
      </c>
      <c r="R954" t="str">
        <f t="shared" si="107"/>
        <v>1111</v>
      </c>
      <c r="S954" s="29" t="e">
        <f>J954/#REF!</f>
        <v>#REF!</v>
      </c>
      <c r="T954" s="29" t="e">
        <f>K954/#REF!</f>
        <v>#REF!</v>
      </c>
      <c r="U954" s="29" t="e">
        <f>L954/#REF!</f>
        <v>#REF!</v>
      </c>
      <c r="W954" t="str">
        <f>VLOOKUP(R954,'De Para'!$O$9:$P$25,2,FALSE)</f>
        <v>Lojas com todas as metas</v>
      </c>
      <c r="X954">
        <f>VLOOKUP(W954,content!$B:$C,2,FALSE)</f>
        <v>741869</v>
      </c>
      <c r="Y954">
        <f>VLOOKUP(F954&amp;W954,content!$E:$H,4,FALSE)</f>
        <v>741858</v>
      </c>
    </row>
    <row r="955" spans="1:25" x14ac:dyDescent="0.25">
      <c r="A955">
        <v>2028</v>
      </c>
      <c r="B955" t="str">
        <f>VLOOKUP($A955,'De Para'!$AI$2:$AL$1051,2,0)</f>
        <v>SHOP. MILLER BOULEVARD - SP</v>
      </c>
      <c r="C955">
        <f>VLOOKUP($A955,'De Para'!$AI$2:$AL$1051,3,0)</f>
        <v>115</v>
      </c>
      <c r="D955" t="str">
        <f>VLOOKUP($A955,'De Para'!$AI$2:$AL$1051,4,0)</f>
        <v>SPI/CO</v>
      </c>
      <c r="E955">
        <v>0</v>
      </c>
      <c r="F955" s="7" t="str">
        <f>VLOOKUP($A955,'[1]PORTE 18-19'!$A$4:$M$1053,13,0)</f>
        <v>PORTE 1</v>
      </c>
      <c r="G955">
        <f>VLOOKUP($F955,'De Para'!$M$2:$O$7,3,0)</f>
        <v>65</v>
      </c>
      <c r="H955" s="7" t="str">
        <f>VLOOKUP($R955,'De Para'!$M$10:$N$25,2,0)</f>
        <v>PERFIL C</v>
      </c>
      <c r="I955" s="7" t="str">
        <f t="shared" si="106"/>
        <v>PORTE 1 / PERFIL C</v>
      </c>
      <c r="J955" s="1">
        <f>VLOOKUP($A955,'De Para'!$D$2:$E$1051,2,0)</f>
        <v>42682.12</v>
      </c>
      <c r="K955" s="1">
        <f>VLOOKUP($A955,'De Para'!$A$2:$B$1051,2,0)</f>
        <v>0</v>
      </c>
      <c r="L955" s="1">
        <f>VLOOKUP(A955,'De Para'!$G$2:$H$1050,2,0)</f>
        <v>19807.711380387816</v>
      </c>
      <c r="M955">
        <f>VLOOKUP($A955,'De Para'!$J$2:$K$1051,2,0)</f>
        <v>27</v>
      </c>
      <c r="N955">
        <f t="shared" si="108"/>
        <v>1</v>
      </c>
      <c r="O955">
        <f t="shared" si="109"/>
        <v>0</v>
      </c>
      <c r="P955">
        <f t="shared" si="110"/>
        <v>1</v>
      </c>
      <c r="Q955">
        <f t="shared" si="111"/>
        <v>1</v>
      </c>
      <c r="R955" t="str">
        <f t="shared" si="107"/>
        <v>1011</v>
      </c>
      <c r="S955" s="29" t="e">
        <f>J955/#REF!</f>
        <v>#REF!</v>
      </c>
      <c r="T955" s="29" t="e">
        <f>K955/#REF!</f>
        <v>#REF!</v>
      </c>
      <c r="U955" s="29" t="e">
        <f>L955/#REF!</f>
        <v>#REF!</v>
      </c>
      <c r="W955" t="str">
        <f>VLOOKUP(R955,'De Para'!$O$9:$P$25,2,FALSE)</f>
        <v>Lojas sem meta de Móveis</v>
      </c>
      <c r="X955">
        <f>VLOOKUP(W955,content!$B:$C,2,FALSE)</f>
        <v>741888</v>
      </c>
      <c r="Y955">
        <f>VLOOKUP(F955&amp;W955,content!$E:$H,4,FALSE)</f>
        <v>741860</v>
      </c>
    </row>
    <row r="956" spans="1:25" x14ac:dyDescent="0.25">
      <c r="A956">
        <v>2032</v>
      </c>
      <c r="B956" t="str">
        <f>VLOOKUP($A956,'De Para'!$AI$2:$AL$1051,2,0)</f>
        <v>SHOPPING CARAPICUÍBA - SP</v>
      </c>
      <c r="C956">
        <f>VLOOKUP($A956,'De Para'!$AI$2:$AL$1051,3,0)</f>
        <v>314</v>
      </c>
      <c r="D956" t="str">
        <f>VLOOKUP($A956,'De Para'!$AI$2:$AL$1051,4,0)</f>
        <v>GDE SP</v>
      </c>
      <c r="E956">
        <v>0</v>
      </c>
      <c r="F956" s="7" t="str">
        <f>VLOOKUP($A956,'[1]PORTE 18-19'!$A$4:$M$1053,13,0)</f>
        <v>PORTE 2</v>
      </c>
      <c r="G956">
        <f>VLOOKUP($F956,'De Para'!$M$2:$O$7,3,0)</f>
        <v>70</v>
      </c>
      <c r="H956" s="7" t="str">
        <f>VLOOKUP($R956,'De Para'!$M$10:$N$25,2,0)</f>
        <v>PERFIL A</v>
      </c>
      <c r="I956" s="7" t="str">
        <f t="shared" si="106"/>
        <v>PORTE 2 / PERFIL A</v>
      </c>
      <c r="J956" s="1">
        <f>VLOOKUP($A956,'De Para'!$D$2:$E$1051,2,0)</f>
        <v>116737.58</v>
      </c>
      <c r="K956" s="1">
        <f>VLOOKUP($A956,'De Para'!$A$2:$B$1051,2,0)</f>
        <v>57396.768493840151</v>
      </c>
      <c r="L956" s="1">
        <f>VLOOKUP(A956,'De Para'!$G$2:$H$1050,2,0)</f>
        <v>47151.35622660724</v>
      </c>
      <c r="M956">
        <f>VLOOKUP($A956,'De Para'!$J$2:$K$1051,2,0)</f>
        <v>41</v>
      </c>
      <c r="N956">
        <f t="shared" si="108"/>
        <v>1</v>
      </c>
      <c r="O956">
        <f t="shared" si="109"/>
        <v>1</v>
      </c>
      <c r="P956">
        <f t="shared" si="110"/>
        <v>1</v>
      </c>
      <c r="Q956">
        <f t="shared" si="111"/>
        <v>1</v>
      </c>
      <c r="R956" t="str">
        <f t="shared" si="107"/>
        <v>1111</v>
      </c>
      <c r="S956" s="29" t="e">
        <f>J956/#REF!</f>
        <v>#REF!</v>
      </c>
      <c r="T956" s="29" t="e">
        <f>K956/#REF!</f>
        <v>#REF!</v>
      </c>
      <c r="U956" s="29" t="e">
        <f>L956/#REF!</f>
        <v>#REF!</v>
      </c>
      <c r="W956" t="str">
        <f>VLOOKUP(R956,'De Para'!$O$9:$P$25,2,FALSE)</f>
        <v>Lojas com todas as metas</v>
      </c>
      <c r="X956">
        <f>VLOOKUP(W956,content!$B:$C,2,FALSE)</f>
        <v>741869</v>
      </c>
      <c r="Y956">
        <f>VLOOKUP(F956&amp;W956,content!$E:$H,4,FALSE)</f>
        <v>741882</v>
      </c>
    </row>
    <row r="957" spans="1:25" x14ac:dyDescent="0.25">
      <c r="A957">
        <v>2034</v>
      </c>
      <c r="B957" t="str">
        <f>VLOOKUP($A957,'De Para'!$AI$2:$AL$1051,2,0)</f>
        <v xml:space="preserve">RUA DA CONCÓRDIA  </v>
      </c>
      <c r="C957">
        <f>VLOOKUP($A957,'De Para'!$AI$2:$AL$1051,3,0)</f>
        <v>417</v>
      </c>
      <c r="D957" t="str">
        <f>VLOOKUP($A957,'De Para'!$AI$2:$AL$1051,4,0)</f>
        <v>MG/NE</v>
      </c>
      <c r="E957">
        <v>0</v>
      </c>
      <c r="F957" s="7" t="str">
        <f>VLOOKUP($A957,'[1]PORTE 18-19'!$A$4:$M$1053,13,0)</f>
        <v>PORTE 4</v>
      </c>
      <c r="G957">
        <f>VLOOKUP($F957,'De Para'!$M$2:$O$7,3,0)</f>
        <v>115</v>
      </c>
      <c r="H957" s="7" t="str">
        <f>VLOOKUP($R957,'De Para'!$M$10:$N$25,2,0)</f>
        <v>PERFIL A</v>
      </c>
      <c r="I957" s="7" t="str">
        <f t="shared" si="106"/>
        <v>PORTE 4 / PERFIL A</v>
      </c>
      <c r="J957" s="1">
        <f>VLOOKUP($A957,'De Para'!$D$2:$E$1051,2,0)</f>
        <v>228896.19000000006</v>
      </c>
      <c r="K957" s="1">
        <f>VLOOKUP($A957,'De Para'!$A$2:$B$1051,2,0)</f>
        <v>895487.19085391006</v>
      </c>
      <c r="L957" s="1">
        <f>VLOOKUP(A957,'De Para'!$G$2:$H$1050,2,0)</f>
        <v>52474.44526507979</v>
      </c>
      <c r="M957">
        <f>VLOOKUP($A957,'De Para'!$J$2:$K$1051,2,0)</f>
        <v>46</v>
      </c>
      <c r="N957">
        <f t="shared" si="108"/>
        <v>1</v>
      </c>
      <c r="O957">
        <f t="shared" si="109"/>
        <v>1</v>
      </c>
      <c r="P957">
        <f t="shared" si="110"/>
        <v>1</v>
      </c>
      <c r="Q957">
        <f t="shared" si="111"/>
        <v>1</v>
      </c>
      <c r="R957" t="str">
        <f t="shared" si="107"/>
        <v>1111</v>
      </c>
      <c r="S957" s="29" t="e">
        <f>J957/#REF!</f>
        <v>#REF!</v>
      </c>
      <c r="T957" s="29" t="e">
        <f>K957/#REF!</f>
        <v>#REF!</v>
      </c>
      <c r="U957" s="29" t="e">
        <f>L957/#REF!</f>
        <v>#REF!</v>
      </c>
      <c r="W957" t="str">
        <f>VLOOKUP(R957,'De Para'!$O$9:$P$25,2,FALSE)</f>
        <v>Lojas com todas as metas</v>
      </c>
      <c r="X957">
        <f>VLOOKUP(W957,content!$B:$C,2,FALSE)</f>
        <v>741869</v>
      </c>
      <c r="Y957">
        <f>VLOOKUP(F957&amp;W957,content!$E:$H,4,FALSE)</f>
        <v>741916</v>
      </c>
    </row>
    <row r="958" spans="1:25" x14ac:dyDescent="0.25">
      <c r="A958">
        <v>2035</v>
      </c>
      <c r="B958" t="str">
        <f>VLOOKUP($A958,'De Para'!$AI$2:$AL$1051,2,0)</f>
        <v>SHOP PATTEO OLINDA</v>
      </c>
      <c r="C958">
        <f>VLOOKUP($A958,'De Para'!$AI$2:$AL$1051,3,0)</f>
        <v>417</v>
      </c>
      <c r="D958" t="str">
        <f>VLOOKUP($A958,'De Para'!$AI$2:$AL$1051,4,0)</f>
        <v>MG/NE</v>
      </c>
      <c r="E958">
        <v>0</v>
      </c>
      <c r="F958" s="7" t="str">
        <f>VLOOKUP($A958,'[1]PORTE 18-19'!$A$4:$M$1053,13,0)</f>
        <v>PORTE 2</v>
      </c>
      <c r="G958">
        <f>VLOOKUP($F958,'De Para'!$M$2:$O$7,3,0)</f>
        <v>70</v>
      </c>
      <c r="H958" s="7" t="str">
        <f>VLOOKUP($R958,'De Para'!$M$10:$N$25,2,0)</f>
        <v>PERFIL A</v>
      </c>
      <c r="I958" s="7" t="str">
        <f t="shared" si="106"/>
        <v>PORTE 2 / PERFIL A</v>
      </c>
      <c r="J958" s="1">
        <f>VLOOKUP($A958,'De Para'!$D$2:$E$1051,2,0)</f>
        <v>61422.54</v>
      </c>
      <c r="K958" s="1">
        <f>VLOOKUP($A958,'De Para'!$A$2:$B$1051,2,0)</f>
        <v>143261.7282165903</v>
      </c>
      <c r="L958" s="1">
        <f>VLOOKUP(A958,'De Para'!$G$2:$H$1050,2,0)</f>
        <v>45190.799891412316</v>
      </c>
      <c r="M958">
        <f>VLOOKUP($A958,'De Para'!$J$2:$K$1051,2,0)</f>
        <v>39</v>
      </c>
      <c r="N958">
        <f t="shared" si="108"/>
        <v>1</v>
      </c>
      <c r="O958">
        <f t="shared" si="109"/>
        <v>1</v>
      </c>
      <c r="P958">
        <f t="shared" si="110"/>
        <v>1</v>
      </c>
      <c r="Q958">
        <f t="shared" si="111"/>
        <v>1</v>
      </c>
      <c r="R958" t="str">
        <f t="shared" si="107"/>
        <v>1111</v>
      </c>
      <c r="S958" s="29" t="e">
        <f>J958/#REF!</f>
        <v>#REF!</v>
      </c>
      <c r="T958" s="29" t="e">
        <f>K958/#REF!</f>
        <v>#REF!</v>
      </c>
      <c r="U958" s="29" t="e">
        <f>L958/#REF!</f>
        <v>#REF!</v>
      </c>
      <c r="W958" t="str">
        <f>VLOOKUP(R958,'De Para'!$O$9:$P$25,2,FALSE)</f>
        <v>Lojas com todas as metas</v>
      </c>
      <c r="X958">
        <f>VLOOKUP(W958,content!$B:$C,2,FALSE)</f>
        <v>741869</v>
      </c>
      <c r="Y958">
        <f>VLOOKUP(F958&amp;W958,content!$E:$H,4,FALSE)</f>
        <v>741882</v>
      </c>
    </row>
    <row r="959" spans="1:25" x14ac:dyDescent="0.25">
      <c r="A959">
        <v>2038</v>
      </c>
      <c r="B959" t="str">
        <f>VLOOKUP($A959,'De Para'!$AI$2:$AL$1051,2,0)</f>
        <v>CARUARU CENTRO</v>
      </c>
      <c r="C959">
        <f>VLOOKUP($A959,'De Para'!$AI$2:$AL$1051,3,0)</f>
        <v>417</v>
      </c>
      <c r="D959" t="str">
        <f>VLOOKUP($A959,'De Para'!$AI$2:$AL$1051,4,0)</f>
        <v>MG/NE</v>
      </c>
      <c r="E959">
        <v>0</v>
      </c>
      <c r="F959" s="7" t="str">
        <f>VLOOKUP($A959,'[1]PORTE 18-19'!$A$4:$M$1053,13,0)</f>
        <v>PORTE 3</v>
      </c>
      <c r="G959">
        <f>VLOOKUP($F959,'De Para'!$M$2:$O$7,3,0)</f>
        <v>90</v>
      </c>
      <c r="H959" s="7" t="str">
        <f>VLOOKUP($R959,'De Para'!$M$10:$N$25,2,0)</f>
        <v>PERFIL A</v>
      </c>
      <c r="I959" s="7" t="str">
        <f t="shared" si="106"/>
        <v>PORTE 3 / PERFIL A</v>
      </c>
      <c r="J959" s="1">
        <f>VLOOKUP($A959,'De Para'!$D$2:$E$1051,2,0)</f>
        <v>152843.34</v>
      </c>
      <c r="K959" s="1">
        <f>VLOOKUP($A959,'De Para'!$A$2:$B$1051,2,0)</f>
        <v>176265.36236570959</v>
      </c>
      <c r="L959" s="1">
        <f>VLOOKUP(A959,'De Para'!$G$2:$H$1050,2,0)</f>
        <v>57457.710068453758</v>
      </c>
      <c r="M959">
        <f>VLOOKUP($A959,'De Para'!$J$2:$K$1051,2,0)</f>
        <v>178</v>
      </c>
      <c r="N959">
        <f t="shared" si="108"/>
        <v>1</v>
      </c>
      <c r="O959">
        <f t="shared" si="109"/>
        <v>1</v>
      </c>
      <c r="P959">
        <f t="shared" si="110"/>
        <v>1</v>
      </c>
      <c r="Q959">
        <f t="shared" si="111"/>
        <v>1</v>
      </c>
      <c r="R959" t="str">
        <f t="shared" si="107"/>
        <v>1111</v>
      </c>
      <c r="S959" s="29" t="e">
        <f>J959/#REF!</f>
        <v>#REF!</v>
      </c>
      <c r="T959" s="29" t="e">
        <f>K959/#REF!</f>
        <v>#REF!</v>
      </c>
      <c r="U959" s="29" t="e">
        <f>L959/#REF!</f>
        <v>#REF!</v>
      </c>
      <c r="W959" t="str">
        <f>VLOOKUP(R959,'De Para'!$O$9:$P$25,2,FALSE)</f>
        <v>Lojas com todas as metas</v>
      </c>
      <c r="X959">
        <f>VLOOKUP(W959,content!$B:$C,2,FALSE)</f>
        <v>741869</v>
      </c>
      <c r="Y959">
        <f>VLOOKUP(F959&amp;W959,content!$E:$H,4,FALSE)</f>
        <v>741893</v>
      </c>
    </row>
    <row r="960" spans="1:25" x14ac:dyDescent="0.25">
      <c r="A960">
        <v>2042</v>
      </c>
      <c r="B960" t="str">
        <f>VLOOKUP($A960,'De Para'!$AI$2:$AL$1051,2,0)</f>
        <v>SHOP PASSO FUNDO</v>
      </c>
      <c r="C960">
        <f>VLOOKUP($A960,'De Para'!$AI$2:$AL$1051,3,0)</f>
        <v>510</v>
      </c>
      <c r="D960" t="str">
        <f>VLOOKUP($A960,'De Para'!$AI$2:$AL$1051,4,0)</f>
        <v>SUL</v>
      </c>
      <c r="E960">
        <v>0</v>
      </c>
      <c r="F960" s="7" t="str">
        <f>VLOOKUP($A960,'[1]PORTE 18-19'!$A$4:$M$1053,13,0)</f>
        <v>PORTE 1</v>
      </c>
      <c r="G960">
        <f>VLOOKUP($F960,'De Para'!$M$2:$O$7,3,0)</f>
        <v>65</v>
      </c>
      <c r="H960" s="7" t="str">
        <f>VLOOKUP($R960,'De Para'!$M$10:$N$25,2,0)</f>
        <v>PERFIL A</v>
      </c>
      <c r="I960" s="7" t="str">
        <f t="shared" si="106"/>
        <v>PORTE 1 / PERFIL A</v>
      </c>
      <c r="J960" s="1">
        <f>VLOOKUP($A960,'De Para'!$D$2:$E$1051,2,0)</f>
        <v>47371.05999999999</v>
      </c>
      <c r="K960" s="1">
        <f>VLOOKUP($A960,'De Para'!$A$2:$B$1051,2,0)</f>
        <v>13464</v>
      </c>
      <c r="L960" s="1">
        <f>VLOOKUP(A960,'De Para'!$G$2:$H$1050,2,0)</f>
        <v>25589.122259105865</v>
      </c>
      <c r="M960">
        <f>VLOOKUP($A960,'De Para'!$J$2:$K$1051,2,0)</f>
        <v>27</v>
      </c>
      <c r="N960">
        <f t="shared" si="108"/>
        <v>1</v>
      </c>
      <c r="O960">
        <f t="shared" si="109"/>
        <v>1</v>
      </c>
      <c r="P960">
        <f t="shared" si="110"/>
        <v>1</v>
      </c>
      <c r="Q960">
        <f t="shared" si="111"/>
        <v>1</v>
      </c>
      <c r="R960" t="str">
        <f t="shared" si="107"/>
        <v>1111</v>
      </c>
      <c r="S960" s="29" t="e">
        <f>J960/#REF!</f>
        <v>#REF!</v>
      </c>
      <c r="T960" s="29" t="e">
        <f>K960/#REF!</f>
        <v>#REF!</v>
      </c>
      <c r="U960" s="29" t="e">
        <f>L960/#REF!</f>
        <v>#REF!</v>
      </c>
      <c r="W960" t="str">
        <f>VLOOKUP(R960,'De Para'!$O$9:$P$25,2,FALSE)</f>
        <v>Lojas com todas as metas</v>
      </c>
      <c r="X960">
        <f>VLOOKUP(W960,content!$B:$C,2,FALSE)</f>
        <v>741869</v>
      </c>
      <c r="Y960">
        <f>VLOOKUP(F960&amp;W960,content!$E:$H,4,FALSE)</f>
        <v>741858</v>
      </c>
    </row>
    <row r="961" spans="1:25" x14ac:dyDescent="0.25">
      <c r="A961">
        <v>2043</v>
      </c>
      <c r="B961" t="str">
        <f>VLOOKUP($A961,'De Para'!$AI$2:$AL$1051,2,0)</f>
        <v>CASA AMARELA - PE</v>
      </c>
      <c r="C961">
        <f>VLOOKUP($A961,'De Para'!$AI$2:$AL$1051,3,0)</f>
        <v>417</v>
      </c>
      <c r="D961" t="str">
        <f>VLOOKUP($A961,'De Para'!$AI$2:$AL$1051,4,0)</f>
        <v>MG/NE</v>
      </c>
      <c r="E961">
        <v>0</v>
      </c>
      <c r="F961" s="7" t="str">
        <f>VLOOKUP($A961,'[1]PORTE 18-19'!$A$4:$M$1053,13,0)</f>
        <v>PORTE 3</v>
      </c>
      <c r="G961">
        <f>VLOOKUP($F961,'De Para'!$M$2:$O$7,3,0)</f>
        <v>90</v>
      </c>
      <c r="H961" s="7" t="str">
        <f>VLOOKUP($R961,'De Para'!$M$10:$N$25,2,0)</f>
        <v>PERFIL A</v>
      </c>
      <c r="I961" s="7" t="str">
        <f t="shared" si="106"/>
        <v>PORTE 3 / PERFIL A</v>
      </c>
      <c r="J961" s="1">
        <f>VLOOKUP($A961,'De Para'!$D$2:$E$1051,2,0)</f>
        <v>145359.00999999998</v>
      </c>
      <c r="K961" s="1">
        <f>VLOOKUP($A961,'De Para'!$A$2:$B$1051,2,0)</f>
        <v>423532.44145824574</v>
      </c>
      <c r="L961" s="1">
        <f>VLOOKUP(A961,'De Para'!$G$2:$H$1050,2,0)</f>
        <v>50549.839133432673</v>
      </c>
      <c r="M961">
        <f>VLOOKUP($A961,'De Para'!$J$2:$K$1051,2,0)</f>
        <v>176</v>
      </c>
      <c r="N961">
        <f t="shared" si="108"/>
        <v>1</v>
      </c>
      <c r="O961">
        <f t="shared" si="109"/>
        <v>1</v>
      </c>
      <c r="P961">
        <f t="shared" si="110"/>
        <v>1</v>
      </c>
      <c r="Q961">
        <f t="shared" si="111"/>
        <v>1</v>
      </c>
      <c r="R961" t="str">
        <f t="shared" si="107"/>
        <v>1111</v>
      </c>
      <c r="S961" s="29" t="e">
        <f>J961/#REF!</f>
        <v>#REF!</v>
      </c>
      <c r="T961" s="29" t="e">
        <f>K961/#REF!</f>
        <v>#REF!</v>
      </c>
      <c r="U961" s="29" t="e">
        <f>L961/#REF!</f>
        <v>#REF!</v>
      </c>
      <c r="W961" t="str">
        <f>VLOOKUP(R961,'De Para'!$O$9:$P$25,2,FALSE)</f>
        <v>Lojas com todas as metas</v>
      </c>
      <c r="X961">
        <f>VLOOKUP(W961,content!$B:$C,2,FALSE)</f>
        <v>741869</v>
      </c>
      <c r="Y961">
        <f>VLOOKUP(F961&amp;W961,content!$E:$H,4,FALSE)</f>
        <v>741893</v>
      </c>
    </row>
    <row r="962" spans="1:25" x14ac:dyDescent="0.25">
      <c r="A962">
        <v>2044</v>
      </c>
      <c r="B962" t="str">
        <f>VLOOKUP($A962,'De Para'!$AI$2:$AL$1051,2,0)</f>
        <v>PAULISTA - PE</v>
      </c>
      <c r="C962">
        <f>VLOOKUP($A962,'De Para'!$AI$2:$AL$1051,3,0)</f>
        <v>417</v>
      </c>
      <c r="D962" t="str">
        <f>VLOOKUP($A962,'De Para'!$AI$2:$AL$1051,4,0)</f>
        <v>MG/NE</v>
      </c>
      <c r="E962">
        <v>0</v>
      </c>
      <c r="F962" s="7" t="str">
        <f>VLOOKUP($A962,'[1]PORTE 18-19'!$A$4:$M$1053,13,0)</f>
        <v>PORTE 3</v>
      </c>
      <c r="G962">
        <f>VLOOKUP($F962,'De Para'!$M$2:$O$7,3,0)</f>
        <v>90</v>
      </c>
      <c r="H962" s="7" t="str">
        <f>VLOOKUP($R962,'De Para'!$M$10:$N$25,2,0)</f>
        <v>PERFIL A</v>
      </c>
      <c r="I962" s="7" t="str">
        <f t="shared" si="106"/>
        <v>PORTE 3 / PERFIL A</v>
      </c>
      <c r="J962" s="1">
        <f>VLOOKUP($A962,'De Para'!$D$2:$E$1051,2,0)</f>
        <v>138133.92000000001</v>
      </c>
      <c r="K962" s="1">
        <f>VLOOKUP($A962,'De Para'!$A$2:$B$1051,2,0)</f>
        <v>312449.40325228346</v>
      </c>
      <c r="L962" s="1">
        <f>VLOOKUP(A962,'De Para'!$G$2:$H$1050,2,0)</f>
        <v>51611.159567182971</v>
      </c>
      <c r="M962">
        <f>VLOOKUP($A962,'De Para'!$J$2:$K$1051,2,0)</f>
        <v>98</v>
      </c>
      <c r="N962">
        <f t="shared" si="108"/>
        <v>1</v>
      </c>
      <c r="O962">
        <f t="shared" si="109"/>
        <v>1</v>
      </c>
      <c r="P962">
        <f t="shared" si="110"/>
        <v>1</v>
      </c>
      <c r="Q962">
        <f t="shared" si="111"/>
        <v>1</v>
      </c>
      <c r="R962" t="str">
        <f t="shared" si="107"/>
        <v>1111</v>
      </c>
      <c r="S962" s="29" t="e">
        <f>J962/#REF!</f>
        <v>#REF!</v>
      </c>
      <c r="T962" s="29" t="e">
        <f>K962/#REF!</f>
        <v>#REF!</v>
      </c>
      <c r="U962" s="29" t="e">
        <f>L962/#REF!</f>
        <v>#REF!</v>
      </c>
      <c r="W962" t="str">
        <f>VLOOKUP(R962,'De Para'!$O$9:$P$25,2,FALSE)</f>
        <v>Lojas com todas as metas</v>
      </c>
      <c r="X962">
        <f>VLOOKUP(W962,content!$B:$C,2,FALSE)</f>
        <v>741869</v>
      </c>
      <c r="Y962">
        <f>VLOOKUP(F962&amp;W962,content!$E:$H,4,FALSE)</f>
        <v>741893</v>
      </c>
    </row>
    <row r="963" spans="1:25" x14ac:dyDescent="0.25">
      <c r="A963">
        <v>2045</v>
      </c>
      <c r="B963" t="str">
        <f>VLOOKUP($A963,'De Para'!$AI$2:$AL$1051,2,0)</f>
        <v>ESTEIO - RS</v>
      </c>
      <c r="C963">
        <f>VLOOKUP($A963,'De Para'!$AI$2:$AL$1051,3,0)</f>
        <v>510</v>
      </c>
      <c r="D963" t="str">
        <f>VLOOKUP($A963,'De Para'!$AI$2:$AL$1051,4,0)</f>
        <v>SUL</v>
      </c>
      <c r="E963">
        <v>0</v>
      </c>
      <c r="F963" s="7" t="str">
        <f>VLOOKUP($A963,'[1]PORTE 18-19'!$A$4:$M$1053,13,0)</f>
        <v>PORTE 1</v>
      </c>
      <c r="G963">
        <f>VLOOKUP($F963,'De Para'!$M$2:$O$7,3,0)</f>
        <v>65</v>
      </c>
      <c r="H963" s="7" t="str">
        <f>VLOOKUP($R963,'De Para'!$M$10:$N$25,2,0)</f>
        <v>PERFIL A</v>
      </c>
      <c r="I963" s="7" t="str">
        <f t="shared" si="106"/>
        <v>PORTE 1 / PERFIL A</v>
      </c>
      <c r="J963" s="1">
        <f>VLOOKUP($A963,'De Para'!$D$2:$E$1051,2,0)</f>
        <v>56111.889999999985</v>
      </c>
      <c r="K963" s="1">
        <f>VLOOKUP($A963,'De Para'!$A$2:$B$1051,2,0)</f>
        <v>23941.565534162866</v>
      </c>
      <c r="L963" s="1">
        <f>VLOOKUP(A963,'De Para'!$G$2:$H$1050,2,0)</f>
        <v>25508.452473519468</v>
      </c>
      <c r="M963">
        <f>VLOOKUP($A963,'De Para'!$J$2:$K$1051,2,0)</f>
        <v>27</v>
      </c>
      <c r="N963">
        <f t="shared" si="108"/>
        <v>1</v>
      </c>
      <c r="O963">
        <f t="shared" si="109"/>
        <v>1</v>
      </c>
      <c r="P963">
        <f t="shared" si="110"/>
        <v>1</v>
      </c>
      <c r="Q963">
        <f t="shared" si="111"/>
        <v>1</v>
      </c>
      <c r="R963" t="str">
        <f t="shared" si="107"/>
        <v>1111</v>
      </c>
      <c r="S963" s="29" t="e">
        <f>J963/#REF!</f>
        <v>#REF!</v>
      </c>
      <c r="T963" s="29" t="e">
        <f>K963/#REF!</f>
        <v>#REF!</v>
      </c>
      <c r="U963" s="29" t="e">
        <f>L963/#REF!</f>
        <v>#REF!</v>
      </c>
      <c r="W963" t="str">
        <f>VLOOKUP(R963,'De Para'!$O$9:$P$25,2,FALSE)</f>
        <v>Lojas com todas as metas</v>
      </c>
      <c r="X963">
        <f>VLOOKUP(W963,content!$B:$C,2,FALSE)</f>
        <v>741869</v>
      </c>
      <c r="Y963">
        <f>VLOOKUP(F963&amp;W963,content!$E:$H,4,FALSE)</f>
        <v>741858</v>
      </c>
    </row>
    <row r="964" spans="1:25" x14ac:dyDescent="0.25">
      <c r="A964">
        <v>2046</v>
      </c>
      <c r="B964" t="str">
        <f>VLOOKUP($A964,'De Para'!$AI$2:$AL$1051,2,0)</f>
        <v>BATATAIS-SP</v>
      </c>
      <c r="C964">
        <f>VLOOKUP($A964,'De Para'!$AI$2:$AL$1051,3,0)</f>
        <v>111</v>
      </c>
      <c r="D964" t="str">
        <f>VLOOKUP($A964,'De Para'!$AI$2:$AL$1051,4,0)</f>
        <v>SPI/CO</v>
      </c>
      <c r="E964">
        <v>0</v>
      </c>
      <c r="F964" s="7" t="str">
        <f>VLOOKUP($A964,'[1]PORTE 18-19'!$A$4:$M$1053,13,0)</f>
        <v>PORTE 1</v>
      </c>
      <c r="G964">
        <f>VLOOKUP($F964,'De Para'!$M$2:$O$7,3,0)</f>
        <v>65</v>
      </c>
      <c r="H964" s="7" t="str">
        <f>VLOOKUP($R964,'De Para'!$M$10:$N$25,2,0)</f>
        <v>PERFIL A</v>
      </c>
      <c r="I964" s="7" t="str">
        <f t="shared" si="106"/>
        <v>PORTE 1 / PERFIL A</v>
      </c>
      <c r="J964" s="1">
        <f>VLOOKUP($A964,'De Para'!$D$2:$E$1051,2,0)</f>
        <v>107282.50000000003</v>
      </c>
      <c r="K964" s="1">
        <f>VLOOKUP($A964,'De Para'!$A$2:$B$1051,2,0)</f>
        <v>39135.214271026751</v>
      </c>
      <c r="L964" s="1">
        <f>VLOOKUP(A964,'De Para'!$G$2:$H$1050,2,0)</f>
        <v>36555.244835983656</v>
      </c>
      <c r="M964">
        <f>VLOOKUP($A964,'De Para'!$J$2:$K$1051,2,0)</f>
        <v>39</v>
      </c>
      <c r="N964">
        <f t="shared" si="108"/>
        <v>1</v>
      </c>
      <c r="O964">
        <f t="shared" si="109"/>
        <v>1</v>
      </c>
      <c r="P964">
        <f t="shared" si="110"/>
        <v>1</v>
      </c>
      <c r="Q964">
        <f t="shared" si="111"/>
        <v>1</v>
      </c>
      <c r="R964" t="str">
        <f t="shared" si="107"/>
        <v>1111</v>
      </c>
      <c r="S964" s="29" t="e">
        <f>J964/#REF!</f>
        <v>#REF!</v>
      </c>
      <c r="T964" s="29" t="e">
        <f>K964/#REF!</f>
        <v>#REF!</v>
      </c>
      <c r="U964" s="29" t="e">
        <f>L964/#REF!</f>
        <v>#REF!</v>
      </c>
      <c r="W964" t="str">
        <f>VLOOKUP(R964,'De Para'!$O$9:$P$25,2,FALSE)</f>
        <v>Lojas com todas as metas</v>
      </c>
      <c r="X964">
        <f>VLOOKUP(W964,content!$B:$C,2,FALSE)</f>
        <v>741869</v>
      </c>
      <c r="Y964">
        <f>VLOOKUP(F964&amp;W964,content!$E:$H,4,FALSE)</f>
        <v>741858</v>
      </c>
    </row>
    <row r="965" spans="1:25" x14ac:dyDescent="0.25">
      <c r="A965">
        <v>2047</v>
      </c>
      <c r="B965" t="str">
        <f>VLOOKUP($A965,'De Para'!$AI$2:$AL$1051,2,0)</f>
        <v>SHOP CANTAREIRA</v>
      </c>
      <c r="C965">
        <f>VLOOKUP($A965,'De Para'!$AI$2:$AL$1051,3,0)</f>
        <v>312</v>
      </c>
      <c r="D965" t="str">
        <f>VLOOKUP($A965,'De Para'!$AI$2:$AL$1051,4,0)</f>
        <v>GDE SP</v>
      </c>
      <c r="E965">
        <v>0</v>
      </c>
      <c r="F965" s="7" t="str">
        <f>VLOOKUP($A965,'[1]PORTE 18-19'!$A$4:$M$1053,13,0)</f>
        <v>PORTE 2</v>
      </c>
      <c r="G965">
        <f>VLOOKUP($F965,'De Para'!$M$2:$O$7,3,0)</f>
        <v>70</v>
      </c>
      <c r="H965" s="7" t="str">
        <f>VLOOKUP($R965,'De Para'!$M$10:$N$25,2,0)</f>
        <v>PERFIL A</v>
      </c>
      <c r="I965" s="7" t="str">
        <f t="shared" si="106"/>
        <v>PORTE 2 / PERFIL A</v>
      </c>
      <c r="J965" s="1">
        <f>VLOOKUP($A965,'De Para'!$D$2:$E$1051,2,0)</f>
        <v>109412.21</v>
      </c>
      <c r="K965" s="1">
        <f>VLOOKUP($A965,'De Para'!$A$2:$B$1051,2,0)</f>
        <v>58759.308916511378</v>
      </c>
      <c r="L965" s="1">
        <f>VLOOKUP(A965,'De Para'!$G$2:$H$1050,2,0)</f>
        <v>53307.52950282197</v>
      </c>
      <c r="M965">
        <f>VLOOKUP($A965,'De Para'!$J$2:$K$1051,2,0)</f>
        <v>37</v>
      </c>
      <c r="N965">
        <f t="shared" si="108"/>
        <v>1</v>
      </c>
      <c r="O965">
        <f t="shared" si="109"/>
        <v>1</v>
      </c>
      <c r="P965">
        <f t="shared" si="110"/>
        <v>1</v>
      </c>
      <c r="Q965">
        <f t="shared" si="111"/>
        <v>1</v>
      </c>
      <c r="R965" t="str">
        <f t="shared" si="107"/>
        <v>1111</v>
      </c>
      <c r="S965" s="29" t="e">
        <f>J965/#REF!</f>
        <v>#REF!</v>
      </c>
      <c r="T965" s="29" t="e">
        <f>K965/#REF!</f>
        <v>#REF!</v>
      </c>
      <c r="U965" s="29" t="e">
        <f>L965/#REF!</f>
        <v>#REF!</v>
      </c>
      <c r="W965" t="str">
        <f>VLOOKUP(R965,'De Para'!$O$9:$P$25,2,FALSE)</f>
        <v>Lojas com todas as metas</v>
      </c>
      <c r="X965">
        <f>VLOOKUP(W965,content!$B:$C,2,FALSE)</f>
        <v>741869</v>
      </c>
      <c r="Y965">
        <f>VLOOKUP(F965&amp;W965,content!$E:$H,4,FALSE)</f>
        <v>741882</v>
      </c>
    </row>
    <row r="966" spans="1:25" x14ac:dyDescent="0.25">
      <c r="A966">
        <v>2048</v>
      </c>
      <c r="B966" t="str">
        <f>VLOOKUP($A966,'De Para'!$AI$2:$AL$1051,2,0)</f>
        <v>SHOPPING JARDIM NORTE - MG</v>
      </c>
      <c r="C966">
        <f>VLOOKUP($A966,'De Para'!$AI$2:$AL$1051,3,0)</f>
        <v>216</v>
      </c>
      <c r="D966" t="str">
        <f>VLOOKUP($A966,'De Para'!$AI$2:$AL$1051,4,0)</f>
        <v>RIO/ES</v>
      </c>
      <c r="E966">
        <v>0</v>
      </c>
      <c r="F966" s="7" t="str">
        <f>VLOOKUP($A966,'[1]PORTE 18-19'!$A$4:$M$1053,13,0)</f>
        <v>PORTE 1</v>
      </c>
      <c r="G966">
        <f>VLOOKUP($F966,'De Para'!$M$2:$O$7,3,0)</f>
        <v>65</v>
      </c>
      <c r="H966" s="7" t="str">
        <f>VLOOKUP($R966,'De Para'!$M$10:$N$25,2,0)</f>
        <v>PERFIL A</v>
      </c>
      <c r="I966" s="7" t="str">
        <f t="shared" si="106"/>
        <v>PORTE 1 / PERFIL A</v>
      </c>
      <c r="J966" s="1">
        <f>VLOOKUP($A966,'De Para'!$D$2:$E$1051,2,0)</f>
        <v>73304.319999999992</v>
      </c>
      <c r="K966" s="1">
        <f>VLOOKUP($A966,'De Para'!$A$2:$B$1051,2,0)</f>
        <v>49297.96142414958</v>
      </c>
      <c r="L966" s="1">
        <f>VLOOKUP(A966,'De Para'!$G$2:$H$1050,2,0)</f>
        <v>42817.829791789984</v>
      </c>
      <c r="M966">
        <f>VLOOKUP($A966,'De Para'!$J$2:$K$1051,2,0)</f>
        <v>32</v>
      </c>
      <c r="N966">
        <f t="shared" si="108"/>
        <v>1</v>
      </c>
      <c r="O966">
        <f t="shared" si="109"/>
        <v>1</v>
      </c>
      <c r="P966">
        <f t="shared" si="110"/>
        <v>1</v>
      </c>
      <c r="Q966">
        <f t="shared" si="111"/>
        <v>1</v>
      </c>
      <c r="R966" t="str">
        <f t="shared" si="107"/>
        <v>1111</v>
      </c>
      <c r="S966" s="29" t="e">
        <f>J966/#REF!</f>
        <v>#REF!</v>
      </c>
      <c r="T966" s="29" t="e">
        <f>K966/#REF!</f>
        <v>#REF!</v>
      </c>
      <c r="U966" s="29" t="e">
        <f>L966/#REF!</f>
        <v>#REF!</v>
      </c>
      <c r="W966" t="str">
        <f>VLOOKUP(R966,'De Para'!$O$9:$P$25,2,FALSE)</f>
        <v>Lojas com todas as metas</v>
      </c>
      <c r="X966">
        <f>VLOOKUP(W966,content!$B:$C,2,FALSE)</f>
        <v>741869</v>
      </c>
      <c r="Y966">
        <f>VLOOKUP(F966&amp;W966,content!$E:$H,4,FALSE)</f>
        <v>741858</v>
      </c>
    </row>
    <row r="967" spans="1:25" x14ac:dyDescent="0.25">
      <c r="A967">
        <v>2049</v>
      </c>
      <c r="B967" t="str">
        <f>VLOOKUP($A967,'De Para'!$AI$2:$AL$1051,2,0)</f>
        <v>PALMEIRA DOS INDIOS</v>
      </c>
      <c r="C967">
        <f>VLOOKUP($A967,'De Para'!$AI$2:$AL$1051,3,0)</f>
        <v>419</v>
      </c>
      <c r="D967" t="str">
        <f>VLOOKUP($A967,'De Para'!$AI$2:$AL$1051,4,0)</f>
        <v>MG/NE</v>
      </c>
      <c r="E967">
        <v>0</v>
      </c>
      <c r="F967" s="7" t="str">
        <f>VLOOKUP($A967,'[1]PORTE 18-19'!$A$4:$M$1053,13,0)</f>
        <v>PORTE 1</v>
      </c>
      <c r="G967">
        <f>VLOOKUP($F967,'De Para'!$M$2:$O$7,3,0)</f>
        <v>65</v>
      </c>
      <c r="H967" s="7" t="str">
        <f>VLOOKUP($R967,'De Para'!$M$10:$N$25,2,0)</f>
        <v>PERFIL A</v>
      </c>
      <c r="I967" s="7" t="str">
        <f t="shared" si="106"/>
        <v>PORTE 1 / PERFIL A</v>
      </c>
      <c r="J967" s="1">
        <f>VLOOKUP($A967,'De Para'!$D$2:$E$1051,2,0)</f>
        <v>78837.719999999987</v>
      </c>
      <c r="K967" s="1">
        <f>VLOOKUP($A967,'De Para'!$A$2:$B$1051,2,0)</f>
        <v>74584.47301238931</v>
      </c>
      <c r="L967" s="1">
        <f>VLOOKUP(A967,'De Para'!$G$2:$H$1050,2,0)</f>
        <v>30442.790688360292</v>
      </c>
      <c r="M967">
        <f>VLOOKUP($A967,'De Para'!$J$2:$K$1051,2,0)</f>
        <v>62</v>
      </c>
      <c r="N967">
        <f t="shared" si="108"/>
        <v>1</v>
      </c>
      <c r="O967">
        <f t="shared" si="109"/>
        <v>1</v>
      </c>
      <c r="P967">
        <f t="shared" si="110"/>
        <v>1</v>
      </c>
      <c r="Q967">
        <f t="shared" si="111"/>
        <v>1</v>
      </c>
      <c r="R967" t="str">
        <f t="shared" si="107"/>
        <v>1111</v>
      </c>
      <c r="S967" s="29" t="e">
        <f>J967/#REF!</f>
        <v>#REF!</v>
      </c>
      <c r="T967" s="29" t="e">
        <f>K967/#REF!</f>
        <v>#REF!</v>
      </c>
      <c r="U967" s="29" t="e">
        <f>L967/#REF!</f>
        <v>#REF!</v>
      </c>
      <c r="W967" t="str">
        <f>VLOOKUP(R967,'De Para'!$O$9:$P$25,2,FALSE)</f>
        <v>Lojas com todas as metas</v>
      </c>
      <c r="X967">
        <f>VLOOKUP(W967,content!$B:$C,2,FALSE)</f>
        <v>741869</v>
      </c>
      <c r="Y967">
        <f>VLOOKUP(F967&amp;W967,content!$E:$H,4,FALSE)</f>
        <v>741858</v>
      </c>
    </row>
    <row r="968" spans="1:25" x14ac:dyDescent="0.25">
      <c r="A968">
        <v>2051</v>
      </c>
      <c r="B968" t="str">
        <f>VLOOKUP($A968,'De Para'!$AI$2:$AL$1051,2,0)</f>
        <v>PORTO FERREIRA</v>
      </c>
      <c r="C968">
        <f>VLOOKUP($A968,'De Para'!$AI$2:$AL$1051,3,0)</f>
        <v>111</v>
      </c>
      <c r="D968" t="str">
        <f>VLOOKUP($A968,'De Para'!$AI$2:$AL$1051,4,0)</f>
        <v>SPI/CO</v>
      </c>
      <c r="E968">
        <v>0</v>
      </c>
      <c r="F968" s="7" t="str">
        <f>VLOOKUP($A968,'[1]PORTE 18-19'!$A$4:$M$1053,13,0)</f>
        <v>PORTE 1</v>
      </c>
      <c r="G968">
        <f>VLOOKUP($F968,'De Para'!$M$2:$O$7,3,0)</f>
        <v>65</v>
      </c>
      <c r="H968" s="7" t="str">
        <f>VLOOKUP($R968,'De Para'!$M$10:$N$25,2,0)</f>
        <v>PERFIL A</v>
      </c>
      <c r="I968" s="7" t="str">
        <f t="shared" si="106"/>
        <v>PORTE 1 / PERFIL A</v>
      </c>
      <c r="J968" s="1">
        <f>VLOOKUP($A968,'De Para'!$D$2:$E$1051,2,0)</f>
        <v>110208.34999999999</v>
      </c>
      <c r="K968" s="1">
        <f>VLOOKUP($A968,'De Para'!$A$2:$B$1051,2,0)</f>
        <v>38518.422936326846</v>
      </c>
      <c r="L968" s="1">
        <f>VLOOKUP(A968,'De Para'!$G$2:$H$1050,2,0)</f>
        <v>33447.221007920889</v>
      </c>
      <c r="M968">
        <f>VLOOKUP($A968,'De Para'!$J$2:$K$1051,2,0)</f>
        <v>36</v>
      </c>
      <c r="N968">
        <f t="shared" si="108"/>
        <v>1</v>
      </c>
      <c r="O968">
        <f t="shared" si="109"/>
        <v>1</v>
      </c>
      <c r="P968">
        <f t="shared" si="110"/>
        <v>1</v>
      </c>
      <c r="Q968">
        <f t="shared" si="111"/>
        <v>1</v>
      </c>
      <c r="R968" t="str">
        <f t="shared" si="107"/>
        <v>1111</v>
      </c>
      <c r="S968" s="29" t="e">
        <f>J968/#REF!</f>
        <v>#REF!</v>
      </c>
      <c r="T968" s="29" t="e">
        <f>K968/#REF!</f>
        <v>#REF!</v>
      </c>
      <c r="U968" s="29" t="e">
        <f>L968/#REF!</f>
        <v>#REF!</v>
      </c>
      <c r="W968" t="str">
        <f>VLOOKUP(R968,'De Para'!$O$9:$P$25,2,FALSE)</f>
        <v>Lojas com todas as metas</v>
      </c>
      <c r="X968">
        <f>VLOOKUP(W968,content!$B:$C,2,FALSE)</f>
        <v>741869</v>
      </c>
      <c r="Y968">
        <f>VLOOKUP(F968&amp;W968,content!$E:$H,4,FALSE)</f>
        <v>741858</v>
      </c>
    </row>
    <row r="969" spans="1:25" x14ac:dyDescent="0.25">
      <c r="A969">
        <v>2054</v>
      </c>
      <c r="B969" t="str">
        <f>VLOOKUP($A969,'De Para'!$AI$2:$AL$1051,2,0)</f>
        <v>DIAS D'AVILA</v>
      </c>
      <c r="C969">
        <f>VLOOKUP($A969,'De Para'!$AI$2:$AL$1051,3,0)</f>
        <v>415</v>
      </c>
      <c r="D969" t="str">
        <f>VLOOKUP($A969,'De Para'!$AI$2:$AL$1051,4,0)</f>
        <v>MG/NE</v>
      </c>
      <c r="E969">
        <v>0</v>
      </c>
      <c r="F969" s="7" t="str">
        <f>VLOOKUP($A969,'[1]PORTE 18-19'!$A$4:$M$1053,13,0)</f>
        <v>PORTE 2</v>
      </c>
      <c r="G969">
        <f>VLOOKUP($F969,'De Para'!$M$2:$O$7,3,0)</f>
        <v>70</v>
      </c>
      <c r="H969" s="7" t="str">
        <f>VLOOKUP($R969,'De Para'!$M$10:$N$25,2,0)</f>
        <v>PERFIL A</v>
      </c>
      <c r="I969" s="7" t="str">
        <f t="shared" si="106"/>
        <v>PORTE 2 / PERFIL A</v>
      </c>
      <c r="J969" s="1">
        <f>VLOOKUP($A969,'De Para'!$D$2:$E$1051,2,0)</f>
        <v>69692.469999999987</v>
      </c>
      <c r="K969" s="1">
        <f>VLOOKUP($A969,'De Para'!$A$2:$B$1051,2,0)</f>
        <v>133430.56222196965</v>
      </c>
      <c r="L969" s="1">
        <f>VLOOKUP(A969,'De Para'!$G$2:$H$1050,2,0)</f>
        <v>29877.536059335787</v>
      </c>
      <c r="M969">
        <f>VLOOKUP($A969,'De Para'!$J$2:$K$1051,2,0)</f>
        <v>78</v>
      </c>
      <c r="N969">
        <f t="shared" si="108"/>
        <v>1</v>
      </c>
      <c r="O969">
        <f t="shared" si="109"/>
        <v>1</v>
      </c>
      <c r="P969">
        <f t="shared" si="110"/>
        <v>1</v>
      </c>
      <c r="Q969">
        <f t="shared" si="111"/>
        <v>1</v>
      </c>
      <c r="R969" t="str">
        <f t="shared" si="107"/>
        <v>1111</v>
      </c>
      <c r="S969" s="29" t="e">
        <f>J969/#REF!</f>
        <v>#REF!</v>
      </c>
      <c r="T969" s="29" t="e">
        <f>K969/#REF!</f>
        <v>#REF!</v>
      </c>
      <c r="U969" s="29" t="e">
        <f>L969/#REF!</f>
        <v>#REF!</v>
      </c>
      <c r="W969" t="str">
        <f>VLOOKUP(R969,'De Para'!$O$9:$P$25,2,FALSE)</f>
        <v>Lojas com todas as metas</v>
      </c>
      <c r="X969">
        <f>VLOOKUP(W969,content!$B:$C,2,FALSE)</f>
        <v>741869</v>
      </c>
      <c r="Y969">
        <f>VLOOKUP(F969&amp;W969,content!$E:$H,4,FALSE)</f>
        <v>741882</v>
      </c>
    </row>
    <row r="970" spans="1:25" x14ac:dyDescent="0.25">
      <c r="A970">
        <v>2057</v>
      </c>
      <c r="B970" t="str">
        <f>VLOOKUP($A970,'De Para'!$AI$2:$AL$1051,2,0)</f>
        <v>SÃO JOAQUIM DA BARRA</v>
      </c>
      <c r="C970">
        <f>VLOOKUP($A970,'De Para'!$AI$2:$AL$1051,3,0)</f>
        <v>111</v>
      </c>
      <c r="D970" t="str">
        <f>VLOOKUP($A970,'De Para'!$AI$2:$AL$1051,4,0)</f>
        <v>SPI/CO</v>
      </c>
      <c r="E970">
        <v>0</v>
      </c>
      <c r="F970" s="7" t="str">
        <f>VLOOKUP($A970,'[1]PORTE 18-19'!$A$4:$M$1053,13,0)</f>
        <v>PORTE 1</v>
      </c>
      <c r="G970">
        <f>VLOOKUP($F970,'De Para'!$M$2:$O$7,3,0)</f>
        <v>65</v>
      </c>
      <c r="H970" s="7" t="str">
        <f>VLOOKUP($R970,'De Para'!$M$10:$N$25,2,0)</f>
        <v>PERFIL A</v>
      </c>
      <c r="I970" s="7" t="str">
        <f t="shared" si="106"/>
        <v>PORTE 1 / PERFIL A</v>
      </c>
      <c r="J970" s="1">
        <f>VLOOKUP($A970,'De Para'!$D$2:$E$1051,2,0)</f>
        <v>65370.37999999999</v>
      </c>
      <c r="K970" s="1">
        <f>VLOOKUP($A970,'De Para'!$A$2:$B$1051,2,0)</f>
        <v>30023.671378063082</v>
      </c>
      <c r="L970" s="1">
        <f>VLOOKUP(A970,'De Para'!$G$2:$H$1050,2,0)</f>
        <v>22289.274342293764</v>
      </c>
      <c r="M970">
        <f>VLOOKUP($A970,'De Para'!$J$2:$K$1051,2,0)</f>
        <v>32</v>
      </c>
      <c r="N970">
        <f t="shared" si="108"/>
        <v>1</v>
      </c>
      <c r="O970">
        <f t="shared" si="109"/>
        <v>1</v>
      </c>
      <c r="P970">
        <f t="shared" si="110"/>
        <v>1</v>
      </c>
      <c r="Q970">
        <f t="shared" si="111"/>
        <v>1</v>
      </c>
      <c r="R970" t="str">
        <f t="shared" si="107"/>
        <v>1111</v>
      </c>
      <c r="S970" s="29" t="e">
        <f>J970/#REF!</f>
        <v>#REF!</v>
      </c>
      <c r="T970" s="29" t="e">
        <f>K970/#REF!</f>
        <v>#REF!</v>
      </c>
      <c r="U970" s="29" t="e">
        <f>L970/#REF!</f>
        <v>#REF!</v>
      </c>
      <c r="W970" t="str">
        <f>VLOOKUP(R970,'De Para'!$O$9:$P$25,2,FALSE)</f>
        <v>Lojas com todas as metas</v>
      </c>
      <c r="X970">
        <f>VLOOKUP(W970,content!$B:$C,2,FALSE)</f>
        <v>741869</v>
      </c>
      <c r="Y970">
        <f>VLOOKUP(F970&amp;W970,content!$E:$H,4,FALSE)</f>
        <v>741858</v>
      </c>
    </row>
    <row r="971" spans="1:25" x14ac:dyDescent="0.25">
      <c r="A971">
        <v>2058</v>
      </c>
      <c r="B971" t="str">
        <f>VLOOKUP($A971,'De Para'!$AI$2:$AL$1051,2,0)</f>
        <v>BENTO GONÇALVES - RS</v>
      </c>
      <c r="C971">
        <f>VLOOKUP($A971,'De Para'!$AI$2:$AL$1051,3,0)</f>
        <v>510</v>
      </c>
      <c r="D971" t="str">
        <f>VLOOKUP($A971,'De Para'!$AI$2:$AL$1051,4,0)</f>
        <v>SUL</v>
      </c>
      <c r="E971">
        <v>0</v>
      </c>
      <c r="F971" s="7" t="str">
        <f>VLOOKUP($A971,'[1]PORTE 18-19'!$A$4:$M$1053,13,0)</f>
        <v>PORTE 1</v>
      </c>
      <c r="G971">
        <f>VLOOKUP($F971,'De Para'!$M$2:$O$7,3,0)</f>
        <v>65</v>
      </c>
      <c r="H971" s="7" t="str">
        <f>VLOOKUP($R971,'De Para'!$M$10:$N$25,2,0)</f>
        <v>PERFIL F</v>
      </c>
      <c r="I971" s="7" t="str">
        <f t="shared" si="106"/>
        <v>PORTE 1 / PERFIL F</v>
      </c>
      <c r="J971" s="1">
        <f>VLOOKUP($A971,'De Para'!$D$2:$E$1051,2,0)</f>
        <v>0</v>
      </c>
      <c r="K971" s="1">
        <f>VLOOKUP($A971,'De Para'!$A$2:$B$1051,2,0)</f>
        <v>55860.715525072563</v>
      </c>
      <c r="L971" s="1">
        <f>VLOOKUP(A971,'De Para'!$G$2:$H$1050,2,0)</f>
        <v>40795.518906231926</v>
      </c>
      <c r="M971">
        <f>VLOOKUP($A971,'De Para'!$J$2:$K$1051,2,0)</f>
        <v>0</v>
      </c>
      <c r="N971">
        <f t="shared" si="108"/>
        <v>0</v>
      </c>
      <c r="O971">
        <f t="shared" si="109"/>
        <v>1</v>
      </c>
      <c r="P971">
        <f t="shared" si="110"/>
        <v>1</v>
      </c>
      <c r="Q971">
        <f t="shared" si="111"/>
        <v>0</v>
      </c>
      <c r="R971" t="str">
        <f t="shared" si="107"/>
        <v>0110</v>
      </c>
      <c r="S971" s="29" t="e">
        <f>J971/#REF!</f>
        <v>#REF!</v>
      </c>
      <c r="T971" s="29" t="e">
        <f>K971/#REF!</f>
        <v>#REF!</v>
      </c>
      <c r="U971" s="29" t="e">
        <f>L971/#REF!</f>
        <v>#REF!</v>
      </c>
      <c r="W971" t="str">
        <f>VLOOKUP(R971,'De Para'!$O$9:$P$25,2,FALSE)</f>
        <v>Lojas sem meta de CDC e Emissão de Cartões</v>
      </c>
      <c r="X971">
        <f>VLOOKUP(W971,content!$B:$C,2,FALSE)</f>
        <v>741876</v>
      </c>
      <c r="Y971">
        <f>VLOOKUP(F971&amp;W971,content!$E:$H,4,FALSE)</f>
        <v>741863</v>
      </c>
    </row>
    <row r="972" spans="1:25" x14ac:dyDescent="0.25">
      <c r="A972">
        <v>2059</v>
      </c>
      <c r="B972" t="str">
        <f>VLOOKUP($A972,'De Para'!$AI$2:$AL$1051,2,0)</f>
        <v>ARCOVERDE</v>
      </c>
      <c r="C972">
        <f>VLOOKUP($A972,'De Para'!$AI$2:$AL$1051,3,0)</f>
        <v>417</v>
      </c>
      <c r="D972" t="str">
        <f>VLOOKUP($A972,'De Para'!$AI$2:$AL$1051,4,0)</f>
        <v>MG/NE</v>
      </c>
      <c r="E972">
        <v>0</v>
      </c>
      <c r="F972" s="7" t="str">
        <f>VLOOKUP($A972,'[1]PORTE 18-19'!$A$4:$M$1053,13,0)</f>
        <v>PORTE 1</v>
      </c>
      <c r="G972">
        <f>VLOOKUP($F972,'De Para'!$M$2:$O$7,3,0)</f>
        <v>65</v>
      </c>
      <c r="H972" s="7" t="str">
        <f>VLOOKUP($R972,'De Para'!$M$10:$N$25,2,0)</f>
        <v>PERFIL A</v>
      </c>
      <c r="I972" s="7" t="str">
        <f t="shared" si="106"/>
        <v>PORTE 1 / PERFIL A</v>
      </c>
      <c r="J972" s="1">
        <f>VLOOKUP($A972,'De Para'!$D$2:$E$1051,2,0)</f>
        <v>50132.820000000007</v>
      </c>
      <c r="K972" s="1">
        <f>VLOOKUP($A972,'De Para'!$A$2:$B$1051,2,0)</f>
        <v>45325</v>
      </c>
      <c r="L972" s="1">
        <f>VLOOKUP(A972,'De Para'!$G$2:$H$1050,2,0)</f>
        <v>57278.008503129669</v>
      </c>
      <c r="M972">
        <f>VLOOKUP($A972,'De Para'!$J$2:$K$1051,2,0)</f>
        <v>50</v>
      </c>
      <c r="N972">
        <f t="shared" si="108"/>
        <v>1</v>
      </c>
      <c r="O972">
        <f t="shared" si="109"/>
        <v>1</v>
      </c>
      <c r="P972">
        <f t="shared" si="110"/>
        <v>1</v>
      </c>
      <c r="Q972">
        <f t="shared" si="111"/>
        <v>1</v>
      </c>
      <c r="R972" t="str">
        <f t="shared" si="107"/>
        <v>1111</v>
      </c>
      <c r="S972" s="29" t="e">
        <f>J972/#REF!</f>
        <v>#REF!</v>
      </c>
      <c r="T972" s="29" t="e">
        <f>K972/#REF!</f>
        <v>#REF!</v>
      </c>
      <c r="U972" s="29" t="e">
        <f>L972/#REF!</f>
        <v>#REF!</v>
      </c>
      <c r="W972" t="str">
        <f>VLOOKUP(R972,'De Para'!$O$9:$P$25,2,FALSE)</f>
        <v>Lojas com todas as metas</v>
      </c>
      <c r="X972">
        <f>VLOOKUP(W972,content!$B:$C,2,FALSE)</f>
        <v>741869</v>
      </c>
      <c r="Y972">
        <f>VLOOKUP(F972&amp;W972,content!$E:$H,4,FALSE)</f>
        <v>741858</v>
      </c>
    </row>
    <row r="973" spans="1:25" x14ac:dyDescent="0.25">
      <c r="A973">
        <v>2060</v>
      </c>
      <c r="B973" t="str">
        <f>VLOOKUP($A973,'De Para'!$AI$2:$AL$1051,2,0)</f>
        <v>SHOP MOSSORÓ - RN</v>
      </c>
      <c r="C973">
        <f>VLOOKUP($A973,'De Para'!$AI$2:$AL$1051,3,0)</f>
        <v>419</v>
      </c>
      <c r="D973" t="str">
        <f>VLOOKUP($A973,'De Para'!$AI$2:$AL$1051,4,0)</f>
        <v>MG/NE</v>
      </c>
      <c r="E973">
        <v>0</v>
      </c>
      <c r="F973" s="7" t="str">
        <f>VLOOKUP($A973,'[1]PORTE 18-19'!$A$4:$M$1053,13,0)</f>
        <v>PORTE 1</v>
      </c>
      <c r="G973">
        <f>VLOOKUP($F973,'De Para'!$M$2:$O$7,3,0)</f>
        <v>65</v>
      </c>
      <c r="H973" s="7" t="str">
        <f>VLOOKUP($R973,'De Para'!$M$10:$N$25,2,0)</f>
        <v>PERFIL A</v>
      </c>
      <c r="I973" s="7" t="str">
        <f t="shared" si="106"/>
        <v>PORTE 1 / PERFIL A</v>
      </c>
      <c r="J973" s="1">
        <f>VLOOKUP($A973,'De Para'!$D$2:$E$1051,2,0)</f>
        <v>37935.619999999988</v>
      </c>
      <c r="K973" s="1">
        <f>VLOOKUP($A973,'De Para'!$A$2:$B$1051,2,0)</f>
        <v>78991.336690515891</v>
      </c>
      <c r="L973" s="1">
        <f>VLOOKUP(A973,'De Para'!$G$2:$H$1050,2,0)</f>
        <v>33854.650414401098</v>
      </c>
      <c r="M973">
        <f>VLOOKUP($A973,'De Para'!$J$2:$K$1051,2,0)</f>
        <v>50</v>
      </c>
      <c r="N973">
        <f t="shared" si="108"/>
        <v>1</v>
      </c>
      <c r="O973">
        <f t="shared" si="109"/>
        <v>1</v>
      </c>
      <c r="P973">
        <f t="shared" si="110"/>
        <v>1</v>
      </c>
      <c r="Q973">
        <f t="shared" si="111"/>
        <v>1</v>
      </c>
      <c r="R973" t="str">
        <f t="shared" si="107"/>
        <v>1111</v>
      </c>
      <c r="S973" s="29" t="e">
        <f>J973/#REF!</f>
        <v>#REF!</v>
      </c>
      <c r="T973" s="29" t="e">
        <f>K973/#REF!</f>
        <v>#REF!</v>
      </c>
      <c r="U973" s="29" t="e">
        <f>L973/#REF!</f>
        <v>#REF!</v>
      </c>
      <c r="W973" t="str">
        <f>VLOOKUP(R973,'De Para'!$O$9:$P$25,2,FALSE)</f>
        <v>Lojas com todas as metas</v>
      </c>
      <c r="X973">
        <f>VLOOKUP(W973,content!$B:$C,2,FALSE)</f>
        <v>741869</v>
      </c>
      <c r="Y973">
        <f>VLOOKUP(F973&amp;W973,content!$E:$H,4,FALSE)</f>
        <v>741858</v>
      </c>
    </row>
    <row r="974" spans="1:25" x14ac:dyDescent="0.25">
      <c r="A974">
        <v>2061</v>
      </c>
      <c r="B974" t="str">
        <f>VLOOKUP($A974,'De Para'!$AI$2:$AL$1051,2,0)</f>
        <v xml:space="preserve">SHOP ITAQUAQUECETUBA - SP </v>
      </c>
      <c r="C974">
        <f>VLOOKUP($A974,'De Para'!$AI$2:$AL$1051,3,0)</f>
        <v>316</v>
      </c>
      <c r="D974" t="str">
        <f>VLOOKUP($A974,'De Para'!$AI$2:$AL$1051,4,0)</f>
        <v>GDE SP</v>
      </c>
      <c r="E974">
        <v>0</v>
      </c>
      <c r="F974" s="7" t="str">
        <f>VLOOKUP($A974,'[1]PORTE 18-19'!$A$4:$M$1053,13,0)</f>
        <v>PORTE 2</v>
      </c>
      <c r="G974">
        <f>VLOOKUP($F974,'De Para'!$M$2:$O$7,3,0)</f>
        <v>70</v>
      </c>
      <c r="H974" s="7" t="str">
        <f>VLOOKUP($R974,'De Para'!$M$10:$N$25,2,0)</f>
        <v>PERFIL A</v>
      </c>
      <c r="I974" s="7" t="str">
        <f t="shared" si="106"/>
        <v>PORTE 2 / PERFIL A</v>
      </c>
      <c r="J974" s="1">
        <f>VLOOKUP($A974,'De Para'!$D$2:$E$1051,2,0)</f>
        <v>99010.15</v>
      </c>
      <c r="K974" s="1">
        <f>VLOOKUP($A974,'De Para'!$A$2:$B$1051,2,0)</f>
        <v>49786.277091949887</v>
      </c>
      <c r="L974" s="1">
        <f>VLOOKUP(A974,'De Para'!$G$2:$H$1050,2,0)</f>
        <v>57920.416941469666</v>
      </c>
      <c r="M974">
        <f>VLOOKUP($A974,'De Para'!$J$2:$K$1051,2,0)</f>
        <v>36</v>
      </c>
      <c r="N974">
        <f t="shared" si="108"/>
        <v>1</v>
      </c>
      <c r="O974">
        <f t="shared" si="109"/>
        <v>1</v>
      </c>
      <c r="P974">
        <f t="shared" si="110"/>
        <v>1</v>
      </c>
      <c r="Q974">
        <f t="shared" si="111"/>
        <v>1</v>
      </c>
      <c r="R974" t="str">
        <f t="shared" si="107"/>
        <v>1111</v>
      </c>
      <c r="S974" s="29" t="e">
        <f>J974/#REF!</f>
        <v>#REF!</v>
      </c>
      <c r="T974" s="29" t="e">
        <f>K974/#REF!</f>
        <v>#REF!</v>
      </c>
      <c r="U974" s="29" t="e">
        <f>L974/#REF!</f>
        <v>#REF!</v>
      </c>
      <c r="W974" t="str">
        <f>VLOOKUP(R974,'De Para'!$O$9:$P$25,2,FALSE)</f>
        <v>Lojas com todas as metas</v>
      </c>
      <c r="X974">
        <f>VLOOKUP(W974,content!$B:$C,2,FALSE)</f>
        <v>741869</v>
      </c>
      <c r="Y974">
        <f>VLOOKUP(F974&amp;W974,content!$E:$H,4,FALSE)</f>
        <v>741882</v>
      </c>
    </row>
    <row r="975" spans="1:25" x14ac:dyDescent="0.25">
      <c r="A975">
        <v>2062</v>
      </c>
      <c r="B975" t="str">
        <f>VLOOKUP($A975,'De Para'!$AI$2:$AL$1051,2,0)</f>
        <v>VALENÇA</v>
      </c>
      <c r="C975">
        <f>VLOOKUP($A975,'De Para'!$AI$2:$AL$1051,3,0)</f>
        <v>416</v>
      </c>
      <c r="D975" t="str">
        <f>VLOOKUP($A975,'De Para'!$AI$2:$AL$1051,4,0)</f>
        <v>MG/NE</v>
      </c>
      <c r="E975">
        <v>0</v>
      </c>
      <c r="F975" s="7" t="str">
        <f>VLOOKUP($A975,'[1]PORTE 18-19'!$A$4:$M$1053,13,0)</f>
        <v>PORTE 1</v>
      </c>
      <c r="G975">
        <f>VLOOKUP($F975,'De Para'!$M$2:$O$7,3,0)</f>
        <v>65</v>
      </c>
      <c r="H975" s="7" t="str">
        <f>VLOOKUP($R975,'De Para'!$M$10:$N$25,2,0)</f>
        <v>PERFIL A</v>
      </c>
      <c r="I975" s="7" t="str">
        <f t="shared" si="106"/>
        <v>PORTE 1 / PERFIL A</v>
      </c>
      <c r="J975" s="1">
        <f>VLOOKUP($A975,'De Para'!$D$2:$E$1051,2,0)</f>
        <v>55108.899999999987</v>
      </c>
      <c r="K975" s="1">
        <f>VLOOKUP($A975,'De Para'!$A$2:$B$1051,2,0)</f>
        <v>78574</v>
      </c>
      <c r="L975" s="1">
        <f>VLOOKUP(A975,'De Para'!$G$2:$H$1050,2,0)</f>
        <v>38654.010169418936</v>
      </c>
      <c r="M975">
        <f>VLOOKUP($A975,'De Para'!$J$2:$K$1051,2,0)</f>
        <v>77</v>
      </c>
      <c r="N975">
        <f t="shared" si="108"/>
        <v>1</v>
      </c>
      <c r="O975">
        <f t="shared" si="109"/>
        <v>1</v>
      </c>
      <c r="P975">
        <f t="shared" si="110"/>
        <v>1</v>
      </c>
      <c r="Q975">
        <f t="shared" si="111"/>
        <v>1</v>
      </c>
      <c r="R975" t="str">
        <f t="shared" si="107"/>
        <v>1111</v>
      </c>
      <c r="S975" s="29" t="e">
        <f>J975/#REF!</f>
        <v>#REF!</v>
      </c>
      <c r="T975" s="29" t="e">
        <f>K975/#REF!</f>
        <v>#REF!</v>
      </c>
      <c r="U975" s="29" t="e">
        <f>L975/#REF!</f>
        <v>#REF!</v>
      </c>
      <c r="W975" t="str">
        <f>VLOOKUP(R975,'De Para'!$O$9:$P$25,2,FALSE)</f>
        <v>Lojas com todas as metas</v>
      </c>
      <c r="X975">
        <f>VLOOKUP(W975,content!$B:$C,2,FALSE)</f>
        <v>741869</v>
      </c>
      <c r="Y975">
        <f>VLOOKUP(F975&amp;W975,content!$E:$H,4,FALSE)</f>
        <v>741858</v>
      </c>
    </row>
    <row r="976" spans="1:25" x14ac:dyDescent="0.25">
      <c r="A976">
        <v>2063</v>
      </c>
      <c r="B976" t="str">
        <f>VLOOKUP($A976,'De Para'!$AI$2:$AL$1051,2,0)</f>
        <v>SANTO AMARO</v>
      </c>
      <c r="C976">
        <f>VLOOKUP($A976,'De Para'!$AI$2:$AL$1051,3,0)</f>
        <v>416</v>
      </c>
      <c r="D976" t="str">
        <f>VLOOKUP($A976,'De Para'!$AI$2:$AL$1051,4,0)</f>
        <v>MG/NE</v>
      </c>
      <c r="E976">
        <v>0</v>
      </c>
      <c r="F976" s="7" t="str">
        <f>VLOOKUP($A976,'[1]PORTE 18-19'!$A$4:$M$1053,13,0)</f>
        <v>PORTE 1</v>
      </c>
      <c r="G976">
        <f>VLOOKUP($F976,'De Para'!$M$2:$O$7,3,0)</f>
        <v>65</v>
      </c>
      <c r="H976" s="7" t="str">
        <f>VLOOKUP($R976,'De Para'!$M$10:$N$25,2,0)</f>
        <v>PERFIL A</v>
      </c>
      <c r="I976" s="7" t="str">
        <f t="shared" si="106"/>
        <v>PORTE 1 / PERFIL A</v>
      </c>
      <c r="J976" s="1">
        <f>VLOOKUP($A976,'De Para'!$D$2:$E$1051,2,0)</f>
        <v>49829.140000000007</v>
      </c>
      <c r="K976" s="1">
        <f>VLOOKUP($A976,'De Para'!$A$2:$B$1051,2,0)</f>
        <v>61525</v>
      </c>
      <c r="L976" s="1">
        <f>VLOOKUP(A976,'De Para'!$G$2:$H$1050,2,0)</f>
        <v>16564.366430500872</v>
      </c>
      <c r="M976">
        <f>VLOOKUP($A976,'De Para'!$J$2:$K$1051,2,0)</f>
        <v>121</v>
      </c>
      <c r="N976">
        <f t="shared" si="108"/>
        <v>1</v>
      </c>
      <c r="O976">
        <f t="shared" si="109"/>
        <v>1</v>
      </c>
      <c r="P976">
        <f t="shared" si="110"/>
        <v>1</v>
      </c>
      <c r="Q976">
        <f t="shared" si="111"/>
        <v>1</v>
      </c>
      <c r="R976" t="str">
        <f t="shared" si="107"/>
        <v>1111</v>
      </c>
      <c r="S976" s="29" t="e">
        <f>J976/#REF!</f>
        <v>#REF!</v>
      </c>
      <c r="T976" s="29" t="e">
        <f>K976/#REF!</f>
        <v>#REF!</v>
      </c>
      <c r="U976" s="29" t="e">
        <f>L976/#REF!</f>
        <v>#REF!</v>
      </c>
      <c r="W976" t="str">
        <f>VLOOKUP(R976,'De Para'!$O$9:$P$25,2,FALSE)</f>
        <v>Lojas com todas as metas</v>
      </c>
      <c r="X976">
        <f>VLOOKUP(W976,content!$B:$C,2,FALSE)</f>
        <v>741869</v>
      </c>
      <c r="Y976">
        <f>VLOOKUP(F976&amp;W976,content!$E:$H,4,FALSE)</f>
        <v>741858</v>
      </c>
    </row>
    <row r="977" spans="1:25" x14ac:dyDescent="0.25">
      <c r="A977">
        <v>2064</v>
      </c>
      <c r="B977" t="str">
        <f>VLOOKUP($A977,'De Para'!$AI$2:$AL$1051,2,0)</f>
        <v>SANTANA DO LIVRAMENTO - RS</v>
      </c>
      <c r="C977">
        <f>VLOOKUP($A977,'De Para'!$AI$2:$AL$1051,3,0)</f>
        <v>510</v>
      </c>
      <c r="D977" t="str">
        <f>VLOOKUP($A977,'De Para'!$AI$2:$AL$1051,4,0)</f>
        <v>SUL</v>
      </c>
      <c r="E977">
        <v>0</v>
      </c>
      <c r="F977" s="7" t="str">
        <f>VLOOKUP($A977,'[1]PORTE 18-19'!$A$4:$M$1053,13,0)</f>
        <v>PORTE 1</v>
      </c>
      <c r="G977">
        <f>VLOOKUP($F977,'De Para'!$M$2:$O$7,3,0)</f>
        <v>65</v>
      </c>
      <c r="H977" s="7" t="str">
        <f>VLOOKUP($R977,'De Para'!$M$10:$N$25,2,0)</f>
        <v>PERFIL A</v>
      </c>
      <c r="I977" s="7" t="str">
        <f t="shared" si="106"/>
        <v>PORTE 1 / PERFIL A</v>
      </c>
      <c r="J977" s="1">
        <f>VLOOKUP($A977,'De Para'!$D$2:$E$1051,2,0)</f>
        <v>39466.139999999992</v>
      </c>
      <c r="K977" s="1">
        <f>VLOOKUP($A977,'De Para'!$A$2:$B$1051,2,0)</f>
        <v>21851.705897711494</v>
      </c>
      <c r="L977" s="1">
        <f>VLOOKUP(A977,'De Para'!$G$2:$H$1050,2,0)</f>
        <v>20633.433926161601</v>
      </c>
      <c r="M977">
        <f>VLOOKUP($A977,'De Para'!$J$2:$K$1051,2,0)</f>
        <v>27</v>
      </c>
      <c r="N977">
        <f t="shared" si="108"/>
        <v>1</v>
      </c>
      <c r="O977">
        <f t="shared" si="109"/>
        <v>1</v>
      </c>
      <c r="P977">
        <f t="shared" si="110"/>
        <v>1</v>
      </c>
      <c r="Q977">
        <f t="shared" si="111"/>
        <v>1</v>
      </c>
      <c r="R977" t="str">
        <f t="shared" si="107"/>
        <v>1111</v>
      </c>
      <c r="S977" s="29" t="e">
        <f>J977/#REF!</f>
        <v>#REF!</v>
      </c>
      <c r="T977" s="29" t="e">
        <f>K977/#REF!</f>
        <v>#REF!</v>
      </c>
      <c r="U977" s="29" t="e">
        <f>L977/#REF!</f>
        <v>#REF!</v>
      </c>
      <c r="W977" t="str">
        <f>VLOOKUP(R977,'De Para'!$O$9:$P$25,2,FALSE)</f>
        <v>Lojas com todas as metas</v>
      </c>
      <c r="X977">
        <f>VLOOKUP(W977,content!$B:$C,2,FALSE)</f>
        <v>741869</v>
      </c>
      <c r="Y977">
        <f>VLOOKUP(F977&amp;W977,content!$E:$H,4,FALSE)</f>
        <v>741858</v>
      </c>
    </row>
    <row r="978" spans="1:25" x14ac:dyDescent="0.25">
      <c r="A978">
        <v>2065</v>
      </c>
      <c r="B978" t="str">
        <f>VLOOKUP($A978,'De Para'!$AI$2:$AL$1051,2,0)</f>
        <v>SANTANA DO IPANEMA</v>
      </c>
      <c r="C978">
        <f>VLOOKUP($A978,'De Para'!$AI$2:$AL$1051,3,0)</f>
        <v>419</v>
      </c>
      <c r="D978" t="str">
        <f>VLOOKUP($A978,'De Para'!$AI$2:$AL$1051,4,0)</f>
        <v>MG/NE</v>
      </c>
      <c r="E978">
        <v>0</v>
      </c>
      <c r="F978" s="7" t="str">
        <f>VLOOKUP($A978,'[1]PORTE 18-19'!$A$4:$M$1053,13,0)</f>
        <v>PORTE 1</v>
      </c>
      <c r="G978">
        <f>VLOOKUP($F978,'De Para'!$M$2:$O$7,3,0)</f>
        <v>65</v>
      </c>
      <c r="H978" s="7" t="str">
        <f>VLOOKUP($R978,'De Para'!$M$10:$N$25,2,0)</f>
        <v>PERFIL A</v>
      </c>
      <c r="I978" s="7" t="str">
        <f t="shared" si="106"/>
        <v>PORTE 1 / PERFIL A</v>
      </c>
      <c r="J978" s="1">
        <f>VLOOKUP($A978,'De Para'!$D$2:$E$1051,2,0)</f>
        <v>73376.999999999985</v>
      </c>
      <c r="K978" s="1">
        <f>VLOOKUP($A978,'De Para'!$A$2:$B$1051,2,0)</f>
        <v>56940.730914842454</v>
      </c>
      <c r="L978" s="1">
        <f>VLOOKUP(A978,'De Para'!$G$2:$H$1050,2,0)</f>
        <v>50127.815701643587</v>
      </c>
      <c r="M978">
        <f>VLOOKUP($A978,'De Para'!$J$2:$K$1051,2,0)</f>
        <v>66</v>
      </c>
      <c r="N978">
        <f t="shared" si="108"/>
        <v>1</v>
      </c>
      <c r="O978">
        <f t="shared" si="109"/>
        <v>1</v>
      </c>
      <c r="P978">
        <f t="shared" si="110"/>
        <v>1</v>
      </c>
      <c r="Q978">
        <f t="shared" si="111"/>
        <v>1</v>
      </c>
      <c r="R978" t="str">
        <f t="shared" si="107"/>
        <v>1111</v>
      </c>
      <c r="S978" s="29" t="e">
        <f>J978/#REF!</f>
        <v>#REF!</v>
      </c>
      <c r="T978" s="29" t="e">
        <f>K978/#REF!</f>
        <v>#REF!</v>
      </c>
      <c r="U978" s="29" t="e">
        <f>L978/#REF!</f>
        <v>#REF!</v>
      </c>
      <c r="W978" t="str">
        <f>VLOOKUP(R978,'De Para'!$O$9:$P$25,2,FALSE)</f>
        <v>Lojas com todas as metas</v>
      </c>
      <c r="X978">
        <f>VLOOKUP(W978,content!$B:$C,2,FALSE)</f>
        <v>741869</v>
      </c>
      <c r="Y978">
        <f>VLOOKUP(F978&amp;W978,content!$E:$H,4,FALSE)</f>
        <v>741858</v>
      </c>
    </row>
    <row r="979" spans="1:25" x14ac:dyDescent="0.25">
      <c r="A979">
        <v>2066</v>
      </c>
      <c r="B979" t="str">
        <f>VLOOKUP($A979,'De Para'!$AI$2:$AL$1051,2,0)</f>
        <v>CACHOEIRA DO SUL - RS</v>
      </c>
      <c r="C979">
        <f>VLOOKUP($A979,'De Para'!$AI$2:$AL$1051,3,0)</f>
        <v>510</v>
      </c>
      <c r="D979" t="str">
        <f>VLOOKUP($A979,'De Para'!$AI$2:$AL$1051,4,0)</f>
        <v>SUL</v>
      </c>
      <c r="E979">
        <v>0</v>
      </c>
      <c r="F979" s="7" t="str">
        <f>VLOOKUP($A979,'[1]PORTE 18-19'!$A$4:$M$1053,13,0)</f>
        <v>PORTE 1</v>
      </c>
      <c r="G979">
        <f>VLOOKUP($F979,'De Para'!$M$2:$O$7,3,0)</f>
        <v>65</v>
      </c>
      <c r="H979" s="7" t="str">
        <f>VLOOKUP($R979,'De Para'!$M$10:$N$25,2,0)</f>
        <v>PERFIL A</v>
      </c>
      <c r="I979" s="7" t="str">
        <f t="shared" si="106"/>
        <v>PORTE 1 / PERFIL A</v>
      </c>
      <c r="J979" s="1">
        <f>VLOOKUP($A979,'De Para'!$D$2:$E$1051,2,0)</f>
        <v>63128.07</v>
      </c>
      <c r="K979" s="1">
        <f>VLOOKUP($A979,'De Para'!$A$2:$B$1051,2,0)</f>
        <v>64166.498397351344</v>
      </c>
      <c r="L979" s="1">
        <f>VLOOKUP(A979,'De Para'!$G$2:$H$1050,2,0)</f>
        <v>30504.391980547283</v>
      </c>
      <c r="M979">
        <f>VLOOKUP($A979,'De Para'!$J$2:$K$1051,2,0)</f>
        <v>27</v>
      </c>
      <c r="N979">
        <f t="shared" si="108"/>
        <v>1</v>
      </c>
      <c r="O979">
        <f t="shared" si="109"/>
        <v>1</v>
      </c>
      <c r="P979">
        <f t="shared" si="110"/>
        <v>1</v>
      </c>
      <c r="Q979">
        <f t="shared" si="111"/>
        <v>1</v>
      </c>
      <c r="R979" t="str">
        <f t="shared" si="107"/>
        <v>1111</v>
      </c>
      <c r="S979" s="29" t="e">
        <f>J979/#REF!</f>
        <v>#REF!</v>
      </c>
      <c r="T979" s="29" t="e">
        <f>K979/#REF!</f>
        <v>#REF!</v>
      </c>
      <c r="U979" s="29" t="e">
        <f>L979/#REF!</f>
        <v>#REF!</v>
      </c>
      <c r="W979" t="str">
        <f>VLOOKUP(R979,'De Para'!$O$9:$P$25,2,FALSE)</f>
        <v>Lojas com todas as metas</v>
      </c>
      <c r="X979">
        <f>VLOOKUP(W979,content!$B:$C,2,FALSE)</f>
        <v>741869</v>
      </c>
      <c r="Y979">
        <f>VLOOKUP(F979&amp;W979,content!$E:$H,4,FALSE)</f>
        <v>741858</v>
      </c>
    </row>
    <row r="980" spans="1:25" x14ac:dyDescent="0.25">
      <c r="A980">
        <v>2067</v>
      </c>
      <c r="B980" t="str">
        <f>VLOOKUP($A980,'De Para'!$AI$2:$AL$1051,2,0)</f>
        <v>PÇA.TIRADENTES - PR</v>
      </c>
      <c r="C980">
        <f>VLOOKUP($A980,'De Para'!$AI$2:$AL$1051,3,0)</f>
        <v>510</v>
      </c>
      <c r="D980" t="str">
        <f>VLOOKUP($A980,'De Para'!$AI$2:$AL$1051,4,0)</f>
        <v>SUL</v>
      </c>
      <c r="E980">
        <v>0</v>
      </c>
      <c r="F980" s="7" t="str">
        <f>VLOOKUP($A980,'[1]PORTE 18-19'!$A$4:$M$1053,13,0)</f>
        <v>PORTE 1</v>
      </c>
      <c r="G980">
        <f>VLOOKUP($F980,'De Para'!$M$2:$O$7,3,0)</f>
        <v>65</v>
      </c>
      <c r="H980" s="7" t="str">
        <f>VLOOKUP($R980,'De Para'!$M$10:$N$25,2,0)</f>
        <v>PERFIL H</v>
      </c>
      <c r="I980" s="7" t="str">
        <f t="shared" si="106"/>
        <v>PORTE 1 / PERFIL H</v>
      </c>
      <c r="J980" s="1">
        <f>VLOOKUP($A980,'De Para'!$D$2:$E$1051,2,0)</f>
        <v>1422.29</v>
      </c>
      <c r="K980" s="1">
        <f>VLOOKUP($A980,'De Para'!$A$2:$B$1051,2,0)</f>
        <v>0</v>
      </c>
      <c r="L980" s="1">
        <f>VLOOKUP(A980,'De Para'!$G$2:$H$1050,2,0)</f>
        <v>965.67527948573797</v>
      </c>
      <c r="M980">
        <f>VLOOKUP($A980,'De Para'!$J$2:$K$1051,2,0)</f>
        <v>0</v>
      </c>
      <c r="N980">
        <f t="shared" si="108"/>
        <v>1</v>
      </c>
      <c r="O980">
        <f t="shared" si="109"/>
        <v>0</v>
      </c>
      <c r="P980">
        <f t="shared" si="110"/>
        <v>1</v>
      </c>
      <c r="Q980">
        <f t="shared" si="111"/>
        <v>0</v>
      </c>
      <c r="R980" t="str">
        <f t="shared" si="107"/>
        <v>1010</v>
      </c>
      <c r="S980" s="29" t="e">
        <f>J980/#REF!</f>
        <v>#REF!</v>
      </c>
      <c r="T980" s="29" t="e">
        <f>K980/#REF!</f>
        <v>#REF!</v>
      </c>
      <c r="U980" s="29" t="e">
        <f>L980/#REF!</f>
        <v>#REF!</v>
      </c>
      <c r="W980" t="str">
        <f>VLOOKUP(R980,'De Para'!$O$9:$P$25,2,FALSE)</f>
        <v>Lojas sem meta de Móveis e Emissão de Cartões</v>
      </c>
      <c r="X980">
        <f>VLOOKUP(W980,content!$B:$C,2,FALSE)</f>
        <v>741886</v>
      </c>
      <c r="Y980">
        <f>VLOOKUP(F980&amp;W980,content!$E:$H,4,FALSE)</f>
        <v>741865</v>
      </c>
    </row>
    <row r="981" spans="1:25" x14ac:dyDescent="0.25">
      <c r="A981">
        <v>2068</v>
      </c>
      <c r="B981" t="str">
        <f>VLOOKUP($A981,'De Para'!$AI$2:$AL$1051,2,0)</f>
        <v>PEIXINHOS</v>
      </c>
      <c r="C981">
        <f>VLOOKUP($A981,'De Para'!$AI$2:$AL$1051,3,0)</f>
        <v>417</v>
      </c>
      <c r="D981" t="str">
        <f>VLOOKUP($A981,'De Para'!$AI$2:$AL$1051,4,0)</f>
        <v>MG/NE</v>
      </c>
      <c r="E981">
        <v>0</v>
      </c>
      <c r="F981" s="7" t="str">
        <f>VLOOKUP($A981,'[1]PORTE 18-19'!$A$4:$M$1053,13,0)</f>
        <v>PORTE 1</v>
      </c>
      <c r="G981">
        <f>VLOOKUP($F981,'De Para'!$M$2:$O$7,3,0)</f>
        <v>65</v>
      </c>
      <c r="H981" s="7" t="str">
        <f>VLOOKUP($R981,'De Para'!$M$10:$N$25,2,0)</f>
        <v>PERFIL A</v>
      </c>
      <c r="I981" s="7" t="str">
        <f t="shared" si="106"/>
        <v>PORTE 1 / PERFIL A</v>
      </c>
      <c r="J981" s="1">
        <f>VLOOKUP($A981,'De Para'!$D$2:$E$1051,2,0)</f>
        <v>46047.920000000013</v>
      </c>
      <c r="K981" s="1">
        <f>VLOOKUP($A981,'De Para'!$A$2:$B$1051,2,0)</f>
        <v>101353.99999999997</v>
      </c>
      <c r="L981" s="1">
        <f>VLOOKUP(A981,'De Para'!$G$2:$H$1050,2,0)</f>
        <v>34400.199192749009</v>
      </c>
      <c r="M981">
        <f>VLOOKUP($A981,'De Para'!$J$2:$K$1051,2,0)</f>
        <v>44</v>
      </c>
      <c r="N981">
        <f t="shared" si="108"/>
        <v>1</v>
      </c>
      <c r="O981">
        <f t="shared" si="109"/>
        <v>1</v>
      </c>
      <c r="P981">
        <f t="shared" si="110"/>
        <v>1</v>
      </c>
      <c r="Q981">
        <f t="shared" si="111"/>
        <v>1</v>
      </c>
      <c r="R981" t="str">
        <f t="shared" si="107"/>
        <v>1111</v>
      </c>
      <c r="S981" s="29" t="e">
        <f>J981/#REF!</f>
        <v>#REF!</v>
      </c>
      <c r="T981" s="29" t="e">
        <f>K981/#REF!</f>
        <v>#REF!</v>
      </c>
      <c r="U981" s="29" t="e">
        <f>L981/#REF!</f>
        <v>#REF!</v>
      </c>
      <c r="W981" t="str">
        <f>VLOOKUP(R981,'De Para'!$O$9:$P$25,2,FALSE)</f>
        <v>Lojas com todas as metas</v>
      </c>
      <c r="X981">
        <f>VLOOKUP(W981,content!$B:$C,2,FALSE)</f>
        <v>741869</v>
      </c>
      <c r="Y981">
        <f>VLOOKUP(F981&amp;W981,content!$E:$H,4,FALSE)</f>
        <v>741858</v>
      </c>
    </row>
    <row r="982" spans="1:25" x14ac:dyDescent="0.25">
      <c r="A982">
        <v>2069</v>
      </c>
      <c r="B982" t="str">
        <f>VLOOKUP($A982,'De Para'!$AI$2:$AL$1051,2,0)</f>
        <v>PATOS</v>
      </c>
      <c r="C982">
        <f>VLOOKUP($A982,'De Para'!$AI$2:$AL$1051,3,0)</f>
        <v>419</v>
      </c>
      <c r="D982" t="str">
        <f>VLOOKUP($A982,'De Para'!$AI$2:$AL$1051,4,0)</f>
        <v>MG/NE</v>
      </c>
      <c r="E982">
        <v>0</v>
      </c>
      <c r="F982" s="7" t="str">
        <f>VLOOKUP($A982,'[1]PORTE 18-19'!$A$4:$M$1053,13,0)</f>
        <v>PORTE 2</v>
      </c>
      <c r="G982">
        <f>VLOOKUP($F982,'De Para'!$M$2:$O$7,3,0)</f>
        <v>70</v>
      </c>
      <c r="H982" s="7" t="str">
        <f>VLOOKUP($R982,'De Para'!$M$10:$N$25,2,0)</f>
        <v>PERFIL A</v>
      </c>
      <c r="I982" s="7" t="str">
        <f t="shared" si="106"/>
        <v>PORTE 2 / PERFIL A</v>
      </c>
      <c r="J982" s="1">
        <f>VLOOKUP($A982,'De Para'!$D$2:$E$1051,2,0)</f>
        <v>90946.15</v>
      </c>
      <c r="K982" s="1">
        <f>VLOOKUP($A982,'De Para'!$A$2:$B$1051,2,0)</f>
        <v>147187.00000000003</v>
      </c>
      <c r="L982" s="1">
        <f>VLOOKUP(A982,'De Para'!$G$2:$H$1050,2,0)</f>
        <v>59012.723943890996</v>
      </c>
      <c r="M982">
        <f>VLOOKUP($A982,'De Para'!$J$2:$K$1051,2,0)</f>
        <v>33</v>
      </c>
      <c r="N982">
        <f t="shared" si="108"/>
        <v>1</v>
      </c>
      <c r="O982">
        <f t="shared" si="109"/>
        <v>1</v>
      </c>
      <c r="P982">
        <f t="shared" si="110"/>
        <v>1</v>
      </c>
      <c r="Q982">
        <f t="shared" si="111"/>
        <v>1</v>
      </c>
      <c r="R982" t="str">
        <f t="shared" si="107"/>
        <v>1111</v>
      </c>
      <c r="S982" s="29" t="e">
        <f>J982/#REF!</f>
        <v>#REF!</v>
      </c>
      <c r="T982" s="29" t="e">
        <f>K982/#REF!</f>
        <v>#REF!</v>
      </c>
      <c r="U982" s="29" t="e">
        <f>L982/#REF!</f>
        <v>#REF!</v>
      </c>
      <c r="W982" t="str">
        <f>VLOOKUP(R982,'De Para'!$O$9:$P$25,2,FALSE)</f>
        <v>Lojas com todas as metas</v>
      </c>
      <c r="X982">
        <f>VLOOKUP(W982,content!$B:$C,2,FALSE)</f>
        <v>741869</v>
      </c>
      <c r="Y982">
        <f>VLOOKUP(F982&amp;W982,content!$E:$H,4,FALSE)</f>
        <v>741882</v>
      </c>
    </row>
    <row r="983" spans="1:25" x14ac:dyDescent="0.25">
      <c r="A983">
        <v>2070</v>
      </c>
      <c r="B983" t="str">
        <f>VLOOKUP($A983,'De Para'!$AI$2:$AL$1051,2,0)</f>
        <v>SERRINHA - BA</v>
      </c>
      <c r="C983">
        <f>VLOOKUP($A983,'De Para'!$AI$2:$AL$1051,3,0)</f>
        <v>415</v>
      </c>
      <c r="D983" t="str">
        <f>VLOOKUP($A983,'De Para'!$AI$2:$AL$1051,4,0)</f>
        <v>MG/NE</v>
      </c>
      <c r="E983">
        <v>0</v>
      </c>
      <c r="F983" s="7" t="str">
        <f>VLOOKUP($A983,'[1]PORTE 18-19'!$A$4:$M$1053,13,0)</f>
        <v>PORTE 2</v>
      </c>
      <c r="G983">
        <f>VLOOKUP($F983,'De Para'!$M$2:$O$7,3,0)</f>
        <v>70</v>
      </c>
      <c r="H983" s="7" t="str">
        <f>VLOOKUP($R983,'De Para'!$M$10:$N$25,2,0)</f>
        <v>PERFIL A</v>
      </c>
      <c r="I983" s="7" t="str">
        <f t="shared" si="106"/>
        <v>PORTE 2 / PERFIL A</v>
      </c>
      <c r="J983" s="1">
        <f>VLOOKUP($A983,'De Para'!$D$2:$E$1051,2,0)</f>
        <v>73416.580000000016</v>
      </c>
      <c r="K983" s="1">
        <f>VLOOKUP($A983,'De Para'!$A$2:$B$1051,2,0)</f>
        <v>123561.4466725283</v>
      </c>
      <c r="L983" s="1">
        <f>VLOOKUP(A983,'De Para'!$G$2:$H$1050,2,0)</f>
        <v>32781.690075615399</v>
      </c>
      <c r="M983">
        <f>VLOOKUP($A983,'De Para'!$J$2:$K$1051,2,0)</f>
        <v>231</v>
      </c>
      <c r="N983">
        <f t="shared" si="108"/>
        <v>1</v>
      </c>
      <c r="O983">
        <f t="shared" si="109"/>
        <v>1</v>
      </c>
      <c r="P983">
        <f t="shared" si="110"/>
        <v>1</v>
      </c>
      <c r="Q983">
        <f t="shared" si="111"/>
        <v>1</v>
      </c>
      <c r="R983" t="str">
        <f t="shared" si="107"/>
        <v>1111</v>
      </c>
      <c r="S983" s="29" t="e">
        <f>J983/#REF!</f>
        <v>#REF!</v>
      </c>
      <c r="T983" s="29" t="e">
        <f>K983/#REF!</f>
        <v>#REF!</v>
      </c>
      <c r="U983" s="29" t="e">
        <f>L983/#REF!</f>
        <v>#REF!</v>
      </c>
      <c r="W983" t="str">
        <f>VLOOKUP(R983,'De Para'!$O$9:$P$25,2,FALSE)</f>
        <v>Lojas com todas as metas</v>
      </c>
      <c r="X983">
        <f>VLOOKUP(W983,content!$B:$C,2,FALSE)</f>
        <v>741869</v>
      </c>
      <c r="Y983">
        <f>VLOOKUP(F983&amp;W983,content!$E:$H,4,FALSE)</f>
        <v>741882</v>
      </c>
    </row>
    <row r="984" spans="1:25" x14ac:dyDescent="0.25">
      <c r="A984">
        <v>2071</v>
      </c>
      <c r="B984" t="str">
        <f>VLOOKUP($A984,'De Para'!$AI$2:$AL$1051,2,0)</f>
        <v>TORRES</v>
      </c>
      <c r="C984">
        <f>VLOOKUP($A984,'De Para'!$AI$2:$AL$1051,3,0)</f>
        <v>510</v>
      </c>
      <c r="D984" t="str">
        <f>VLOOKUP($A984,'De Para'!$AI$2:$AL$1051,4,0)</f>
        <v>SUL</v>
      </c>
      <c r="E984">
        <v>0</v>
      </c>
      <c r="F984" s="7" t="str">
        <f>VLOOKUP($A984,'[1]PORTE 18-19'!$A$4:$M$1053,13,0)</f>
        <v>PORTE 1</v>
      </c>
      <c r="G984">
        <f>VLOOKUP($F984,'De Para'!$M$2:$O$7,3,0)</f>
        <v>65</v>
      </c>
      <c r="H984" s="7" t="str">
        <f>VLOOKUP($R984,'De Para'!$M$10:$N$25,2,0)</f>
        <v>PERFIL A</v>
      </c>
      <c r="I984" s="7" t="str">
        <f t="shared" si="106"/>
        <v>PORTE 1 / PERFIL A</v>
      </c>
      <c r="J984" s="1">
        <f>VLOOKUP($A984,'De Para'!$D$2:$E$1051,2,0)</f>
        <v>60349.32</v>
      </c>
      <c r="K984" s="1">
        <f>VLOOKUP($A984,'De Para'!$A$2:$B$1051,2,0)</f>
        <v>21945.000000000004</v>
      </c>
      <c r="L984" s="1">
        <f>VLOOKUP(A984,'De Para'!$G$2:$H$1050,2,0)</f>
        <v>21396.072835769555</v>
      </c>
      <c r="M984">
        <f>VLOOKUP($A984,'De Para'!$J$2:$K$1051,2,0)</f>
        <v>27</v>
      </c>
      <c r="N984">
        <f t="shared" si="108"/>
        <v>1</v>
      </c>
      <c r="O984">
        <f t="shared" si="109"/>
        <v>1</v>
      </c>
      <c r="P984">
        <f t="shared" si="110"/>
        <v>1</v>
      </c>
      <c r="Q984">
        <f t="shared" si="111"/>
        <v>1</v>
      </c>
      <c r="R984" t="str">
        <f t="shared" si="107"/>
        <v>1111</v>
      </c>
      <c r="S984" s="29" t="e">
        <f>J984/#REF!</f>
        <v>#REF!</v>
      </c>
      <c r="T984" s="29" t="e">
        <f>K984/#REF!</f>
        <v>#REF!</v>
      </c>
      <c r="U984" s="29" t="e">
        <f>L984/#REF!</f>
        <v>#REF!</v>
      </c>
      <c r="W984" t="str">
        <f>VLOOKUP(R984,'De Para'!$O$9:$P$25,2,FALSE)</f>
        <v>Lojas com todas as metas</v>
      </c>
      <c r="X984">
        <f>VLOOKUP(W984,content!$B:$C,2,FALSE)</f>
        <v>741869</v>
      </c>
      <c r="Y984">
        <f>VLOOKUP(F984&amp;W984,content!$E:$H,4,FALSE)</f>
        <v>741858</v>
      </c>
    </row>
    <row r="985" spans="1:25" x14ac:dyDescent="0.25">
      <c r="A985">
        <v>2072</v>
      </c>
      <c r="B985" t="str">
        <f>VLOOKUP($A985,'De Para'!$AI$2:$AL$1051,2,0)</f>
        <v>SÃO JOSE DO RIO PARDO</v>
      </c>
      <c r="C985">
        <f>VLOOKUP($A985,'De Para'!$AI$2:$AL$1051,3,0)</f>
        <v>111</v>
      </c>
      <c r="D985" t="str">
        <f>VLOOKUP($A985,'De Para'!$AI$2:$AL$1051,4,0)</f>
        <v>SPI/CO</v>
      </c>
      <c r="E985">
        <v>0</v>
      </c>
      <c r="F985" s="7" t="str">
        <f>VLOOKUP($A985,'[1]PORTE 18-19'!$A$4:$M$1053,13,0)</f>
        <v>PORTE 1</v>
      </c>
      <c r="G985">
        <f>VLOOKUP($F985,'De Para'!$M$2:$O$7,3,0)</f>
        <v>65</v>
      </c>
      <c r="H985" s="7" t="str">
        <f>VLOOKUP($R985,'De Para'!$M$10:$N$25,2,0)</f>
        <v>PERFIL A</v>
      </c>
      <c r="I985" s="7" t="str">
        <f t="shared" si="106"/>
        <v>PORTE 1 / PERFIL A</v>
      </c>
      <c r="J985" s="1">
        <f>VLOOKUP($A985,'De Para'!$D$2:$E$1051,2,0)</f>
        <v>71907.360000000001</v>
      </c>
      <c r="K985" s="1">
        <f>VLOOKUP($A985,'De Para'!$A$2:$B$1051,2,0)</f>
        <v>34326.958411018371</v>
      </c>
      <c r="L985" s="1">
        <f>VLOOKUP(A985,'De Para'!$G$2:$H$1050,2,0)</f>
        <v>25319.483807585304</v>
      </c>
      <c r="M985">
        <f>VLOOKUP($A985,'De Para'!$J$2:$K$1051,2,0)</f>
        <v>45</v>
      </c>
      <c r="N985">
        <f t="shared" si="108"/>
        <v>1</v>
      </c>
      <c r="O985">
        <f t="shared" si="109"/>
        <v>1</v>
      </c>
      <c r="P985">
        <f t="shared" si="110"/>
        <v>1</v>
      </c>
      <c r="Q985">
        <f t="shared" si="111"/>
        <v>1</v>
      </c>
      <c r="R985" t="str">
        <f t="shared" si="107"/>
        <v>1111</v>
      </c>
      <c r="S985" s="29" t="e">
        <f>J985/#REF!</f>
        <v>#REF!</v>
      </c>
      <c r="T985" s="29" t="e">
        <f>K985/#REF!</f>
        <v>#REF!</v>
      </c>
      <c r="U985" s="29" t="e">
        <f>L985/#REF!</f>
        <v>#REF!</v>
      </c>
      <c r="W985" t="str">
        <f>VLOOKUP(R985,'De Para'!$O$9:$P$25,2,FALSE)</f>
        <v>Lojas com todas as metas</v>
      </c>
      <c r="X985">
        <f>VLOOKUP(W985,content!$B:$C,2,FALSE)</f>
        <v>741869</v>
      </c>
      <c r="Y985">
        <f>VLOOKUP(F985&amp;W985,content!$E:$H,4,FALSE)</f>
        <v>741858</v>
      </c>
    </row>
    <row r="986" spans="1:25" x14ac:dyDescent="0.25">
      <c r="A986">
        <v>2076</v>
      </c>
      <c r="B986" t="str">
        <f>VLOOKUP($A986,'De Para'!$AI$2:$AL$1051,2,0)</f>
        <v>IGARASSU</v>
      </c>
      <c r="C986">
        <f>VLOOKUP($A986,'De Para'!$AI$2:$AL$1051,3,0)</f>
        <v>417</v>
      </c>
      <c r="D986" t="str">
        <f>VLOOKUP($A986,'De Para'!$AI$2:$AL$1051,4,0)</f>
        <v>MG/NE</v>
      </c>
      <c r="E986">
        <v>0</v>
      </c>
      <c r="F986" s="7" t="str">
        <f>VLOOKUP($A986,'[1]PORTE 18-19'!$A$4:$M$1053,13,0)</f>
        <v>PORTE 2</v>
      </c>
      <c r="G986">
        <f>VLOOKUP($F986,'De Para'!$M$2:$O$7,3,0)</f>
        <v>70</v>
      </c>
      <c r="H986" s="7" t="str">
        <f>VLOOKUP($R986,'De Para'!$M$10:$N$25,2,0)</f>
        <v>PERFIL A</v>
      </c>
      <c r="I986" s="7" t="str">
        <f t="shared" si="106"/>
        <v>PORTE 2 / PERFIL A</v>
      </c>
      <c r="J986" s="1">
        <f>VLOOKUP($A986,'De Para'!$D$2:$E$1051,2,0)</f>
        <v>64510.62</v>
      </c>
      <c r="K986" s="1">
        <f>VLOOKUP($A986,'De Para'!$A$2:$B$1051,2,0)</f>
        <v>101898.46515933605</v>
      </c>
      <c r="L986" s="1">
        <f>VLOOKUP(A986,'De Para'!$G$2:$H$1050,2,0)</f>
        <v>26795.37901873621</v>
      </c>
      <c r="M986">
        <f>VLOOKUP($A986,'De Para'!$J$2:$K$1051,2,0)</f>
        <v>121</v>
      </c>
      <c r="N986">
        <f t="shared" si="108"/>
        <v>1</v>
      </c>
      <c r="O986">
        <f t="shared" si="109"/>
        <v>1</v>
      </c>
      <c r="P986">
        <f t="shared" si="110"/>
        <v>1</v>
      </c>
      <c r="Q986">
        <f t="shared" si="111"/>
        <v>1</v>
      </c>
      <c r="R986" t="str">
        <f t="shared" si="107"/>
        <v>1111</v>
      </c>
      <c r="S986" s="29" t="e">
        <f>J986/#REF!</f>
        <v>#REF!</v>
      </c>
      <c r="T986" s="29" t="e">
        <f>K986/#REF!</f>
        <v>#REF!</v>
      </c>
      <c r="U986" s="29" t="e">
        <f>L986/#REF!</f>
        <v>#REF!</v>
      </c>
      <c r="W986" t="str">
        <f>VLOOKUP(R986,'De Para'!$O$9:$P$25,2,FALSE)</f>
        <v>Lojas com todas as metas</v>
      </c>
      <c r="X986">
        <f>VLOOKUP(W986,content!$B:$C,2,FALSE)</f>
        <v>741869</v>
      </c>
      <c r="Y986">
        <f>VLOOKUP(F986&amp;W986,content!$E:$H,4,FALSE)</f>
        <v>741882</v>
      </c>
    </row>
    <row r="987" spans="1:25" x14ac:dyDescent="0.25">
      <c r="A987">
        <v>2077</v>
      </c>
      <c r="B987" t="str">
        <f>VLOOKUP($A987,'De Para'!$AI$2:$AL$1051,2,0)</f>
        <v>MONTE ALTO 2 - SP</v>
      </c>
      <c r="C987">
        <f>VLOOKUP($A987,'De Para'!$AI$2:$AL$1051,3,0)</f>
        <v>111</v>
      </c>
      <c r="D987" t="str">
        <f>VLOOKUP($A987,'De Para'!$AI$2:$AL$1051,4,0)</f>
        <v>SPI/CO</v>
      </c>
      <c r="E987">
        <v>0</v>
      </c>
      <c r="F987" s="7" t="str">
        <f>VLOOKUP($A987,'[1]PORTE 18-19'!$A$4:$M$1053,13,0)</f>
        <v>PORTE 1</v>
      </c>
      <c r="G987">
        <f>VLOOKUP($F987,'De Para'!$M$2:$O$7,3,0)</f>
        <v>65</v>
      </c>
      <c r="H987" s="7" t="str">
        <f>VLOOKUP($R987,'De Para'!$M$10:$N$25,2,0)</f>
        <v>PERFIL A</v>
      </c>
      <c r="I987" s="7" t="str">
        <f t="shared" si="106"/>
        <v>PORTE 1 / PERFIL A</v>
      </c>
      <c r="J987" s="1">
        <f>VLOOKUP($A987,'De Para'!$D$2:$E$1051,2,0)</f>
        <v>110875.68000000001</v>
      </c>
      <c r="K987" s="1">
        <f>VLOOKUP($A987,'De Para'!$A$2:$B$1051,2,0)</f>
        <v>64578.560747175186</v>
      </c>
      <c r="L987" s="1">
        <f>VLOOKUP(A987,'De Para'!$G$2:$H$1050,2,0)</f>
        <v>37883.20198399431</v>
      </c>
      <c r="M987">
        <f>VLOOKUP($A987,'De Para'!$J$2:$K$1051,2,0)</f>
        <v>45</v>
      </c>
      <c r="N987">
        <f t="shared" si="108"/>
        <v>1</v>
      </c>
      <c r="O987">
        <f t="shared" si="109"/>
        <v>1</v>
      </c>
      <c r="P987">
        <f t="shared" si="110"/>
        <v>1</v>
      </c>
      <c r="Q987">
        <f t="shared" si="111"/>
        <v>1</v>
      </c>
      <c r="R987" t="str">
        <f t="shared" si="107"/>
        <v>1111</v>
      </c>
      <c r="S987" s="29" t="e">
        <f>J987/#REF!</f>
        <v>#REF!</v>
      </c>
      <c r="T987" s="29" t="e">
        <f>K987/#REF!</f>
        <v>#REF!</v>
      </c>
      <c r="U987" s="29" t="e">
        <f>L987/#REF!</f>
        <v>#REF!</v>
      </c>
      <c r="W987" t="str">
        <f>VLOOKUP(R987,'De Para'!$O$9:$P$25,2,FALSE)</f>
        <v>Lojas com todas as metas</v>
      </c>
      <c r="X987">
        <f>VLOOKUP(W987,content!$B:$C,2,FALSE)</f>
        <v>741869</v>
      </c>
      <c r="Y987">
        <f>VLOOKUP(F987&amp;W987,content!$E:$H,4,FALSE)</f>
        <v>741858</v>
      </c>
    </row>
    <row r="988" spans="1:25" x14ac:dyDescent="0.25">
      <c r="A988">
        <v>2078</v>
      </c>
      <c r="B988" t="str">
        <f>VLOOKUP($A988,'De Para'!$AI$2:$AL$1051,2,0)</f>
        <v>QUIOSQUE SHOPPING GUARULHOS -SP</v>
      </c>
      <c r="C988">
        <f>VLOOKUP($A988,'De Para'!$AI$2:$AL$1051,3,0)</f>
        <v>317</v>
      </c>
      <c r="D988" t="str">
        <f>VLOOKUP($A988,'De Para'!$AI$2:$AL$1051,4,0)</f>
        <v>GDE SP</v>
      </c>
      <c r="E988">
        <v>0</v>
      </c>
      <c r="F988" s="7" t="str">
        <f>VLOOKUP($A988,'[1]PORTE 18-19'!$A$4:$M$1053,13,0)</f>
        <v>PORTE 1</v>
      </c>
      <c r="G988">
        <f>VLOOKUP($F988,'De Para'!$M$2:$O$7,3,0)</f>
        <v>65</v>
      </c>
      <c r="H988" s="7" t="str">
        <f>VLOOKUP($R988,'De Para'!$M$10:$N$25,2,0)</f>
        <v>PERFIL I</v>
      </c>
      <c r="I988" s="7" t="str">
        <f t="shared" si="106"/>
        <v>PORTE 1 / PERFIL I</v>
      </c>
      <c r="J988" s="1">
        <f>VLOOKUP($A988,'De Para'!$D$2:$E$1051,2,0)</f>
        <v>0</v>
      </c>
      <c r="K988" s="1">
        <f>VLOOKUP($A988,'De Para'!$A$2:$B$1051,2,0)</f>
        <v>0</v>
      </c>
      <c r="L988" s="1">
        <f>VLOOKUP(A988,'De Para'!$G$2:$H$1050,2,0)</f>
        <v>0</v>
      </c>
      <c r="M988">
        <f>VLOOKUP($A988,'De Para'!$J$2:$K$1051,2,0)</f>
        <v>12</v>
      </c>
      <c r="N988">
        <f t="shared" si="108"/>
        <v>0</v>
      </c>
      <c r="O988">
        <f t="shared" si="109"/>
        <v>0</v>
      </c>
      <c r="P988">
        <f t="shared" si="110"/>
        <v>0</v>
      </c>
      <c r="Q988">
        <f t="shared" si="111"/>
        <v>1</v>
      </c>
      <c r="R988" t="str">
        <f t="shared" si="107"/>
        <v>0001</v>
      </c>
      <c r="S988" s="29" t="e">
        <f>J988/#REF!</f>
        <v>#REF!</v>
      </c>
      <c r="T988" s="29" t="e">
        <f>K988/#REF!</f>
        <v>#REF!</v>
      </c>
      <c r="U988" s="29" t="e">
        <f>L988/#REF!</f>
        <v>#REF!</v>
      </c>
      <c r="V988">
        <v>1</v>
      </c>
      <c r="W988" t="str">
        <f>VLOOKUP(R988,'De Para'!$O$9:$P$25,2,FALSE)</f>
        <v>Lojas sem meta de CDC, Móveis e Eletroportáteis</v>
      </c>
      <c r="X988">
        <f>VLOOKUP(W988,content!$B:$C,2,FALSE)</f>
        <v>741879</v>
      </c>
      <c r="Y988">
        <f>VLOOKUP(F988&amp;W988,content!$E:$H,4,FALSE)</f>
        <v>741866</v>
      </c>
    </row>
    <row r="989" spans="1:25" x14ac:dyDescent="0.25">
      <c r="A989">
        <v>2080</v>
      </c>
      <c r="B989" t="str">
        <f>VLOOKUP($A989,'De Para'!$AI$2:$AL$1051,2,0)</f>
        <v>ADAMANTINA 3</v>
      </c>
      <c r="C989">
        <f>VLOOKUP($A989,'De Para'!$AI$2:$AL$1051,3,0)</f>
        <v>515</v>
      </c>
      <c r="D989" t="str">
        <f>VLOOKUP($A989,'De Para'!$AI$2:$AL$1051,4,0)</f>
        <v>SUL</v>
      </c>
      <c r="E989">
        <v>0</v>
      </c>
      <c r="F989" s="7" t="str">
        <f>VLOOKUP($A989,'[1]PORTE 18-19'!$A$4:$M$1053,13,0)</f>
        <v>PORTE 1</v>
      </c>
      <c r="G989">
        <f>VLOOKUP($F989,'De Para'!$M$2:$O$7,3,0)</f>
        <v>65</v>
      </c>
      <c r="H989" s="7" t="str">
        <f>VLOOKUP($R989,'De Para'!$M$10:$N$25,2,0)</f>
        <v>PERFIL A</v>
      </c>
      <c r="I989" s="7" t="str">
        <f t="shared" si="106"/>
        <v>PORTE 1 / PERFIL A</v>
      </c>
      <c r="J989" s="1">
        <f>VLOOKUP($A989,'De Para'!$D$2:$E$1051,2,0)</f>
        <v>103189.65000000002</v>
      </c>
      <c r="K989" s="1">
        <f>VLOOKUP($A989,'De Para'!$A$2:$B$1051,2,0)</f>
        <v>27964.999999999996</v>
      </c>
      <c r="L989" s="1">
        <f>VLOOKUP(A989,'De Para'!$G$2:$H$1050,2,0)</f>
        <v>34416.635374078862</v>
      </c>
      <c r="M989">
        <f>VLOOKUP($A989,'De Para'!$J$2:$K$1051,2,0)</f>
        <v>27</v>
      </c>
      <c r="N989">
        <f t="shared" si="108"/>
        <v>1</v>
      </c>
      <c r="O989">
        <f t="shared" si="109"/>
        <v>1</v>
      </c>
      <c r="P989">
        <f t="shared" si="110"/>
        <v>1</v>
      </c>
      <c r="Q989">
        <f t="shared" si="111"/>
        <v>1</v>
      </c>
      <c r="R989" t="str">
        <f t="shared" si="107"/>
        <v>1111</v>
      </c>
      <c r="S989" s="29" t="e">
        <f>J989/#REF!</f>
        <v>#REF!</v>
      </c>
      <c r="T989" s="29" t="e">
        <f>K989/#REF!</f>
        <v>#REF!</v>
      </c>
      <c r="U989" s="29" t="e">
        <f>L989/#REF!</f>
        <v>#REF!</v>
      </c>
      <c r="W989" t="str">
        <f>VLOOKUP(R989,'De Para'!$O$9:$P$25,2,FALSE)</f>
        <v>Lojas com todas as metas</v>
      </c>
      <c r="X989">
        <f>VLOOKUP(W989,content!$B:$C,2,FALSE)</f>
        <v>741869</v>
      </c>
      <c r="Y989">
        <f>VLOOKUP(F989&amp;W989,content!$E:$H,4,FALSE)</f>
        <v>741858</v>
      </c>
    </row>
    <row r="990" spans="1:25" x14ac:dyDescent="0.25">
      <c r="A990">
        <v>2081</v>
      </c>
      <c r="B990" t="str">
        <f>VLOOKUP($A990,'De Para'!$AI$2:$AL$1051,2,0)</f>
        <v>SENHOR DO BONFIM</v>
      </c>
      <c r="C990">
        <f>VLOOKUP($A990,'De Para'!$AI$2:$AL$1051,3,0)</f>
        <v>415</v>
      </c>
      <c r="D990" t="str">
        <f>VLOOKUP($A990,'De Para'!$AI$2:$AL$1051,4,0)</f>
        <v>MG/NE</v>
      </c>
      <c r="E990">
        <v>0</v>
      </c>
      <c r="F990" s="7" t="str">
        <f>VLOOKUP($A990,'[1]PORTE 18-19'!$A$4:$M$1053,13,0)</f>
        <v>PORTE 2</v>
      </c>
      <c r="G990">
        <f>VLOOKUP($F990,'De Para'!$M$2:$O$7,3,0)</f>
        <v>70</v>
      </c>
      <c r="H990" s="7" t="str">
        <f>VLOOKUP($R990,'De Para'!$M$10:$N$25,2,0)</f>
        <v>PERFIL A</v>
      </c>
      <c r="I990" s="7" t="str">
        <f t="shared" si="106"/>
        <v>PORTE 2 / PERFIL A</v>
      </c>
      <c r="J990" s="1">
        <f>VLOOKUP($A990,'De Para'!$D$2:$E$1051,2,0)</f>
        <v>73797.47</v>
      </c>
      <c r="K990" s="1">
        <f>VLOOKUP($A990,'De Para'!$A$2:$B$1051,2,0)</f>
        <v>23531.000000000004</v>
      </c>
      <c r="L990" s="1">
        <f>VLOOKUP(A990,'De Para'!$G$2:$H$1050,2,0)</f>
        <v>41579.96045348006</v>
      </c>
      <c r="M990">
        <f>VLOOKUP($A990,'De Para'!$J$2:$K$1051,2,0)</f>
        <v>143</v>
      </c>
      <c r="N990">
        <f t="shared" si="108"/>
        <v>1</v>
      </c>
      <c r="O990">
        <f t="shared" si="109"/>
        <v>1</v>
      </c>
      <c r="P990">
        <f t="shared" si="110"/>
        <v>1</v>
      </c>
      <c r="Q990">
        <f t="shared" si="111"/>
        <v>1</v>
      </c>
      <c r="R990" t="str">
        <f t="shared" si="107"/>
        <v>1111</v>
      </c>
      <c r="S990" s="29" t="e">
        <f>J990/#REF!</f>
        <v>#REF!</v>
      </c>
      <c r="T990" s="29" t="e">
        <f>K990/#REF!</f>
        <v>#REF!</v>
      </c>
      <c r="U990" s="29" t="e">
        <f>L990/#REF!</f>
        <v>#REF!</v>
      </c>
      <c r="W990" t="str">
        <f>VLOOKUP(R990,'De Para'!$O$9:$P$25,2,FALSE)</f>
        <v>Lojas com todas as metas</v>
      </c>
      <c r="X990">
        <f>VLOOKUP(W990,content!$B:$C,2,FALSE)</f>
        <v>741869</v>
      </c>
      <c r="Y990">
        <f>VLOOKUP(F990&amp;W990,content!$E:$H,4,FALSE)</f>
        <v>741882</v>
      </c>
    </row>
    <row r="991" spans="1:25" x14ac:dyDescent="0.25">
      <c r="A991">
        <v>2082</v>
      </c>
      <c r="B991" t="str">
        <f>VLOOKUP($A991,'De Para'!$AI$2:$AL$1051,2,0)</f>
        <v>ARTUR NOGUEIRA</v>
      </c>
      <c r="C991">
        <f>VLOOKUP($A991,'De Para'!$AI$2:$AL$1051,3,0)</f>
        <v>116</v>
      </c>
      <c r="D991" t="str">
        <f>VLOOKUP($A991,'De Para'!$AI$2:$AL$1051,4,0)</f>
        <v>SPI/CO</v>
      </c>
      <c r="E991">
        <v>0</v>
      </c>
      <c r="F991" s="7" t="str">
        <f>VLOOKUP($A991,'[1]PORTE 18-19'!$A$4:$M$1053,13,0)</f>
        <v>PORTE 1</v>
      </c>
      <c r="G991">
        <f>VLOOKUP($F991,'De Para'!$M$2:$O$7,3,0)</f>
        <v>65</v>
      </c>
      <c r="H991" s="7" t="str">
        <f>VLOOKUP($R991,'De Para'!$M$10:$N$25,2,0)</f>
        <v>PERFIL A</v>
      </c>
      <c r="I991" s="7" t="str">
        <f t="shared" si="106"/>
        <v>PORTE 1 / PERFIL A</v>
      </c>
      <c r="J991" s="1">
        <f>VLOOKUP($A991,'De Para'!$D$2:$E$1051,2,0)</f>
        <v>55386.360000000015</v>
      </c>
      <c r="K991" s="1">
        <f>VLOOKUP($A991,'De Para'!$A$2:$B$1051,2,0)</f>
        <v>31825.000000000004</v>
      </c>
      <c r="L991" s="1">
        <f>VLOOKUP(A991,'De Para'!$G$2:$H$1050,2,0)</f>
        <v>29713.80814208572</v>
      </c>
      <c r="M991">
        <f>VLOOKUP($A991,'De Para'!$J$2:$K$1051,2,0)</f>
        <v>32</v>
      </c>
      <c r="N991">
        <f t="shared" si="108"/>
        <v>1</v>
      </c>
      <c r="O991">
        <f t="shared" si="109"/>
        <v>1</v>
      </c>
      <c r="P991">
        <f t="shared" si="110"/>
        <v>1</v>
      </c>
      <c r="Q991">
        <f t="shared" si="111"/>
        <v>1</v>
      </c>
      <c r="R991" t="str">
        <f t="shared" si="107"/>
        <v>1111</v>
      </c>
      <c r="S991" s="29" t="e">
        <f>J991/#REF!</f>
        <v>#REF!</v>
      </c>
      <c r="T991" s="29" t="e">
        <f>K991/#REF!</f>
        <v>#REF!</v>
      </c>
      <c r="U991" s="29" t="e">
        <f>L991/#REF!</f>
        <v>#REF!</v>
      </c>
      <c r="W991" t="str">
        <f>VLOOKUP(R991,'De Para'!$O$9:$P$25,2,FALSE)</f>
        <v>Lojas com todas as metas</v>
      </c>
      <c r="X991">
        <f>VLOOKUP(W991,content!$B:$C,2,FALSE)</f>
        <v>741869</v>
      </c>
      <c r="Y991">
        <f>VLOOKUP(F991&amp;W991,content!$E:$H,4,FALSE)</f>
        <v>741858</v>
      </c>
    </row>
    <row r="992" spans="1:25" x14ac:dyDescent="0.25">
      <c r="A992">
        <v>2083</v>
      </c>
      <c r="B992" t="str">
        <f>VLOOKUP($A992,'De Para'!$AI$2:$AL$1051,2,0)</f>
        <v>URUGUAIANA</v>
      </c>
      <c r="C992">
        <f>VLOOKUP($A992,'De Para'!$AI$2:$AL$1051,3,0)</f>
        <v>510</v>
      </c>
      <c r="D992" t="str">
        <f>VLOOKUP($A992,'De Para'!$AI$2:$AL$1051,4,0)</f>
        <v>SUL</v>
      </c>
      <c r="E992">
        <v>0</v>
      </c>
      <c r="F992" s="7" t="str">
        <f>VLOOKUP($A992,'[1]PORTE 18-19'!$A$4:$M$1053,13,0)</f>
        <v>PORTE 1</v>
      </c>
      <c r="G992">
        <f>VLOOKUP($F992,'De Para'!$M$2:$O$7,3,0)</f>
        <v>65</v>
      </c>
      <c r="H992" s="7" t="str">
        <f>VLOOKUP($R992,'De Para'!$M$10:$N$25,2,0)</f>
        <v>PERFIL A</v>
      </c>
      <c r="I992" s="7" t="str">
        <f t="shared" si="106"/>
        <v>PORTE 1 / PERFIL A</v>
      </c>
      <c r="J992" s="1">
        <f>VLOOKUP($A992,'De Para'!$D$2:$E$1051,2,0)</f>
        <v>46833.08</v>
      </c>
      <c r="K992" s="1">
        <f>VLOOKUP($A992,'De Para'!$A$2:$B$1051,2,0)</f>
        <v>38800</v>
      </c>
      <c r="L992" s="1">
        <f>VLOOKUP(A992,'De Para'!$G$2:$H$1050,2,0)</f>
        <v>30691.275527920199</v>
      </c>
      <c r="M992">
        <f>VLOOKUP($A992,'De Para'!$J$2:$K$1051,2,0)</f>
        <v>30</v>
      </c>
      <c r="N992">
        <f t="shared" si="108"/>
        <v>1</v>
      </c>
      <c r="O992">
        <f t="shared" si="109"/>
        <v>1</v>
      </c>
      <c r="P992">
        <f t="shared" si="110"/>
        <v>1</v>
      </c>
      <c r="Q992">
        <f t="shared" si="111"/>
        <v>1</v>
      </c>
      <c r="R992" t="str">
        <f t="shared" si="107"/>
        <v>1111</v>
      </c>
      <c r="S992" s="29" t="e">
        <f>J992/#REF!</f>
        <v>#REF!</v>
      </c>
      <c r="T992" s="29" t="e">
        <f>K992/#REF!</f>
        <v>#REF!</v>
      </c>
      <c r="U992" s="29" t="e">
        <f>L992/#REF!</f>
        <v>#REF!</v>
      </c>
      <c r="W992" t="str">
        <f>VLOOKUP(R992,'De Para'!$O$9:$P$25,2,FALSE)</f>
        <v>Lojas com todas as metas</v>
      </c>
      <c r="X992">
        <f>VLOOKUP(W992,content!$B:$C,2,FALSE)</f>
        <v>741869</v>
      </c>
      <c r="Y992">
        <f>VLOOKUP(F992&amp;W992,content!$E:$H,4,FALSE)</f>
        <v>741858</v>
      </c>
    </row>
    <row r="993" spans="1:25" x14ac:dyDescent="0.25">
      <c r="A993">
        <v>2084</v>
      </c>
      <c r="B993" t="str">
        <f>VLOOKUP($A993,'De Para'!$AI$2:$AL$1051,2,0)</f>
        <v>ALVORADA</v>
      </c>
      <c r="C993">
        <f>VLOOKUP($A993,'De Para'!$AI$2:$AL$1051,3,0)</f>
        <v>510</v>
      </c>
      <c r="D993" t="str">
        <f>VLOOKUP($A993,'De Para'!$AI$2:$AL$1051,4,0)</f>
        <v>SUL</v>
      </c>
      <c r="E993">
        <v>0</v>
      </c>
      <c r="F993" s="7" t="str">
        <f>VLOOKUP($A993,'[1]PORTE 18-19'!$A$4:$M$1053,13,0)</f>
        <v>PORTE 2</v>
      </c>
      <c r="G993">
        <f>VLOOKUP($F993,'De Para'!$M$2:$O$7,3,0)</f>
        <v>70</v>
      </c>
      <c r="H993" s="7" t="str">
        <f>VLOOKUP($R993,'De Para'!$M$10:$N$25,2,0)</f>
        <v>PERFIL A</v>
      </c>
      <c r="I993" s="7" t="str">
        <f t="shared" ref="I993:I1032" si="112">F993&amp;" / "&amp;H993</f>
        <v>PORTE 2 / PERFIL A</v>
      </c>
      <c r="J993" s="1">
        <f>VLOOKUP($A993,'De Para'!$D$2:$E$1051,2,0)</f>
        <v>91593.53</v>
      </c>
      <c r="K993" s="1">
        <f>VLOOKUP($A993,'De Para'!$A$2:$B$1051,2,0)</f>
        <v>85349.639189442009</v>
      </c>
      <c r="L993" s="1">
        <f>VLOOKUP(A993,'De Para'!$G$2:$H$1050,2,0)</f>
        <v>43212.958069456137</v>
      </c>
      <c r="M993">
        <f>VLOOKUP($A993,'De Para'!$J$2:$K$1051,2,0)</f>
        <v>27</v>
      </c>
      <c r="N993">
        <f t="shared" si="108"/>
        <v>1</v>
      </c>
      <c r="O993">
        <f t="shared" si="109"/>
        <v>1</v>
      </c>
      <c r="P993">
        <f t="shared" si="110"/>
        <v>1</v>
      </c>
      <c r="Q993">
        <f t="shared" si="111"/>
        <v>1</v>
      </c>
      <c r="R993" t="str">
        <f t="shared" si="107"/>
        <v>1111</v>
      </c>
      <c r="S993" s="29" t="e">
        <f>J993/#REF!</f>
        <v>#REF!</v>
      </c>
      <c r="T993" s="29" t="e">
        <f>K993/#REF!</f>
        <v>#REF!</v>
      </c>
      <c r="U993" s="29" t="e">
        <f>L993/#REF!</f>
        <v>#REF!</v>
      </c>
      <c r="W993" t="str">
        <f>VLOOKUP(R993,'De Para'!$O$9:$P$25,2,FALSE)</f>
        <v>Lojas com todas as metas</v>
      </c>
      <c r="X993">
        <f>VLOOKUP(W993,content!$B:$C,2,FALSE)</f>
        <v>741869</v>
      </c>
      <c r="Y993">
        <f>VLOOKUP(F993&amp;W993,content!$E:$H,4,FALSE)</f>
        <v>741882</v>
      </c>
    </row>
    <row r="994" spans="1:25" x14ac:dyDescent="0.25">
      <c r="A994">
        <v>2086</v>
      </c>
      <c r="B994" t="str">
        <f>VLOOKUP($A994,'De Para'!$AI$2:$AL$1051,2,0)</f>
        <v>JAGUARIÚNA</v>
      </c>
      <c r="C994">
        <f>VLOOKUP($A994,'De Para'!$AI$2:$AL$1051,3,0)</f>
        <v>114</v>
      </c>
      <c r="D994" t="str">
        <f>VLOOKUP($A994,'De Para'!$AI$2:$AL$1051,4,0)</f>
        <v>SPI/CO</v>
      </c>
      <c r="E994">
        <v>0</v>
      </c>
      <c r="F994" s="7" t="str">
        <f>VLOOKUP($A994,'[1]PORTE 18-19'!$A$4:$M$1053,13,0)</f>
        <v>PORTE 1</v>
      </c>
      <c r="G994">
        <f>VLOOKUP($F994,'De Para'!$M$2:$O$7,3,0)</f>
        <v>65</v>
      </c>
      <c r="H994" s="7" t="str">
        <f>VLOOKUP($R994,'De Para'!$M$10:$N$25,2,0)</f>
        <v>PERFIL C</v>
      </c>
      <c r="I994" s="7" t="str">
        <f t="shared" si="112"/>
        <v>PORTE 1 / PERFIL C</v>
      </c>
      <c r="J994" s="1">
        <f>VLOOKUP($A994,'De Para'!$D$2:$E$1051,2,0)</f>
        <v>50715.219999999994</v>
      </c>
      <c r="K994" s="1">
        <f>VLOOKUP($A994,'De Para'!$A$2:$B$1051,2,0)</f>
        <v>0</v>
      </c>
      <c r="L994" s="1">
        <f>VLOOKUP(A994,'De Para'!$G$2:$H$1050,2,0)</f>
        <v>15275.412998318974</v>
      </c>
      <c r="M994">
        <f>VLOOKUP($A994,'De Para'!$J$2:$K$1051,2,0)</f>
        <v>18</v>
      </c>
      <c r="N994">
        <f t="shared" si="108"/>
        <v>1</v>
      </c>
      <c r="O994">
        <f t="shared" si="109"/>
        <v>0</v>
      </c>
      <c r="P994">
        <f t="shared" si="110"/>
        <v>1</v>
      </c>
      <c r="Q994">
        <f t="shared" si="111"/>
        <v>1</v>
      </c>
      <c r="R994" t="str">
        <f t="shared" ref="R994:R1032" si="113">IF($E994=0,N994&amp;O994&amp;P994&amp;Q994,N994&amp;0&amp;0&amp;Q994&amp;"M")</f>
        <v>1011</v>
      </c>
      <c r="S994" s="29" t="e">
        <f>J994/#REF!</f>
        <v>#REF!</v>
      </c>
      <c r="T994" s="29" t="e">
        <f>K994/#REF!</f>
        <v>#REF!</v>
      </c>
      <c r="U994" s="29" t="e">
        <f>L994/#REF!</f>
        <v>#REF!</v>
      </c>
      <c r="W994" t="str">
        <f>VLOOKUP(R994,'De Para'!$O$9:$P$25,2,FALSE)</f>
        <v>Lojas sem meta de Móveis</v>
      </c>
      <c r="X994">
        <f>VLOOKUP(W994,content!$B:$C,2,FALSE)</f>
        <v>741888</v>
      </c>
      <c r="Y994">
        <f>VLOOKUP(F994&amp;W994,content!$E:$H,4,FALSE)</f>
        <v>741860</v>
      </c>
    </row>
    <row r="995" spans="1:25" x14ac:dyDescent="0.25">
      <c r="A995">
        <v>2091</v>
      </c>
      <c r="B995" t="str">
        <f>VLOOKUP($A995,'De Para'!$AI$2:$AL$1051,2,0)</f>
        <v xml:space="preserve">CRUZ DAS ALMAS </v>
      </c>
      <c r="C995">
        <f>VLOOKUP($A995,'De Para'!$AI$2:$AL$1051,3,0)</f>
        <v>416</v>
      </c>
      <c r="D995" t="str">
        <f>VLOOKUP($A995,'De Para'!$AI$2:$AL$1051,4,0)</f>
        <v>MG/NE</v>
      </c>
      <c r="E995">
        <v>0</v>
      </c>
      <c r="F995" s="7" t="str">
        <f>VLOOKUP($A995,'[1]PORTE 18-19'!$A$4:$M$1053,13,0)</f>
        <v>PORTE 1</v>
      </c>
      <c r="G995">
        <f>VLOOKUP($F995,'De Para'!$M$2:$O$7,3,0)</f>
        <v>65</v>
      </c>
      <c r="H995" s="7" t="str">
        <f>VLOOKUP($R995,'De Para'!$M$10:$N$25,2,0)</f>
        <v>PERFIL A</v>
      </c>
      <c r="I995" s="7" t="str">
        <f t="shared" si="112"/>
        <v>PORTE 1 / PERFIL A</v>
      </c>
      <c r="J995" s="1">
        <f>VLOOKUP($A995,'De Para'!$D$2:$E$1051,2,0)</f>
        <v>55108.88</v>
      </c>
      <c r="K995" s="1">
        <f>VLOOKUP($A995,'De Para'!$A$2:$B$1051,2,0)</f>
        <v>83848.000000000015</v>
      </c>
      <c r="L995" s="1">
        <f>VLOOKUP(A995,'De Para'!$G$2:$H$1050,2,0)</f>
        <v>29046.853559926491</v>
      </c>
      <c r="M995">
        <f>VLOOKUP($A995,'De Para'!$J$2:$K$1051,2,0)</f>
        <v>66</v>
      </c>
      <c r="N995">
        <f t="shared" si="108"/>
        <v>1</v>
      </c>
      <c r="O995">
        <f t="shared" si="109"/>
        <v>1</v>
      </c>
      <c r="P995">
        <f t="shared" si="110"/>
        <v>1</v>
      </c>
      <c r="Q995">
        <f t="shared" si="111"/>
        <v>1</v>
      </c>
      <c r="R995" t="str">
        <f t="shared" si="113"/>
        <v>1111</v>
      </c>
      <c r="S995" s="29" t="e">
        <f>J995/#REF!</f>
        <v>#REF!</v>
      </c>
      <c r="T995" s="29" t="e">
        <f>K995/#REF!</f>
        <v>#REF!</v>
      </c>
      <c r="U995" s="29" t="e">
        <f>L995/#REF!</f>
        <v>#REF!</v>
      </c>
      <c r="W995" t="str">
        <f>VLOOKUP(R995,'De Para'!$O$9:$P$25,2,FALSE)</f>
        <v>Lojas com todas as metas</v>
      </c>
      <c r="X995">
        <f>VLOOKUP(W995,content!$B:$C,2,FALSE)</f>
        <v>741869</v>
      </c>
      <c r="Y995">
        <f>VLOOKUP(F995&amp;W995,content!$E:$H,4,FALSE)</f>
        <v>741858</v>
      </c>
    </row>
    <row r="996" spans="1:25" x14ac:dyDescent="0.25">
      <c r="A996">
        <v>2092</v>
      </c>
      <c r="B996" t="str">
        <f>VLOOKUP($A996,'De Para'!$AI$2:$AL$1051,2,0)</f>
        <v>SARANDI</v>
      </c>
      <c r="C996">
        <f>VLOOKUP($A996,'De Para'!$AI$2:$AL$1051,3,0)</f>
        <v>513</v>
      </c>
      <c r="D996" t="str">
        <f>VLOOKUP($A996,'De Para'!$AI$2:$AL$1051,4,0)</f>
        <v>SUL</v>
      </c>
      <c r="E996">
        <v>0</v>
      </c>
      <c r="F996" s="7" t="str">
        <f>VLOOKUP($A996,'[1]PORTE 18-19'!$A$4:$M$1053,13,0)</f>
        <v>PORTE 1</v>
      </c>
      <c r="G996">
        <f>VLOOKUP($F996,'De Para'!$M$2:$O$7,3,0)</f>
        <v>65</v>
      </c>
      <c r="H996" s="7" t="str">
        <f>VLOOKUP($R996,'De Para'!$M$10:$N$25,2,0)</f>
        <v>PERFIL A</v>
      </c>
      <c r="I996" s="7" t="str">
        <f t="shared" si="112"/>
        <v>PORTE 1 / PERFIL A</v>
      </c>
      <c r="J996" s="1">
        <f>VLOOKUP($A996,'De Para'!$D$2:$E$1051,2,0)</f>
        <v>90138.209999999992</v>
      </c>
      <c r="K996" s="1">
        <f>VLOOKUP($A996,'De Para'!$A$2:$B$1051,2,0)</f>
        <v>58640</v>
      </c>
      <c r="L996" s="1">
        <f>VLOOKUP(A996,'De Para'!$G$2:$H$1050,2,0)</f>
        <v>28479.265089820125</v>
      </c>
      <c r="M996">
        <f>VLOOKUP($A996,'De Para'!$J$2:$K$1051,2,0)</f>
        <v>30</v>
      </c>
      <c r="N996">
        <f t="shared" si="108"/>
        <v>1</v>
      </c>
      <c r="O996">
        <f t="shared" si="109"/>
        <v>1</v>
      </c>
      <c r="P996">
        <f t="shared" si="110"/>
        <v>1</v>
      </c>
      <c r="Q996">
        <f t="shared" si="111"/>
        <v>1</v>
      </c>
      <c r="R996" t="str">
        <f t="shared" si="113"/>
        <v>1111</v>
      </c>
      <c r="S996" s="29" t="e">
        <f>J996/#REF!</f>
        <v>#REF!</v>
      </c>
      <c r="T996" s="29" t="e">
        <f>K996/#REF!</f>
        <v>#REF!</v>
      </c>
      <c r="U996" s="29" t="e">
        <f>L996/#REF!</f>
        <v>#REF!</v>
      </c>
      <c r="W996" t="str">
        <f>VLOOKUP(R996,'De Para'!$O$9:$P$25,2,FALSE)</f>
        <v>Lojas com todas as metas</v>
      </c>
      <c r="X996">
        <f>VLOOKUP(W996,content!$B:$C,2,FALSE)</f>
        <v>741869</v>
      </c>
      <c r="Y996">
        <f>VLOOKUP(F996&amp;W996,content!$E:$H,4,FALSE)</f>
        <v>741858</v>
      </c>
    </row>
    <row r="997" spans="1:25" x14ac:dyDescent="0.25">
      <c r="A997">
        <v>2095</v>
      </c>
      <c r="B997" t="str">
        <f>VLOOKUP($A997,'De Para'!$AI$2:$AL$1051,2,0)</f>
        <v>NATAL IGAPÓ</v>
      </c>
      <c r="C997">
        <f>VLOOKUP($A997,'De Para'!$AI$2:$AL$1051,3,0)</f>
        <v>419</v>
      </c>
      <c r="D997" t="str">
        <f>VLOOKUP($A997,'De Para'!$AI$2:$AL$1051,4,0)</f>
        <v>MG/NE</v>
      </c>
      <c r="E997">
        <v>0</v>
      </c>
      <c r="F997" s="7" t="str">
        <f>VLOOKUP($A997,'[1]PORTE 18-19'!$A$4:$M$1053,13,0)</f>
        <v>PORTE 2</v>
      </c>
      <c r="G997">
        <f>VLOOKUP($F997,'De Para'!$M$2:$O$7,3,0)</f>
        <v>70</v>
      </c>
      <c r="H997" s="7" t="str">
        <f>VLOOKUP($R997,'De Para'!$M$10:$N$25,2,0)</f>
        <v>PERFIL A</v>
      </c>
      <c r="I997" s="7" t="str">
        <f t="shared" si="112"/>
        <v>PORTE 2 / PERFIL A</v>
      </c>
      <c r="J997" s="1">
        <f>VLOOKUP($A997,'De Para'!$D$2:$E$1051,2,0)</f>
        <v>90842.14</v>
      </c>
      <c r="K997" s="1">
        <f>VLOOKUP($A997,'De Para'!$A$2:$B$1051,2,0)</f>
        <v>202143.99999999997</v>
      </c>
      <c r="L997" s="1">
        <f>VLOOKUP(A997,'De Para'!$G$2:$H$1050,2,0)</f>
        <v>32142.624162130523</v>
      </c>
      <c r="M997">
        <f>VLOOKUP($A997,'De Para'!$J$2:$K$1051,2,0)</f>
        <v>33</v>
      </c>
      <c r="N997">
        <f t="shared" si="108"/>
        <v>1</v>
      </c>
      <c r="O997">
        <f t="shared" si="109"/>
        <v>1</v>
      </c>
      <c r="P997">
        <f t="shared" si="110"/>
        <v>1</v>
      </c>
      <c r="Q997">
        <f t="shared" si="111"/>
        <v>1</v>
      </c>
      <c r="R997" t="str">
        <f t="shared" si="113"/>
        <v>1111</v>
      </c>
      <c r="S997" s="29" t="e">
        <f>J997/#REF!</f>
        <v>#REF!</v>
      </c>
      <c r="T997" s="29" t="e">
        <f>K997/#REF!</f>
        <v>#REF!</v>
      </c>
      <c r="U997" s="29" t="e">
        <f>L997/#REF!</f>
        <v>#REF!</v>
      </c>
      <c r="W997" t="str">
        <f>VLOOKUP(R997,'De Para'!$O$9:$P$25,2,FALSE)</f>
        <v>Lojas com todas as metas</v>
      </c>
      <c r="X997">
        <f>VLOOKUP(W997,content!$B:$C,2,FALSE)</f>
        <v>741869</v>
      </c>
      <c r="Y997">
        <f>VLOOKUP(F997&amp;W997,content!$E:$H,4,FALSE)</f>
        <v>741882</v>
      </c>
    </row>
    <row r="998" spans="1:25" x14ac:dyDescent="0.25">
      <c r="A998">
        <v>2097</v>
      </c>
      <c r="B998" t="str">
        <f>VLOOKUP($A998,'De Para'!$AI$2:$AL$1051,2,0)</f>
        <v>CAMPO LIMPO PAULISTA - SP</v>
      </c>
      <c r="C998">
        <f>VLOOKUP($A998,'De Para'!$AI$2:$AL$1051,3,0)</f>
        <v>114</v>
      </c>
      <c r="D998" t="str">
        <f>VLOOKUP($A998,'De Para'!$AI$2:$AL$1051,4,0)</f>
        <v>SPI/CO</v>
      </c>
      <c r="E998">
        <v>0</v>
      </c>
      <c r="F998" s="7" t="str">
        <f>VLOOKUP($A998,'[1]PORTE 18-19'!$A$4:$M$1053,13,0)</f>
        <v>PORTE 1</v>
      </c>
      <c r="G998">
        <f>VLOOKUP($F998,'De Para'!$M$2:$O$7,3,0)</f>
        <v>65</v>
      </c>
      <c r="H998" s="7" t="str">
        <f>VLOOKUP($R998,'De Para'!$M$10:$N$25,2,0)</f>
        <v>PERFIL A</v>
      </c>
      <c r="I998" s="7" t="str">
        <f t="shared" si="112"/>
        <v>PORTE 1 / PERFIL A</v>
      </c>
      <c r="J998" s="1">
        <f>VLOOKUP($A998,'De Para'!$D$2:$E$1051,2,0)</f>
        <v>110875.65999999999</v>
      </c>
      <c r="K998" s="1">
        <f>VLOOKUP($A998,'De Para'!$A$2:$B$1051,2,0)</f>
        <v>49289.316210036275</v>
      </c>
      <c r="L998" s="1">
        <f>VLOOKUP(A998,'De Para'!$G$2:$H$1050,2,0)</f>
        <v>45288.617187948505</v>
      </c>
      <c r="M998">
        <f>VLOOKUP($A998,'De Para'!$J$2:$K$1051,2,0)</f>
        <v>32</v>
      </c>
      <c r="N998">
        <f t="shared" ref="N998:N1032" si="114">IF(J998&gt;0,1,0)</f>
        <v>1</v>
      </c>
      <c r="O998">
        <f t="shared" ref="O998:O1032" si="115">IF(K998&gt;0,1,0)</f>
        <v>1</v>
      </c>
      <c r="P998">
        <f t="shared" ref="P998:P1032" si="116">IF(L998&gt;0,1,0)</f>
        <v>1</v>
      </c>
      <c r="Q998">
        <f t="shared" ref="Q998:Q1032" si="117">IF(M998&gt;0,1,0)</f>
        <v>1</v>
      </c>
      <c r="R998" t="str">
        <f t="shared" si="113"/>
        <v>1111</v>
      </c>
      <c r="S998" s="29" t="e">
        <f>J998/#REF!</f>
        <v>#REF!</v>
      </c>
      <c r="T998" s="29" t="e">
        <f>K998/#REF!</f>
        <v>#REF!</v>
      </c>
      <c r="U998" s="29" t="e">
        <f>L998/#REF!</f>
        <v>#REF!</v>
      </c>
      <c r="W998" t="str">
        <f>VLOOKUP(R998,'De Para'!$O$9:$P$25,2,FALSE)</f>
        <v>Lojas com todas as metas</v>
      </c>
      <c r="X998">
        <f>VLOOKUP(W998,content!$B:$C,2,FALSE)</f>
        <v>741869</v>
      </c>
      <c r="Y998">
        <f>VLOOKUP(F998&amp;W998,content!$E:$H,4,FALSE)</f>
        <v>741858</v>
      </c>
    </row>
    <row r="999" spans="1:25" x14ac:dyDescent="0.25">
      <c r="A999">
        <v>2098</v>
      </c>
      <c r="B999" t="str">
        <f>VLOOKUP($A999,'De Para'!$AI$2:$AL$1051,2,0)</f>
        <v>GUARULHOS 6 - SP</v>
      </c>
      <c r="C999">
        <f>VLOOKUP($A999,'De Para'!$AI$2:$AL$1051,3,0)</f>
        <v>317</v>
      </c>
      <c r="D999" t="str">
        <f>VLOOKUP($A999,'De Para'!$AI$2:$AL$1051,4,0)</f>
        <v>GDE SP</v>
      </c>
      <c r="E999">
        <v>0</v>
      </c>
      <c r="F999" s="7" t="str">
        <f>VLOOKUP($A999,'[1]PORTE 18-19'!$A$4:$M$1053,13,0)</f>
        <v>PORTE 3</v>
      </c>
      <c r="G999">
        <f>VLOOKUP($F999,'De Para'!$M$2:$O$7,3,0)</f>
        <v>90</v>
      </c>
      <c r="H999" s="7" t="str">
        <f>VLOOKUP($R999,'De Para'!$M$10:$N$25,2,0)</f>
        <v>PERFIL A</v>
      </c>
      <c r="I999" s="7" t="str">
        <f t="shared" si="112"/>
        <v>PORTE 3 / PERFIL A</v>
      </c>
      <c r="J999" s="1">
        <f>VLOOKUP($A999,'De Para'!$D$2:$E$1051,2,0)</f>
        <v>303262.25000000006</v>
      </c>
      <c r="K999" s="1">
        <f>VLOOKUP($A999,'De Para'!$A$2:$B$1051,2,0)</f>
        <v>184283.96327880697</v>
      </c>
      <c r="L999" s="1">
        <f>VLOOKUP(A999,'De Para'!$G$2:$H$1050,2,0)</f>
        <v>93767.163159202435</v>
      </c>
      <c r="M999">
        <f>VLOOKUP($A999,'De Para'!$J$2:$K$1051,2,0)</f>
        <v>50</v>
      </c>
      <c r="N999">
        <f t="shared" si="114"/>
        <v>1</v>
      </c>
      <c r="O999">
        <f t="shared" si="115"/>
        <v>1</v>
      </c>
      <c r="P999">
        <f t="shared" si="116"/>
        <v>1</v>
      </c>
      <c r="Q999">
        <f t="shared" si="117"/>
        <v>1</v>
      </c>
      <c r="R999" t="str">
        <f t="shared" si="113"/>
        <v>1111</v>
      </c>
      <c r="S999" s="29" t="e">
        <f>J999/#REF!</f>
        <v>#REF!</v>
      </c>
      <c r="T999" s="29" t="e">
        <f>K999/#REF!</f>
        <v>#REF!</v>
      </c>
      <c r="U999" s="29" t="e">
        <f>L999/#REF!</f>
        <v>#REF!</v>
      </c>
      <c r="W999" t="str">
        <f>VLOOKUP(R999,'De Para'!$O$9:$P$25,2,FALSE)</f>
        <v>Lojas com todas as metas</v>
      </c>
      <c r="X999">
        <f>VLOOKUP(W999,content!$B:$C,2,FALSE)</f>
        <v>741869</v>
      </c>
      <c r="Y999">
        <f>VLOOKUP(F999&amp;W999,content!$E:$H,4,FALSE)</f>
        <v>741893</v>
      </c>
    </row>
    <row r="1000" spans="1:25" x14ac:dyDescent="0.25">
      <c r="A1000">
        <v>2101</v>
      </c>
      <c r="B1000" t="str">
        <f>VLOOKUP($A1000,'De Para'!$AI$2:$AL$1051,2,0)</f>
        <v>GUARABIRA</v>
      </c>
      <c r="C1000">
        <f>VLOOKUP($A1000,'De Para'!$AI$2:$AL$1051,3,0)</f>
        <v>419</v>
      </c>
      <c r="D1000" t="str">
        <f>VLOOKUP($A1000,'De Para'!$AI$2:$AL$1051,4,0)</f>
        <v>MG/NE</v>
      </c>
      <c r="E1000">
        <v>0</v>
      </c>
      <c r="F1000" s="7" t="str">
        <f>VLOOKUP($A1000,'[1]PORTE 18-19'!$A$4:$M$1053,13,0)</f>
        <v>PORTE 1</v>
      </c>
      <c r="G1000">
        <f>VLOOKUP($F1000,'De Para'!$M$2:$O$7,3,0)</f>
        <v>65</v>
      </c>
      <c r="H1000" s="7" t="str">
        <f>VLOOKUP($R1000,'De Para'!$M$10:$N$25,2,0)</f>
        <v>PERFIL A</v>
      </c>
      <c r="I1000" s="7" t="str">
        <f t="shared" si="112"/>
        <v>PORTE 1 / PERFIL A</v>
      </c>
      <c r="J1000" s="1">
        <f>VLOOKUP($A1000,'De Para'!$D$2:$E$1051,2,0)</f>
        <v>68514.23000000001</v>
      </c>
      <c r="K1000" s="1">
        <f>VLOOKUP($A1000,'De Para'!$A$2:$B$1051,2,0)</f>
        <v>93097.999999999971</v>
      </c>
      <c r="L1000" s="1">
        <f>VLOOKUP(A1000,'De Para'!$G$2:$H$1050,2,0)</f>
        <v>38769.134547201582</v>
      </c>
      <c r="M1000">
        <f>VLOOKUP($A1000,'De Para'!$J$2:$K$1051,2,0)</f>
        <v>55</v>
      </c>
      <c r="N1000">
        <f t="shared" si="114"/>
        <v>1</v>
      </c>
      <c r="O1000">
        <f t="shared" si="115"/>
        <v>1</v>
      </c>
      <c r="P1000">
        <f t="shared" si="116"/>
        <v>1</v>
      </c>
      <c r="Q1000">
        <f t="shared" si="117"/>
        <v>1</v>
      </c>
      <c r="R1000" t="str">
        <f t="shared" si="113"/>
        <v>1111</v>
      </c>
      <c r="S1000" s="29" t="e">
        <f>J1000/#REF!</f>
        <v>#REF!</v>
      </c>
      <c r="T1000" s="29" t="e">
        <f>K1000/#REF!</f>
        <v>#REF!</v>
      </c>
      <c r="U1000" s="29" t="e">
        <f>L1000/#REF!</f>
        <v>#REF!</v>
      </c>
      <c r="W1000" t="str">
        <f>VLOOKUP(R1000,'De Para'!$O$9:$P$25,2,FALSE)</f>
        <v>Lojas com todas as metas</v>
      </c>
      <c r="X1000">
        <f>VLOOKUP(W1000,content!$B:$C,2,FALSE)</f>
        <v>741869</v>
      </c>
      <c r="Y1000">
        <f>VLOOKUP(F1000&amp;W1000,content!$E:$H,4,FALSE)</f>
        <v>741858</v>
      </c>
    </row>
    <row r="1001" spans="1:25" x14ac:dyDescent="0.25">
      <c r="A1001">
        <v>2102</v>
      </c>
      <c r="B1001" t="str">
        <f>VLOOKUP($A1001,'De Para'!$AI$2:$AL$1051,2,0)</f>
        <v>MOCOCA 4</v>
      </c>
      <c r="C1001">
        <f>VLOOKUP($A1001,'De Para'!$AI$2:$AL$1051,3,0)</f>
        <v>111</v>
      </c>
      <c r="D1001" t="str">
        <f>VLOOKUP($A1001,'De Para'!$AI$2:$AL$1051,4,0)</f>
        <v>SPI/CO</v>
      </c>
      <c r="E1001">
        <v>0</v>
      </c>
      <c r="F1001" s="7" t="str">
        <f>VLOOKUP($A1001,'[1]PORTE 18-19'!$A$4:$M$1053,13,0)</f>
        <v>PORTE 1</v>
      </c>
      <c r="G1001">
        <f>VLOOKUP($F1001,'De Para'!$M$2:$O$7,3,0)</f>
        <v>65</v>
      </c>
      <c r="H1001" s="7" t="str">
        <f>VLOOKUP($R1001,'De Para'!$M$10:$N$25,2,0)</f>
        <v>PERFIL A</v>
      </c>
      <c r="I1001" s="7" t="str">
        <f t="shared" si="112"/>
        <v>PORTE 1 / PERFIL A</v>
      </c>
      <c r="J1001" s="1">
        <f>VLOOKUP($A1001,'De Para'!$D$2:$E$1051,2,0)</f>
        <v>92244.920000000027</v>
      </c>
      <c r="K1001" s="1">
        <f>VLOOKUP($A1001,'De Para'!$A$2:$B$1051,2,0)</f>
        <v>65575.756020754852</v>
      </c>
      <c r="L1001" s="1">
        <f>VLOOKUP(A1001,'De Para'!$G$2:$H$1050,2,0)</f>
        <v>33733.462562293236</v>
      </c>
      <c r="M1001">
        <f>VLOOKUP($A1001,'De Para'!$J$2:$K$1051,2,0)</f>
        <v>36</v>
      </c>
      <c r="N1001">
        <f t="shared" si="114"/>
        <v>1</v>
      </c>
      <c r="O1001">
        <f t="shared" si="115"/>
        <v>1</v>
      </c>
      <c r="P1001">
        <f t="shared" si="116"/>
        <v>1</v>
      </c>
      <c r="Q1001">
        <f t="shared" si="117"/>
        <v>1</v>
      </c>
      <c r="R1001" t="str">
        <f t="shared" si="113"/>
        <v>1111</v>
      </c>
      <c r="S1001" s="29" t="e">
        <f>J1001/#REF!</f>
        <v>#REF!</v>
      </c>
      <c r="T1001" s="29" t="e">
        <f>K1001/#REF!</f>
        <v>#REF!</v>
      </c>
      <c r="U1001" s="29" t="e">
        <f>L1001/#REF!</f>
        <v>#REF!</v>
      </c>
      <c r="W1001" t="str">
        <f>VLOOKUP(R1001,'De Para'!$O$9:$P$25,2,FALSE)</f>
        <v>Lojas com todas as metas</v>
      </c>
      <c r="X1001">
        <f>VLOOKUP(W1001,content!$B:$C,2,FALSE)</f>
        <v>741869</v>
      </c>
      <c r="Y1001">
        <f>VLOOKUP(F1001&amp;W1001,content!$E:$H,4,FALSE)</f>
        <v>741858</v>
      </c>
    </row>
    <row r="1002" spans="1:25" x14ac:dyDescent="0.25">
      <c r="A1002">
        <v>2103</v>
      </c>
      <c r="B1002" t="str">
        <f>VLOOKUP($A1002,'De Para'!$AI$2:$AL$1051,2,0)</f>
        <v>CARUARU 2</v>
      </c>
      <c r="C1002">
        <f>VLOOKUP($A1002,'De Para'!$AI$2:$AL$1051,3,0)</f>
        <v>417</v>
      </c>
      <c r="D1002" t="str">
        <f>VLOOKUP($A1002,'De Para'!$AI$2:$AL$1051,4,0)</f>
        <v>MG/NE</v>
      </c>
      <c r="E1002">
        <v>0</v>
      </c>
      <c r="F1002" s="7" t="str">
        <f>VLOOKUP($A1002,'[1]PORTE 18-19'!$A$4:$M$1053,13,0)</f>
        <v>PORTE 3</v>
      </c>
      <c r="G1002">
        <f>VLOOKUP($F1002,'De Para'!$M$2:$O$7,3,0)</f>
        <v>90</v>
      </c>
      <c r="H1002" s="7" t="str">
        <f>VLOOKUP($R1002,'De Para'!$M$10:$N$25,2,0)</f>
        <v>PERFIL A</v>
      </c>
      <c r="I1002" s="7" t="str">
        <f t="shared" si="112"/>
        <v>PORTE 3 / PERFIL A</v>
      </c>
      <c r="J1002" s="1">
        <f>VLOOKUP($A1002,'De Para'!$D$2:$E$1051,2,0)</f>
        <v>177654.03</v>
      </c>
      <c r="K1002" s="1">
        <f>VLOOKUP($A1002,'De Para'!$A$2:$B$1051,2,0)</f>
        <v>267457.38913853094</v>
      </c>
      <c r="L1002" s="1">
        <f>VLOOKUP(A1002,'De Para'!$G$2:$H$1050,2,0)</f>
        <v>69822.625545581395</v>
      </c>
      <c r="M1002">
        <f>VLOOKUP($A1002,'De Para'!$J$2:$K$1051,2,0)</f>
        <v>66</v>
      </c>
      <c r="N1002">
        <f t="shared" si="114"/>
        <v>1</v>
      </c>
      <c r="O1002">
        <f t="shared" si="115"/>
        <v>1</v>
      </c>
      <c r="P1002">
        <f t="shared" si="116"/>
        <v>1</v>
      </c>
      <c r="Q1002">
        <f t="shared" si="117"/>
        <v>1</v>
      </c>
      <c r="R1002" t="str">
        <f t="shared" si="113"/>
        <v>1111</v>
      </c>
      <c r="S1002" s="29" t="e">
        <f>J1002/#REF!</f>
        <v>#REF!</v>
      </c>
      <c r="T1002" s="29" t="e">
        <f>K1002/#REF!</f>
        <v>#REF!</v>
      </c>
      <c r="U1002" s="29" t="e">
        <f>L1002/#REF!</f>
        <v>#REF!</v>
      </c>
      <c r="W1002" t="str">
        <f>VLOOKUP(R1002,'De Para'!$O$9:$P$25,2,FALSE)</f>
        <v>Lojas com todas as metas</v>
      </c>
      <c r="X1002">
        <f>VLOOKUP(W1002,content!$B:$C,2,FALSE)</f>
        <v>741869</v>
      </c>
      <c r="Y1002">
        <f>VLOOKUP(F1002&amp;W1002,content!$E:$H,4,FALSE)</f>
        <v>741893</v>
      </c>
    </row>
    <row r="1003" spans="1:25" x14ac:dyDescent="0.25">
      <c r="A1003">
        <v>2104</v>
      </c>
      <c r="B1003" t="str">
        <f>VLOOKUP($A1003,'De Para'!$AI$2:$AL$1051,2,0)</f>
        <v>VINHEDO 2</v>
      </c>
      <c r="C1003">
        <f>VLOOKUP($A1003,'De Para'!$AI$2:$AL$1051,3,0)</f>
        <v>114</v>
      </c>
      <c r="D1003" t="str">
        <f>VLOOKUP($A1003,'De Para'!$AI$2:$AL$1051,4,0)</f>
        <v>SPI/CO</v>
      </c>
      <c r="E1003">
        <v>0</v>
      </c>
      <c r="F1003" s="7" t="str">
        <f>VLOOKUP($A1003,'[1]PORTE 18-19'!$A$4:$M$1053,13,0)</f>
        <v>PORTE 1</v>
      </c>
      <c r="G1003">
        <f>VLOOKUP($F1003,'De Para'!$M$2:$O$7,3,0)</f>
        <v>65</v>
      </c>
      <c r="H1003" s="7" t="str">
        <f>VLOOKUP($R1003,'De Para'!$M$10:$N$25,2,0)</f>
        <v>PERFIL A</v>
      </c>
      <c r="I1003" s="7" t="str">
        <f t="shared" si="112"/>
        <v>PORTE 1 / PERFIL A</v>
      </c>
      <c r="J1003" s="1">
        <f>VLOOKUP($A1003,'De Para'!$D$2:$E$1051,2,0)</f>
        <v>77007.160000000018</v>
      </c>
      <c r="K1003" s="1">
        <f>VLOOKUP($A1003,'De Para'!$A$2:$B$1051,2,0)</f>
        <v>36149.000000000015</v>
      </c>
      <c r="L1003" s="1">
        <f>VLOOKUP(A1003,'De Para'!$G$2:$H$1050,2,0)</f>
        <v>37291.807533993247</v>
      </c>
      <c r="M1003">
        <f>VLOOKUP($A1003,'De Para'!$J$2:$K$1051,2,0)</f>
        <v>27</v>
      </c>
      <c r="N1003">
        <f t="shared" si="114"/>
        <v>1</v>
      </c>
      <c r="O1003">
        <f t="shared" si="115"/>
        <v>1</v>
      </c>
      <c r="P1003">
        <f t="shared" si="116"/>
        <v>1</v>
      </c>
      <c r="Q1003">
        <f t="shared" si="117"/>
        <v>1</v>
      </c>
      <c r="R1003" t="str">
        <f t="shared" si="113"/>
        <v>1111</v>
      </c>
      <c r="S1003" s="29" t="e">
        <f>J1003/#REF!</f>
        <v>#REF!</v>
      </c>
      <c r="T1003" s="29" t="e">
        <f>K1003/#REF!</f>
        <v>#REF!</v>
      </c>
      <c r="U1003" s="29" t="e">
        <f>L1003/#REF!</f>
        <v>#REF!</v>
      </c>
      <c r="W1003" t="str">
        <f>VLOOKUP(R1003,'De Para'!$O$9:$P$25,2,FALSE)</f>
        <v>Lojas com todas as metas</v>
      </c>
      <c r="X1003">
        <f>VLOOKUP(W1003,content!$B:$C,2,FALSE)</f>
        <v>741869</v>
      </c>
      <c r="Y1003">
        <f>VLOOKUP(F1003&amp;W1003,content!$E:$H,4,FALSE)</f>
        <v>741858</v>
      </c>
    </row>
    <row r="1004" spans="1:25" x14ac:dyDescent="0.25">
      <c r="A1004">
        <v>2105</v>
      </c>
      <c r="B1004" t="str">
        <f>VLOOKUP($A1004,'De Para'!$AI$2:$AL$1051,2,0)</f>
        <v>MAMANGUAPÉ</v>
      </c>
      <c r="C1004">
        <f>VLOOKUP($A1004,'De Para'!$AI$2:$AL$1051,3,0)</f>
        <v>419</v>
      </c>
      <c r="D1004" t="str">
        <f>VLOOKUP($A1004,'De Para'!$AI$2:$AL$1051,4,0)</f>
        <v>MG/NE</v>
      </c>
      <c r="E1004">
        <v>0</v>
      </c>
      <c r="F1004" s="7" t="str">
        <f>VLOOKUP($A1004,'[1]PORTE 18-19'!$A$4:$M$1053,13,0)</f>
        <v>PORTE 1</v>
      </c>
      <c r="G1004">
        <f>VLOOKUP($F1004,'De Para'!$M$2:$O$7,3,0)</f>
        <v>65</v>
      </c>
      <c r="H1004" s="7" t="str">
        <f>VLOOKUP($R1004,'De Para'!$M$10:$N$25,2,0)</f>
        <v>PERFIL A</v>
      </c>
      <c r="I1004" s="7" t="str">
        <f t="shared" si="112"/>
        <v>PORTE 1 / PERFIL A</v>
      </c>
      <c r="J1004" s="1">
        <f>VLOOKUP($A1004,'De Para'!$D$2:$E$1051,2,0)</f>
        <v>93013.16</v>
      </c>
      <c r="K1004" s="1">
        <f>VLOOKUP($A1004,'De Para'!$A$2:$B$1051,2,0)</f>
        <v>137923</v>
      </c>
      <c r="L1004" s="1">
        <f>VLOOKUP(A1004,'De Para'!$G$2:$H$1050,2,0)</f>
        <v>30920.986206695252</v>
      </c>
      <c r="M1004">
        <f>VLOOKUP($A1004,'De Para'!$J$2:$K$1051,2,0)</f>
        <v>50</v>
      </c>
      <c r="N1004">
        <f t="shared" si="114"/>
        <v>1</v>
      </c>
      <c r="O1004">
        <f t="shared" si="115"/>
        <v>1</v>
      </c>
      <c r="P1004">
        <f t="shared" si="116"/>
        <v>1</v>
      </c>
      <c r="Q1004">
        <f t="shared" si="117"/>
        <v>1</v>
      </c>
      <c r="R1004" t="str">
        <f t="shared" si="113"/>
        <v>1111</v>
      </c>
      <c r="S1004" s="29" t="e">
        <f>J1004/#REF!</f>
        <v>#REF!</v>
      </c>
      <c r="T1004" s="29" t="e">
        <f>K1004/#REF!</f>
        <v>#REF!</v>
      </c>
      <c r="U1004" s="29" t="e">
        <f>L1004/#REF!</f>
        <v>#REF!</v>
      </c>
      <c r="W1004" t="str">
        <f>VLOOKUP(R1004,'De Para'!$O$9:$P$25,2,FALSE)</f>
        <v>Lojas com todas as metas</v>
      </c>
      <c r="X1004">
        <f>VLOOKUP(W1004,content!$B:$C,2,FALSE)</f>
        <v>741869</v>
      </c>
      <c r="Y1004">
        <f>VLOOKUP(F1004&amp;W1004,content!$E:$H,4,FALSE)</f>
        <v>741858</v>
      </c>
    </row>
    <row r="1005" spans="1:25" x14ac:dyDescent="0.25">
      <c r="A1005">
        <v>2106</v>
      </c>
      <c r="B1005" t="str">
        <f>VLOOKUP($A1005,'De Para'!$AI$2:$AL$1051,2,0)</f>
        <v>LIMOEIRO 2</v>
      </c>
      <c r="C1005">
        <f>VLOOKUP($A1005,'De Para'!$AI$2:$AL$1051,3,0)</f>
        <v>417</v>
      </c>
      <c r="D1005" t="str">
        <f>VLOOKUP($A1005,'De Para'!$AI$2:$AL$1051,4,0)</f>
        <v>MG/NE</v>
      </c>
      <c r="E1005">
        <v>0</v>
      </c>
      <c r="F1005" s="7" t="str">
        <f>VLOOKUP($A1005,'[1]PORTE 18-19'!$A$4:$M$1053,13,0)</f>
        <v>PORTE 1</v>
      </c>
      <c r="G1005">
        <f>VLOOKUP($F1005,'De Para'!$M$2:$O$7,3,0)</f>
        <v>65</v>
      </c>
      <c r="H1005" s="7" t="str">
        <f>VLOOKUP($R1005,'De Para'!$M$10:$N$25,2,0)</f>
        <v>PERFIL A</v>
      </c>
      <c r="I1005" s="7" t="str">
        <f t="shared" si="112"/>
        <v>PORTE 1 / PERFIL A</v>
      </c>
      <c r="J1005" s="1">
        <f>VLOOKUP($A1005,'De Para'!$D$2:$E$1051,2,0)</f>
        <v>50875.520000000019</v>
      </c>
      <c r="K1005" s="1">
        <f>VLOOKUP($A1005,'De Para'!$A$2:$B$1051,2,0)</f>
        <v>40225.999999999993</v>
      </c>
      <c r="L1005" s="1">
        <f>VLOOKUP(A1005,'De Para'!$G$2:$H$1050,2,0)</f>
        <v>37820.519294127691</v>
      </c>
      <c r="M1005">
        <f>VLOOKUP($A1005,'De Para'!$J$2:$K$1051,2,0)</f>
        <v>99</v>
      </c>
      <c r="N1005">
        <f t="shared" si="114"/>
        <v>1</v>
      </c>
      <c r="O1005">
        <f t="shared" si="115"/>
        <v>1</v>
      </c>
      <c r="P1005">
        <f t="shared" si="116"/>
        <v>1</v>
      </c>
      <c r="Q1005">
        <f t="shared" si="117"/>
        <v>1</v>
      </c>
      <c r="R1005" t="str">
        <f t="shared" si="113"/>
        <v>1111</v>
      </c>
      <c r="S1005" s="29" t="e">
        <f>J1005/#REF!</f>
        <v>#REF!</v>
      </c>
      <c r="T1005" s="29" t="e">
        <f>K1005/#REF!</f>
        <v>#REF!</v>
      </c>
      <c r="U1005" s="29" t="e">
        <f>L1005/#REF!</f>
        <v>#REF!</v>
      </c>
      <c r="W1005" t="str">
        <f>VLOOKUP(R1005,'De Para'!$O$9:$P$25,2,FALSE)</f>
        <v>Lojas com todas as metas</v>
      </c>
      <c r="X1005">
        <f>VLOOKUP(W1005,content!$B:$C,2,FALSE)</f>
        <v>741869</v>
      </c>
      <c r="Y1005">
        <f>VLOOKUP(F1005&amp;W1005,content!$E:$H,4,FALSE)</f>
        <v>741858</v>
      </c>
    </row>
    <row r="1006" spans="1:25" x14ac:dyDescent="0.25">
      <c r="A1006">
        <v>2109</v>
      </c>
      <c r="B1006" t="str">
        <f>VLOOKUP($A1006,'De Para'!$AI$2:$AL$1051,2,0)</f>
        <v>QUIOSQUE SHOP PÁTIO CIANE</v>
      </c>
      <c r="C1006">
        <f>VLOOKUP($A1006,'De Para'!$AI$2:$AL$1051,3,0)</f>
        <v>115</v>
      </c>
      <c r="D1006" t="str">
        <f>VLOOKUP($A1006,'De Para'!$AI$2:$AL$1051,4,0)</f>
        <v>SPI/CO</v>
      </c>
      <c r="E1006">
        <v>0</v>
      </c>
      <c r="F1006" s="7" t="str">
        <f>VLOOKUP($A1006,'[1]PORTE 18-19'!$A$4:$M$1053,13,0)</f>
        <v>PORTE 1</v>
      </c>
      <c r="G1006">
        <f>VLOOKUP($F1006,'De Para'!$M$2:$O$7,3,0)</f>
        <v>65</v>
      </c>
      <c r="H1006" s="7" t="str">
        <f>VLOOKUP($R1006,'De Para'!$M$10:$N$25,2,0)</f>
        <v>PERFIL G</v>
      </c>
      <c r="I1006" s="7" t="str">
        <f t="shared" si="112"/>
        <v>PORTE 1 / PERFIL G</v>
      </c>
      <c r="J1006" s="1">
        <f>VLOOKUP($A1006,'De Para'!$D$2:$E$1051,2,0)</f>
        <v>15203.470000000001</v>
      </c>
      <c r="K1006" s="1">
        <f>VLOOKUP($A1006,'De Para'!$A$2:$B$1051,2,0)</f>
        <v>0</v>
      </c>
      <c r="L1006" s="1">
        <f>VLOOKUP(A1006,'De Para'!$G$2:$H$1050,2,0)</f>
        <v>0</v>
      </c>
      <c r="M1006">
        <f>VLOOKUP($A1006,'De Para'!$J$2:$K$1051,2,0)</f>
        <v>23</v>
      </c>
      <c r="N1006">
        <f t="shared" si="114"/>
        <v>1</v>
      </c>
      <c r="O1006">
        <f t="shared" si="115"/>
        <v>0</v>
      </c>
      <c r="P1006">
        <f t="shared" si="116"/>
        <v>0</v>
      </c>
      <c r="Q1006">
        <f t="shared" si="117"/>
        <v>1</v>
      </c>
      <c r="R1006" t="str">
        <f t="shared" si="113"/>
        <v>1001</v>
      </c>
      <c r="S1006" s="29" t="e">
        <f>J1006/#REF!</f>
        <v>#REF!</v>
      </c>
      <c r="T1006" s="29" t="e">
        <f>K1006/#REF!</f>
        <v>#REF!</v>
      </c>
      <c r="U1006" s="29" t="e">
        <f>L1006/#REF!</f>
        <v>#REF!</v>
      </c>
      <c r="W1006" t="str">
        <f>VLOOKUP(R1006,'De Para'!$O$9:$P$25,2,FALSE)</f>
        <v>Lojas sem meta de Móveis e Eletroportáteis</v>
      </c>
      <c r="X1006">
        <f>VLOOKUP(W1006,content!$B:$C,2,FALSE)</f>
        <v>741885</v>
      </c>
      <c r="Y1006">
        <f>VLOOKUP(F1006&amp;W1006,content!$E:$H,4,FALSE)</f>
        <v>741864</v>
      </c>
    </row>
    <row r="1007" spans="1:25" x14ac:dyDescent="0.25">
      <c r="A1007">
        <v>2110</v>
      </c>
      <c r="B1007" t="str">
        <f>VLOOKUP($A1007,'De Para'!$AI$2:$AL$1051,2,0)</f>
        <v>QUIOSQUE SHOP JARAGUÁ CENESP</v>
      </c>
      <c r="C1007">
        <f>VLOOKUP($A1007,'De Para'!$AI$2:$AL$1051,3,0)</f>
        <v>313</v>
      </c>
      <c r="D1007" t="str">
        <f>VLOOKUP($A1007,'De Para'!$AI$2:$AL$1051,4,0)</f>
        <v>GDE SP</v>
      </c>
      <c r="E1007">
        <v>0</v>
      </c>
      <c r="F1007" s="7" t="str">
        <f>VLOOKUP($A1007,'[1]PORTE 18-19'!$A$4:$M$1053,13,0)</f>
        <v>PORTE 1</v>
      </c>
      <c r="G1007">
        <f>VLOOKUP($F1007,'De Para'!$M$2:$O$7,3,0)</f>
        <v>65</v>
      </c>
      <c r="H1007" s="7" t="str">
        <f>VLOOKUP($R1007,'De Para'!$M$10:$N$25,2,0)</f>
        <v>PERFIL I</v>
      </c>
      <c r="I1007" s="7" t="str">
        <f t="shared" si="112"/>
        <v>PORTE 1 / PERFIL I</v>
      </c>
      <c r="J1007" s="1">
        <f>VLOOKUP($A1007,'De Para'!$D$2:$E$1051,2,0)</f>
        <v>0</v>
      </c>
      <c r="K1007" s="1">
        <f>VLOOKUP($A1007,'De Para'!$A$2:$B$1051,2,0)</f>
        <v>0</v>
      </c>
      <c r="L1007" s="1">
        <f>VLOOKUP(A1007,'De Para'!$G$2:$H$1050,2,0)</f>
        <v>0</v>
      </c>
      <c r="M1007">
        <f>VLOOKUP($A1007,'De Para'!$J$2:$K$1051,2,0)</f>
        <v>9</v>
      </c>
      <c r="N1007">
        <f t="shared" si="114"/>
        <v>0</v>
      </c>
      <c r="O1007">
        <f t="shared" si="115"/>
        <v>0</v>
      </c>
      <c r="P1007">
        <f t="shared" si="116"/>
        <v>0</v>
      </c>
      <c r="Q1007">
        <f t="shared" si="117"/>
        <v>1</v>
      </c>
      <c r="R1007" t="str">
        <f t="shared" si="113"/>
        <v>0001</v>
      </c>
      <c r="S1007" s="29" t="e">
        <f>J1007/#REF!</f>
        <v>#REF!</v>
      </c>
      <c r="T1007" s="29" t="e">
        <f>K1007/#REF!</f>
        <v>#REF!</v>
      </c>
      <c r="U1007" s="29" t="e">
        <f>L1007/#REF!</f>
        <v>#REF!</v>
      </c>
      <c r="W1007" t="str">
        <f>VLOOKUP(R1007,'De Para'!$O$9:$P$25,2,FALSE)</f>
        <v>Lojas sem meta de CDC, Móveis e Eletroportáteis</v>
      </c>
      <c r="X1007">
        <f>VLOOKUP(W1007,content!$B:$C,2,FALSE)</f>
        <v>741879</v>
      </c>
      <c r="Y1007">
        <f>VLOOKUP(F1007&amp;W1007,content!$E:$H,4,FALSE)</f>
        <v>741866</v>
      </c>
    </row>
    <row r="1008" spans="1:25" x14ac:dyDescent="0.25">
      <c r="A1008">
        <v>2111</v>
      </c>
      <c r="B1008" t="str">
        <f>VLOOKUP($A1008,'De Para'!$AI$2:$AL$1051,2,0)</f>
        <v>VARGEM GRANDE PAULISTA</v>
      </c>
      <c r="C1008">
        <f>VLOOKUP($A1008,'De Para'!$AI$2:$AL$1051,3,0)</f>
        <v>313</v>
      </c>
      <c r="D1008" t="str">
        <f>VLOOKUP($A1008,'De Para'!$AI$2:$AL$1051,4,0)</f>
        <v>GDE SP</v>
      </c>
      <c r="E1008">
        <v>0</v>
      </c>
      <c r="F1008" s="7" t="str">
        <f>VLOOKUP($A1008,'[1]PORTE 18-19'!$A$4:$M$1053,13,0)</f>
        <v>PORTE 2</v>
      </c>
      <c r="G1008">
        <f>VLOOKUP($F1008,'De Para'!$M$2:$O$7,3,0)</f>
        <v>70</v>
      </c>
      <c r="H1008" s="7" t="str">
        <f>VLOOKUP($R1008,'De Para'!$M$10:$N$25,2,0)</f>
        <v>PERFIL A</v>
      </c>
      <c r="I1008" s="7" t="str">
        <f t="shared" si="112"/>
        <v>PORTE 2 / PERFIL A</v>
      </c>
      <c r="J1008" s="1">
        <f>VLOOKUP($A1008,'De Para'!$D$2:$E$1051,2,0)</f>
        <v>118588.06999999998</v>
      </c>
      <c r="K1008" s="1">
        <f>VLOOKUP($A1008,'De Para'!$A$2:$B$1051,2,0)</f>
        <v>74662.000000000015</v>
      </c>
      <c r="L1008" s="1">
        <f>VLOOKUP(A1008,'De Para'!$G$2:$H$1050,2,0)</f>
        <v>64243.083658237287</v>
      </c>
      <c r="M1008">
        <f>VLOOKUP($A1008,'De Para'!$J$2:$K$1051,2,0)</f>
        <v>9</v>
      </c>
      <c r="N1008">
        <f t="shared" si="114"/>
        <v>1</v>
      </c>
      <c r="O1008">
        <f t="shared" si="115"/>
        <v>1</v>
      </c>
      <c r="P1008">
        <f t="shared" si="116"/>
        <v>1</v>
      </c>
      <c r="Q1008">
        <f t="shared" si="117"/>
        <v>1</v>
      </c>
      <c r="R1008" t="str">
        <f t="shared" si="113"/>
        <v>1111</v>
      </c>
      <c r="S1008" s="29" t="e">
        <f>J1008/#REF!</f>
        <v>#REF!</v>
      </c>
      <c r="T1008" s="29" t="e">
        <f>K1008/#REF!</f>
        <v>#REF!</v>
      </c>
      <c r="U1008" s="29" t="e">
        <f>L1008/#REF!</f>
        <v>#REF!</v>
      </c>
      <c r="W1008" t="str">
        <f>VLOOKUP(R1008,'De Para'!$O$9:$P$25,2,FALSE)</f>
        <v>Lojas com todas as metas</v>
      </c>
      <c r="X1008">
        <f>VLOOKUP(W1008,content!$B:$C,2,FALSE)</f>
        <v>741869</v>
      </c>
      <c r="Y1008">
        <f>VLOOKUP(F1008&amp;W1008,content!$E:$H,4,FALSE)</f>
        <v>741882</v>
      </c>
    </row>
    <row r="1009" spans="1:25" x14ac:dyDescent="0.25">
      <c r="A1009">
        <v>2112</v>
      </c>
      <c r="B1009" t="str">
        <f>VLOOKUP($A1009,'De Para'!$AI$2:$AL$1051,2,0)</f>
        <v>SURUBIM 2</v>
      </c>
      <c r="C1009">
        <f>VLOOKUP($A1009,'De Para'!$AI$2:$AL$1051,3,0)</f>
        <v>417</v>
      </c>
      <c r="D1009" t="str">
        <f>VLOOKUP($A1009,'De Para'!$AI$2:$AL$1051,4,0)</f>
        <v>MG/NE</v>
      </c>
      <c r="E1009">
        <v>0</v>
      </c>
      <c r="F1009" s="7" t="str">
        <f>VLOOKUP($A1009,'[1]PORTE 18-19'!$A$4:$M$1053,13,0)</f>
        <v>PORTE 2</v>
      </c>
      <c r="G1009">
        <f>VLOOKUP($F1009,'De Para'!$M$2:$O$7,3,0)</f>
        <v>70</v>
      </c>
      <c r="H1009" s="7" t="str">
        <f>VLOOKUP($R1009,'De Para'!$M$10:$N$25,2,0)</f>
        <v>PERFIL A</v>
      </c>
      <c r="I1009" s="7" t="str">
        <f t="shared" si="112"/>
        <v>PORTE 2 / PERFIL A</v>
      </c>
      <c r="J1009" s="1">
        <f>VLOOKUP($A1009,'De Para'!$D$2:$E$1051,2,0)</f>
        <v>64170.749999999993</v>
      </c>
      <c r="K1009" s="1">
        <f>VLOOKUP($A1009,'De Para'!$A$2:$B$1051,2,0)</f>
        <v>117806</v>
      </c>
      <c r="L1009" s="1">
        <f>VLOOKUP(A1009,'De Para'!$G$2:$H$1050,2,0)</f>
        <v>32871.464241411297</v>
      </c>
      <c r="M1009">
        <f>VLOOKUP($A1009,'De Para'!$J$2:$K$1051,2,0)</f>
        <v>143</v>
      </c>
      <c r="N1009">
        <f t="shared" si="114"/>
        <v>1</v>
      </c>
      <c r="O1009">
        <f t="shared" si="115"/>
        <v>1</v>
      </c>
      <c r="P1009">
        <f t="shared" si="116"/>
        <v>1</v>
      </c>
      <c r="Q1009">
        <f t="shared" si="117"/>
        <v>1</v>
      </c>
      <c r="R1009" t="str">
        <f t="shared" si="113"/>
        <v>1111</v>
      </c>
      <c r="S1009" s="29" t="e">
        <f>J1009/#REF!</f>
        <v>#REF!</v>
      </c>
      <c r="T1009" s="29" t="e">
        <f>K1009/#REF!</f>
        <v>#REF!</v>
      </c>
      <c r="U1009" s="29" t="e">
        <f>L1009/#REF!</f>
        <v>#REF!</v>
      </c>
      <c r="W1009" t="str">
        <f>VLOOKUP(R1009,'De Para'!$O$9:$P$25,2,FALSE)</f>
        <v>Lojas com todas as metas</v>
      </c>
      <c r="X1009">
        <f>VLOOKUP(W1009,content!$B:$C,2,FALSE)</f>
        <v>741869</v>
      </c>
      <c r="Y1009">
        <f>VLOOKUP(F1009&amp;W1009,content!$E:$H,4,FALSE)</f>
        <v>741882</v>
      </c>
    </row>
    <row r="1010" spans="1:25" x14ac:dyDescent="0.25">
      <c r="A1010">
        <v>2115</v>
      </c>
      <c r="B1010" t="str">
        <f>VLOOKUP($A1010,'De Para'!$AI$2:$AL$1051,2,0)</f>
        <v>NAVEGANTES</v>
      </c>
      <c r="C1010">
        <f>VLOOKUP($A1010,'De Para'!$AI$2:$AL$1051,3,0)</f>
        <v>511</v>
      </c>
      <c r="D1010" t="str">
        <f>VLOOKUP($A1010,'De Para'!$AI$2:$AL$1051,4,0)</f>
        <v>SUL</v>
      </c>
      <c r="E1010">
        <v>0</v>
      </c>
      <c r="F1010" s="7" t="str">
        <f>VLOOKUP($A1010,'[1]PORTE 18-19'!$A$4:$M$1053,13,0)</f>
        <v>PORTE 1</v>
      </c>
      <c r="G1010">
        <f>VLOOKUP($F1010,'De Para'!$M$2:$O$7,3,0)</f>
        <v>65</v>
      </c>
      <c r="H1010" s="7" t="str">
        <f>VLOOKUP($R1010,'De Para'!$M$10:$N$25,2,0)</f>
        <v>PERFIL A</v>
      </c>
      <c r="I1010" s="7" t="str">
        <f t="shared" si="112"/>
        <v>PORTE 1 / PERFIL A</v>
      </c>
      <c r="J1010" s="1">
        <f>VLOOKUP($A1010,'De Para'!$D$2:$E$1051,2,0)</f>
        <v>91498.239999999991</v>
      </c>
      <c r="K1010" s="1">
        <f>VLOOKUP($A1010,'De Para'!$A$2:$B$1051,2,0)</f>
        <v>89436.000000000015</v>
      </c>
      <c r="L1010" s="1">
        <f>VLOOKUP(A1010,'De Para'!$G$2:$H$1050,2,0)</f>
        <v>22685.558364072691</v>
      </c>
      <c r="M1010">
        <f>VLOOKUP($A1010,'De Para'!$J$2:$K$1051,2,0)</f>
        <v>30</v>
      </c>
      <c r="N1010">
        <f t="shared" si="114"/>
        <v>1</v>
      </c>
      <c r="O1010">
        <f t="shared" si="115"/>
        <v>1</v>
      </c>
      <c r="P1010">
        <f t="shared" si="116"/>
        <v>1</v>
      </c>
      <c r="Q1010">
        <f t="shared" si="117"/>
        <v>1</v>
      </c>
      <c r="R1010" t="str">
        <f t="shared" si="113"/>
        <v>1111</v>
      </c>
      <c r="S1010" s="29" t="e">
        <f>J1010/#REF!</f>
        <v>#REF!</v>
      </c>
      <c r="T1010" s="29" t="e">
        <f>K1010/#REF!</f>
        <v>#REF!</v>
      </c>
      <c r="U1010" s="29" t="e">
        <f>L1010/#REF!</f>
        <v>#REF!</v>
      </c>
      <c r="W1010" t="str">
        <f>VLOOKUP(R1010,'De Para'!$O$9:$P$25,2,FALSE)</f>
        <v>Lojas com todas as metas</v>
      </c>
      <c r="X1010">
        <f>VLOOKUP(W1010,content!$B:$C,2,FALSE)</f>
        <v>741869</v>
      </c>
      <c r="Y1010">
        <f>VLOOKUP(F1010&amp;W1010,content!$E:$H,4,FALSE)</f>
        <v>741858</v>
      </c>
    </row>
    <row r="1011" spans="1:25" x14ac:dyDescent="0.25">
      <c r="A1011">
        <v>2116</v>
      </c>
      <c r="B1011" t="str">
        <f>VLOOKUP($A1011,'De Para'!$AI$2:$AL$1051,2,0)</f>
        <v>PAULO AFONSO - BA</v>
      </c>
      <c r="C1011">
        <f>VLOOKUP($A1011,'De Para'!$AI$2:$AL$1051,3,0)</f>
        <v>419</v>
      </c>
      <c r="D1011" t="str">
        <f>VLOOKUP($A1011,'De Para'!$AI$2:$AL$1051,4,0)</f>
        <v>MG/NE</v>
      </c>
      <c r="E1011">
        <v>0</v>
      </c>
      <c r="F1011" s="7" t="str">
        <f>VLOOKUP($A1011,'[1]PORTE 18-19'!$A$4:$M$1053,13,0)</f>
        <v>PORTE 2</v>
      </c>
      <c r="G1011">
        <f>VLOOKUP($F1011,'De Para'!$M$2:$O$7,3,0)</f>
        <v>70</v>
      </c>
      <c r="H1011" s="7" t="str">
        <f>VLOOKUP($R1011,'De Para'!$M$10:$N$25,2,0)</f>
        <v>PERFIL A</v>
      </c>
      <c r="I1011" s="7" t="str">
        <f t="shared" si="112"/>
        <v>PORTE 2 / PERFIL A</v>
      </c>
      <c r="J1011" s="1">
        <f>VLOOKUP($A1011,'De Para'!$D$2:$E$1051,2,0)</f>
        <v>77656.33</v>
      </c>
      <c r="K1011" s="1">
        <f>VLOOKUP($A1011,'De Para'!$A$2:$B$1051,2,0)</f>
        <v>101628.94409945642</v>
      </c>
      <c r="L1011" s="1">
        <f>VLOOKUP(A1011,'De Para'!$G$2:$H$1050,2,0)</f>
        <v>29957.177665215109</v>
      </c>
      <c r="M1011">
        <f>VLOOKUP($A1011,'De Para'!$J$2:$K$1051,2,0)</f>
        <v>39</v>
      </c>
      <c r="N1011">
        <f t="shared" si="114"/>
        <v>1</v>
      </c>
      <c r="O1011">
        <f t="shared" si="115"/>
        <v>1</v>
      </c>
      <c r="P1011">
        <f t="shared" si="116"/>
        <v>1</v>
      </c>
      <c r="Q1011">
        <f t="shared" si="117"/>
        <v>1</v>
      </c>
      <c r="R1011" t="str">
        <f t="shared" si="113"/>
        <v>1111</v>
      </c>
      <c r="S1011" s="29" t="e">
        <f>J1011/#REF!</f>
        <v>#REF!</v>
      </c>
      <c r="T1011" s="29" t="e">
        <f>K1011/#REF!</f>
        <v>#REF!</v>
      </c>
      <c r="U1011" s="29" t="e">
        <f>L1011/#REF!</f>
        <v>#REF!</v>
      </c>
      <c r="W1011" t="str">
        <f>VLOOKUP(R1011,'De Para'!$O$9:$P$25,2,FALSE)</f>
        <v>Lojas com todas as metas</v>
      </c>
      <c r="X1011">
        <f>VLOOKUP(W1011,content!$B:$C,2,FALSE)</f>
        <v>741869</v>
      </c>
      <c r="Y1011">
        <f>VLOOKUP(F1011&amp;W1011,content!$E:$H,4,FALSE)</f>
        <v>741882</v>
      </c>
    </row>
    <row r="1012" spans="1:25" x14ac:dyDescent="0.25">
      <c r="A1012">
        <v>2118</v>
      </c>
      <c r="B1012" t="str">
        <f>VLOOKUP($A1012,'De Para'!$AI$2:$AL$1051,2,0)</f>
        <v>CAMARAGIBE 2</v>
      </c>
      <c r="C1012">
        <f>VLOOKUP($A1012,'De Para'!$AI$2:$AL$1051,3,0)</f>
        <v>417</v>
      </c>
      <c r="D1012" t="str">
        <f>VLOOKUP($A1012,'De Para'!$AI$2:$AL$1051,4,0)</f>
        <v>MG/NE</v>
      </c>
      <c r="E1012">
        <v>0</v>
      </c>
      <c r="F1012" s="7" t="str">
        <f>VLOOKUP($A1012,'[1]PORTE 18-19'!$A$4:$M$1053,13,0)</f>
        <v>PORTE 2</v>
      </c>
      <c r="G1012">
        <f>VLOOKUP($F1012,'De Para'!$M$2:$O$7,3,0)</f>
        <v>70</v>
      </c>
      <c r="H1012" s="7" t="str">
        <f>VLOOKUP($R1012,'De Para'!$M$10:$N$25,2,0)</f>
        <v>PERFIL A</v>
      </c>
      <c r="I1012" s="7" t="str">
        <f t="shared" si="112"/>
        <v>PORTE 2 / PERFIL A</v>
      </c>
      <c r="J1012" s="1">
        <f>VLOOKUP($A1012,'De Para'!$D$2:$E$1051,2,0)</f>
        <v>74271.670000000013</v>
      </c>
      <c r="K1012" s="1">
        <f>VLOOKUP($A1012,'De Para'!$A$2:$B$1051,2,0)</f>
        <v>228775.99999999991</v>
      </c>
      <c r="L1012" s="1">
        <f>VLOOKUP(A1012,'De Para'!$G$2:$H$1050,2,0)</f>
        <v>34728.515184954107</v>
      </c>
      <c r="M1012">
        <f>VLOOKUP($A1012,'De Para'!$J$2:$K$1051,2,0)</f>
        <v>154</v>
      </c>
      <c r="N1012">
        <f t="shared" si="114"/>
        <v>1</v>
      </c>
      <c r="O1012">
        <f t="shared" si="115"/>
        <v>1</v>
      </c>
      <c r="P1012">
        <f t="shared" si="116"/>
        <v>1</v>
      </c>
      <c r="Q1012">
        <f t="shared" si="117"/>
        <v>1</v>
      </c>
      <c r="R1012" t="str">
        <f t="shared" si="113"/>
        <v>1111</v>
      </c>
      <c r="S1012" s="29" t="e">
        <f>J1012/#REF!</f>
        <v>#REF!</v>
      </c>
      <c r="T1012" s="29" t="e">
        <f>K1012/#REF!</f>
        <v>#REF!</v>
      </c>
      <c r="U1012" s="29" t="e">
        <f>L1012/#REF!</f>
        <v>#REF!</v>
      </c>
      <c r="W1012" t="str">
        <f>VLOOKUP(R1012,'De Para'!$O$9:$P$25,2,FALSE)</f>
        <v>Lojas com todas as metas</v>
      </c>
      <c r="X1012">
        <f>VLOOKUP(W1012,content!$B:$C,2,FALSE)</f>
        <v>741869</v>
      </c>
      <c r="Y1012">
        <f>VLOOKUP(F1012&amp;W1012,content!$E:$H,4,FALSE)</f>
        <v>741882</v>
      </c>
    </row>
    <row r="1013" spans="1:25" x14ac:dyDescent="0.25">
      <c r="A1013">
        <v>2119</v>
      </c>
      <c r="B1013" t="str">
        <f>VLOOKUP($A1013,'De Para'!$AI$2:$AL$1051,2,0)</f>
        <v>SIDROLANDIA</v>
      </c>
      <c r="C1013">
        <f>VLOOKUP($A1013,'De Para'!$AI$2:$AL$1051,3,0)</f>
        <v>516</v>
      </c>
      <c r="D1013" t="str">
        <f>VLOOKUP($A1013,'De Para'!$AI$2:$AL$1051,4,0)</f>
        <v>SUL</v>
      </c>
      <c r="E1013">
        <v>0</v>
      </c>
      <c r="F1013" s="7" t="str">
        <f>VLOOKUP($A1013,'[1]PORTE 18-19'!$A$4:$M$1053,13,0)</f>
        <v>PORTE 1</v>
      </c>
      <c r="G1013">
        <f>VLOOKUP($F1013,'De Para'!$M$2:$O$7,3,0)</f>
        <v>65</v>
      </c>
      <c r="H1013" s="7" t="str">
        <f>VLOOKUP($R1013,'De Para'!$M$10:$N$25,2,0)</f>
        <v>PERFIL A</v>
      </c>
      <c r="I1013" s="7" t="str">
        <f t="shared" si="112"/>
        <v>PORTE 1 / PERFIL A</v>
      </c>
      <c r="J1013" s="1">
        <f>VLOOKUP($A1013,'De Para'!$D$2:$E$1051,2,0)</f>
        <v>118666.49000000002</v>
      </c>
      <c r="K1013" s="1">
        <f>VLOOKUP($A1013,'De Para'!$A$2:$B$1051,2,0)</f>
        <v>60198.000000000007</v>
      </c>
      <c r="L1013" s="1">
        <f>VLOOKUP(A1013,'De Para'!$G$2:$H$1050,2,0)</f>
        <v>26176.926105032791</v>
      </c>
      <c r="M1013">
        <f>VLOOKUP($A1013,'De Para'!$J$2:$K$1051,2,0)</f>
        <v>27</v>
      </c>
      <c r="N1013">
        <f t="shared" si="114"/>
        <v>1</v>
      </c>
      <c r="O1013">
        <f t="shared" si="115"/>
        <v>1</v>
      </c>
      <c r="P1013">
        <f t="shared" si="116"/>
        <v>1</v>
      </c>
      <c r="Q1013">
        <f t="shared" si="117"/>
        <v>1</v>
      </c>
      <c r="R1013" t="str">
        <f t="shared" si="113"/>
        <v>1111</v>
      </c>
      <c r="S1013" s="29" t="e">
        <f>J1013/#REF!</f>
        <v>#REF!</v>
      </c>
      <c r="T1013" s="29" t="e">
        <f>K1013/#REF!</f>
        <v>#REF!</v>
      </c>
      <c r="U1013" s="29" t="e">
        <f>L1013/#REF!</f>
        <v>#REF!</v>
      </c>
      <c r="W1013" t="str">
        <f>VLOOKUP(R1013,'De Para'!$O$9:$P$25,2,FALSE)</f>
        <v>Lojas com todas as metas</v>
      </c>
      <c r="X1013">
        <f>VLOOKUP(W1013,content!$B:$C,2,FALSE)</f>
        <v>741869</v>
      </c>
      <c r="Y1013">
        <f>VLOOKUP(F1013&amp;W1013,content!$E:$H,4,FALSE)</f>
        <v>741858</v>
      </c>
    </row>
    <row r="1014" spans="1:25" x14ac:dyDescent="0.25">
      <c r="A1014">
        <v>2121</v>
      </c>
      <c r="B1014" t="str">
        <f>VLOOKUP($A1014,'De Para'!$AI$2:$AL$1051,2,0)</f>
        <v>BAYEUX -PB</v>
      </c>
      <c r="C1014">
        <f>VLOOKUP($A1014,'De Para'!$AI$2:$AL$1051,3,0)</f>
        <v>419</v>
      </c>
      <c r="D1014" t="str">
        <f>VLOOKUP($A1014,'De Para'!$AI$2:$AL$1051,4,0)</f>
        <v>MG/NE</v>
      </c>
      <c r="E1014">
        <v>0</v>
      </c>
      <c r="F1014" s="7" t="str">
        <f>VLOOKUP($A1014,'[1]PORTE 18-19'!$A$4:$M$1053,13,0)</f>
        <v>PORTE 1</v>
      </c>
      <c r="G1014">
        <f>VLOOKUP($F1014,'De Para'!$M$2:$O$7,3,0)</f>
        <v>65</v>
      </c>
      <c r="H1014" s="7" t="str">
        <f>VLOOKUP($R1014,'De Para'!$M$10:$N$25,2,0)</f>
        <v>PERFIL A</v>
      </c>
      <c r="I1014" s="7" t="str">
        <f t="shared" si="112"/>
        <v>PORTE 1 / PERFIL A</v>
      </c>
      <c r="J1014" s="1">
        <f>VLOOKUP($A1014,'De Para'!$D$2:$E$1051,2,0)</f>
        <v>60070.299999999996</v>
      </c>
      <c r="K1014" s="1">
        <f>VLOOKUP($A1014,'De Para'!$A$2:$B$1051,2,0)</f>
        <v>120550.61320351504</v>
      </c>
      <c r="L1014" s="1">
        <f>VLOOKUP(A1014,'De Para'!$G$2:$H$1050,2,0)</f>
        <v>16919.9993074753</v>
      </c>
      <c r="M1014">
        <f>VLOOKUP($A1014,'De Para'!$J$2:$K$1051,2,0)</f>
        <v>149</v>
      </c>
      <c r="N1014">
        <f t="shared" si="114"/>
        <v>1</v>
      </c>
      <c r="O1014">
        <f t="shared" si="115"/>
        <v>1</v>
      </c>
      <c r="P1014">
        <f t="shared" si="116"/>
        <v>1</v>
      </c>
      <c r="Q1014">
        <f t="shared" si="117"/>
        <v>1</v>
      </c>
      <c r="R1014" t="str">
        <f t="shared" si="113"/>
        <v>1111</v>
      </c>
      <c r="S1014" s="29" t="e">
        <f>J1014/#REF!</f>
        <v>#REF!</v>
      </c>
      <c r="T1014" s="29" t="e">
        <f>K1014/#REF!</f>
        <v>#REF!</v>
      </c>
      <c r="U1014" s="29" t="e">
        <f>L1014/#REF!</f>
        <v>#REF!</v>
      </c>
      <c r="W1014" t="str">
        <f>VLOOKUP(R1014,'De Para'!$O$9:$P$25,2,FALSE)</f>
        <v>Lojas com todas as metas</v>
      </c>
      <c r="X1014">
        <f>VLOOKUP(W1014,content!$B:$C,2,FALSE)</f>
        <v>741869</v>
      </c>
      <c r="Y1014">
        <f>VLOOKUP(F1014&amp;W1014,content!$E:$H,4,FALSE)</f>
        <v>741858</v>
      </c>
    </row>
    <row r="1015" spans="1:25" x14ac:dyDescent="0.25">
      <c r="A1015">
        <v>2122</v>
      </c>
      <c r="B1015" t="str">
        <f>VLOOKUP($A1015,'De Para'!$AI$2:$AL$1051,2,0)</f>
        <v>QUIOSQUE SHOPPING MAIS</v>
      </c>
      <c r="C1015">
        <f>VLOOKUP($A1015,'De Para'!$AI$2:$AL$1051,3,0)</f>
        <v>310</v>
      </c>
      <c r="D1015" t="str">
        <f>VLOOKUP($A1015,'De Para'!$AI$2:$AL$1051,4,0)</f>
        <v>GDE SP</v>
      </c>
      <c r="E1015">
        <v>0</v>
      </c>
      <c r="F1015" s="7" t="str">
        <f>VLOOKUP($A1015,'[1]PORTE 18-19'!$A$4:$M$1053,13,0)</f>
        <v>PORTE 1</v>
      </c>
      <c r="G1015">
        <f>VLOOKUP($F1015,'De Para'!$M$2:$O$7,3,0)</f>
        <v>65</v>
      </c>
      <c r="H1015" s="7" t="str">
        <f>VLOOKUP($R1015,'De Para'!$M$10:$N$25,2,0)</f>
        <v>PERFIL G</v>
      </c>
      <c r="I1015" s="7" t="str">
        <f t="shared" si="112"/>
        <v>PORTE 1 / PERFIL G</v>
      </c>
      <c r="J1015" s="1">
        <f>VLOOKUP($A1015,'De Para'!$D$2:$E$1051,2,0)</f>
        <v>12312.7</v>
      </c>
      <c r="K1015" s="1">
        <f>VLOOKUP($A1015,'De Para'!$A$2:$B$1051,2,0)</f>
        <v>0</v>
      </c>
      <c r="L1015" s="1">
        <f>VLOOKUP(A1015,'De Para'!$G$2:$H$1050,2,0)</f>
        <v>0</v>
      </c>
      <c r="M1015">
        <f>VLOOKUP($A1015,'De Para'!$J$2:$K$1051,2,0)</f>
        <v>12</v>
      </c>
      <c r="N1015">
        <f t="shared" si="114"/>
        <v>1</v>
      </c>
      <c r="O1015">
        <f t="shared" si="115"/>
        <v>0</v>
      </c>
      <c r="P1015">
        <f t="shared" si="116"/>
        <v>0</v>
      </c>
      <c r="Q1015">
        <f t="shared" si="117"/>
        <v>1</v>
      </c>
      <c r="R1015" t="str">
        <f t="shared" si="113"/>
        <v>1001</v>
      </c>
      <c r="S1015" s="29" t="e">
        <f>J1015/#REF!</f>
        <v>#REF!</v>
      </c>
      <c r="T1015" s="29" t="e">
        <f>K1015/#REF!</f>
        <v>#REF!</v>
      </c>
      <c r="U1015" s="29" t="e">
        <f>L1015/#REF!</f>
        <v>#REF!</v>
      </c>
      <c r="W1015" t="str">
        <f>VLOOKUP(R1015,'De Para'!$O$9:$P$25,2,FALSE)</f>
        <v>Lojas sem meta de Móveis e Eletroportáteis</v>
      </c>
      <c r="X1015">
        <f>VLOOKUP(W1015,content!$B:$C,2,FALSE)</f>
        <v>741885</v>
      </c>
      <c r="Y1015">
        <f>VLOOKUP(F1015&amp;W1015,content!$E:$H,4,FALSE)</f>
        <v>741864</v>
      </c>
    </row>
    <row r="1016" spans="1:25" x14ac:dyDescent="0.25">
      <c r="A1016">
        <v>2124</v>
      </c>
      <c r="B1016" t="str">
        <f>VLOOKUP($A1016,'De Para'!$AI$2:$AL$1051,2,0)</f>
        <v>QUIOSQUE ASSAI CARAPICUIBA</v>
      </c>
      <c r="C1016">
        <f>VLOOKUP($A1016,'De Para'!$AI$2:$AL$1051,3,0)</f>
        <v>314</v>
      </c>
      <c r="D1016" t="str">
        <f>VLOOKUP($A1016,'De Para'!$AI$2:$AL$1051,4,0)</f>
        <v>GDE SP</v>
      </c>
      <c r="E1016">
        <v>0</v>
      </c>
      <c r="F1016" s="7" t="str">
        <f>VLOOKUP($A1016,'[1]PORTE 18-19'!$A$4:$M$1053,13,0)</f>
        <v>PORTE 1</v>
      </c>
      <c r="G1016">
        <f>VLOOKUP($F1016,'De Para'!$M$2:$O$7,3,0)</f>
        <v>65</v>
      </c>
      <c r="H1016" s="7" t="str">
        <f>VLOOKUP($R1016,'De Para'!$M$10:$N$25,2,0)</f>
        <v>PERFIL I</v>
      </c>
      <c r="I1016" s="7" t="str">
        <f t="shared" si="112"/>
        <v>PORTE 1 / PERFIL I</v>
      </c>
      <c r="J1016" s="1">
        <f>VLOOKUP($A1016,'De Para'!$D$2:$E$1051,2,0)</f>
        <v>0</v>
      </c>
      <c r="K1016" s="1">
        <f>VLOOKUP($A1016,'De Para'!$A$2:$B$1051,2,0)</f>
        <v>0</v>
      </c>
      <c r="L1016" s="1">
        <f>VLOOKUP(A1016,'De Para'!$G$2:$H$1050,2,0)</f>
        <v>0</v>
      </c>
      <c r="M1016">
        <f>VLOOKUP($A1016,'De Para'!$J$2:$K$1051,2,0)</f>
        <v>9</v>
      </c>
      <c r="N1016">
        <f t="shared" si="114"/>
        <v>0</v>
      </c>
      <c r="O1016">
        <f t="shared" si="115"/>
        <v>0</v>
      </c>
      <c r="P1016">
        <f t="shared" si="116"/>
        <v>0</v>
      </c>
      <c r="Q1016">
        <f t="shared" si="117"/>
        <v>1</v>
      </c>
      <c r="R1016" t="str">
        <f t="shared" si="113"/>
        <v>0001</v>
      </c>
      <c r="S1016" s="29" t="e">
        <f>J1016/#REF!</f>
        <v>#REF!</v>
      </c>
      <c r="T1016" s="29" t="e">
        <f>K1016/#REF!</f>
        <v>#REF!</v>
      </c>
      <c r="U1016" s="29" t="e">
        <f>L1016/#REF!</f>
        <v>#REF!</v>
      </c>
      <c r="W1016" t="str">
        <f>VLOOKUP(R1016,'De Para'!$O$9:$P$25,2,FALSE)</f>
        <v>Lojas sem meta de CDC, Móveis e Eletroportáteis</v>
      </c>
      <c r="X1016">
        <f>VLOOKUP(W1016,content!$B:$C,2,FALSE)</f>
        <v>741879</v>
      </c>
      <c r="Y1016">
        <f>VLOOKUP(F1016&amp;W1016,content!$E:$H,4,FALSE)</f>
        <v>741866</v>
      </c>
    </row>
    <row r="1017" spans="1:25" x14ac:dyDescent="0.25">
      <c r="A1017">
        <v>2125</v>
      </c>
      <c r="B1017" t="str">
        <f>VLOOKUP($A1017,'De Para'!$AI$2:$AL$1051,2,0)</f>
        <v>QUIOSQUE ASSAÍ UBERLÂNDIA</v>
      </c>
      <c r="C1017">
        <f>VLOOKUP($A1017,'De Para'!$AI$2:$AL$1051,3,0)</f>
        <v>120</v>
      </c>
      <c r="D1017" t="str">
        <f>VLOOKUP($A1017,'De Para'!$AI$2:$AL$1051,4,0)</f>
        <v>SPI/CO</v>
      </c>
      <c r="E1017">
        <v>0</v>
      </c>
      <c r="F1017" s="7" t="str">
        <f>VLOOKUP($A1017,'[1]PORTE 18-19'!$A$4:$M$1053,13,0)</f>
        <v>PORTE 1</v>
      </c>
      <c r="G1017">
        <f>VLOOKUP($F1017,'De Para'!$M$2:$O$7,3,0)</f>
        <v>65</v>
      </c>
      <c r="H1017" s="7" t="str">
        <f>VLOOKUP($R1017,'De Para'!$M$10:$N$25,2,0)</f>
        <v>PERFIL G</v>
      </c>
      <c r="I1017" s="7" t="str">
        <f t="shared" si="112"/>
        <v>PORTE 1 / PERFIL G</v>
      </c>
      <c r="J1017" s="1">
        <f>VLOOKUP($A1017,'De Para'!$D$2:$E$1051,2,0)</f>
        <v>6523.3400000000029</v>
      </c>
      <c r="K1017" s="1">
        <f>VLOOKUP($A1017,'De Para'!$A$2:$B$1051,2,0)</f>
        <v>0</v>
      </c>
      <c r="L1017" s="1">
        <f>VLOOKUP(A1017,'De Para'!$G$2:$H$1050,2,0)</f>
        <v>0</v>
      </c>
      <c r="M1017">
        <f>VLOOKUP($A1017,'De Para'!$J$2:$K$1051,2,0)</f>
        <v>23</v>
      </c>
      <c r="N1017">
        <f t="shared" si="114"/>
        <v>1</v>
      </c>
      <c r="O1017">
        <f t="shared" si="115"/>
        <v>0</v>
      </c>
      <c r="P1017">
        <f t="shared" si="116"/>
        <v>0</v>
      </c>
      <c r="Q1017">
        <f t="shared" si="117"/>
        <v>1</v>
      </c>
      <c r="R1017" t="str">
        <f t="shared" si="113"/>
        <v>1001</v>
      </c>
      <c r="S1017" s="29" t="e">
        <f>J1017/#REF!</f>
        <v>#REF!</v>
      </c>
      <c r="T1017" s="29" t="e">
        <f>K1017/#REF!</f>
        <v>#REF!</v>
      </c>
      <c r="U1017" s="29" t="e">
        <f>L1017/#REF!</f>
        <v>#REF!</v>
      </c>
      <c r="W1017" t="str">
        <f>VLOOKUP(R1017,'De Para'!$O$9:$P$25,2,FALSE)</f>
        <v>Lojas sem meta de Móveis e Eletroportáteis</v>
      </c>
      <c r="X1017">
        <f>VLOOKUP(W1017,content!$B:$C,2,FALSE)</f>
        <v>741885</v>
      </c>
      <c r="Y1017">
        <f>VLOOKUP(F1017&amp;W1017,content!$E:$H,4,FALSE)</f>
        <v>741864</v>
      </c>
    </row>
    <row r="1018" spans="1:25" x14ac:dyDescent="0.25">
      <c r="A1018">
        <v>2126</v>
      </c>
      <c r="B1018" t="str">
        <f>VLOOKUP($A1018,'De Para'!$AI$2:$AL$1051,2,0)</f>
        <v>QUIOSQUE ASSAI GOIANIA - T9</v>
      </c>
      <c r="C1018">
        <f>VLOOKUP($A1018,'De Para'!$AI$2:$AL$1051,3,0)</f>
        <v>118</v>
      </c>
      <c r="D1018" t="str">
        <f>VLOOKUP($A1018,'De Para'!$AI$2:$AL$1051,4,0)</f>
        <v>SPI/CO</v>
      </c>
      <c r="E1018">
        <v>0</v>
      </c>
      <c r="F1018" s="7" t="str">
        <f>VLOOKUP($A1018,'[1]PORTE 18-19'!$A$4:$M$1053,13,0)</f>
        <v>PORTE 1</v>
      </c>
      <c r="G1018">
        <f>VLOOKUP($F1018,'De Para'!$M$2:$O$7,3,0)</f>
        <v>65</v>
      </c>
      <c r="H1018" s="7" t="str">
        <f>VLOOKUP($R1018,'De Para'!$M$10:$N$25,2,0)</f>
        <v>PERFIL G</v>
      </c>
      <c r="I1018" s="7" t="str">
        <f t="shared" si="112"/>
        <v>PORTE 1 / PERFIL G</v>
      </c>
      <c r="J1018" s="1">
        <f>VLOOKUP($A1018,'De Para'!$D$2:$E$1051,2,0)</f>
        <v>16582.500000000004</v>
      </c>
      <c r="K1018" s="1">
        <f>VLOOKUP($A1018,'De Para'!$A$2:$B$1051,2,0)</f>
        <v>0</v>
      </c>
      <c r="L1018" s="1">
        <f>VLOOKUP(A1018,'De Para'!$G$2:$H$1050,2,0)</f>
        <v>0</v>
      </c>
      <c r="M1018">
        <f>VLOOKUP($A1018,'De Para'!$J$2:$K$1051,2,0)</f>
        <v>23</v>
      </c>
      <c r="N1018">
        <f t="shared" si="114"/>
        <v>1</v>
      </c>
      <c r="O1018">
        <f t="shared" si="115"/>
        <v>0</v>
      </c>
      <c r="P1018">
        <f t="shared" si="116"/>
        <v>0</v>
      </c>
      <c r="Q1018">
        <f t="shared" si="117"/>
        <v>1</v>
      </c>
      <c r="R1018" t="str">
        <f t="shared" si="113"/>
        <v>1001</v>
      </c>
      <c r="S1018" s="29" t="e">
        <f>J1018/#REF!</f>
        <v>#REF!</v>
      </c>
      <c r="T1018" s="29" t="e">
        <f>K1018/#REF!</f>
        <v>#REF!</v>
      </c>
      <c r="U1018" s="29" t="e">
        <f>L1018/#REF!</f>
        <v>#REF!</v>
      </c>
      <c r="W1018" t="str">
        <f>VLOOKUP(R1018,'De Para'!$O$9:$P$25,2,FALSE)</f>
        <v>Lojas sem meta de Móveis e Eletroportáteis</v>
      </c>
      <c r="X1018">
        <f>VLOOKUP(W1018,content!$B:$C,2,FALSE)</f>
        <v>741885</v>
      </c>
      <c r="Y1018">
        <f>VLOOKUP(F1018&amp;W1018,content!$E:$H,4,FALSE)</f>
        <v>741864</v>
      </c>
    </row>
    <row r="1019" spans="1:25" x14ac:dyDescent="0.25">
      <c r="A1019">
        <v>2132</v>
      </c>
      <c r="B1019" t="str">
        <f>VLOOKUP($A1019,'De Para'!$AI$2:$AL$1051,2,0)</f>
        <v>SANTA CRUZ DO SUL</v>
      </c>
      <c r="C1019">
        <f>VLOOKUP($A1019,'De Para'!$AI$2:$AL$1051,3,0)</f>
        <v>510</v>
      </c>
      <c r="D1019" t="str">
        <f>VLOOKUP($A1019,'De Para'!$AI$2:$AL$1051,4,0)</f>
        <v>SUL</v>
      </c>
      <c r="E1019">
        <v>0</v>
      </c>
      <c r="F1019" s="7" t="str">
        <f>VLOOKUP($A1019,'[1]PORTE 18-19'!$A$4:$M$1053,13,0)</f>
        <v>PORTE 1</v>
      </c>
      <c r="G1019">
        <f>VLOOKUP($F1019,'De Para'!$M$2:$O$7,3,0)</f>
        <v>65</v>
      </c>
      <c r="H1019" s="7" t="str">
        <f>VLOOKUP($R1019,'De Para'!$M$10:$N$25,2,0)</f>
        <v>PERFIL D</v>
      </c>
      <c r="I1019" s="7" t="str">
        <f t="shared" si="112"/>
        <v>PORTE 1 / PERFIL D</v>
      </c>
      <c r="J1019" s="1">
        <f>VLOOKUP($A1019,'De Para'!$D$2:$E$1051,2,0)</f>
        <v>60076.17</v>
      </c>
      <c r="K1019" s="1">
        <f>VLOOKUP($A1019,'De Para'!$A$2:$B$1051,2,0)</f>
        <v>54576</v>
      </c>
      <c r="L1019" s="1">
        <f>VLOOKUP(A1019,'De Para'!$G$2:$H$1050,2,0)</f>
        <v>34996.022947605947</v>
      </c>
      <c r="M1019">
        <f>VLOOKUP($A1019,'De Para'!$J$2:$K$1051,2,0)</f>
        <v>0</v>
      </c>
      <c r="N1019">
        <f t="shared" si="114"/>
        <v>1</v>
      </c>
      <c r="O1019">
        <f t="shared" si="115"/>
        <v>1</v>
      </c>
      <c r="P1019">
        <f t="shared" si="116"/>
        <v>1</v>
      </c>
      <c r="Q1019">
        <f t="shared" si="117"/>
        <v>0</v>
      </c>
      <c r="R1019" t="str">
        <f t="shared" si="113"/>
        <v>1110</v>
      </c>
      <c r="S1019" s="29" t="e">
        <f>J1019/#REF!</f>
        <v>#REF!</v>
      </c>
      <c r="T1019" s="29" t="e">
        <f>K1019/#REF!</f>
        <v>#REF!</v>
      </c>
      <c r="U1019" s="29" t="e">
        <f>L1019/#REF!</f>
        <v>#REF!</v>
      </c>
      <c r="W1019" t="str">
        <f>VLOOKUP(R1019,'De Para'!$O$9:$P$25,2,FALSE)</f>
        <v>Lojas sem meta de Emissão de Cartões</v>
      </c>
      <c r="X1019">
        <f>VLOOKUP(W1019,content!$B:$C,2,FALSE)</f>
        <v>741884</v>
      </c>
      <c r="Y1019">
        <f>VLOOKUP(F1019&amp;W1019,content!$E:$H,4,FALSE)</f>
        <v>741861</v>
      </c>
    </row>
    <row r="1020" spans="1:25" x14ac:dyDescent="0.25">
      <c r="A1020">
        <v>2133</v>
      </c>
      <c r="B1020" t="str">
        <f>VLOOKUP($A1020,'De Para'!$AI$2:$AL$1051,2,0)</f>
        <v>LARANJAL PAULISTA</v>
      </c>
      <c r="C1020">
        <f>VLOOKUP($A1020,'De Para'!$AI$2:$AL$1051,3,0)</f>
        <v>115</v>
      </c>
      <c r="D1020" t="str">
        <f>VLOOKUP($A1020,'De Para'!$AI$2:$AL$1051,4,0)</f>
        <v>SPI/CO</v>
      </c>
      <c r="E1020">
        <v>0</v>
      </c>
      <c r="F1020" s="7" t="str">
        <f>VLOOKUP($A1020,'[1]PORTE 18-19'!$A$4:$M$1053,13,0)</f>
        <v>PORTE 1</v>
      </c>
      <c r="G1020">
        <f>VLOOKUP($F1020,'De Para'!$M$2:$O$7,3,0)</f>
        <v>65</v>
      </c>
      <c r="H1020" s="7" t="str">
        <f>VLOOKUP($R1020,'De Para'!$M$10:$N$25,2,0)</f>
        <v>PERFIL C</v>
      </c>
      <c r="I1020" s="7" t="str">
        <f t="shared" si="112"/>
        <v>PORTE 1 / PERFIL C</v>
      </c>
      <c r="J1020" s="1">
        <f>VLOOKUP($A1020,'De Para'!$D$2:$E$1051,2,0)</f>
        <v>20104.93</v>
      </c>
      <c r="K1020" s="1">
        <f>VLOOKUP($A1020,'De Para'!$A$2:$B$1051,2,0)</f>
        <v>0</v>
      </c>
      <c r="L1020" s="1">
        <f>VLOOKUP(A1020,'De Para'!$G$2:$H$1050,2,0)</f>
        <v>11160.288596186389</v>
      </c>
      <c r="M1020">
        <f>VLOOKUP($A1020,'De Para'!$J$2:$K$1051,2,0)</f>
        <v>18</v>
      </c>
      <c r="N1020">
        <f t="shared" si="114"/>
        <v>1</v>
      </c>
      <c r="O1020">
        <f t="shared" si="115"/>
        <v>0</v>
      </c>
      <c r="P1020">
        <f t="shared" si="116"/>
        <v>1</v>
      </c>
      <c r="Q1020">
        <f t="shared" si="117"/>
        <v>1</v>
      </c>
      <c r="R1020" t="str">
        <f t="shared" si="113"/>
        <v>1011</v>
      </c>
      <c r="S1020" s="29" t="e">
        <f>J1020/#REF!</f>
        <v>#REF!</v>
      </c>
      <c r="T1020" s="29" t="e">
        <f>K1020/#REF!</f>
        <v>#REF!</v>
      </c>
      <c r="U1020" s="29" t="e">
        <f>L1020/#REF!</f>
        <v>#REF!</v>
      </c>
      <c r="W1020" t="str">
        <f>VLOOKUP(R1020,'De Para'!$O$9:$P$25,2,FALSE)</f>
        <v>Lojas sem meta de Móveis</v>
      </c>
      <c r="X1020">
        <f>VLOOKUP(W1020,content!$B:$C,2,FALSE)</f>
        <v>741888</v>
      </c>
      <c r="Y1020">
        <f>VLOOKUP(F1020&amp;W1020,content!$E:$H,4,FALSE)</f>
        <v>741860</v>
      </c>
    </row>
    <row r="1021" spans="1:25" x14ac:dyDescent="0.25">
      <c r="A1021">
        <v>4001</v>
      </c>
      <c r="B1021" t="str">
        <f>VLOOKUP($A1021,'De Para'!$AI$2:$AL$1051,2,0)</f>
        <v>SHOP RECREIO</v>
      </c>
      <c r="C1021">
        <f>VLOOKUP($A1021,'De Para'!$AI$2:$AL$1051,3,0)</f>
        <v>214</v>
      </c>
      <c r="D1021" t="str">
        <f>VLOOKUP($A1021,'De Para'!$AI$2:$AL$1051,4,0)</f>
        <v>RIO/ES</v>
      </c>
      <c r="E1021">
        <v>0</v>
      </c>
      <c r="F1021" s="7" t="str">
        <f>VLOOKUP($A1021,'[1]PORTE 18-19'!$A$4:$M$1053,13,0)</f>
        <v>PORTE 1</v>
      </c>
      <c r="G1021">
        <f>VLOOKUP($F1021,'De Para'!$M$2:$O$7,3,0)</f>
        <v>65</v>
      </c>
      <c r="H1021" s="7" t="str">
        <f>VLOOKUP($R1021,'De Para'!$M$10:$N$25,2,0)</f>
        <v>PERFIL A</v>
      </c>
      <c r="I1021" s="7" t="str">
        <f t="shared" si="112"/>
        <v>PORTE 1 / PERFIL A</v>
      </c>
      <c r="J1021" s="1">
        <f>VLOOKUP($A1021,'De Para'!$D$2:$E$1051,2,0)</f>
        <v>24818.679999999997</v>
      </c>
      <c r="K1021" s="1">
        <f>VLOOKUP($A1021,'De Para'!$A$2:$B$1051,2,0)</f>
        <v>11624</v>
      </c>
      <c r="L1021" s="1">
        <f>VLOOKUP(A1021,'De Para'!$G$2:$H$1050,2,0)</f>
        <v>14252.683301420178</v>
      </c>
      <c r="M1021">
        <f>VLOOKUP($A1021,'De Para'!$J$2:$K$1051,2,0)</f>
        <v>30</v>
      </c>
      <c r="N1021">
        <f t="shared" si="114"/>
        <v>1</v>
      </c>
      <c r="O1021">
        <f t="shared" si="115"/>
        <v>1</v>
      </c>
      <c r="P1021">
        <f t="shared" si="116"/>
        <v>1</v>
      </c>
      <c r="Q1021">
        <f t="shared" si="117"/>
        <v>1</v>
      </c>
      <c r="R1021" t="str">
        <f t="shared" si="113"/>
        <v>1111</v>
      </c>
      <c r="S1021" s="29" t="e">
        <f>J1021/#REF!</f>
        <v>#REF!</v>
      </c>
      <c r="T1021" s="29" t="e">
        <f>K1021/#REF!</f>
        <v>#REF!</v>
      </c>
      <c r="U1021" s="29" t="e">
        <f>L1021/#REF!</f>
        <v>#REF!</v>
      </c>
      <c r="W1021" t="str">
        <f>VLOOKUP(R1021,'De Para'!$O$9:$P$25,2,FALSE)</f>
        <v>Lojas com todas as metas</v>
      </c>
      <c r="X1021">
        <f>VLOOKUP(W1021,content!$B:$C,2,FALSE)</f>
        <v>741869</v>
      </c>
      <c r="Y1021">
        <f>VLOOKUP(F1021&amp;W1021,content!$E:$H,4,FALSE)</f>
        <v>741858</v>
      </c>
    </row>
    <row r="1022" spans="1:25" x14ac:dyDescent="0.25">
      <c r="A1022">
        <v>4002</v>
      </c>
      <c r="B1022" t="str">
        <f>VLOOKUP($A1022,'De Para'!$AI$2:$AL$1051,2,0)</f>
        <v>SHOP. BARRA SUL</v>
      </c>
      <c r="C1022">
        <f>VLOOKUP($A1022,'De Para'!$AI$2:$AL$1051,3,0)</f>
        <v>611</v>
      </c>
      <c r="D1022" t="str">
        <f>VLOOKUP($A1022,'De Para'!$AI$2:$AL$1051,4,0)</f>
        <v>PREMIUM</v>
      </c>
      <c r="E1022">
        <v>0</v>
      </c>
      <c r="F1022" s="7" t="str">
        <f>VLOOKUP($A1022,'[1]PORTE 18-19'!$A$4:$M$1053,13,0)</f>
        <v>PORTE 2</v>
      </c>
      <c r="G1022">
        <f>VLOOKUP($F1022,'De Para'!$M$2:$O$7,3,0)</f>
        <v>70</v>
      </c>
      <c r="H1022" s="7" t="str">
        <f>VLOOKUP($R1022,'De Para'!$M$10:$N$25,2,0)</f>
        <v>PERFIL F</v>
      </c>
      <c r="I1022" s="7" t="str">
        <f t="shared" si="112"/>
        <v>PORTE 2 / PERFIL F</v>
      </c>
      <c r="J1022" s="1">
        <f>VLOOKUP($A1022,'De Para'!$D$2:$E$1051,2,0)</f>
        <v>0</v>
      </c>
      <c r="K1022" s="1">
        <f>VLOOKUP($A1022,'De Para'!$A$2:$B$1051,2,0)</f>
        <v>12503.000000000002</v>
      </c>
      <c r="L1022" s="1">
        <f>VLOOKUP(A1022,'De Para'!$G$2:$H$1050,2,0)</f>
        <v>15529.420526879607</v>
      </c>
      <c r="M1022">
        <f>VLOOKUP($A1022,'De Para'!$J$2:$K$1051,2,0)</f>
        <v>0</v>
      </c>
      <c r="N1022">
        <f t="shared" si="114"/>
        <v>0</v>
      </c>
      <c r="O1022">
        <f t="shared" si="115"/>
        <v>1</v>
      </c>
      <c r="P1022">
        <f t="shared" si="116"/>
        <v>1</v>
      </c>
      <c r="Q1022">
        <f t="shared" si="117"/>
        <v>0</v>
      </c>
      <c r="R1022" t="str">
        <f t="shared" si="113"/>
        <v>0110</v>
      </c>
      <c r="S1022" s="29" t="e">
        <f>J1022/#REF!</f>
        <v>#REF!</v>
      </c>
      <c r="T1022" s="29" t="e">
        <f>K1022/#REF!</f>
        <v>#REF!</v>
      </c>
      <c r="U1022" s="29" t="e">
        <f>L1022/#REF!</f>
        <v>#REF!</v>
      </c>
      <c r="V1022">
        <v>1</v>
      </c>
      <c r="W1022" t="str">
        <f>VLOOKUP(R1022,'De Para'!$O$9:$P$25,2,FALSE)</f>
        <v>Lojas sem meta de CDC e Emissão de Cartões</v>
      </c>
      <c r="X1022">
        <f>VLOOKUP(W1022,content!$B:$C,2,FALSE)</f>
        <v>741876</v>
      </c>
      <c r="Y1022">
        <f>VLOOKUP(F1022&amp;W1022,content!$E:$H,4,FALSE)</f>
        <v>741890</v>
      </c>
    </row>
    <row r="1023" spans="1:25" x14ac:dyDescent="0.25">
      <c r="A1023">
        <v>4003</v>
      </c>
      <c r="B1023" t="str">
        <f>VLOOKUP($A1023,'De Para'!$AI$2:$AL$1051,2,0)</f>
        <v>SHOP JUNDIAÍ</v>
      </c>
      <c r="C1023">
        <f>VLOOKUP($A1023,'De Para'!$AI$2:$AL$1051,3,0)</f>
        <v>613</v>
      </c>
      <c r="D1023" t="str">
        <f>VLOOKUP($A1023,'De Para'!$AI$2:$AL$1051,4,0)</f>
        <v>PREMIUM</v>
      </c>
      <c r="E1023">
        <v>0</v>
      </c>
      <c r="F1023" s="7" t="str">
        <f>VLOOKUP($A1023,'[1]PORTE 18-19'!$A$4:$M$1053,13,0)</f>
        <v>PORTE 1</v>
      </c>
      <c r="G1023">
        <f>VLOOKUP($F1023,'De Para'!$M$2:$O$7,3,0)</f>
        <v>65</v>
      </c>
      <c r="H1023" s="7" t="str">
        <f>VLOOKUP($R1023,'De Para'!$M$10:$N$25,2,0)</f>
        <v>PERFIL B</v>
      </c>
      <c r="I1023" s="7" t="str">
        <f t="shared" si="112"/>
        <v>PORTE 1 / PERFIL B</v>
      </c>
      <c r="J1023" s="1">
        <f>VLOOKUP($A1023,'De Para'!$D$2:$E$1051,2,0)</f>
        <v>0</v>
      </c>
      <c r="K1023" s="1">
        <f>VLOOKUP($A1023,'De Para'!$A$2:$B$1051,2,0)</f>
        <v>15055.952564846488</v>
      </c>
      <c r="L1023" s="1">
        <f>VLOOKUP(A1023,'De Para'!$G$2:$H$1050,2,0)</f>
        <v>25816.07013101253</v>
      </c>
      <c r="M1023">
        <f>VLOOKUP($A1023,'De Para'!$J$2:$K$1051,2,0)</f>
        <v>15</v>
      </c>
      <c r="N1023">
        <f t="shared" si="114"/>
        <v>0</v>
      </c>
      <c r="O1023">
        <f t="shared" si="115"/>
        <v>1</v>
      </c>
      <c r="P1023">
        <f t="shared" si="116"/>
        <v>1</v>
      </c>
      <c r="Q1023">
        <f t="shared" si="117"/>
        <v>1</v>
      </c>
      <c r="R1023" t="str">
        <f t="shared" si="113"/>
        <v>0111</v>
      </c>
      <c r="S1023" s="29" t="e">
        <f>J1023/#REF!</f>
        <v>#REF!</v>
      </c>
      <c r="T1023" s="29" t="e">
        <f>K1023/#REF!</f>
        <v>#REF!</v>
      </c>
      <c r="U1023" s="29" t="e">
        <f>L1023/#REF!</f>
        <v>#REF!</v>
      </c>
      <c r="V1023">
        <v>1</v>
      </c>
      <c r="W1023" t="str">
        <f>VLOOKUP(R1023,'De Para'!$O$9:$P$25,2,FALSE)</f>
        <v>Lojas sem meta de CDC</v>
      </c>
      <c r="X1023">
        <f>VLOOKUP(W1023,content!$B:$C,2,FALSE)</f>
        <v>741883</v>
      </c>
      <c r="Y1023">
        <f>VLOOKUP(F1023&amp;W1023,content!$E:$H,4,FALSE)</f>
        <v>741859</v>
      </c>
    </row>
    <row r="1024" spans="1:25" x14ac:dyDescent="0.25">
      <c r="A1024">
        <v>4004</v>
      </c>
      <c r="B1024" t="str">
        <f>VLOOKUP($A1024,'De Para'!$AI$2:$AL$1051,2,0)</f>
        <v>SHOP. ESTAÇÃO CUIABÁ 2</v>
      </c>
      <c r="C1024">
        <f>VLOOKUP($A1024,'De Para'!$AI$2:$AL$1051,3,0)</f>
        <v>611</v>
      </c>
      <c r="D1024" t="str">
        <f>VLOOKUP($A1024,'De Para'!$AI$2:$AL$1051,4,0)</f>
        <v>PREMIUM</v>
      </c>
      <c r="E1024">
        <v>0</v>
      </c>
      <c r="F1024" s="7" t="str">
        <f>VLOOKUP($A1024,'[1]PORTE 18-19'!$A$4:$M$1053,13,0)</f>
        <v>PORTE 1</v>
      </c>
      <c r="G1024">
        <f>VLOOKUP($F1024,'De Para'!$M$2:$O$7,3,0)</f>
        <v>65</v>
      </c>
      <c r="H1024" s="7" t="str">
        <f>VLOOKUP($R1024,'De Para'!$M$10:$N$25,2,0)</f>
        <v>PERFIL A</v>
      </c>
      <c r="I1024" s="7" t="str">
        <f t="shared" si="112"/>
        <v>PORTE 1 / PERFIL A</v>
      </c>
      <c r="J1024" s="1">
        <f>VLOOKUP($A1024,'De Para'!$D$2:$E$1051,2,0)</f>
        <v>20849.170000000002</v>
      </c>
      <c r="K1024" s="1">
        <f>VLOOKUP($A1024,'De Para'!$A$2:$B$1051,2,0)</f>
        <v>22031.836299136907</v>
      </c>
      <c r="L1024" s="1">
        <f>VLOOKUP(A1024,'De Para'!$G$2:$H$1050,2,0)</f>
        <v>14252.114007290733</v>
      </c>
      <c r="M1024">
        <f>VLOOKUP($A1024,'De Para'!$J$2:$K$1051,2,0)</f>
        <v>30</v>
      </c>
      <c r="N1024">
        <f t="shared" si="114"/>
        <v>1</v>
      </c>
      <c r="O1024">
        <f t="shared" si="115"/>
        <v>1</v>
      </c>
      <c r="P1024">
        <f t="shared" si="116"/>
        <v>1</v>
      </c>
      <c r="Q1024">
        <f t="shared" si="117"/>
        <v>1</v>
      </c>
      <c r="R1024" t="str">
        <f t="shared" si="113"/>
        <v>1111</v>
      </c>
      <c r="S1024" s="29" t="e">
        <f>J1024/#REF!</f>
        <v>#REF!</v>
      </c>
      <c r="T1024" s="29" t="e">
        <f>K1024/#REF!</f>
        <v>#REF!</v>
      </c>
      <c r="U1024" s="29" t="e">
        <f>L1024/#REF!</f>
        <v>#REF!</v>
      </c>
      <c r="W1024" t="str">
        <f>VLOOKUP(R1024,'De Para'!$O$9:$P$25,2,FALSE)</f>
        <v>Lojas com todas as metas</v>
      </c>
      <c r="X1024">
        <f>VLOOKUP(W1024,content!$B:$C,2,FALSE)</f>
        <v>741869</v>
      </c>
      <c r="Y1024">
        <f>VLOOKUP(F1024&amp;W1024,content!$E:$H,4,FALSE)</f>
        <v>741858</v>
      </c>
    </row>
    <row r="1025" spans="1:25" x14ac:dyDescent="0.25">
      <c r="A1025">
        <v>4005</v>
      </c>
      <c r="B1025" t="str">
        <f>VLOOKUP($A1025,'De Para'!$AI$2:$AL$1051,2,0)</f>
        <v>QUIOSQUE TOP CENTER</v>
      </c>
      <c r="C1025">
        <f>VLOOKUP($A1025,'De Para'!$AI$2:$AL$1051,3,0)</f>
        <v>319</v>
      </c>
      <c r="D1025" t="str">
        <f>VLOOKUP($A1025,'De Para'!$AI$2:$AL$1051,4,0)</f>
        <v>GDE SP</v>
      </c>
      <c r="E1025">
        <v>0</v>
      </c>
      <c r="F1025" s="7" t="str">
        <f>VLOOKUP($A1025,'[1]PORTE 18-19'!$A$4:$M$1053,13,0)</f>
        <v>PORTE 1</v>
      </c>
      <c r="G1025">
        <f>VLOOKUP($F1025,'De Para'!$M$2:$O$7,3,0)</f>
        <v>65</v>
      </c>
      <c r="H1025" s="7" t="str">
        <f>VLOOKUP($R1025,'De Para'!$M$10:$N$25,2,0)</f>
        <v>PERFIL K</v>
      </c>
      <c r="I1025" s="7" t="str">
        <f t="shared" si="112"/>
        <v>PORTE 1 / PERFIL K</v>
      </c>
      <c r="J1025" s="1">
        <f>VLOOKUP($A1025,'De Para'!$D$2:$E$1051,2,0)</f>
        <v>0</v>
      </c>
      <c r="K1025" s="1">
        <f>VLOOKUP($A1025,'De Para'!$A$2:$B$1051,2,0)</f>
        <v>0</v>
      </c>
      <c r="L1025" s="1">
        <f>VLOOKUP(A1025,'De Para'!$G$2:$H$1050,2,0)</f>
        <v>0</v>
      </c>
      <c r="M1025">
        <f>VLOOKUP($A1025,'De Para'!$J$2:$K$1051,2,0)</f>
        <v>0</v>
      </c>
      <c r="N1025">
        <f t="shared" si="114"/>
        <v>0</v>
      </c>
      <c r="O1025">
        <f t="shared" si="115"/>
        <v>0</v>
      </c>
      <c r="P1025">
        <f t="shared" si="116"/>
        <v>0</v>
      </c>
      <c r="Q1025">
        <f t="shared" si="117"/>
        <v>0</v>
      </c>
      <c r="R1025" t="str">
        <f t="shared" si="113"/>
        <v>0000</v>
      </c>
      <c r="S1025" s="29" t="e">
        <f>J1025/#REF!</f>
        <v>#REF!</v>
      </c>
      <c r="T1025" s="29" t="e">
        <f>K1025/#REF!</f>
        <v>#REF!</v>
      </c>
      <c r="U1025" s="29" t="e">
        <f>L1025/#REF!</f>
        <v>#REF!</v>
      </c>
      <c r="V1025">
        <v>1</v>
      </c>
      <c r="W1025" t="str">
        <f>VLOOKUP(R1025,'De Para'!$O$9:$P$25,2,FALSE)</f>
        <v>Lojas sem meta de CDC, Móveis, Eletroportáteis e Emissão de Cartões</v>
      </c>
      <c r="X1025">
        <f>VLOOKUP(W1025,content!$B:$C,2,FALSE)</f>
        <v>741881</v>
      </c>
      <c r="Y1025" t="e">
        <f>VLOOKUP(F1025&amp;W1025,content!$E:$H,4,FALSE)</f>
        <v>#N/A</v>
      </c>
    </row>
    <row r="1026" spans="1:25" x14ac:dyDescent="0.25">
      <c r="A1026">
        <v>4006</v>
      </c>
      <c r="B1026" t="str">
        <f>VLOOKUP($A1026,'De Para'!$AI$2:$AL$1051,2,0)</f>
        <v>QUIOSQUE SHOP MORUMBI TOWN</v>
      </c>
      <c r="C1026">
        <f>VLOOKUP($A1026,'De Para'!$AI$2:$AL$1051,3,0)</f>
        <v>313</v>
      </c>
      <c r="D1026" t="str">
        <f>VLOOKUP($A1026,'De Para'!$AI$2:$AL$1051,4,0)</f>
        <v>GDE SP</v>
      </c>
      <c r="E1026">
        <v>0</v>
      </c>
      <c r="F1026" s="7" t="str">
        <f>VLOOKUP($A1026,'[1]PORTE 18-19'!$A$4:$M$1053,13,0)</f>
        <v>PORTE 1</v>
      </c>
      <c r="G1026">
        <f>VLOOKUP($F1026,'De Para'!$M$2:$O$7,3,0)</f>
        <v>65</v>
      </c>
      <c r="H1026" s="7" t="str">
        <f>VLOOKUP($R1026,'De Para'!$M$10:$N$25,2,0)</f>
        <v>PERFIL J</v>
      </c>
      <c r="I1026" s="7" t="str">
        <f t="shared" si="112"/>
        <v>PORTE 1 / PERFIL J</v>
      </c>
      <c r="J1026" s="1">
        <f>VLOOKUP($A1026,'De Para'!$D$2:$E$1051,2,0)</f>
        <v>0</v>
      </c>
      <c r="K1026" s="1">
        <f>VLOOKUP($A1026,'De Para'!$A$2:$B$1051,2,0)</f>
        <v>0</v>
      </c>
      <c r="L1026" s="1">
        <f>VLOOKUP(A1026,'De Para'!$G$2:$H$1050,2,0)</f>
        <v>1066.6865084761896</v>
      </c>
      <c r="M1026">
        <f>VLOOKUP($A1026,'De Para'!$J$2:$K$1051,2,0)</f>
        <v>0</v>
      </c>
      <c r="N1026">
        <f t="shared" si="114"/>
        <v>0</v>
      </c>
      <c r="O1026">
        <f t="shared" si="115"/>
        <v>0</v>
      </c>
      <c r="P1026">
        <f t="shared" si="116"/>
        <v>1</v>
      </c>
      <c r="Q1026">
        <f t="shared" si="117"/>
        <v>0</v>
      </c>
      <c r="R1026" t="str">
        <f t="shared" si="113"/>
        <v>0010</v>
      </c>
      <c r="S1026" s="29" t="e">
        <f>J1026/#REF!</f>
        <v>#REF!</v>
      </c>
      <c r="T1026" s="29" t="e">
        <f>K1026/#REF!</f>
        <v>#REF!</v>
      </c>
      <c r="U1026" s="29" t="e">
        <f>L1026/#REF!</f>
        <v>#REF!</v>
      </c>
      <c r="V1026">
        <v>1</v>
      </c>
      <c r="W1026" t="str">
        <f>VLOOKUP(R1026,'De Para'!$O$9:$P$25,2,FALSE)</f>
        <v>Lojas sem meta de CDC, Móveis e Emissão de Cartões</v>
      </c>
      <c r="X1026">
        <f>VLOOKUP(W1026,content!$B:$C,2,FALSE)</f>
        <v>741880</v>
      </c>
      <c r="Y1026">
        <f>VLOOKUP(F1026&amp;W1026,content!$E:$H,4,FALSE)</f>
        <v>741867</v>
      </c>
    </row>
    <row r="1027" spans="1:25" x14ac:dyDescent="0.25">
      <c r="A1027">
        <v>4007</v>
      </c>
      <c r="B1027" t="str">
        <f>VLOOKUP($A1027,'De Para'!$AI$2:$AL$1051,2,0)</f>
        <v>QUIOSQUE SHOP LIGHT</v>
      </c>
      <c r="C1027">
        <f>VLOOKUP($A1027,'De Para'!$AI$2:$AL$1051,3,0)</f>
        <v>319</v>
      </c>
      <c r="D1027" t="str">
        <f>VLOOKUP($A1027,'De Para'!$AI$2:$AL$1051,4,0)</f>
        <v>GDE SP</v>
      </c>
      <c r="E1027">
        <v>0</v>
      </c>
      <c r="F1027" s="7" t="str">
        <f>VLOOKUP($A1027,'[1]PORTE 18-19'!$A$4:$M$1053,13,0)</f>
        <v>PORTE 1</v>
      </c>
      <c r="G1027">
        <f>VLOOKUP($F1027,'De Para'!$M$2:$O$7,3,0)</f>
        <v>65</v>
      </c>
      <c r="H1027" s="7" t="str">
        <f>VLOOKUP($R1027,'De Para'!$M$10:$N$25,2,0)</f>
        <v>PERFIL K</v>
      </c>
      <c r="I1027" s="7" t="str">
        <f>F1027&amp;" / "&amp;H1027</f>
        <v>PORTE 1 / PERFIL K</v>
      </c>
      <c r="J1027" s="1">
        <f>VLOOKUP($A1027,'De Para'!$D$2:$E$1051,2,0)</f>
        <v>0</v>
      </c>
      <c r="K1027" s="1">
        <f>VLOOKUP($A1027,'De Para'!$A$2:$B$1051,2,0)</f>
        <v>0</v>
      </c>
      <c r="L1027" s="1">
        <f>VLOOKUP(A1027,'De Para'!$G$2:$H$1050,2,0)</f>
        <v>0</v>
      </c>
      <c r="M1027">
        <f>VLOOKUP($A1027,'De Para'!$J$2:$K$1051,2,0)</f>
        <v>0</v>
      </c>
      <c r="N1027">
        <f t="shared" si="114"/>
        <v>0</v>
      </c>
      <c r="O1027">
        <f t="shared" si="115"/>
        <v>0</v>
      </c>
      <c r="P1027">
        <f t="shared" si="116"/>
        <v>0</v>
      </c>
      <c r="Q1027">
        <f t="shared" si="117"/>
        <v>0</v>
      </c>
      <c r="R1027" t="str">
        <f t="shared" si="113"/>
        <v>0000</v>
      </c>
      <c r="S1027" s="29" t="e">
        <f>J1027/#REF!</f>
        <v>#REF!</v>
      </c>
      <c r="T1027" s="29" t="e">
        <f>K1027/#REF!</f>
        <v>#REF!</v>
      </c>
      <c r="U1027" s="29" t="e">
        <f>L1027/#REF!</f>
        <v>#REF!</v>
      </c>
      <c r="V1027">
        <v>1</v>
      </c>
      <c r="W1027" t="str">
        <f>VLOOKUP(R1027,'De Para'!$O$9:$P$25,2,FALSE)</f>
        <v>Lojas sem meta de CDC, Móveis, Eletroportáteis e Emissão de Cartões</v>
      </c>
      <c r="X1027">
        <f>VLOOKUP(W1027,content!$B:$C,2,FALSE)</f>
        <v>741881</v>
      </c>
      <c r="Y1027" t="e">
        <f>VLOOKUP(F1027&amp;W1027,content!$E:$H,4,FALSE)</f>
        <v>#N/A</v>
      </c>
    </row>
    <row r="1028" spans="1:25" x14ac:dyDescent="0.25">
      <c r="A1028">
        <v>4008</v>
      </c>
      <c r="B1028" t="str">
        <f>VLOOKUP($A1028,'De Para'!$AI$2:$AL$1051,2,0)</f>
        <v>QUIOSQUE SHOP WEST PLAZA</v>
      </c>
      <c r="C1028">
        <f>VLOOKUP($A1028,'De Para'!$AI$2:$AL$1051,3,0)</f>
        <v>312</v>
      </c>
      <c r="D1028" t="str">
        <f>VLOOKUP($A1028,'De Para'!$AI$2:$AL$1051,4,0)</f>
        <v>GDE SP</v>
      </c>
      <c r="E1028">
        <v>0</v>
      </c>
      <c r="F1028" s="7" t="str">
        <f>VLOOKUP($A1028,'[1]PORTE 18-19'!$A$4:$M$1053,13,0)</f>
        <v>PORTE 1</v>
      </c>
      <c r="G1028">
        <f>VLOOKUP($F1028,'De Para'!$M$2:$O$7,3,0)</f>
        <v>65</v>
      </c>
      <c r="H1028" s="7" t="str">
        <f>VLOOKUP($R1028,'De Para'!$M$10:$N$25,2,0)</f>
        <v>PERFIL E</v>
      </c>
      <c r="I1028" s="7" t="str">
        <f t="shared" si="112"/>
        <v>PORTE 1 / PERFIL E</v>
      </c>
      <c r="J1028" s="1">
        <f>VLOOKUP($A1028,'De Para'!$D$2:$E$1051,2,0)</f>
        <v>0</v>
      </c>
      <c r="K1028" s="1">
        <f>VLOOKUP($A1028,'De Para'!$A$2:$B$1051,2,0)</f>
        <v>0</v>
      </c>
      <c r="L1028" s="1">
        <f>VLOOKUP(A1028,'De Para'!$G$2:$H$1050,2,0)</f>
        <v>2025.3647667913635</v>
      </c>
      <c r="M1028">
        <f>VLOOKUP($A1028,'De Para'!$J$2:$K$1051,2,0)</f>
        <v>13</v>
      </c>
      <c r="N1028">
        <f t="shared" si="114"/>
        <v>0</v>
      </c>
      <c r="O1028">
        <f t="shared" si="115"/>
        <v>0</v>
      </c>
      <c r="P1028">
        <f t="shared" si="116"/>
        <v>1</v>
      </c>
      <c r="Q1028">
        <f t="shared" si="117"/>
        <v>1</v>
      </c>
      <c r="R1028" t="str">
        <f t="shared" si="113"/>
        <v>0011</v>
      </c>
      <c r="S1028" s="29" t="e">
        <f>J1028/#REF!</f>
        <v>#REF!</v>
      </c>
      <c r="T1028" s="29" t="e">
        <f>K1028/#REF!</f>
        <v>#REF!</v>
      </c>
      <c r="U1028" s="29" t="e">
        <f>L1028/#REF!</f>
        <v>#REF!</v>
      </c>
      <c r="V1028">
        <v>1</v>
      </c>
      <c r="W1028" t="str">
        <f>VLOOKUP(R1028,'De Para'!$O$9:$P$25,2,FALSE)</f>
        <v>Lojas sem meta de CDC e Móveis</v>
      </c>
      <c r="X1028">
        <f>VLOOKUP(W1028,content!$B:$C,2,FALSE)</f>
        <v>741877</v>
      </c>
      <c r="Y1028">
        <f>VLOOKUP(F1028&amp;W1028,content!$E:$H,4,FALSE)</f>
        <v>741862</v>
      </c>
    </row>
    <row r="1029" spans="1:25" x14ac:dyDescent="0.25">
      <c r="A1029">
        <v>4009</v>
      </c>
      <c r="B1029" t="str">
        <f>VLOOKUP($A1029,'De Para'!$AI$2:$AL$1051,2,0)</f>
        <v>SHOP. PARQUE DOM PEDRO 2</v>
      </c>
      <c r="C1029">
        <f>VLOOKUP($A1029,'De Para'!$AI$2:$AL$1051,3,0)</f>
        <v>613</v>
      </c>
      <c r="D1029" t="str">
        <f>VLOOKUP($A1029,'De Para'!$AI$2:$AL$1051,4,0)</f>
        <v>PREMIUM</v>
      </c>
      <c r="E1029">
        <v>0</v>
      </c>
      <c r="F1029" s="7" t="str">
        <f>VLOOKUP($A1029,'[1]PORTE 18-19'!$A$4:$M$1053,13,0)</f>
        <v>PORTE 2</v>
      </c>
      <c r="G1029">
        <f>VLOOKUP($F1029,'De Para'!$M$2:$O$7,3,0)</f>
        <v>70</v>
      </c>
      <c r="H1029" s="7" t="str">
        <f>VLOOKUP($R1029,'De Para'!$M$10:$N$25,2,0)</f>
        <v>PERFIL B</v>
      </c>
      <c r="I1029" s="7" t="str">
        <f t="shared" si="112"/>
        <v>PORTE 2 / PERFIL B</v>
      </c>
      <c r="J1029" s="1">
        <f>VLOOKUP($A1029,'De Para'!$D$2:$E$1051,2,0)</f>
        <v>0</v>
      </c>
      <c r="K1029" s="1">
        <f>VLOOKUP($A1029,'De Para'!$A$2:$B$1051,2,0)</f>
        <v>5837.9999999999982</v>
      </c>
      <c r="L1029" s="1">
        <f>VLOOKUP(A1029,'De Para'!$G$2:$H$1050,2,0)</f>
        <v>16050.098704142014</v>
      </c>
      <c r="M1029">
        <f>VLOOKUP($A1029,'De Para'!$J$2:$K$1051,2,0)</f>
        <v>15</v>
      </c>
      <c r="N1029">
        <f t="shared" si="114"/>
        <v>0</v>
      </c>
      <c r="O1029">
        <f t="shared" si="115"/>
        <v>1</v>
      </c>
      <c r="P1029">
        <f t="shared" si="116"/>
        <v>1</v>
      </c>
      <c r="Q1029">
        <f t="shared" si="117"/>
        <v>1</v>
      </c>
      <c r="R1029" t="str">
        <f t="shared" si="113"/>
        <v>0111</v>
      </c>
      <c r="S1029" s="29" t="e">
        <f>J1029/#REF!</f>
        <v>#REF!</v>
      </c>
      <c r="T1029" s="29" t="e">
        <f>K1029/#REF!</f>
        <v>#REF!</v>
      </c>
      <c r="U1029" s="29" t="e">
        <f>L1029/#REF!</f>
        <v>#REF!</v>
      </c>
      <c r="V1029">
        <v>1</v>
      </c>
      <c r="W1029" t="str">
        <f>VLOOKUP(R1029,'De Para'!$O$9:$P$25,2,FALSE)</f>
        <v>Lojas sem meta de CDC</v>
      </c>
      <c r="X1029">
        <f>VLOOKUP(W1029,content!$B:$C,2,FALSE)</f>
        <v>741883</v>
      </c>
      <c r="Y1029">
        <f>VLOOKUP(F1029&amp;W1029,content!$E:$H,4,FALSE)</f>
        <v>741887</v>
      </c>
    </row>
    <row r="1030" spans="1:25" x14ac:dyDescent="0.25">
      <c r="A1030">
        <v>4012</v>
      </c>
      <c r="B1030" t="str">
        <f>VLOOKUP($A1030,'De Para'!$AI$2:$AL$1051,2,0)</f>
        <v>QUIOSQUE ETNA MARGINAL TIETÊ</v>
      </c>
      <c r="C1030">
        <f>VLOOKUP($A1030,'De Para'!$AI$2:$AL$1051,3,0)</f>
        <v>319</v>
      </c>
      <c r="D1030" t="str">
        <f>VLOOKUP($A1030,'De Para'!$AI$2:$AL$1051,4,0)</f>
        <v>GDE SP</v>
      </c>
      <c r="E1030">
        <v>0</v>
      </c>
      <c r="F1030" s="7" t="str">
        <f>VLOOKUP($A1030,'[1]PORTE 18-19'!$A$4:$M$1053,13,0)</f>
        <v>PORTE 1</v>
      </c>
      <c r="G1030">
        <f>VLOOKUP($F1030,'De Para'!$M$2:$O$7,3,0)</f>
        <v>65</v>
      </c>
      <c r="H1030" s="7" t="str">
        <f>VLOOKUP($R1030,'De Para'!$M$10:$N$25,2,0)</f>
        <v>PERFIL K</v>
      </c>
      <c r="I1030" s="7" t="str">
        <f t="shared" si="112"/>
        <v>PORTE 1 / PERFIL K</v>
      </c>
      <c r="J1030" s="1">
        <f>VLOOKUP($A1030,'De Para'!$D$2:$E$1051,2,0)</f>
        <v>0</v>
      </c>
      <c r="K1030" s="1">
        <f>VLOOKUP($A1030,'De Para'!$A$2:$B$1051,2,0)</f>
        <v>0</v>
      </c>
      <c r="L1030" s="1">
        <f>VLOOKUP(A1030,'De Para'!$G$2:$H$1050,2,0)</f>
        <v>0</v>
      </c>
      <c r="M1030">
        <f>VLOOKUP($A1030,'De Para'!$J$2:$K$1051,2,0)</f>
        <v>0</v>
      </c>
      <c r="N1030">
        <f t="shared" si="114"/>
        <v>0</v>
      </c>
      <c r="O1030">
        <f t="shared" si="115"/>
        <v>0</v>
      </c>
      <c r="P1030">
        <f t="shared" si="116"/>
        <v>0</v>
      </c>
      <c r="Q1030">
        <f t="shared" si="117"/>
        <v>0</v>
      </c>
      <c r="R1030" t="str">
        <f t="shared" si="113"/>
        <v>0000</v>
      </c>
      <c r="S1030" s="29" t="e">
        <f>J1030/#REF!</f>
        <v>#REF!</v>
      </c>
      <c r="T1030" s="29" t="e">
        <f>K1030/#REF!</f>
        <v>#REF!</v>
      </c>
      <c r="U1030" s="29" t="e">
        <f>L1030/#REF!</f>
        <v>#REF!</v>
      </c>
      <c r="V1030">
        <v>1</v>
      </c>
      <c r="W1030" t="str">
        <f>VLOOKUP(R1030,'De Para'!$O$9:$P$25,2,FALSE)</f>
        <v>Lojas sem meta de CDC, Móveis, Eletroportáteis e Emissão de Cartões</v>
      </c>
      <c r="X1030">
        <f>VLOOKUP(W1030,content!$B:$C,2,FALSE)</f>
        <v>741881</v>
      </c>
      <c r="Y1030" t="e">
        <f>VLOOKUP(F1030&amp;W1030,content!$E:$H,4,FALSE)</f>
        <v>#N/A</v>
      </c>
    </row>
    <row r="1031" spans="1:25" x14ac:dyDescent="0.25">
      <c r="A1031">
        <v>4013</v>
      </c>
      <c r="B1031" t="str">
        <f>VLOOKUP($A1031,'De Para'!$AI$2:$AL$1051,2,0)</f>
        <v>QUIOSQUE ETNA BERRINI</v>
      </c>
      <c r="C1031">
        <f>VLOOKUP($A1031,'De Para'!$AI$2:$AL$1051,3,0)</f>
        <v>310</v>
      </c>
      <c r="D1031" t="str">
        <f>VLOOKUP($A1031,'De Para'!$AI$2:$AL$1051,4,0)</f>
        <v>GDE SP</v>
      </c>
      <c r="E1031">
        <v>0</v>
      </c>
      <c r="F1031" s="7" t="str">
        <f>VLOOKUP($A1031,'[1]PORTE 18-19'!$A$4:$M$1053,13,0)</f>
        <v>PORTE 1</v>
      </c>
      <c r="G1031">
        <f>VLOOKUP($F1031,'De Para'!$M$2:$O$7,3,0)</f>
        <v>65</v>
      </c>
      <c r="H1031" s="7" t="str">
        <f>VLOOKUP($R1031,'De Para'!$M$10:$N$25,2,0)</f>
        <v>PERFIL G</v>
      </c>
      <c r="I1031" s="7" t="str">
        <f t="shared" si="112"/>
        <v>PORTE 1 / PERFIL G</v>
      </c>
      <c r="J1031" s="1">
        <f>VLOOKUP($A1031,'De Para'!$D$2:$E$1051,2,0)</f>
        <v>7090.58</v>
      </c>
      <c r="K1031" s="1">
        <f>VLOOKUP($A1031,'De Para'!$A$2:$B$1051,2,0)</f>
        <v>0</v>
      </c>
      <c r="L1031" s="1">
        <f>VLOOKUP(A1031,'De Para'!$G$2:$H$1050,2,0)</f>
        <v>0</v>
      </c>
      <c r="M1031">
        <f>VLOOKUP($A1031,'De Para'!$J$2:$K$1051,2,0)</f>
        <v>25</v>
      </c>
      <c r="N1031">
        <f t="shared" si="114"/>
        <v>1</v>
      </c>
      <c r="O1031">
        <f t="shared" si="115"/>
        <v>0</v>
      </c>
      <c r="P1031">
        <f t="shared" si="116"/>
        <v>0</v>
      </c>
      <c r="Q1031">
        <f t="shared" si="117"/>
        <v>1</v>
      </c>
      <c r="R1031" t="str">
        <f t="shared" si="113"/>
        <v>1001</v>
      </c>
      <c r="S1031" s="29" t="e">
        <f>J1031/#REF!</f>
        <v>#REF!</v>
      </c>
      <c r="T1031" s="29" t="e">
        <f>K1031/#REF!</f>
        <v>#REF!</v>
      </c>
      <c r="U1031" s="29" t="e">
        <f>L1031/#REF!</f>
        <v>#REF!</v>
      </c>
      <c r="W1031" t="str">
        <f>VLOOKUP(R1031,'De Para'!$O$9:$P$25,2,FALSE)</f>
        <v>Lojas sem meta de Móveis e Eletroportáteis</v>
      </c>
      <c r="X1031">
        <f>VLOOKUP(W1031,content!$B:$C,2,FALSE)</f>
        <v>741885</v>
      </c>
      <c r="Y1031">
        <f>VLOOKUP(F1031&amp;W1031,content!$E:$H,4,FALSE)</f>
        <v>741864</v>
      </c>
    </row>
    <row r="1032" spans="1:25" x14ac:dyDescent="0.25">
      <c r="A1032">
        <v>4015</v>
      </c>
      <c r="B1032" t="str">
        <f>VLOOKUP($A1032,'De Para'!$AI$2:$AL$1051,2,0)</f>
        <v>PARQUE SHOPPING MAIA</v>
      </c>
      <c r="C1032">
        <f>VLOOKUP($A1032,'De Para'!$AI$2:$AL$1051,3,0)</f>
        <v>317</v>
      </c>
      <c r="D1032" t="str">
        <f>VLOOKUP($A1032,'De Para'!$AI$2:$AL$1051,4,0)</f>
        <v>GDE SP</v>
      </c>
      <c r="E1032">
        <v>0</v>
      </c>
      <c r="F1032" s="7" t="str">
        <f>VLOOKUP($A1032,'[1]PORTE 18-19'!$A$4:$M$1053,13,0)</f>
        <v>PORTE 1</v>
      </c>
      <c r="G1032">
        <f>VLOOKUP($F1032,'De Para'!$M$2:$O$7,3,0)</f>
        <v>65</v>
      </c>
      <c r="H1032" s="7" t="str">
        <f>VLOOKUP($R1032,'De Para'!$M$10:$N$25,2,0)</f>
        <v>PERFIL B</v>
      </c>
      <c r="I1032" s="7" t="str">
        <f t="shared" si="112"/>
        <v>PORTE 1 / PERFIL B</v>
      </c>
      <c r="J1032" s="1">
        <f>VLOOKUP($A1032,'De Para'!$D$2:$E$1051,2,0)</f>
        <v>0</v>
      </c>
      <c r="K1032" s="1">
        <f>VLOOKUP($A1032,'De Para'!$A$2:$B$1051,2,0)</f>
        <v>12332</v>
      </c>
      <c r="L1032" s="1">
        <f>VLOOKUP(A1032,'De Para'!$G$2:$H$1050,2,0)</f>
        <v>49889.848905293176</v>
      </c>
      <c r="M1032">
        <f>VLOOKUP($A1032,'De Para'!$J$2:$K$1051,2,0)</f>
        <v>10</v>
      </c>
      <c r="N1032">
        <f t="shared" si="114"/>
        <v>0</v>
      </c>
      <c r="O1032">
        <f t="shared" si="115"/>
        <v>1</v>
      </c>
      <c r="P1032">
        <f t="shared" si="116"/>
        <v>1</v>
      </c>
      <c r="Q1032">
        <f t="shared" si="117"/>
        <v>1</v>
      </c>
      <c r="R1032" t="str">
        <f t="shared" si="113"/>
        <v>0111</v>
      </c>
      <c r="S1032" s="29" t="e">
        <f>J1032/#REF!</f>
        <v>#REF!</v>
      </c>
      <c r="T1032" s="29" t="e">
        <f>K1032/#REF!</f>
        <v>#REF!</v>
      </c>
      <c r="U1032" s="29" t="e">
        <f>L1032/#REF!</f>
        <v>#REF!</v>
      </c>
      <c r="W1032" t="str">
        <f>VLOOKUP(R1032,'De Para'!$O$9:$P$25,2,FALSE)</f>
        <v>Lojas sem meta de CDC</v>
      </c>
      <c r="X1032">
        <f>VLOOKUP(W1032,content!$B:$C,2,FALSE)</f>
        <v>741883</v>
      </c>
      <c r="Y1032">
        <f>VLOOKUP(F1032&amp;W1032,content!$E:$H,4,FALSE)</f>
        <v>741859</v>
      </c>
    </row>
    <row r="1033" spans="1:25" x14ac:dyDescent="0.25">
      <c r="A1033">
        <v>2120</v>
      </c>
      <c r="B1033" t="str">
        <f>VLOOKUP($A1033,'De Para'!$AI$2:$AL$1051,2,0)</f>
        <v>ARUJÁ</v>
      </c>
      <c r="C1033">
        <f>VLOOKUP($A1033,'De Para'!$AI$2:$AL$1051,3,0)</f>
        <v>316</v>
      </c>
      <c r="D1033" t="str">
        <f>VLOOKUP($A1033,'De Para'!$AI$2:$AL$1051,4,0)</f>
        <v>GDE SP</v>
      </c>
      <c r="E1033">
        <v>0</v>
      </c>
      <c r="F1033" s="7" t="str">
        <f>VLOOKUP($A1033,'[1]PORTE 18-19'!$A$4:$M$1053,13,0)</f>
        <v>PORTE 2</v>
      </c>
      <c r="G1033">
        <f>VLOOKUP($F1033,'De Para'!$M$2:$O$7,3,0)</f>
        <v>70</v>
      </c>
      <c r="H1033" s="7" t="str">
        <f>VLOOKUP($R1033,'De Para'!$M$10:$N$25,2,0)</f>
        <v>PERFIL A</v>
      </c>
      <c r="I1033" s="7" t="str">
        <f t="shared" ref="I1033:I1051" si="118">F1033&amp;" / "&amp;H1033</f>
        <v>PORTE 2 / PERFIL A</v>
      </c>
      <c r="J1033" s="1">
        <f>VLOOKUP($A1033,'De Para'!$D$2:$E$1051,2,0)</f>
        <v>124392.82999999999</v>
      </c>
      <c r="K1033" s="1">
        <f>VLOOKUP($A1033,'De Para'!$A$2:$B$1051,2,0)</f>
        <v>108516.00000000003</v>
      </c>
      <c r="L1033" s="1">
        <f>VLOOKUP(A1033,'De Para'!$G$2:$H$1050,2,0)</f>
        <v>58193.163608683033</v>
      </c>
      <c r="M1033">
        <f>VLOOKUP($A1033,'De Para'!$J$2:$K$1051,2,0)</f>
        <v>9</v>
      </c>
      <c r="N1033">
        <f t="shared" ref="N1033:N1051" si="119">IF(J1033&gt;0,1,0)</f>
        <v>1</v>
      </c>
      <c r="O1033">
        <f t="shared" ref="O1033:O1051" si="120">IF(K1033&gt;0,1,0)</f>
        <v>1</v>
      </c>
      <c r="P1033">
        <f t="shared" ref="P1033:P1051" si="121">IF(L1033&gt;0,1,0)</f>
        <v>1</v>
      </c>
      <c r="Q1033">
        <f t="shared" ref="Q1033:Q1051" si="122">IF(M1033&gt;0,1,0)</f>
        <v>1</v>
      </c>
      <c r="R1033" t="str">
        <f t="shared" ref="R1033:R1051" si="123">IF($E1033=0,N1033&amp;O1033&amp;P1033&amp;Q1033,N1033&amp;0&amp;0&amp;Q1033&amp;"M")</f>
        <v>1111</v>
      </c>
      <c r="S1033" s="29" t="e">
        <f>J1033/#REF!</f>
        <v>#REF!</v>
      </c>
      <c r="T1033" s="29" t="e">
        <f>K1033/#REF!</f>
        <v>#REF!</v>
      </c>
      <c r="U1033" s="29" t="e">
        <f>L1033/#REF!</f>
        <v>#REF!</v>
      </c>
      <c r="W1033" t="str">
        <f>VLOOKUP(R1033,'De Para'!$O$9:$P$25,2,FALSE)</f>
        <v>Lojas com todas as metas</v>
      </c>
      <c r="X1033">
        <f>VLOOKUP(W1033,content!$B:$C,2,FALSE)</f>
        <v>741869</v>
      </c>
      <c r="Y1033">
        <f>VLOOKUP(F1033&amp;W1033,content!$E:$H,4,FALSE)</f>
        <v>741882</v>
      </c>
    </row>
    <row r="1034" spans="1:25" x14ac:dyDescent="0.25">
      <c r="A1034">
        <v>2127</v>
      </c>
      <c r="B1034" t="str">
        <f>VLOOKUP($A1034,'De Para'!$AI$2:$AL$1051,2,0)</f>
        <v>QUIOSQUE SHOPPING CARIRI - CE</v>
      </c>
      <c r="C1034">
        <f>VLOOKUP($A1034,'De Para'!$AI$2:$AL$1051,3,0)</f>
        <v>418</v>
      </c>
      <c r="D1034" t="str">
        <f>VLOOKUP($A1034,'De Para'!$AI$2:$AL$1051,4,0)</f>
        <v>MG/NE</v>
      </c>
      <c r="E1034">
        <v>0</v>
      </c>
      <c r="F1034" s="7" t="str">
        <f>VLOOKUP($A1034,'[1]PORTE 18-19'!$A$4:$M$1053,13,0)</f>
        <v>PORTE 1</v>
      </c>
      <c r="G1034">
        <f>VLOOKUP($F1034,'De Para'!$M$2:$O$7,3,0)</f>
        <v>65</v>
      </c>
      <c r="H1034" s="7" t="str">
        <f>VLOOKUP($R1034,'De Para'!$M$10:$N$25,2,0)</f>
        <v>PERFIL G</v>
      </c>
      <c r="I1034" s="7" t="str">
        <f t="shared" si="118"/>
        <v>PORTE 1 / PERFIL G</v>
      </c>
      <c r="J1034" s="1">
        <f>VLOOKUP($A1034,'De Para'!$D$2:$E$1051,2,0)</f>
        <v>25336.209999999995</v>
      </c>
      <c r="K1034" s="1">
        <f>VLOOKUP($A1034,'De Para'!$A$2:$B$1051,2,0)</f>
        <v>0</v>
      </c>
      <c r="L1034" s="1">
        <f>VLOOKUP(A1034,'De Para'!$G$2:$H$1050,2,0)</f>
        <v>0</v>
      </c>
      <c r="M1034">
        <f>VLOOKUP($A1034,'De Para'!$J$2:$K$1051,2,0)</f>
        <v>44</v>
      </c>
      <c r="N1034">
        <f t="shared" si="119"/>
        <v>1</v>
      </c>
      <c r="O1034">
        <f t="shared" si="120"/>
        <v>0</v>
      </c>
      <c r="P1034">
        <f t="shared" si="121"/>
        <v>0</v>
      </c>
      <c r="Q1034">
        <f t="shared" si="122"/>
        <v>1</v>
      </c>
      <c r="R1034" t="str">
        <f t="shared" si="123"/>
        <v>1001</v>
      </c>
      <c r="S1034" s="29" t="e">
        <f>J1034/#REF!</f>
        <v>#REF!</v>
      </c>
      <c r="T1034" s="29" t="e">
        <f>K1034/#REF!</f>
        <v>#REF!</v>
      </c>
      <c r="U1034" s="29" t="e">
        <f>L1034/#REF!</f>
        <v>#REF!</v>
      </c>
      <c r="W1034" t="str">
        <f>VLOOKUP(R1034,'De Para'!$O$9:$P$25,2,FALSE)</f>
        <v>Lojas sem meta de Móveis e Eletroportáteis</v>
      </c>
      <c r="X1034">
        <f>VLOOKUP(W1034,content!$B:$C,2,FALSE)</f>
        <v>741885</v>
      </c>
      <c r="Y1034">
        <f>VLOOKUP(F1034&amp;W1034,content!$E:$H,4,FALSE)</f>
        <v>741864</v>
      </c>
    </row>
    <row r="1035" spans="1:25" x14ac:dyDescent="0.25">
      <c r="A1035">
        <v>2134</v>
      </c>
      <c r="B1035" t="str">
        <f>VLOOKUP($A1035,'De Para'!$AI$2:$AL$1051,2,0)</f>
        <v>SALTO DE PIRAPORA</v>
      </c>
      <c r="C1035">
        <f>VLOOKUP($A1035,'De Para'!$AI$2:$AL$1051,3,0)</f>
        <v>115</v>
      </c>
      <c r="D1035" t="str">
        <f>VLOOKUP($A1035,'De Para'!$AI$2:$AL$1051,4,0)</f>
        <v>SPI/CO</v>
      </c>
      <c r="E1035">
        <v>0</v>
      </c>
      <c r="F1035" s="7" t="str">
        <f>VLOOKUP($A1035,'[1]PORTE 18-19'!$A$4:$M$1053,13,0)</f>
        <v>PORTE 1</v>
      </c>
      <c r="G1035">
        <f>VLOOKUP($F1035,'De Para'!$M$2:$O$7,3,0)</f>
        <v>65</v>
      </c>
      <c r="H1035" s="7" t="str">
        <f>VLOOKUP($R1035,'De Para'!$M$10:$N$25,2,0)</f>
        <v>PERFIL C</v>
      </c>
      <c r="I1035" s="7" t="str">
        <f t="shared" si="118"/>
        <v>PORTE 1 / PERFIL C</v>
      </c>
      <c r="J1035" s="1">
        <f>VLOOKUP($A1035,'De Para'!$D$2:$E$1051,2,0)</f>
        <v>20104.920000000002</v>
      </c>
      <c r="K1035" s="1">
        <f>VLOOKUP($A1035,'De Para'!$A$2:$B$1051,2,0)</f>
        <v>0</v>
      </c>
      <c r="L1035" s="1">
        <f>VLOOKUP(A1035,'De Para'!$G$2:$H$1050,2,0)</f>
        <v>12348.416710994956</v>
      </c>
      <c r="M1035">
        <f>VLOOKUP($A1035,'De Para'!$J$2:$K$1051,2,0)</f>
        <v>25</v>
      </c>
      <c r="N1035">
        <f t="shared" si="119"/>
        <v>1</v>
      </c>
      <c r="O1035">
        <f t="shared" si="120"/>
        <v>0</v>
      </c>
      <c r="P1035">
        <f t="shared" si="121"/>
        <v>1</v>
      </c>
      <c r="Q1035">
        <f t="shared" si="122"/>
        <v>1</v>
      </c>
      <c r="R1035" t="str">
        <f t="shared" si="123"/>
        <v>1011</v>
      </c>
      <c r="S1035" s="29" t="e">
        <f>J1035/#REF!</f>
        <v>#REF!</v>
      </c>
      <c r="T1035" s="29" t="e">
        <f>K1035/#REF!</f>
        <v>#REF!</v>
      </c>
      <c r="U1035" s="29" t="e">
        <f>L1035/#REF!</f>
        <v>#REF!</v>
      </c>
      <c r="W1035" t="str">
        <f>VLOOKUP(R1035,'De Para'!$O$9:$P$25,2,FALSE)</f>
        <v>Lojas sem meta de Móveis</v>
      </c>
      <c r="X1035">
        <f>VLOOKUP(W1035,content!$B:$C,2,FALSE)</f>
        <v>741888</v>
      </c>
      <c r="Y1035">
        <f>VLOOKUP(F1035&amp;W1035,content!$E:$H,4,FALSE)</f>
        <v>741860</v>
      </c>
    </row>
    <row r="1036" spans="1:25" x14ac:dyDescent="0.25">
      <c r="A1036">
        <v>2141</v>
      </c>
      <c r="B1036" t="str">
        <f>VLOOKUP($A1036,'De Para'!$AI$2:$AL$1051,2,0)</f>
        <v xml:space="preserve">São Manuel </v>
      </c>
      <c r="C1036">
        <f>VLOOKUP($A1036,'De Para'!$AI$2:$AL$1051,3,0)</f>
        <v>514</v>
      </c>
      <c r="D1036" t="str">
        <f>VLOOKUP($A1036,'De Para'!$AI$2:$AL$1051,4,0)</f>
        <v>SUL</v>
      </c>
      <c r="E1036">
        <v>0</v>
      </c>
      <c r="F1036" s="7" t="str">
        <f>VLOOKUP($A1036,'[1]PORTE 18-19'!$A$4:$M$1053,13,0)</f>
        <v>PORTE 1</v>
      </c>
      <c r="G1036">
        <f>VLOOKUP($F1036,'De Para'!$M$2:$O$7,3,0)</f>
        <v>65</v>
      </c>
      <c r="H1036" s="7" t="str">
        <f>VLOOKUP($R1036,'De Para'!$M$10:$N$25,2,0)</f>
        <v>PERFIL C</v>
      </c>
      <c r="I1036" s="7" t="str">
        <f t="shared" si="118"/>
        <v>PORTE 1 / PERFIL C</v>
      </c>
      <c r="J1036" s="1">
        <f>VLOOKUP($A1036,'De Para'!$D$2:$E$1051,2,0)</f>
        <v>16754.070000000003</v>
      </c>
      <c r="K1036" s="1">
        <f>VLOOKUP($A1036,'De Para'!$A$2:$B$1051,2,0)</f>
        <v>0</v>
      </c>
      <c r="L1036" s="1">
        <f>VLOOKUP(A1036,'De Para'!$G$2:$H$1050,2,0)</f>
        <v>11861.876671515556</v>
      </c>
      <c r="M1036">
        <f>VLOOKUP($A1036,'De Para'!$J$2:$K$1051,2,0)</f>
        <v>20</v>
      </c>
      <c r="N1036">
        <f t="shared" si="119"/>
        <v>1</v>
      </c>
      <c r="O1036">
        <f t="shared" si="120"/>
        <v>0</v>
      </c>
      <c r="P1036">
        <f t="shared" si="121"/>
        <v>1</v>
      </c>
      <c r="Q1036">
        <f t="shared" si="122"/>
        <v>1</v>
      </c>
      <c r="R1036" t="str">
        <f t="shared" si="123"/>
        <v>1011</v>
      </c>
      <c r="S1036" s="29" t="e">
        <f>J1036/#REF!</f>
        <v>#REF!</v>
      </c>
      <c r="T1036" s="29" t="e">
        <f>K1036/#REF!</f>
        <v>#REF!</v>
      </c>
      <c r="U1036" s="29" t="e">
        <f>L1036/#REF!</f>
        <v>#REF!</v>
      </c>
      <c r="W1036" t="str">
        <f>VLOOKUP(R1036,'De Para'!$O$9:$P$25,2,FALSE)</f>
        <v>Lojas sem meta de Móveis</v>
      </c>
      <c r="X1036">
        <f>VLOOKUP(W1036,content!$B:$C,2,FALSE)</f>
        <v>741888</v>
      </c>
      <c r="Y1036">
        <f>VLOOKUP(F1036&amp;W1036,content!$E:$H,4,FALSE)</f>
        <v>741860</v>
      </c>
    </row>
    <row r="1037" spans="1:25" x14ac:dyDescent="0.25">
      <c r="A1037">
        <v>2143</v>
      </c>
      <c r="B1037" t="str">
        <f>VLOOKUP($A1037,'De Para'!$AI$2:$AL$1051,2,0)</f>
        <v>Chapadão do Sul</v>
      </c>
      <c r="C1037">
        <f>VLOOKUP($A1037,'De Para'!$AI$2:$AL$1051,3,0)</f>
        <v>516</v>
      </c>
      <c r="D1037" t="str">
        <f>VLOOKUP($A1037,'De Para'!$AI$2:$AL$1051,4,0)</f>
        <v>SUL</v>
      </c>
      <c r="E1037">
        <v>0</v>
      </c>
      <c r="F1037" s="7" t="str">
        <f>VLOOKUP($A1037,'[1]PORTE 18-19'!$A$4:$M$1053,13,0)</f>
        <v>PORTE 1</v>
      </c>
      <c r="G1037">
        <f>VLOOKUP($F1037,'De Para'!$M$2:$O$7,3,0)</f>
        <v>65</v>
      </c>
      <c r="H1037" s="7" t="str">
        <f>VLOOKUP($R1037,'De Para'!$M$10:$N$25,2,0)</f>
        <v>PERFIL C</v>
      </c>
      <c r="I1037" s="7" t="str">
        <f t="shared" si="118"/>
        <v>PORTE 1 / PERFIL C</v>
      </c>
      <c r="J1037" s="1">
        <f>VLOOKUP($A1037,'De Para'!$D$2:$E$1051,2,0)</f>
        <v>23455.770000000004</v>
      </c>
      <c r="K1037" s="1">
        <f>VLOOKUP($A1037,'De Para'!$A$2:$B$1051,2,0)</f>
        <v>0</v>
      </c>
      <c r="L1037" s="1">
        <f>VLOOKUP(A1037,'De Para'!$G$2:$H$1050,2,0)</f>
        <v>36905.005921700824</v>
      </c>
      <c r="M1037">
        <f>VLOOKUP($A1037,'De Para'!$J$2:$K$1051,2,0)</f>
        <v>30</v>
      </c>
      <c r="N1037">
        <f t="shared" si="119"/>
        <v>1</v>
      </c>
      <c r="O1037">
        <f t="shared" si="120"/>
        <v>0</v>
      </c>
      <c r="P1037">
        <f t="shared" si="121"/>
        <v>1</v>
      </c>
      <c r="Q1037">
        <f t="shared" si="122"/>
        <v>1</v>
      </c>
      <c r="R1037" t="str">
        <f t="shared" si="123"/>
        <v>1011</v>
      </c>
      <c r="S1037" s="29" t="e">
        <f>J1037/#REF!</f>
        <v>#REF!</v>
      </c>
      <c r="T1037" s="29" t="e">
        <f>K1037/#REF!</f>
        <v>#REF!</v>
      </c>
      <c r="U1037" s="29" t="e">
        <f>L1037/#REF!</f>
        <v>#REF!</v>
      </c>
      <c r="W1037" t="str">
        <f>VLOOKUP(R1037,'De Para'!$O$9:$P$25,2,FALSE)</f>
        <v>Lojas sem meta de Móveis</v>
      </c>
      <c r="X1037">
        <f>VLOOKUP(W1037,content!$B:$C,2,FALSE)</f>
        <v>741888</v>
      </c>
      <c r="Y1037">
        <f>VLOOKUP(F1037&amp;W1037,content!$E:$H,4,FALSE)</f>
        <v>741860</v>
      </c>
    </row>
    <row r="1038" spans="1:25" x14ac:dyDescent="0.25">
      <c r="A1038">
        <v>2145</v>
      </c>
      <c r="B1038" t="str">
        <f>VLOOKUP($A1038,'De Para'!$AI$2:$AL$1051,2,0)</f>
        <v>PONTAL - SP</v>
      </c>
      <c r="C1038">
        <f>VLOOKUP($A1038,'De Para'!$AI$2:$AL$1051,3,0)</f>
        <v>111</v>
      </c>
      <c r="D1038" t="str">
        <f>VLOOKUP($A1038,'De Para'!$AI$2:$AL$1051,4,0)</f>
        <v>SPI/CO</v>
      </c>
      <c r="E1038">
        <v>0</v>
      </c>
      <c r="F1038" s="7" t="str">
        <f>VLOOKUP($A1038,'[1]PORTE 18-19'!$A$4:$M$1053,13,0)</f>
        <v>PORTE 1</v>
      </c>
      <c r="G1038">
        <f>VLOOKUP($F1038,'De Para'!$M$2:$O$7,3,0)</f>
        <v>65</v>
      </c>
      <c r="H1038" s="7" t="str">
        <f>VLOOKUP($R1038,'De Para'!$M$10:$N$25,2,0)</f>
        <v>PERFIL C</v>
      </c>
      <c r="I1038" s="7" t="str">
        <f t="shared" si="118"/>
        <v>PORTE 1 / PERFIL C</v>
      </c>
      <c r="J1038" s="1">
        <f>VLOOKUP($A1038,'De Para'!$D$2:$E$1051,2,0)</f>
        <v>23686.02</v>
      </c>
      <c r="K1038" s="1">
        <f>VLOOKUP($A1038,'De Para'!$A$2:$B$1051,2,0)</f>
        <v>0</v>
      </c>
      <c r="L1038" s="1">
        <f>VLOOKUP(A1038,'De Para'!$G$2:$H$1050,2,0)</f>
        <v>24212.47262133714</v>
      </c>
      <c r="M1038">
        <f>VLOOKUP($A1038,'De Para'!$J$2:$K$1051,2,0)</f>
        <v>18</v>
      </c>
      <c r="N1038">
        <f t="shared" si="119"/>
        <v>1</v>
      </c>
      <c r="O1038">
        <f t="shared" si="120"/>
        <v>0</v>
      </c>
      <c r="P1038">
        <f t="shared" si="121"/>
        <v>1</v>
      </c>
      <c r="Q1038">
        <f t="shared" si="122"/>
        <v>1</v>
      </c>
      <c r="R1038" t="str">
        <f t="shared" si="123"/>
        <v>1011</v>
      </c>
      <c r="S1038" s="29" t="e">
        <f>J1038/#REF!</f>
        <v>#REF!</v>
      </c>
      <c r="T1038" s="29" t="e">
        <f>K1038/#REF!</f>
        <v>#REF!</v>
      </c>
      <c r="U1038" s="29" t="e">
        <f>L1038/#REF!</f>
        <v>#REF!</v>
      </c>
      <c r="W1038" t="str">
        <f>VLOOKUP(R1038,'De Para'!$O$9:$P$25,2,FALSE)</f>
        <v>Lojas sem meta de Móveis</v>
      </c>
      <c r="X1038">
        <f>VLOOKUP(W1038,content!$B:$C,2,FALSE)</f>
        <v>741888</v>
      </c>
      <c r="Y1038">
        <f>VLOOKUP(F1038&amp;W1038,content!$E:$H,4,FALSE)</f>
        <v>741860</v>
      </c>
    </row>
    <row r="1039" spans="1:25" x14ac:dyDescent="0.25">
      <c r="A1039">
        <v>2146</v>
      </c>
      <c r="B1039" t="str">
        <f>VLOOKUP($A1039,'De Para'!$AI$2:$AL$1051,2,0)</f>
        <v xml:space="preserve">Promissão </v>
      </c>
      <c r="C1039">
        <f>VLOOKUP($A1039,'De Para'!$AI$2:$AL$1051,3,0)</f>
        <v>515</v>
      </c>
      <c r="D1039" t="str">
        <f>VLOOKUP($A1039,'De Para'!$AI$2:$AL$1051,4,0)</f>
        <v>SUL</v>
      </c>
      <c r="E1039">
        <v>0</v>
      </c>
      <c r="F1039" s="7" t="str">
        <f>VLOOKUP($A1039,'[1]PORTE 18-19'!$A$4:$M$1053,13,0)</f>
        <v>PORTE 1</v>
      </c>
      <c r="G1039">
        <f>VLOOKUP($F1039,'De Para'!$M$2:$O$7,3,0)</f>
        <v>65</v>
      </c>
      <c r="H1039" s="7" t="str">
        <f>VLOOKUP($R1039,'De Para'!$M$10:$N$25,2,0)</f>
        <v>PERFIL C</v>
      </c>
      <c r="I1039" s="7" t="str">
        <f t="shared" si="118"/>
        <v>PORTE 1 / PERFIL C</v>
      </c>
      <c r="J1039" s="1">
        <f>VLOOKUP($A1039,'De Para'!$D$2:$E$1051,2,0)</f>
        <v>13403.229999999998</v>
      </c>
      <c r="K1039" s="1">
        <f>VLOOKUP($A1039,'De Para'!$A$2:$B$1051,2,0)</f>
        <v>0</v>
      </c>
      <c r="L1039" s="1">
        <f>VLOOKUP(A1039,'De Para'!$G$2:$H$1050,2,0)</f>
        <v>18815.295435213506</v>
      </c>
      <c r="M1039">
        <f>VLOOKUP($A1039,'De Para'!$J$2:$K$1051,2,0)</f>
        <v>30</v>
      </c>
      <c r="N1039">
        <f t="shared" si="119"/>
        <v>1</v>
      </c>
      <c r="O1039">
        <f t="shared" si="120"/>
        <v>0</v>
      </c>
      <c r="P1039">
        <f t="shared" si="121"/>
        <v>1</v>
      </c>
      <c r="Q1039">
        <f t="shared" si="122"/>
        <v>1</v>
      </c>
      <c r="R1039" t="str">
        <f t="shared" si="123"/>
        <v>1011</v>
      </c>
      <c r="S1039" s="29" t="e">
        <f>J1039/#REF!</f>
        <v>#REF!</v>
      </c>
      <c r="T1039" s="29" t="e">
        <f>K1039/#REF!</f>
        <v>#REF!</v>
      </c>
      <c r="U1039" s="29" t="e">
        <f>L1039/#REF!</f>
        <v>#REF!</v>
      </c>
      <c r="W1039" t="str">
        <f>VLOOKUP(R1039,'De Para'!$O$9:$P$25,2,FALSE)</f>
        <v>Lojas sem meta de Móveis</v>
      </c>
      <c r="X1039">
        <f>VLOOKUP(W1039,content!$B:$C,2,FALSE)</f>
        <v>741888</v>
      </c>
      <c r="Y1039">
        <f>VLOOKUP(F1039&amp;W1039,content!$E:$H,4,FALSE)</f>
        <v>741860</v>
      </c>
    </row>
    <row r="1040" spans="1:25" x14ac:dyDescent="0.25">
      <c r="A1040">
        <v>2148</v>
      </c>
      <c r="B1040" t="str">
        <f>VLOOKUP($A1040,'De Para'!$AI$2:$AL$1051,2,0)</f>
        <v>AMÉRICO BRASILIENSE - SP</v>
      </c>
      <c r="C1040">
        <f>VLOOKUP($A1040,'De Para'!$AI$2:$AL$1051,3,0)</f>
        <v>514</v>
      </c>
      <c r="D1040" t="str">
        <f>VLOOKUP($A1040,'De Para'!$AI$2:$AL$1051,4,0)</f>
        <v>SUL</v>
      </c>
      <c r="E1040">
        <v>0</v>
      </c>
      <c r="F1040" s="7" t="str">
        <f>VLOOKUP($A1040,'[1]PORTE 18-19'!$A$4:$M$1053,13,0)</f>
        <v>PORTE 1</v>
      </c>
      <c r="G1040">
        <f>VLOOKUP($F1040,'De Para'!$M$2:$O$7,3,0)</f>
        <v>65</v>
      </c>
      <c r="H1040" s="7" t="str">
        <f>VLOOKUP($R1040,'De Para'!$M$10:$N$25,2,0)</f>
        <v>PERFIL H</v>
      </c>
      <c r="I1040" s="7" t="str">
        <f t="shared" si="118"/>
        <v>PORTE 1 / PERFIL H</v>
      </c>
      <c r="J1040" s="1">
        <f>VLOOKUP($A1040,'De Para'!$D$2:$E$1051,2,0)</f>
        <v>5083.01</v>
      </c>
      <c r="K1040" s="1">
        <f>VLOOKUP($A1040,'De Para'!$A$2:$B$1051,2,0)</f>
        <v>0</v>
      </c>
      <c r="L1040" s="1">
        <f>VLOOKUP(A1040,'De Para'!$G$2:$H$1050,2,0)</f>
        <v>3821.0786975421188</v>
      </c>
      <c r="M1040">
        <f>VLOOKUP($A1040,'De Para'!$J$2:$K$1051,2,0)</f>
        <v>0</v>
      </c>
      <c r="N1040">
        <f t="shared" si="119"/>
        <v>1</v>
      </c>
      <c r="O1040">
        <f t="shared" si="120"/>
        <v>0</v>
      </c>
      <c r="P1040">
        <f t="shared" si="121"/>
        <v>1</v>
      </c>
      <c r="Q1040">
        <f t="shared" si="122"/>
        <v>0</v>
      </c>
      <c r="R1040" t="str">
        <f t="shared" si="123"/>
        <v>1010</v>
      </c>
      <c r="S1040" s="29" t="e">
        <f>J1040/#REF!</f>
        <v>#REF!</v>
      </c>
      <c r="T1040" s="29" t="e">
        <f>K1040/#REF!</f>
        <v>#REF!</v>
      </c>
      <c r="U1040" s="29" t="e">
        <f>L1040/#REF!</f>
        <v>#REF!</v>
      </c>
      <c r="W1040" t="str">
        <f>VLOOKUP(R1040,'De Para'!$O$9:$P$25,2,FALSE)</f>
        <v>Lojas sem meta de Móveis e Emissão de Cartões</v>
      </c>
      <c r="X1040">
        <f>VLOOKUP(W1040,content!$B:$C,2,FALSE)</f>
        <v>741886</v>
      </c>
      <c r="Y1040">
        <f>VLOOKUP(F1040&amp;W1040,content!$E:$H,4,FALSE)</f>
        <v>741865</v>
      </c>
    </row>
    <row r="1041" spans="1:25" x14ac:dyDescent="0.25">
      <c r="A1041">
        <v>2149</v>
      </c>
      <c r="B1041" t="str">
        <f>VLOOKUP($A1041,'De Para'!$AI$2:$AL$1051,2,0)</f>
        <v>COXIM - MS</v>
      </c>
      <c r="C1041">
        <f>VLOOKUP($A1041,'De Para'!$AI$2:$AL$1051,3,0)</f>
        <v>516</v>
      </c>
      <c r="D1041" t="str">
        <f>VLOOKUP($A1041,'De Para'!$AI$2:$AL$1051,4,0)</f>
        <v>SUL</v>
      </c>
      <c r="E1041">
        <v>0</v>
      </c>
      <c r="F1041" s="7" t="str">
        <f>VLOOKUP($A1041,'[1]PORTE 18-19'!$A$4:$M$1053,13,0)</f>
        <v>PORTE 1</v>
      </c>
      <c r="G1041">
        <f>VLOOKUP($F1041,'De Para'!$M$2:$O$7,3,0)</f>
        <v>65</v>
      </c>
      <c r="H1041" s="7" t="str">
        <f>VLOOKUP($R1041,'De Para'!$M$10:$N$25,2,0)</f>
        <v>PERFIL H</v>
      </c>
      <c r="I1041" s="7" t="str">
        <f t="shared" si="118"/>
        <v>PORTE 1 / PERFIL H</v>
      </c>
      <c r="J1041" s="1">
        <f>VLOOKUP($A1041,'De Para'!$D$2:$E$1051,2,0)</f>
        <v>26262.079999999994</v>
      </c>
      <c r="K1041" s="1">
        <f>VLOOKUP($A1041,'De Para'!$A$2:$B$1051,2,0)</f>
        <v>0</v>
      </c>
      <c r="L1041" s="1">
        <f>VLOOKUP(A1041,'De Para'!$G$2:$H$1050,2,0)</f>
        <v>16156.64957440559</v>
      </c>
      <c r="M1041">
        <f>VLOOKUP($A1041,'De Para'!$J$2:$K$1051,2,0)</f>
        <v>0</v>
      </c>
      <c r="N1041">
        <f t="shared" si="119"/>
        <v>1</v>
      </c>
      <c r="O1041">
        <f t="shared" si="120"/>
        <v>0</v>
      </c>
      <c r="P1041">
        <f t="shared" si="121"/>
        <v>1</v>
      </c>
      <c r="Q1041">
        <f t="shared" si="122"/>
        <v>0</v>
      </c>
      <c r="R1041" t="str">
        <f t="shared" si="123"/>
        <v>1010</v>
      </c>
      <c r="S1041" s="29" t="e">
        <f>J1041/#REF!</f>
        <v>#REF!</v>
      </c>
      <c r="T1041" s="29" t="e">
        <f>K1041/#REF!</f>
        <v>#REF!</v>
      </c>
      <c r="U1041" s="29" t="e">
        <f>L1041/#REF!</f>
        <v>#REF!</v>
      </c>
      <c r="W1041" t="str">
        <f>VLOOKUP(R1041,'De Para'!$O$9:$P$25,2,FALSE)</f>
        <v>Lojas sem meta de Móveis e Emissão de Cartões</v>
      </c>
      <c r="X1041">
        <f>VLOOKUP(W1041,content!$B:$C,2,FALSE)</f>
        <v>741886</v>
      </c>
      <c r="Y1041">
        <f>VLOOKUP(F1041&amp;W1041,content!$E:$H,4,FALSE)</f>
        <v>741865</v>
      </c>
    </row>
    <row r="1042" spans="1:25" x14ac:dyDescent="0.25">
      <c r="A1042">
        <v>2152</v>
      </c>
      <c r="B1042" t="str">
        <f>VLOOKUP($A1042,'De Para'!$AI$2:$AL$1051,2,0)</f>
        <v>APARECIDA DO TABOADO - MS</v>
      </c>
      <c r="C1042">
        <f>VLOOKUP($A1042,'De Para'!$AI$2:$AL$1051,3,0)</f>
        <v>516</v>
      </c>
      <c r="D1042" t="str">
        <f>VLOOKUP($A1042,'De Para'!$AI$2:$AL$1051,4,0)</f>
        <v>SUL</v>
      </c>
      <c r="E1042">
        <v>0</v>
      </c>
      <c r="F1042" s="7" t="str">
        <f>VLOOKUP($A1042,'[1]PORTE 18-19'!$A$4:$M$1053,13,0)</f>
        <v>PORTE 1</v>
      </c>
      <c r="G1042">
        <f>VLOOKUP($F1042,'De Para'!$M$2:$O$7,3,0)</f>
        <v>65</v>
      </c>
      <c r="H1042" s="7" t="str">
        <f>VLOOKUP($R1042,'De Para'!$M$10:$N$25,2,0)</f>
        <v>PERFIL H</v>
      </c>
      <c r="I1042" s="7" t="str">
        <f t="shared" si="118"/>
        <v>PORTE 1 / PERFIL H</v>
      </c>
      <c r="J1042" s="1">
        <f>VLOOKUP($A1042,'De Para'!$D$2:$E$1051,2,0)</f>
        <v>24188.769999999993</v>
      </c>
      <c r="K1042" s="1">
        <f>VLOOKUP($A1042,'De Para'!$A$2:$B$1051,2,0)</f>
        <v>0</v>
      </c>
      <c r="L1042" s="1">
        <f>VLOOKUP(A1042,'De Para'!$G$2:$H$1050,2,0)</f>
        <v>18740.101272823958</v>
      </c>
      <c r="M1042">
        <f>VLOOKUP($A1042,'De Para'!$J$2:$K$1051,2,0)</f>
        <v>0</v>
      </c>
      <c r="N1042">
        <f t="shared" si="119"/>
        <v>1</v>
      </c>
      <c r="O1042">
        <f t="shared" si="120"/>
        <v>0</v>
      </c>
      <c r="P1042">
        <f t="shared" si="121"/>
        <v>1</v>
      </c>
      <c r="Q1042">
        <f t="shared" si="122"/>
        <v>0</v>
      </c>
      <c r="R1042" t="str">
        <f t="shared" si="123"/>
        <v>1010</v>
      </c>
      <c r="S1042" s="29" t="e">
        <f>J1042/#REF!</f>
        <v>#REF!</v>
      </c>
      <c r="T1042" s="29" t="e">
        <f>K1042/#REF!</f>
        <v>#REF!</v>
      </c>
      <c r="U1042" s="29" t="e">
        <f>L1042/#REF!</f>
        <v>#REF!</v>
      </c>
      <c r="W1042" t="str">
        <f>VLOOKUP(R1042,'De Para'!$O$9:$P$25,2,FALSE)</f>
        <v>Lojas sem meta de Móveis e Emissão de Cartões</v>
      </c>
      <c r="X1042">
        <f>VLOOKUP(W1042,content!$B:$C,2,FALSE)</f>
        <v>741886</v>
      </c>
      <c r="Y1042">
        <f>VLOOKUP(F1042&amp;W1042,content!$E:$H,4,FALSE)</f>
        <v>741865</v>
      </c>
    </row>
    <row r="1043" spans="1:25" x14ac:dyDescent="0.25">
      <c r="A1043">
        <v>2158</v>
      </c>
      <c r="B1043" t="str">
        <f>VLOOKUP($A1043,'De Para'!$AI$2:$AL$1051,2,0)</f>
        <v>SANTA RITA DO PASSA QUATRO</v>
      </c>
      <c r="C1043">
        <f>VLOOKUP($A1043,'De Para'!$AI$2:$AL$1051,3,0)</f>
        <v>111</v>
      </c>
      <c r="D1043" t="str">
        <f>VLOOKUP($A1043,'De Para'!$AI$2:$AL$1051,4,0)</f>
        <v>SPI/CO</v>
      </c>
      <c r="E1043">
        <v>0</v>
      </c>
      <c r="F1043" s="7" t="str">
        <f>VLOOKUP($A1043,'[1]PORTE 18-19'!$A$4:$M$1053,13,0)</f>
        <v>PORTE 1</v>
      </c>
      <c r="G1043">
        <f>VLOOKUP($F1043,'De Para'!$M$2:$O$7,3,0)</f>
        <v>65</v>
      </c>
      <c r="H1043" s="7" t="str">
        <f>VLOOKUP($R1043,'De Para'!$M$10:$N$25,2,0)</f>
        <v>PERFIL C</v>
      </c>
      <c r="I1043" s="7" t="str">
        <f t="shared" si="118"/>
        <v>PORTE 1 / PERFIL C</v>
      </c>
      <c r="J1043" s="1">
        <f>VLOOKUP($A1043,'De Para'!$D$2:$E$1051,2,0)</f>
        <v>23686.020000000004</v>
      </c>
      <c r="K1043" s="1">
        <f>VLOOKUP($A1043,'De Para'!$A$2:$B$1051,2,0)</f>
        <v>0</v>
      </c>
      <c r="L1043" s="1">
        <f>VLOOKUP(A1043,'De Para'!$G$2:$H$1050,2,0)</f>
        <v>21227.391254045851</v>
      </c>
      <c r="M1043">
        <f>VLOOKUP($A1043,'De Para'!$J$2:$K$1051,2,0)</f>
        <v>15</v>
      </c>
      <c r="N1043">
        <f t="shared" si="119"/>
        <v>1</v>
      </c>
      <c r="O1043">
        <f t="shared" si="120"/>
        <v>0</v>
      </c>
      <c r="P1043">
        <f t="shared" si="121"/>
        <v>1</v>
      </c>
      <c r="Q1043">
        <f t="shared" si="122"/>
        <v>1</v>
      </c>
      <c r="R1043" t="str">
        <f t="shared" si="123"/>
        <v>1011</v>
      </c>
      <c r="S1043" s="29" t="e">
        <f>J1043/#REF!</f>
        <v>#REF!</v>
      </c>
      <c r="T1043" s="29" t="e">
        <f>K1043/#REF!</f>
        <v>#REF!</v>
      </c>
      <c r="U1043" s="29" t="e">
        <f>L1043/#REF!</f>
        <v>#REF!</v>
      </c>
      <c r="W1043" t="str">
        <f>VLOOKUP(R1043,'De Para'!$O$9:$P$25,2,FALSE)</f>
        <v>Lojas sem meta de Móveis</v>
      </c>
      <c r="X1043">
        <f>VLOOKUP(W1043,content!$B:$C,2,FALSE)</f>
        <v>741888</v>
      </c>
      <c r="Y1043">
        <f>VLOOKUP(F1043&amp;W1043,content!$E:$H,4,FALSE)</f>
        <v>741860</v>
      </c>
    </row>
    <row r="1044" spans="1:25" x14ac:dyDescent="0.25">
      <c r="A1044">
        <v>2160</v>
      </c>
      <c r="B1044" t="str">
        <f>VLOOKUP($A1044,'De Para'!$AI$2:$AL$1051,2,0)</f>
        <v>CAJAMAR</v>
      </c>
      <c r="C1044">
        <f>VLOOKUP($A1044,'De Para'!$AI$2:$AL$1051,3,0)</f>
        <v>314</v>
      </c>
      <c r="D1044" t="str">
        <f>VLOOKUP($A1044,'De Para'!$AI$2:$AL$1051,4,0)</f>
        <v>GDE SP</v>
      </c>
      <c r="E1044">
        <v>0</v>
      </c>
      <c r="F1044" s="7" t="str">
        <f>VLOOKUP($A1044,'[1]PORTE 18-19'!$A$4:$M$1053,13,0)</f>
        <v>PORTE 1</v>
      </c>
      <c r="G1044">
        <f>VLOOKUP($F1044,'De Para'!$M$2:$O$7,3,0)</f>
        <v>65</v>
      </c>
      <c r="H1044" s="7" t="str">
        <f>VLOOKUP($R1044,'De Para'!$M$10:$N$25,2,0)</f>
        <v>PERFIL H</v>
      </c>
      <c r="I1044" s="7" t="str">
        <f t="shared" si="118"/>
        <v>PORTE 1 / PERFIL H</v>
      </c>
      <c r="J1044" s="1">
        <f>VLOOKUP($A1044,'De Para'!$D$2:$E$1051,2,0)</f>
        <v>3431.0299999999997</v>
      </c>
      <c r="K1044" s="1">
        <f>VLOOKUP($A1044,'De Para'!$A$2:$B$1051,2,0)</f>
        <v>0</v>
      </c>
      <c r="L1044" s="1">
        <f>VLOOKUP(A1044,'De Para'!$G$2:$H$1050,2,0)</f>
        <v>2099.1932540974399</v>
      </c>
      <c r="M1044">
        <f>VLOOKUP($A1044,'De Para'!$J$2:$K$1051,2,0)</f>
        <v>0</v>
      </c>
      <c r="N1044">
        <f t="shared" si="119"/>
        <v>1</v>
      </c>
      <c r="O1044">
        <f t="shared" si="120"/>
        <v>0</v>
      </c>
      <c r="P1044">
        <f t="shared" si="121"/>
        <v>1</v>
      </c>
      <c r="Q1044">
        <f t="shared" si="122"/>
        <v>0</v>
      </c>
      <c r="R1044" t="str">
        <f t="shared" si="123"/>
        <v>1010</v>
      </c>
      <c r="S1044" s="29" t="e">
        <f>J1044/#REF!</f>
        <v>#REF!</v>
      </c>
      <c r="T1044" s="29" t="e">
        <f>K1044/#REF!</f>
        <v>#REF!</v>
      </c>
      <c r="U1044" s="29" t="e">
        <f>L1044/#REF!</f>
        <v>#REF!</v>
      </c>
      <c r="W1044" t="str">
        <f>VLOOKUP(R1044,'De Para'!$O$9:$P$25,2,FALSE)</f>
        <v>Lojas sem meta de Móveis e Emissão de Cartões</v>
      </c>
      <c r="X1044">
        <f>VLOOKUP(W1044,content!$B:$C,2,FALSE)</f>
        <v>741886</v>
      </c>
      <c r="Y1044">
        <f>VLOOKUP(F1044&amp;W1044,content!$E:$H,4,FALSE)</f>
        <v>741865</v>
      </c>
    </row>
    <row r="1045" spans="1:25" x14ac:dyDescent="0.25">
      <c r="A1045">
        <v>2161</v>
      </c>
      <c r="B1045" t="str">
        <f>VLOOKUP($A1045,'De Para'!$AI$2:$AL$1051,2,0)</f>
        <v>BARRA BONITA II</v>
      </c>
      <c r="C1045">
        <f>VLOOKUP($A1045,'De Para'!$AI$2:$AL$1051,3,0)</f>
        <v>514</v>
      </c>
      <c r="D1045" t="str">
        <f>VLOOKUP($A1045,'De Para'!$AI$2:$AL$1051,4,0)</f>
        <v>SUL</v>
      </c>
      <c r="E1045">
        <v>0</v>
      </c>
      <c r="F1045" s="7" t="str">
        <f>VLOOKUP($A1045,'[1]PORTE 18-19'!$A$4:$M$1053,13,0)</f>
        <v>PORTE 1</v>
      </c>
      <c r="G1045">
        <f>VLOOKUP($F1045,'De Para'!$M$2:$O$7,3,0)</f>
        <v>65</v>
      </c>
      <c r="H1045" s="7" t="str">
        <f>VLOOKUP($R1045,'De Para'!$M$10:$N$25,2,0)</f>
        <v>PERFIL H</v>
      </c>
      <c r="I1045" s="7" t="str">
        <f t="shared" si="118"/>
        <v>PORTE 1 / PERFIL H</v>
      </c>
      <c r="J1045" s="1">
        <f>VLOOKUP($A1045,'De Para'!$D$2:$E$1051,2,0)</f>
        <v>5311.75</v>
      </c>
      <c r="K1045" s="1">
        <f>VLOOKUP($A1045,'De Para'!$A$2:$B$1051,2,0)</f>
        <v>0</v>
      </c>
      <c r="L1045" s="1">
        <f>VLOOKUP(A1045,'De Para'!$G$2:$H$1050,2,0)</f>
        <v>7871.3337304072793</v>
      </c>
      <c r="M1045">
        <f>VLOOKUP($A1045,'De Para'!$J$2:$K$1051,2,0)</f>
        <v>0</v>
      </c>
      <c r="N1045">
        <f t="shared" si="119"/>
        <v>1</v>
      </c>
      <c r="O1045">
        <f t="shared" si="120"/>
        <v>0</v>
      </c>
      <c r="P1045">
        <f t="shared" si="121"/>
        <v>1</v>
      </c>
      <c r="Q1045">
        <f t="shared" si="122"/>
        <v>0</v>
      </c>
      <c r="R1045" t="str">
        <f t="shared" si="123"/>
        <v>1010</v>
      </c>
      <c r="S1045" s="29" t="e">
        <f>J1045/#REF!</f>
        <v>#REF!</v>
      </c>
      <c r="T1045" s="29" t="e">
        <f>K1045/#REF!</f>
        <v>#REF!</v>
      </c>
      <c r="U1045" s="29" t="e">
        <f>L1045/#REF!</f>
        <v>#REF!</v>
      </c>
      <c r="W1045" t="str">
        <f>VLOOKUP(R1045,'De Para'!$O$9:$P$25,2,FALSE)</f>
        <v>Lojas sem meta de Móveis e Emissão de Cartões</v>
      </c>
      <c r="X1045">
        <f>VLOOKUP(W1045,content!$B:$C,2,FALSE)</f>
        <v>741886</v>
      </c>
      <c r="Y1045">
        <f>VLOOKUP(F1045&amp;W1045,content!$E:$H,4,FALSE)</f>
        <v>741865</v>
      </c>
    </row>
    <row r="1046" spans="1:25" x14ac:dyDescent="0.25">
      <c r="A1046">
        <v>2167</v>
      </c>
      <c r="B1046" t="str">
        <f>VLOOKUP($A1046,'De Para'!$AI$2:$AL$1051,2,0)</f>
        <v xml:space="preserve">PEDERNEIRAS II </v>
      </c>
      <c r="C1046">
        <f>VLOOKUP($A1046,'De Para'!$AI$2:$AL$1051,3,0)</f>
        <v>514</v>
      </c>
      <c r="D1046" t="str">
        <f>VLOOKUP($A1046,'De Para'!$AI$2:$AL$1051,4,0)</f>
        <v>SUL</v>
      </c>
      <c r="E1046">
        <v>0</v>
      </c>
      <c r="F1046" s="7" t="str">
        <f>VLOOKUP($A1046,'[1]PORTE 18-19'!$A$4:$M$1053,13,0)</f>
        <v>PORTE 1</v>
      </c>
      <c r="G1046">
        <f>VLOOKUP($F1046,'De Para'!$M$2:$O$7,3,0)</f>
        <v>65</v>
      </c>
      <c r="H1046" s="7" t="str">
        <f>VLOOKUP($R1046,'De Para'!$M$10:$N$25,2,0)</f>
        <v>PERFIL H</v>
      </c>
      <c r="I1046" s="7" t="str">
        <f t="shared" si="118"/>
        <v>PORTE 1 / PERFIL H</v>
      </c>
      <c r="J1046" s="1">
        <f>VLOOKUP($A1046,'De Para'!$D$2:$E$1051,2,0)</f>
        <v>3486.91</v>
      </c>
      <c r="K1046" s="1">
        <f>VLOOKUP($A1046,'De Para'!$A$2:$B$1051,2,0)</f>
        <v>0</v>
      </c>
      <c r="L1046" s="1">
        <f>VLOOKUP(A1046,'De Para'!$G$2:$H$1050,2,0)</f>
        <v>4358.2692888460415</v>
      </c>
      <c r="M1046">
        <f>VLOOKUP($A1046,'De Para'!$J$2:$K$1051,2,0)</f>
        <v>0</v>
      </c>
      <c r="N1046">
        <f t="shared" si="119"/>
        <v>1</v>
      </c>
      <c r="O1046">
        <f t="shared" si="120"/>
        <v>0</v>
      </c>
      <c r="P1046">
        <f t="shared" si="121"/>
        <v>1</v>
      </c>
      <c r="Q1046">
        <f t="shared" si="122"/>
        <v>0</v>
      </c>
      <c r="R1046" t="str">
        <f t="shared" si="123"/>
        <v>1010</v>
      </c>
      <c r="S1046" s="29" t="e">
        <f>J1046/#REF!</f>
        <v>#REF!</v>
      </c>
      <c r="T1046" s="29" t="e">
        <f>K1046/#REF!</f>
        <v>#REF!</v>
      </c>
      <c r="U1046" s="29" t="e">
        <f>L1046/#REF!</f>
        <v>#REF!</v>
      </c>
      <c r="W1046" t="str">
        <f>VLOOKUP(R1046,'De Para'!$O$9:$P$25,2,FALSE)</f>
        <v>Lojas sem meta de Móveis e Emissão de Cartões</v>
      </c>
      <c r="X1046">
        <f>VLOOKUP(W1046,content!$B:$C,2,FALSE)</f>
        <v>741886</v>
      </c>
      <c r="Y1046">
        <f>VLOOKUP(F1046&amp;W1046,content!$E:$H,4,FALSE)</f>
        <v>741865</v>
      </c>
    </row>
    <row r="1047" spans="1:25" x14ac:dyDescent="0.25">
      <c r="A1047">
        <v>2169</v>
      </c>
      <c r="B1047" t="str">
        <f>VLOOKUP($A1047,'De Para'!$AI$2:$AL$1051,2,0)</f>
        <v>PRESIDENTE VENCESLAU</v>
      </c>
      <c r="C1047">
        <f>VLOOKUP($A1047,'De Para'!$AI$2:$AL$1051,3,0)</f>
        <v>515</v>
      </c>
      <c r="D1047" t="str">
        <f>VLOOKUP($A1047,'De Para'!$AI$2:$AL$1051,4,0)</f>
        <v>SUL</v>
      </c>
      <c r="E1047">
        <v>0</v>
      </c>
      <c r="F1047" s="7" t="str">
        <f>VLOOKUP($A1047,'[1]PORTE 18-19'!$A$4:$M$1053,13,0)</f>
        <v>PORTE 1</v>
      </c>
      <c r="G1047">
        <f>VLOOKUP($F1047,'De Para'!$M$2:$O$7,3,0)</f>
        <v>65</v>
      </c>
      <c r="H1047" s="7" t="str">
        <f>VLOOKUP($R1047,'De Para'!$M$10:$N$25,2,0)</f>
        <v>PERFIL H</v>
      </c>
      <c r="I1047" s="7" t="str">
        <f t="shared" si="118"/>
        <v>PORTE 1 / PERFIL H</v>
      </c>
      <c r="J1047" s="1">
        <f>VLOOKUP($A1047,'De Para'!$D$2:$E$1051,2,0)</f>
        <v>3075.23</v>
      </c>
      <c r="K1047" s="1">
        <f>VLOOKUP($A1047,'De Para'!$A$2:$B$1051,2,0)</f>
        <v>0</v>
      </c>
      <c r="L1047" s="1">
        <f>VLOOKUP(A1047,'De Para'!$G$2:$H$1050,2,0)</f>
        <v>2528.3528113001576</v>
      </c>
      <c r="M1047">
        <f>VLOOKUP($A1047,'De Para'!$J$2:$K$1051,2,0)</f>
        <v>0</v>
      </c>
      <c r="N1047">
        <f t="shared" si="119"/>
        <v>1</v>
      </c>
      <c r="O1047">
        <f t="shared" si="120"/>
        <v>0</v>
      </c>
      <c r="P1047">
        <f t="shared" si="121"/>
        <v>1</v>
      </c>
      <c r="Q1047">
        <f t="shared" si="122"/>
        <v>0</v>
      </c>
      <c r="R1047" t="str">
        <f t="shared" si="123"/>
        <v>1010</v>
      </c>
      <c r="S1047" s="29" t="e">
        <f>J1047/#REF!</f>
        <v>#REF!</v>
      </c>
      <c r="T1047" s="29" t="e">
        <f>K1047/#REF!</f>
        <v>#REF!</v>
      </c>
      <c r="U1047" s="29" t="e">
        <f>L1047/#REF!</f>
        <v>#REF!</v>
      </c>
      <c r="W1047" t="str">
        <f>VLOOKUP(R1047,'De Para'!$O$9:$P$25,2,FALSE)</f>
        <v>Lojas sem meta de Móveis e Emissão de Cartões</v>
      </c>
      <c r="X1047">
        <f>VLOOKUP(W1047,content!$B:$C,2,FALSE)</f>
        <v>741886</v>
      </c>
      <c r="Y1047">
        <f>VLOOKUP(F1047&amp;W1047,content!$E:$H,4,FALSE)</f>
        <v>741865</v>
      </c>
    </row>
    <row r="1048" spans="1:25" x14ac:dyDescent="0.25">
      <c r="A1048">
        <v>2170</v>
      </c>
      <c r="B1048" t="str">
        <f>VLOOKUP($A1048,'De Para'!$AI$2:$AL$1051,2,0)</f>
        <v xml:space="preserve">VARGEM GRANDE DO SUL </v>
      </c>
      <c r="C1048">
        <f>VLOOKUP($A1048,'De Para'!$AI$2:$AL$1051,3,0)</f>
        <v>116</v>
      </c>
      <c r="D1048" t="str">
        <f>VLOOKUP($A1048,'De Para'!$AI$2:$AL$1051,4,0)</f>
        <v>SPI/CO</v>
      </c>
      <c r="E1048">
        <v>0</v>
      </c>
      <c r="F1048" s="7" t="str">
        <f>VLOOKUP($A1048,'[1]PORTE 18-19'!$A$4:$M$1053,13,0)</f>
        <v>PORTE 1</v>
      </c>
      <c r="G1048">
        <f>VLOOKUP($F1048,'De Para'!$M$2:$O$7,3,0)</f>
        <v>65</v>
      </c>
      <c r="H1048" s="7" t="str">
        <f>VLOOKUP($R1048,'De Para'!$M$10:$N$25,2,0)</f>
        <v>PERFIL H</v>
      </c>
      <c r="I1048" s="7" t="str">
        <f t="shared" si="118"/>
        <v>PORTE 1 / PERFIL H</v>
      </c>
      <c r="J1048" s="1">
        <f>VLOOKUP($A1048,'De Para'!$D$2:$E$1051,2,0)</f>
        <v>3211.63</v>
      </c>
      <c r="K1048" s="1">
        <f>VLOOKUP($A1048,'De Para'!$A$2:$B$1051,2,0)</f>
        <v>0</v>
      </c>
      <c r="L1048" s="1">
        <f>VLOOKUP(A1048,'De Para'!$G$2:$H$1050,2,0)</f>
        <v>3069.6493530081034</v>
      </c>
      <c r="M1048">
        <f>VLOOKUP($A1048,'De Para'!$J$2:$K$1051,2,0)</f>
        <v>0</v>
      </c>
      <c r="N1048">
        <f t="shared" si="119"/>
        <v>1</v>
      </c>
      <c r="O1048">
        <f t="shared" si="120"/>
        <v>0</v>
      </c>
      <c r="P1048">
        <f t="shared" si="121"/>
        <v>1</v>
      </c>
      <c r="Q1048">
        <f t="shared" si="122"/>
        <v>0</v>
      </c>
      <c r="R1048" t="str">
        <f t="shared" si="123"/>
        <v>1010</v>
      </c>
      <c r="S1048" s="29" t="e">
        <f>J1048/#REF!</f>
        <v>#REF!</v>
      </c>
      <c r="T1048" s="29" t="e">
        <f>K1048/#REF!</f>
        <v>#REF!</v>
      </c>
      <c r="U1048" s="29" t="e">
        <f>L1048/#REF!</f>
        <v>#REF!</v>
      </c>
      <c r="W1048" t="str">
        <f>VLOOKUP(R1048,'De Para'!$O$9:$P$25,2,FALSE)</f>
        <v>Lojas sem meta de Móveis e Emissão de Cartões</v>
      </c>
      <c r="X1048">
        <f>VLOOKUP(W1048,content!$B:$C,2,FALSE)</f>
        <v>741886</v>
      </c>
      <c r="Y1048">
        <f>VLOOKUP(F1048&amp;W1048,content!$E:$H,4,FALSE)</f>
        <v>741865</v>
      </c>
    </row>
    <row r="1049" spans="1:25" x14ac:dyDescent="0.25">
      <c r="A1049">
        <v>2171</v>
      </c>
      <c r="B1049" t="str">
        <f>VLOOKUP($A1049,'De Para'!$AI$2:$AL$1051,2,0)</f>
        <v>MONGAGUA</v>
      </c>
      <c r="C1049">
        <f>VLOOKUP($A1049,'De Para'!$AI$2:$AL$1051,3,0)</f>
        <v>514</v>
      </c>
      <c r="D1049" t="str">
        <f>VLOOKUP($A1049,'De Para'!$AI$2:$AL$1051,4,0)</f>
        <v>SUL</v>
      </c>
      <c r="E1049">
        <v>0</v>
      </c>
      <c r="F1049" s="7" t="str">
        <f>VLOOKUP($A1049,'[1]PORTE 18-19'!$A$4:$M$1053,13,0)</f>
        <v>PORTE 1</v>
      </c>
      <c r="G1049">
        <f>VLOOKUP($F1049,'De Para'!$M$2:$O$7,3,0)</f>
        <v>65</v>
      </c>
      <c r="H1049" s="7" t="str">
        <f>VLOOKUP($R1049,'De Para'!$M$10:$N$25,2,0)</f>
        <v>PERFIL H</v>
      </c>
      <c r="I1049" s="7" t="str">
        <f t="shared" si="118"/>
        <v>PORTE 1 / PERFIL H</v>
      </c>
      <c r="J1049" s="1">
        <f>VLOOKUP($A1049,'De Para'!$D$2:$E$1051,2,0)</f>
        <v>3096.91</v>
      </c>
      <c r="K1049" s="1">
        <f>VLOOKUP($A1049,'De Para'!$A$2:$B$1051,2,0)</f>
        <v>0</v>
      </c>
      <c r="L1049" s="1">
        <f>VLOOKUP(A1049,'De Para'!$G$2:$H$1050,2,0)</f>
        <v>1850.5097518909133</v>
      </c>
      <c r="M1049">
        <f>VLOOKUP($A1049,'De Para'!$J$2:$K$1051,2,0)</f>
        <v>0</v>
      </c>
      <c r="N1049">
        <f t="shared" si="119"/>
        <v>1</v>
      </c>
      <c r="O1049">
        <f t="shared" si="120"/>
        <v>0</v>
      </c>
      <c r="P1049">
        <f t="shared" si="121"/>
        <v>1</v>
      </c>
      <c r="Q1049">
        <f t="shared" si="122"/>
        <v>0</v>
      </c>
      <c r="R1049" t="str">
        <f t="shared" si="123"/>
        <v>1010</v>
      </c>
      <c r="S1049" s="29" t="e">
        <f>J1049/#REF!</f>
        <v>#REF!</v>
      </c>
      <c r="T1049" s="29" t="e">
        <f>K1049/#REF!</f>
        <v>#REF!</v>
      </c>
      <c r="U1049" s="29" t="e">
        <f>L1049/#REF!</f>
        <v>#REF!</v>
      </c>
      <c r="W1049" t="str">
        <f>VLOOKUP(R1049,'De Para'!$O$9:$P$25,2,FALSE)</f>
        <v>Lojas sem meta de Móveis e Emissão de Cartões</v>
      </c>
      <c r="X1049">
        <f>VLOOKUP(W1049,content!$B:$C,2,FALSE)</f>
        <v>741886</v>
      </c>
      <c r="Y1049">
        <f>VLOOKUP(F1049&amp;W1049,content!$E:$H,4,FALSE)</f>
        <v>741865</v>
      </c>
    </row>
    <row r="1050" spans="1:25" x14ac:dyDescent="0.25">
      <c r="A1050">
        <v>2172</v>
      </c>
      <c r="B1050" t="str">
        <f>VLOOKUP($A1050,'De Para'!$AI$2:$AL$1051,2,0)</f>
        <v>MIRANDÓPOLIS</v>
      </c>
      <c r="C1050">
        <f>VLOOKUP($A1050,'De Para'!$AI$2:$AL$1051,3,0)</f>
        <v>515</v>
      </c>
      <c r="D1050" t="str">
        <f>VLOOKUP($A1050,'De Para'!$AI$2:$AL$1051,4,0)</f>
        <v>SUL</v>
      </c>
      <c r="E1050">
        <v>0</v>
      </c>
      <c r="F1050" s="7" t="str">
        <f>VLOOKUP($A1050,'[1]PORTE 18-19'!$A$4:$M$1053,13,0)</f>
        <v>PORTE 1</v>
      </c>
      <c r="G1050">
        <f>VLOOKUP($F1050,'De Para'!$M$2:$O$7,3,0)</f>
        <v>65</v>
      </c>
      <c r="H1050" s="7" t="str">
        <f>VLOOKUP($R1050,'De Para'!$M$10:$N$25,2,0)</f>
        <v>PERFIL H</v>
      </c>
      <c r="I1050" s="7" t="str">
        <f t="shared" si="118"/>
        <v>PORTE 1 / PERFIL H</v>
      </c>
      <c r="J1050" s="1">
        <f>VLOOKUP($A1050,'De Para'!$D$2:$E$1051,2,0)</f>
        <v>2795.65</v>
      </c>
      <c r="K1050" s="1">
        <f>VLOOKUP($A1050,'De Para'!$A$2:$B$1051,2,0)</f>
        <v>0</v>
      </c>
      <c r="L1050" s="1">
        <f>VLOOKUP(A1050,'De Para'!$G$2:$H$1050,2,0)</f>
        <v>2701.4549435899517</v>
      </c>
      <c r="M1050">
        <f>VLOOKUP($A1050,'De Para'!$J$2:$K$1051,2,0)</f>
        <v>0</v>
      </c>
      <c r="N1050">
        <f t="shared" si="119"/>
        <v>1</v>
      </c>
      <c r="O1050">
        <f t="shared" si="120"/>
        <v>0</v>
      </c>
      <c r="P1050">
        <f t="shared" si="121"/>
        <v>1</v>
      </c>
      <c r="Q1050">
        <f t="shared" si="122"/>
        <v>0</v>
      </c>
      <c r="R1050" t="str">
        <f t="shared" si="123"/>
        <v>1010</v>
      </c>
      <c r="S1050" s="29" t="e">
        <f>J1050/#REF!</f>
        <v>#REF!</v>
      </c>
      <c r="T1050" s="29" t="e">
        <f>K1050/#REF!</f>
        <v>#REF!</v>
      </c>
      <c r="U1050" s="29" t="e">
        <f>L1050/#REF!</f>
        <v>#REF!</v>
      </c>
      <c r="W1050" t="str">
        <f>VLOOKUP(R1050,'De Para'!$O$9:$P$25,2,FALSE)</f>
        <v>Lojas sem meta de Móveis e Emissão de Cartões</v>
      </c>
      <c r="X1050">
        <f>VLOOKUP(W1050,content!$B:$C,2,FALSE)</f>
        <v>741886</v>
      </c>
      <c r="Y1050">
        <f>VLOOKUP(F1050&amp;W1050,content!$E:$H,4,FALSE)</f>
        <v>741865</v>
      </c>
    </row>
    <row r="1051" spans="1:25" x14ac:dyDescent="0.25">
      <c r="A1051">
        <v>4014</v>
      </c>
      <c r="B1051" t="str">
        <f>VLOOKUP($A1051,'De Para'!$AI$2:$AL$1051,2,0)</f>
        <v>QUIOSQUE SHOPPING JARDIM SUL</v>
      </c>
      <c r="C1051">
        <f>VLOOKUP($A1051,'De Para'!$AI$2:$AL$1051,3,0)</f>
        <v>613</v>
      </c>
      <c r="D1051" t="str">
        <f>VLOOKUP($A1051,'De Para'!$AI$2:$AL$1051,4,0)</f>
        <v>PREMIUM</v>
      </c>
      <c r="E1051">
        <v>0</v>
      </c>
      <c r="F1051" s="7" t="str">
        <f>VLOOKUP($A1051,'[1]PORTE 18-19'!$A$4:$M$1053,13,0)</f>
        <v>PORTE 1</v>
      </c>
      <c r="G1051">
        <f>VLOOKUP($F1051,'De Para'!$M$2:$O$7,3,0)</f>
        <v>65</v>
      </c>
      <c r="H1051" s="7" t="str">
        <f>VLOOKUP($R1051,'De Para'!$M$10:$N$25,2,0)</f>
        <v>PERFIL K</v>
      </c>
      <c r="I1051" s="7" t="str">
        <f t="shared" si="118"/>
        <v>PORTE 1 / PERFIL K</v>
      </c>
      <c r="J1051" s="1">
        <f>VLOOKUP($A1051,'De Para'!$D$2:$E$1051,2,0)</f>
        <v>0</v>
      </c>
      <c r="K1051" s="1">
        <f>VLOOKUP($A1051,'De Para'!$A$2:$B$1051,2,0)</f>
        <v>0</v>
      </c>
      <c r="L1051" s="1">
        <f>VLOOKUP(A1051,'De Para'!$G$2:$H$1050,2,0)</f>
        <v>0</v>
      </c>
      <c r="M1051">
        <f>VLOOKUP($A1051,'De Para'!$J$2:$K$1051,2,0)</f>
        <v>0</v>
      </c>
      <c r="N1051">
        <f t="shared" si="119"/>
        <v>0</v>
      </c>
      <c r="O1051">
        <f t="shared" si="120"/>
        <v>0</v>
      </c>
      <c r="P1051">
        <f t="shared" si="121"/>
        <v>0</v>
      </c>
      <c r="Q1051">
        <f t="shared" si="122"/>
        <v>0</v>
      </c>
      <c r="R1051" t="str">
        <f t="shared" si="123"/>
        <v>0000</v>
      </c>
      <c r="S1051" s="29" t="e">
        <f>J1051/#REF!</f>
        <v>#REF!</v>
      </c>
      <c r="T1051" s="29" t="e">
        <f>K1051/#REF!</f>
        <v>#REF!</v>
      </c>
      <c r="U1051" s="29" t="e">
        <f>L1051/#REF!</f>
        <v>#REF!</v>
      </c>
      <c r="W1051" t="str">
        <f>VLOOKUP(R1051,'De Para'!$O$9:$P$25,2,FALSE)</f>
        <v>Lojas sem meta de CDC, Móveis, Eletroportáteis e Emissão de Cartões</v>
      </c>
      <c r="X1051">
        <f>VLOOKUP(W1051,content!$B:$C,2,FALSE)</f>
        <v>741881</v>
      </c>
      <c r="Y1051" t="e">
        <f>VLOOKUP(F1051&amp;W1051,content!$E:$H,4,FALSE)</f>
        <v>#N/A</v>
      </c>
    </row>
    <row r="1052" spans="1:25" x14ac:dyDescent="0.25">
      <c r="J1052" s="1"/>
    </row>
  </sheetData>
  <autoFilter ref="A1:Y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34" workbookViewId="0">
      <selection activeCell="H45" sqref="H45"/>
    </sheetView>
  </sheetViews>
  <sheetFormatPr defaultRowHeight="15" x14ac:dyDescent="0.25"/>
  <cols>
    <col min="2" max="2" width="63.85546875" bestFit="1" customWidth="1"/>
    <col min="3" max="3" width="10.85546875" bestFit="1" customWidth="1"/>
    <col min="5" max="5" width="8.28515625" bestFit="1" customWidth="1"/>
    <col min="6" max="6" width="7.28515625" bestFit="1" customWidth="1"/>
    <col min="7" max="7" width="71.7109375" bestFit="1" customWidth="1"/>
    <col min="8" max="8" width="7" bestFit="1" customWidth="1"/>
  </cols>
  <sheetData>
    <row r="1" spans="1:8" x14ac:dyDescent="0.25">
      <c r="A1" t="s">
        <v>1207</v>
      </c>
      <c r="B1" t="s">
        <v>1208</v>
      </c>
      <c r="C1" t="s">
        <v>1209</v>
      </c>
      <c r="E1" t="s">
        <v>1210</v>
      </c>
      <c r="F1" t="s">
        <v>130</v>
      </c>
      <c r="G1" t="s">
        <v>1211</v>
      </c>
      <c r="H1" t="s">
        <v>1212</v>
      </c>
    </row>
    <row r="2" spans="1:8" x14ac:dyDescent="0.25">
      <c r="A2" t="s">
        <v>1213</v>
      </c>
      <c r="B2" t="s">
        <v>18</v>
      </c>
      <c r="C2">
        <v>741869</v>
      </c>
      <c r="E2" t="str">
        <f>F2&amp;G2</f>
        <v>Porte 1Lojas com todas as metas</v>
      </c>
      <c r="F2" t="s">
        <v>1214</v>
      </c>
      <c r="G2" t="s">
        <v>18</v>
      </c>
      <c r="H2">
        <v>741858</v>
      </c>
    </row>
    <row r="3" spans="1:8" x14ac:dyDescent="0.25">
      <c r="A3" t="s">
        <v>1213</v>
      </c>
      <c r="B3" t="s">
        <v>132</v>
      </c>
      <c r="C3">
        <v>741871</v>
      </c>
      <c r="E3" t="str">
        <f t="shared" ref="E3:E44" si="0">F3&amp;G3</f>
        <v>Porte 1Lojas sem meta de CDC</v>
      </c>
      <c r="F3" t="s">
        <v>1214</v>
      </c>
      <c r="G3" t="s">
        <v>19</v>
      </c>
      <c r="H3">
        <v>741859</v>
      </c>
    </row>
    <row r="4" spans="1:8" x14ac:dyDescent="0.25">
      <c r="A4" t="s">
        <v>1213</v>
      </c>
      <c r="B4" t="s">
        <v>127</v>
      </c>
      <c r="C4">
        <v>741872</v>
      </c>
      <c r="E4" t="str">
        <f t="shared" si="0"/>
        <v>Porte 1Lojas sem meta de Móveis</v>
      </c>
      <c r="F4" t="s">
        <v>1214</v>
      </c>
      <c r="G4" t="s">
        <v>20</v>
      </c>
      <c r="H4">
        <v>741860</v>
      </c>
    </row>
    <row r="5" spans="1:8" x14ac:dyDescent="0.25">
      <c r="A5" t="s">
        <v>1213</v>
      </c>
      <c r="B5" t="s">
        <v>126</v>
      </c>
      <c r="C5">
        <v>741873</v>
      </c>
      <c r="E5" t="str">
        <f t="shared" si="0"/>
        <v>Porte 1Lojas sem meta de Emissão de Cartões</v>
      </c>
      <c r="F5" t="s">
        <v>1214</v>
      </c>
      <c r="G5" t="s">
        <v>120</v>
      </c>
      <c r="H5">
        <v>741861</v>
      </c>
    </row>
    <row r="6" spans="1:8" x14ac:dyDescent="0.25">
      <c r="A6" t="s">
        <v>1213</v>
      </c>
      <c r="B6" t="s">
        <v>128</v>
      </c>
      <c r="C6">
        <v>741875</v>
      </c>
      <c r="E6" t="str">
        <f t="shared" si="0"/>
        <v>Porte 1Lojas sem meta de CDC e Móveis</v>
      </c>
      <c r="F6" t="s">
        <v>1214</v>
      </c>
      <c r="G6" t="s">
        <v>21</v>
      </c>
      <c r="H6">
        <v>741862</v>
      </c>
    </row>
    <row r="7" spans="1:8" x14ac:dyDescent="0.25">
      <c r="A7" t="s">
        <v>1213</v>
      </c>
      <c r="B7" t="s">
        <v>121</v>
      </c>
      <c r="C7">
        <v>741876</v>
      </c>
      <c r="E7" t="str">
        <f t="shared" si="0"/>
        <v>Porte 1Lojas sem meta de CDC e Emissão de Cartões</v>
      </c>
      <c r="F7" t="s">
        <v>1214</v>
      </c>
      <c r="G7" t="s">
        <v>121</v>
      </c>
      <c r="H7">
        <v>741863</v>
      </c>
    </row>
    <row r="8" spans="1:8" x14ac:dyDescent="0.25">
      <c r="A8" t="s">
        <v>1213</v>
      </c>
      <c r="B8" t="s">
        <v>21</v>
      </c>
      <c r="C8">
        <v>741877</v>
      </c>
      <c r="E8" t="str">
        <f t="shared" si="0"/>
        <v>Porte 1Lojas sem meta de Móveis e Eletroportáteis</v>
      </c>
      <c r="F8" t="s">
        <v>1214</v>
      </c>
      <c r="G8" t="s">
        <v>119</v>
      </c>
      <c r="H8">
        <v>741864</v>
      </c>
    </row>
    <row r="9" spans="1:8" x14ac:dyDescent="0.25">
      <c r="A9" t="s">
        <v>1213</v>
      </c>
      <c r="B9" t="s">
        <v>122</v>
      </c>
      <c r="C9">
        <v>741879</v>
      </c>
      <c r="E9" t="str">
        <f t="shared" si="0"/>
        <v>Porte 1Lojas sem meta de Móveis e Emissão de Cartões</v>
      </c>
      <c r="F9" t="s">
        <v>1214</v>
      </c>
      <c r="G9" t="s">
        <v>125</v>
      </c>
      <c r="H9">
        <v>741865</v>
      </c>
    </row>
    <row r="10" spans="1:8" x14ac:dyDescent="0.25">
      <c r="A10" t="s">
        <v>1213</v>
      </c>
      <c r="B10" t="s">
        <v>123</v>
      </c>
      <c r="C10">
        <v>741880</v>
      </c>
      <c r="E10" t="str">
        <f t="shared" si="0"/>
        <v>Porte 1Lojas sem meta de CDC, Móveis e Eletroportáteis</v>
      </c>
      <c r="F10" t="s">
        <v>1214</v>
      </c>
      <c r="G10" t="s">
        <v>122</v>
      </c>
      <c r="H10">
        <v>741866</v>
      </c>
    </row>
    <row r="11" spans="1:8" x14ac:dyDescent="0.25">
      <c r="A11" t="s">
        <v>1213</v>
      </c>
      <c r="B11" t="s">
        <v>124</v>
      </c>
      <c r="C11">
        <v>741881</v>
      </c>
      <c r="E11" t="str">
        <f t="shared" si="0"/>
        <v>Porte 1Lojas sem meta de CDC, Móveis e Emissão de Cartões</v>
      </c>
      <c r="F11" t="s">
        <v>1214</v>
      </c>
      <c r="G11" t="s">
        <v>123</v>
      </c>
      <c r="H11">
        <v>741867</v>
      </c>
    </row>
    <row r="12" spans="1:8" x14ac:dyDescent="0.25">
      <c r="A12" t="s">
        <v>1213</v>
      </c>
      <c r="B12" t="s">
        <v>19</v>
      </c>
      <c r="C12">
        <v>741883</v>
      </c>
      <c r="E12" t="str">
        <f t="shared" si="0"/>
        <v>Porte 1Lojas sem meta de CDC, Móveis, Eletroportáteise Emissão de Cartões</v>
      </c>
      <c r="F12" t="s">
        <v>1214</v>
      </c>
      <c r="G12" t="s">
        <v>1215</v>
      </c>
      <c r="H12">
        <v>741868</v>
      </c>
    </row>
    <row r="13" spans="1:8" x14ac:dyDescent="0.25">
      <c r="A13" t="s">
        <v>1213</v>
      </c>
      <c r="B13" t="s">
        <v>120</v>
      </c>
      <c r="C13">
        <v>741884</v>
      </c>
      <c r="E13" t="str">
        <f t="shared" si="0"/>
        <v>Porte 1Lojas Mobile com todas as metas</v>
      </c>
      <c r="F13" t="s">
        <v>1214</v>
      </c>
      <c r="G13" t="s">
        <v>132</v>
      </c>
      <c r="H13">
        <v>741870</v>
      </c>
    </row>
    <row r="14" spans="1:8" x14ac:dyDescent="0.25">
      <c r="A14" t="s">
        <v>1213</v>
      </c>
      <c r="B14" t="s">
        <v>119</v>
      </c>
      <c r="C14">
        <v>741885</v>
      </c>
      <c r="E14" t="str">
        <f t="shared" si="0"/>
        <v>Porte 1Lojas Mobile sem meta de CDC</v>
      </c>
      <c r="F14" t="s">
        <v>1214</v>
      </c>
      <c r="G14" t="s">
        <v>126</v>
      </c>
      <c r="H14">
        <v>741874</v>
      </c>
    </row>
    <row r="15" spans="1:8" x14ac:dyDescent="0.25">
      <c r="A15" t="s">
        <v>1213</v>
      </c>
      <c r="B15" t="s">
        <v>125</v>
      </c>
      <c r="C15">
        <v>741886</v>
      </c>
      <c r="E15" t="str">
        <f t="shared" si="0"/>
        <v>Porte 1Lojas Mobile sem meta de CDC e Emissão de Cartões</v>
      </c>
      <c r="F15" t="s">
        <v>1214</v>
      </c>
      <c r="G15" t="s">
        <v>127</v>
      </c>
      <c r="H15">
        <v>741878</v>
      </c>
    </row>
    <row r="16" spans="1:8" x14ac:dyDescent="0.25">
      <c r="A16" t="s">
        <v>1213</v>
      </c>
      <c r="B16" t="s">
        <v>20</v>
      </c>
      <c r="C16">
        <v>741888</v>
      </c>
      <c r="E16" t="str">
        <f t="shared" si="0"/>
        <v>Porte 2Lojas com todas as metas</v>
      </c>
      <c r="F16" t="s">
        <v>1216</v>
      </c>
      <c r="G16" t="s">
        <v>18</v>
      </c>
      <c r="H16">
        <v>741882</v>
      </c>
    </row>
    <row r="17" spans="5:8" x14ac:dyDescent="0.25">
      <c r="E17" t="str">
        <f t="shared" si="0"/>
        <v>Porte 2Lojas sem meta de CDC</v>
      </c>
      <c r="F17" t="s">
        <v>1216</v>
      </c>
      <c r="G17" t="s">
        <v>19</v>
      </c>
      <c r="H17">
        <v>741887</v>
      </c>
    </row>
    <row r="18" spans="5:8" x14ac:dyDescent="0.25">
      <c r="E18" t="str">
        <f t="shared" si="0"/>
        <v>Porte 2Lojas sem meta de Móveis</v>
      </c>
      <c r="F18" t="s">
        <v>1216</v>
      </c>
      <c r="G18" t="s">
        <v>20</v>
      </c>
      <c r="H18">
        <v>741889</v>
      </c>
    </row>
    <row r="19" spans="5:8" x14ac:dyDescent="0.25">
      <c r="E19" t="str">
        <f t="shared" si="0"/>
        <v>Porte 2Lojas sem meta de CDC e Emissão de Cartões</v>
      </c>
      <c r="F19" t="s">
        <v>1216</v>
      </c>
      <c r="G19" t="s">
        <v>121</v>
      </c>
      <c r="H19">
        <v>741890</v>
      </c>
    </row>
    <row r="20" spans="5:8" x14ac:dyDescent="0.25">
      <c r="E20" t="str">
        <f t="shared" si="0"/>
        <v>Porte 2Lojas Mobile com todas as metas</v>
      </c>
      <c r="F20" t="s">
        <v>1216</v>
      </c>
      <c r="G20" t="s">
        <v>132</v>
      </c>
      <c r="H20">
        <v>741891</v>
      </c>
    </row>
    <row r="21" spans="5:8" x14ac:dyDescent="0.25">
      <c r="E21" t="str">
        <f t="shared" si="0"/>
        <v>Porte 2Lojas Mobile sem meta de CDC</v>
      </c>
      <c r="F21" t="s">
        <v>1216</v>
      </c>
      <c r="G21" t="s">
        <v>126</v>
      </c>
      <c r="H21">
        <v>741892</v>
      </c>
    </row>
    <row r="22" spans="5:8" x14ac:dyDescent="0.25">
      <c r="E22" t="str">
        <f t="shared" si="0"/>
        <v>Porte 3Lojas com todas as metas</v>
      </c>
      <c r="F22" t="s">
        <v>1217</v>
      </c>
      <c r="G22" t="s">
        <v>18</v>
      </c>
      <c r="H22">
        <v>741893</v>
      </c>
    </row>
    <row r="23" spans="5:8" x14ac:dyDescent="0.25">
      <c r="E23" t="str">
        <f t="shared" si="0"/>
        <v>Porte 3Lojas sem meta de CDC</v>
      </c>
      <c r="F23" t="s">
        <v>1217</v>
      </c>
      <c r="G23" t="s">
        <v>19</v>
      </c>
      <c r="H23">
        <v>741896</v>
      </c>
    </row>
    <row r="24" spans="5:8" x14ac:dyDescent="0.25">
      <c r="E24" t="str">
        <f t="shared" si="0"/>
        <v>Porte 3Lojas sem meta de CDC e Móveis</v>
      </c>
      <c r="F24" t="s">
        <v>1217</v>
      </c>
      <c r="G24" t="s">
        <v>21</v>
      </c>
      <c r="H24">
        <v>741901</v>
      </c>
    </row>
    <row r="25" spans="5:8" x14ac:dyDescent="0.25">
      <c r="E25" t="str">
        <f t="shared" si="0"/>
        <v>Porte 3Lojas sem meta de CDC e Emissão de Cartões</v>
      </c>
      <c r="F25" t="s">
        <v>1217</v>
      </c>
      <c r="G25" t="s">
        <v>121</v>
      </c>
      <c r="H25">
        <v>741902</v>
      </c>
    </row>
    <row r="26" spans="5:8" x14ac:dyDescent="0.25">
      <c r="E26" t="str">
        <f t="shared" si="0"/>
        <v>Porte 3Lojas Mobile sem meta de CDC</v>
      </c>
      <c r="F26" t="s">
        <v>1217</v>
      </c>
      <c r="G26" t="s">
        <v>126</v>
      </c>
      <c r="H26">
        <v>741903</v>
      </c>
    </row>
    <row r="27" spans="5:8" x14ac:dyDescent="0.25">
      <c r="E27" t="str">
        <f t="shared" si="0"/>
        <v>Porte 3Lojas sem meta de Móveis</v>
      </c>
      <c r="F27" t="s">
        <v>1217</v>
      </c>
      <c r="G27" t="s">
        <v>20</v>
      </c>
      <c r="H27">
        <v>741915</v>
      </c>
    </row>
    <row r="28" spans="5:8" x14ac:dyDescent="0.25">
      <c r="E28" t="str">
        <f t="shared" si="0"/>
        <v>Porte 4Lojas com todas as metas</v>
      </c>
      <c r="F28" t="s">
        <v>1218</v>
      </c>
      <c r="G28" t="s">
        <v>18</v>
      </c>
      <c r="H28">
        <v>741916</v>
      </c>
    </row>
    <row r="29" spans="5:8" x14ac:dyDescent="0.25">
      <c r="E29" t="str">
        <f t="shared" si="0"/>
        <v>Porte 4Lojas sem meta de CDC e Emissão de Cartões</v>
      </c>
      <c r="F29" t="s">
        <v>1218</v>
      </c>
      <c r="G29" t="s">
        <v>121</v>
      </c>
      <c r="H29">
        <v>741917</v>
      </c>
    </row>
    <row r="30" spans="5:8" x14ac:dyDescent="0.25">
      <c r="E30" t="str">
        <f t="shared" si="0"/>
        <v>Porte 4Lojas sem meta de CDC e Móveis</v>
      </c>
      <c r="F30" t="s">
        <v>1218</v>
      </c>
      <c r="G30" t="s">
        <v>21</v>
      </c>
      <c r="H30">
        <v>741918</v>
      </c>
    </row>
    <row r="31" spans="5:8" x14ac:dyDescent="0.25">
      <c r="E31" t="str">
        <f t="shared" si="0"/>
        <v>Porte 4Lojas sem meta de CDC</v>
      </c>
      <c r="F31" t="s">
        <v>1218</v>
      </c>
      <c r="G31" t="s">
        <v>19</v>
      </c>
      <c r="H31">
        <v>741919</v>
      </c>
    </row>
    <row r="32" spans="5:8" x14ac:dyDescent="0.25">
      <c r="E32" t="str">
        <f t="shared" si="0"/>
        <v>Porte 4Lojas sem meta de Móveis</v>
      </c>
      <c r="F32" t="s">
        <v>1218</v>
      </c>
      <c r="G32" t="s">
        <v>20</v>
      </c>
      <c r="H32">
        <v>741920</v>
      </c>
    </row>
    <row r="33" spans="5:8" x14ac:dyDescent="0.25">
      <c r="E33" t="str">
        <f t="shared" si="0"/>
        <v>Porte 5Lojas com todas as metas</v>
      </c>
      <c r="F33" t="s">
        <v>1219</v>
      </c>
      <c r="G33" t="s">
        <v>18</v>
      </c>
      <c r="H33">
        <v>741921</v>
      </c>
    </row>
    <row r="34" spans="5:8" x14ac:dyDescent="0.25">
      <c r="E34" t="str">
        <f t="shared" si="0"/>
        <v>Porte 5Lojas sem meta de CDC e Emissão de Cartões</v>
      </c>
      <c r="F34" t="s">
        <v>1219</v>
      </c>
      <c r="G34" t="s">
        <v>121</v>
      </c>
      <c r="H34">
        <v>741922</v>
      </c>
    </row>
    <row r="35" spans="5:8" x14ac:dyDescent="0.25">
      <c r="E35" t="str">
        <f t="shared" si="0"/>
        <v>Porte 5Lojas sem meta de CDC</v>
      </c>
      <c r="F35" t="s">
        <v>1219</v>
      </c>
      <c r="G35" t="s">
        <v>19</v>
      </c>
      <c r="H35">
        <v>741923</v>
      </c>
    </row>
    <row r="36" spans="5:8" x14ac:dyDescent="0.25">
      <c r="E36" t="str">
        <f t="shared" si="0"/>
        <v>Porte 5Lojas sem meta de Emissão de Cartões</v>
      </c>
      <c r="F36" t="s">
        <v>1219</v>
      </c>
      <c r="G36" t="s">
        <v>120</v>
      </c>
      <c r="H36">
        <v>741924</v>
      </c>
    </row>
    <row r="37" spans="5:8" x14ac:dyDescent="0.25">
      <c r="E37" t="str">
        <f t="shared" si="0"/>
        <v>Porte 6Lojas com todas as metas</v>
      </c>
      <c r="F37" t="s">
        <v>1220</v>
      </c>
      <c r="G37" t="s">
        <v>18</v>
      </c>
      <c r="H37">
        <v>741925</v>
      </c>
    </row>
    <row r="38" spans="5:8" x14ac:dyDescent="0.25">
      <c r="E38" t="str">
        <f t="shared" si="0"/>
        <v>Porte 6Lojas sem meta de CDC</v>
      </c>
      <c r="F38" t="s">
        <v>1220</v>
      </c>
      <c r="G38" t="s">
        <v>19</v>
      </c>
      <c r="H38">
        <v>741926</v>
      </c>
    </row>
    <row r="39" spans="5:8" ht="31.5" x14ac:dyDescent="0.25">
      <c r="E39" t="str">
        <f>F39&amp;G39</f>
        <v>Porte 2Lojas sem meta de CDC e Móveis</v>
      </c>
      <c r="F39" s="33" t="s">
        <v>1216</v>
      </c>
      <c r="G39" s="33" t="s">
        <v>21</v>
      </c>
      <c r="H39">
        <v>742464</v>
      </c>
    </row>
    <row r="40" spans="5:8" ht="31.5" x14ac:dyDescent="0.25">
      <c r="E40" t="str">
        <f t="shared" si="0"/>
        <v>Porte 3Lojas sem meta de CDC, Móveis e Emissão de Cartões</v>
      </c>
      <c r="F40" s="33" t="s">
        <v>1217</v>
      </c>
      <c r="G40" s="33" t="s">
        <v>123</v>
      </c>
      <c r="H40">
        <v>742466</v>
      </c>
    </row>
    <row r="41" spans="5:8" ht="31.5" x14ac:dyDescent="0.25">
      <c r="E41" t="str">
        <f t="shared" si="0"/>
        <v>Porte 4Lojas sem meta de CDC, Móveis e Emissão de Cartões</v>
      </c>
      <c r="F41" s="33" t="s">
        <v>1218</v>
      </c>
      <c r="G41" s="33" t="s">
        <v>123</v>
      </c>
      <c r="H41">
        <v>742467</v>
      </c>
    </row>
    <row r="42" spans="5:8" ht="31.5" x14ac:dyDescent="0.25">
      <c r="E42" t="str">
        <f t="shared" si="0"/>
        <v>Porte 5Lojas sem meta de CDC e Móveis</v>
      </c>
      <c r="F42" s="33" t="s">
        <v>1219</v>
      </c>
      <c r="G42" s="33" t="s">
        <v>21</v>
      </c>
      <c r="H42">
        <v>742468</v>
      </c>
    </row>
    <row r="43" spans="5:8" ht="31.5" x14ac:dyDescent="0.25">
      <c r="E43" t="str">
        <f t="shared" si="0"/>
        <v>Porte 5Lojas sem meta de CDC, Móveis e Emissão de Cartões</v>
      </c>
      <c r="F43" s="33" t="s">
        <v>1219</v>
      </c>
      <c r="G43" s="33" t="s">
        <v>123</v>
      </c>
      <c r="H43">
        <v>742470</v>
      </c>
    </row>
    <row r="44" spans="5:8" ht="31.5" x14ac:dyDescent="0.25">
      <c r="E44" t="str">
        <f t="shared" si="0"/>
        <v>Porte 1Lojas sem meta de Móveis, Eletroportáteis e Emissão de Cartões</v>
      </c>
      <c r="F44" s="33" t="s">
        <v>1214</v>
      </c>
      <c r="G44" t="s">
        <v>143</v>
      </c>
      <c r="H44">
        <v>741977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051"/>
  <sheetViews>
    <sheetView topLeftCell="E1" zoomScale="80" zoomScaleNormal="80"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1" max="1" width="5.28515625" customWidth="1"/>
    <col min="2" max="2" width="15.28515625" bestFit="1" customWidth="1"/>
    <col min="4" max="4" width="5.28515625" bestFit="1" customWidth="1"/>
    <col min="5" max="5" width="15.5703125" customWidth="1"/>
    <col min="7" max="7" width="5.28515625" customWidth="1"/>
    <col min="8" max="8" width="17.85546875" bestFit="1" customWidth="1"/>
    <col min="10" max="10" width="5.28515625" customWidth="1"/>
    <col min="11" max="11" width="20.85546875" customWidth="1"/>
    <col min="13" max="13" width="19.140625" customWidth="1"/>
    <col min="14" max="14" width="12.7109375" bestFit="1" customWidth="1"/>
    <col min="15" max="15" width="19.28515625" customWidth="1"/>
    <col min="16" max="16" width="78.85546875" bestFit="1" customWidth="1"/>
    <col min="18" max="18" width="19.140625" bestFit="1" customWidth="1"/>
    <col min="19" max="19" width="9.5703125" customWidth="1"/>
    <col min="20" max="20" width="19.28515625" bestFit="1" customWidth="1"/>
    <col min="21" max="21" width="12.7109375" bestFit="1" customWidth="1"/>
    <col min="22" max="22" width="12.7109375" customWidth="1"/>
    <col min="23" max="23" width="12.7109375" style="15" customWidth="1"/>
    <col min="25" max="25" width="12.7109375" bestFit="1" customWidth="1"/>
    <col min="26" max="26" width="18.140625" bestFit="1" customWidth="1"/>
    <col min="27" max="27" width="10.140625" bestFit="1" customWidth="1"/>
    <col min="28" max="28" width="10.7109375" customWidth="1"/>
    <col min="29" max="29" width="8.5703125" customWidth="1"/>
    <col min="30" max="30" width="22.28515625" bestFit="1" customWidth="1"/>
    <col min="31" max="31" width="21.7109375" bestFit="1" customWidth="1"/>
    <col min="32" max="32" width="21.7109375" customWidth="1"/>
    <col min="35" max="35" width="5.5703125" customWidth="1"/>
    <col min="36" max="36" width="44.28515625" customWidth="1"/>
    <col min="37" max="37" width="8.85546875" customWidth="1"/>
    <col min="38" max="38" width="10.28515625" customWidth="1"/>
    <col min="39" max="39" width="8" customWidth="1"/>
    <col min="40" max="40" width="13.5703125" bestFit="1" customWidth="1"/>
    <col min="41" max="41" width="46.7109375" bestFit="1" customWidth="1"/>
    <col min="42" max="42" width="13.5703125" bestFit="1" customWidth="1"/>
    <col min="43" max="43" width="37.42578125" bestFit="1" customWidth="1"/>
    <col min="44" max="44" width="13" bestFit="1" customWidth="1"/>
    <col min="45" max="45" width="32.42578125" bestFit="1" customWidth="1"/>
    <col min="46" max="46" width="21.7109375" bestFit="1" customWidth="1"/>
    <col min="47" max="47" width="36.7109375" bestFit="1" customWidth="1"/>
    <col min="48" max="48" width="23.7109375" bestFit="1" customWidth="1"/>
  </cols>
  <sheetData>
    <row r="1" spans="1:38" s="5" customFormat="1" ht="30" x14ac:dyDescent="0.25">
      <c r="A1" s="3" t="s">
        <v>10</v>
      </c>
      <c r="B1" s="3" t="s">
        <v>134</v>
      </c>
      <c r="C1" s="3"/>
      <c r="D1" s="3" t="s">
        <v>10</v>
      </c>
      <c r="E1" s="3" t="s">
        <v>133</v>
      </c>
      <c r="G1" s="5" t="s">
        <v>10</v>
      </c>
      <c r="H1" s="3" t="s">
        <v>46</v>
      </c>
      <c r="J1" s="5" t="s">
        <v>10</v>
      </c>
      <c r="K1" s="3" t="s">
        <v>135</v>
      </c>
      <c r="M1" s="5" t="s">
        <v>0</v>
      </c>
      <c r="N1" s="5" t="s">
        <v>34</v>
      </c>
      <c r="O1" s="5" t="s">
        <v>37</v>
      </c>
      <c r="P1" s="5" t="s">
        <v>36</v>
      </c>
      <c r="R1" s="5" t="s">
        <v>94</v>
      </c>
      <c r="S1" s="5" t="s">
        <v>88</v>
      </c>
      <c r="T1" s="5" t="s">
        <v>0</v>
      </c>
      <c r="U1" s="5" t="s">
        <v>89</v>
      </c>
      <c r="V1" s="5" t="s">
        <v>130</v>
      </c>
      <c r="W1" s="14" t="s">
        <v>1194</v>
      </c>
      <c r="Y1" s="3" t="s">
        <v>89</v>
      </c>
      <c r="Z1" s="9" t="s">
        <v>29</v>
      </c>
      <c r="AA1" s="5" t="s">
        <v>30</v>
      </c>
      <c r="AB1" s="5" t="s">
        <v>31</v>
      </c>
      <c r="AC1" s="5" t="s">
        <v>32</v>
      </c>
      <c r="AD1" s="5" t="s">
        <v>87</v>
      </c>
      <c r="AE1" s="5" t="s">
        <v>33</v>
      </c>
      <c r="AF1" s="5" t="s">
        <v>100</v>
      </c>
      <c r="AG1" s="5" t="s">
        <v>96</v>
      </c>
      <c r="AI1" s="5" t="s">
        <v>10</v>
      </c>
      <c r="AJ1" s="5" t="s">
        <v>99</v>
      </c>
      <c r="AK1" s="5" t="s">
        <v>1</v>
      </c>
      <c r="AL1" s="5" t="s">
        <v>144</v>
      </c>
    </row>
    <row r="2" spans="1:38" x14ac:dyDescent="0.25">
      <c r="A2">
        <v>7</v>
      </c>
      <c r="B2" s="1">
        <v>159469.49292571898</v>
      </c>
      <c r="D2">
        <v>7</v>
      </c>
      <c r="E2" s="1">
        <v>148340.36000000002</v>
      </c>
      <c r="G2">
        <v>7</v>
      </c>
      <c r="H2" s="1">
        <v>70409.693787656142</v>
      </c>
      <c r="J2">
        <v>7</v>
      </c>
      <c r="K2">
        <v>166</v>
      </c>
      <c r="M2" t="s">
        <v>7</v>
      </c>
      <c r="N2" s="1">
        <v>1650</v>
      </c>
      <c r="O2">
        <v>65</v>
      </c>
      <c r="P2">
        <f>N2*10%</f>
        <v>165</v>
      </c>
      <c r="R2" s="17" t="s">
        <v>67</v>
      </c>
      <c r="S2" s="17" t="str">
        <f>VLOOKUP($U2,$N$10:$O$25,2,0)</f>
        <v>1111</v>
      </c>
      <c r="T2" s="17" t="str">
        <f>LEFT($R2,7)</f>
        <v>PORTE 1</v>
      </c>
      <c r="U2" s="17" t="str">
        <f>RIGHT($R2,8)</f>
        <v>PERFIL A</v>
      </c>
      <c r="V2" s="17" t="str">
        <f>"Porte "&amp;RIGHT(T2,1)</f>
        <v>Porte 1</v>
      </c>
      <c r="Y2" t="s">
        <v>25</v>
      </c>
      <c r="Z2" s="20">
        <v>0.25</v>
      </c>
      <c r="AA2" s="20">
        <v>0.25</v>
      </c>
      <c r="AB2" s="20">
        <v>0.2</v>
      </c>
      <c r="AC2" s="20">
        <v>0.15</v>
      </c>
      <c r="AD2" s="20">
        <v>0.1</v>
      </c>
      <c r="AE2" s="20">
        <v>0.05</v>
      </c>
      <c r="AF2" s="20">
        <v>0</v>
      </c>
      <c r="AG2" s="9">
        <f t="shared" ref="AG2:AG15" si="0">SUM(Z2:AF2)</f>
        <v>1</v>
      </c>
      <c r="AI2">
        <v>270</v>
      </c>
      <c r="AJ2" t="s">
        <v>145</v>
      </c>
      <c r="AK2">
        <v>110</v>
      </c>
      <c r="AL2" t="s">
        <v>1183</v>
      </c>
    </row>
    <row r="3" spans="1:38" x14ac:dyDescent="0.25">
      <c r="A3">
        <v>8</v>
      </c>
      <c r="B3" s="1">
        <v>469450.52417433698</v>
      </c>
      <c r="D3">
        <v>8</v>
      </c>
      <c r="E3" s="1">
        <v>197054.86999999997</v>
      </c>
      <c r="G3">
        <v>8</v>
      </c>
      <c r="H3" s="1">
        <v>81296.290246320568</v>
      </c>
      <c r="J3">
        <v>8</v>
      </c>
      <c r="K3">
        <v>185</v>
      </c>
      <c r="M3" t="s">
        <v>6</v>
      </c>
      <c r="N3" s="1">
        <v>1875</v>
      </c>
      <c r="O3">
        <v>70</v>
      </c>
      <c r="P3" s="11">
        <v>190</v>
      </c>
      <c r="R3" s="17" t="s">
        <v>75</v>
      </c>
      <c r="S3" s="17" t="str">
        <f t="shared" ref="S3:S20" si="1">VLOOKUP($U3,$N$10:$O$25,2,0)</f>
        <v>0111</v>
      </c>
      <c r="T3" s="17" t="str">
        <f t="shared" ref="T3:T16" si="2">LEFT($R3,7)</f>
        <v>PORTE 1</v>
      </c>
      <c r="U3" s="17" t="str">
        <f t="shared" ref="U3:U16" si="3">RIGHT($R3,8)</f>
        <v>PERFIL B</v>
      </c>
      <c r="V3" s="17" t="str">
        <f t="shared" ref="V3:V16" si="4">"Porte "&amp;RIGHT(T3,1)</f>
        <v>Porte 1</v>
      </c>
      <c r="Y3" t="s">
        <v>26</v>
      </c>
      <c r="Z3" s="21">
        <v>0.3</v>
      </c>
      <c r="AA3" s="21">
        <v>0.3</v>
      </c>
      <c r="AB3" s="22">
        <v>0</v>
      </c>
      <c r="AC3" s="20">
        <v>0.15</v>
      </c>
      <c r="AD3" s="20">
        <v>0.1</v>
      </c>
      <c r="AE3" s="21">
        <v>0.15</v>
      </c>
      <c r="AF3" s="22">
        <v>0</v>
      </c>
      <c r="AG3" s="9">
        <f t="shared" si="0"/>
        <v>1</v>
      </c>
      <c r="AI3">
        <v>481</v>
      </c>
      <c r="AJ3" t="s">
        <v>146</v>
      </c>
      <c r="AK3">
        <v>110</v>
      </c>
      <c r="AL3" t="s">
        <v>1183</v>
      </c>
    </row>
    <row r="4" spans="1:38" x14ac:dyDescent="0.25">
      <c r="A4">
        <v>11</v>
      </c>
      <c r="B4" s="1">
        <v>380072.79121145007</v>
      </c>
      <c r="D4">
        <v>11</v>
      </c>
      <c r="E4" s="1">
        <v>202988.22999999998</v>
      </c>
      <c r="G4">
        <v>11</v>
      </c>
      <c r="H4" s="1">
        <v>89010.794544031509</v>
      </c>
      <c r="J4">
        <v>11</v>
      </c>
      <c r="K4">
        <v>132</v>
      </c>
      <c r="M4" t="s">
        <v>5</v>
      </c>
      <c r="N4" s="1">
        <v>2400</v>
      </c>
      <c r="O4">
        <v>90</v>
      </c>
      <c r="P4">
        <v>240</v>
      </c>
      <c r="R4" s="17" t="s">
        <v>80</v>
      </c>
      <c r="S4" s="17" t="str">
        <f t="shared" si="1"/>
        <v>1011</v>
      </c>
      <c r="T4" s="17" t="str">
        <f t="shared" si="2"/>
        <v>PORTE 1</v>
      </c>
      <c r="U4" s="17" t="str">
        <f t="shared" si="3"/>
        <v>PERFIL C</v>
      </c>
      <c r="V4" s="17" t="str">
        <f t="shared" si="4"/>
        <v>Porte 1</v>
      </c>
      <c r="Y4" t="s">
        <v>27</v>
      </c>
      <c r="Z4" s="21">
        <v>0.35</v>
      </c>
      <c r="AA4" s="20">
        <v>0.25</v>
      </c>
      <c r="AB4" s="20">
        <v>0.2</v>
      </c>
      <c r="AC4" s="22">
        <v>0</v>
      </c>
      <c r="AD4" s="21">
        <v>0.15</v>
      </c>
      <c r="AE4" s="20">
        <v>0.05</v>
      </c>
      <c r="AF4" s="22">
        <v>0</v>
      </c>
      <c r="AG4" s="9">
        <f t="shared" si="0"/>
        <v>1</v>
      </c>
      <c r="AI4">
        <v>530</v>
      </c>
      <c r="AJ4" t="s">
        <v>147</v>
      </c>
      <c r="AK4">
        <v>110</v>
      </c>
      <c r="AL4" t="s">
        <v>1183</v>
      </c>
    </row>
    <row r="5" spans="1:38" x14ac:dyDescent="0.25">
      <c r="A5">
        <v>17</v>
      </c>
      <c r="B5" s="1">
        <v>794485.57707483042</v>
      </c>
      <c r="D5">
        <v>17</v>
      </c>
      <c r="E5" s="1">
        <v>199651.41000000003</v>
      </c>
      <c r="G5">
        <v>17</v>
      </c>
      <c r="H5" s="1">
        <v>129618.00439528437</v>
      </c>
      <c r="J5">
        <v>17</v>
      </c>
      <c r="K5">
        <v>226</v>
      </c>
      <c r="M5" t="s">
        <v>8</v>
      </c>
      <c r="N5" s="1">
        <v>3000</v>
      </c>
      <c r="O5">
        <v>115</v>
      </c>
      <c r="P5">
        <f t="shared" ref="P5:P7" si="5">N5*10%</f>
        <v>300</v>
      </c>
      <c r="R5" s="17" t="s">
        <v>86</v>
      </c>
      <c r="S5" s="17" t="str">
        <f t="shared" si="1"/>
        <v>1110</v>
      </c>
      <c r="T5" s="17" t="str">
        <f t="shared" si="2"/>
        <v>PORTE 1</v>
      </c>
      <c r="U5" s="17" t="str">
        <f t="shared" si="3"/>
        <v>PERFIL D</v>
      </c>
      <c r="V5" s="17" t="str">
        <f t="shared" si="4"/>
        <v>Porte 1</v>
      </c>
      <c r="Y5" t="s">
        <v>28</v>
      </c>
      <c r="Z5" s="21">
        <v>0.3</v>
      </c>
      <c r="AA5" s="20">
        <v>0.25</v>
      </c>
      <c r="AB5" s="20">
        <v>0.2</v>
      </c>
      <c r="AC5" s="20">
        <v>0.15</v>
      </c>
      <c r="AD5" s="20">
        <v>0.1</v>
      </c>
      <c r="AE5" s="22">
        <v>0</v>
      </c>
      <c r="AF5" s="22">
        <v>0</v>
      </c>
      <c r="AG5" s="9">
        <f t="shared" si="0"/>
        <v>1</v>
      </c>
      <c r="AI5">
        <v>1108</v>
      </c>
      <c r="AJ5" t="s">
        <v>148</v>
      </c>
      <c r="AK5">
        <v>110</v>
      </c>
      <c r="AL5" t="s">
        <v>1183</v>
      </c>
    </row>
    <row r="6" spans="1:38" x14ac:dyDescent="0.25">
      <c r="A6">
        <v>21</v>
      </c>
      <c r="B6" s="1">
        <v>31402.653346482584</v>
      </c>
      <c r="D6">
        <v>21</v>
      </c>
      <c r="E6" s="1">
        <v>81197.340000000011</v>
      </c>
      <c r="G6">
        <v>21</v>
      </c>
      <c r="H6" s="1">
        <v>35346.552238364355</v>
      </c>
      <c r="J6">
        <v>21</v>
      </c>
      <c r="K6">
        <v>98</v>
      </c>
      <c r="M6" t="s">
        <v>9</v>
      </c>
      <c r="N6" s="1">
        <v>3750</v>
      </c>
      <c r="O6">
        <v>140</v>
      </c>
      <c r="P6">
        <f t="shared" si="5"/>
        <v>375</v>
      </c>
      <c r="R6" s="17" t="s">
        <v>69</v>
      </c>
      <c r="S6" s="17" t="str">
        <f t="shared" si="1"/>
        <v>0011</v>
      </c>
      <c r="T6" s="17" t="str">
        <f t="shared" si="2"/>
        <v>PORTE 1</v>
      </c>
      <c r="U6" s="17" t="str">
        <f t="shared" si="3"/>
        <v>PERFIL E</v>
      </c>
      <c r="V6" s="17" t="str">
        <f t="shared" si="4"/>
        <v>Porte 1</v>
      </c>
      <c r="Y6" t="s">
        <v>54</v>
      </c>
      <c r="Z6" s="21">
        <v>0.4</v>
      </c>
      <c r="AA6" s="21">
        <v>0.3</v>
      </c>
      <c r="AB6" s="22">
        <v>0</v>
      </c>
      <c r="AC6" s="22">
        <v>0</v>
      </c>
      <c r="AD6" s="21">
        <v>0.15</v>
      </c>
      <c r="AE6" s="21">
        <v>0.15</v>
      </c>
      <c r="AF6" s="22">
        <v>0</v>
      </c>
      <c r="AG6" s="9">
        <f t="shared" si="0"/>
        <v>1</v>
      </c>
      <c r="AI6">
        <v>1388</v>
      </c>
      <c r="AJ6" t="s">
        <v>149</v>
      </c>
      <c r="AK6">
        <v>110</v>
      </c>
      <c r="AL6" t="s">
        <v>1183</v>
      </c>
    </row>
    <row r="7" spans="1:38" x14ac:dyDescent="0.25">
      <c r="A7">
        <v>23</v>
      </c>
      <c r="B7" s="1">
        <v>190967.86642498712</v>
      </c>
      <c r="D7">
        <v>23</v>
      </c>
      <c r="E7" s="1">
        <v>127861.67999999995</v>
      </c>
      <c r="G7">
        <v>23</v>
      </c>
      <c r="H7" s="1">
        <v>58742.86317252351</v>
      </c>
      <c r="J7">
        <v>23</v>
      </c>
      <c r="K7">
        <v>86</v>
      </c>
      <c r="M7" t="s">
        <v>4</v>
      </c>
      <c r="N7" s="1">
        <v>4500</v>
      </c>
      <c r="O7">
        <v>170</v>
      </c>
      <c r="P7">
        <f t="shared" si="5"/>
        <v>450</v>
      </c>
      <c r="R7" s="17" t="s">
        <v>81</v>
      </c>
      <c r="S7" s="17" t="str">
        <f t="shared" si="1"/>
        <v>0110</v>
      </c>
      <c r="T7" s="17" t="str">
        <f t="shared" si="2"/>
        <v>PORTE 1</v>
      </c>
      <c r="U7" s="17" t="str">
        <f t="shared" si="3"/>
        <v>PERFIL F</v>
      </c>
      <c r="V7" s="17" t="str">
        <f t="shared" si="4"/>
        <v>Porte 1</v>
      </c>
      <c r="Y7" t="s">
        <v>55</v>
      </c>
      <c r="Z7" s="21">
        <v>0.35</v>
      </c>
      <c r="AA7" s="21">
        <v>0.4</v>
      </c>
      <c r="AB7" s="22">
        <v>0</v>
      </c>
      <c r="AC7" s="20">
        <v>0.15</v>
      </c>
      <c r="AD7" s="20">
        <v>0.1</v>
      </c>
      <c r="AE7" s="22">
        <v>0</v>
      </c>
      <c r="AF7" s="22">
        <v>0</v>
      </c>
      <c r="AG7" s="9">
        <f t="shared" si="0"/>
        <v>1</v>
      </c>
      <c r="AI7">
        <v>1625</v>
      </c>
      <c r="AJ7" t="s">
        <v>150</v>
      </c>
      <c r="AK7">
        <v>110</v>
      </c>
      <c r="AL7" t="s">
        <v>1183</v>
      </c>
    </row>
    <row r="8" spans="1:38" x14ac:dyDescent="0.25">
      <c r="A8">
        <v>25</v>
      </c>
      <c r="B8" s="1">
        <v>724157.52098397224</v>
      </c>
      <c r="D8">
        <v>25</v>
      </c>
      <c r="E8" s="1">
        <v>340129.22999999992</v>
      </c>
      <c r="G8">
        <v>25</v>
      </c>
      <c r="H8" s="1">
        <v>130650.07921232762</v>
      </c>
      <c r="J8">
        <v>25</v>
      </c>
      <c r="K8">
        <v>318</v>
      </c>
      <c r="R8" s="17" t="s">
        <v>78</v>
      </c>
      <c r="S8" s="17" t="str">
        <f t="shared" si="1"/>
        <v>1001</v>
      </c>
      <c r="T8" s="17" t="str">
        <f t="shared" si="2"/>
        <v>PORTE 1</v>
      </c>
      <c r="U8" s="17" t="str">
        <f t="shared" si="3"/>
        <v>PERFIL G</v>
      </c>
      <c r="V8" s="17" t="str">
        <f t="shared" si="4"/>
        <v>Porte 1</v>
      </c>
      <c r="Y8" t="s">
        <v>56</v>
      </c>
      <c r="Z8" s="21">
        <v>0.5</v>
      </c>
      <c r="AA8" s="20">
        <v>0.25</v>
      </c>
      <c r="AB8" s="20">
        <v>0.2</v>
      </c>
      <c r="AC8" s="22">
        <v>0</v>
      </c>
      <c r="AD8" s="22">
        <v>0</v>
      </c>
      <c r="AE8" s="20">
        <v>0.05</v>
      </c>
      <c r="AF8" s="22">
        <v>0</v>
      </c>
      <c r="AG8" s="9">
        <f t="shared" si="0"/>
        <v>1</v>
      </c>
      <c r="AI8">
        <v>1632</v>
      </c>
      <c r="AJ8" t="s">
        <v>151</v>
      </c>
      <c r="AK8">
        <v>110</v>
      </c>
      <c r="AL8" t="s">
        <v>1183</v>
      </c>
    </row>
    <row r="9" spans="1:38" x14ac:dyDescent="0.25">
      <c r="A9">
        <v>27</v>
      </c>
      <c r="B9" s="1">
        <v>29720.222040012399</v>
      </c>
      <c r="D9">
        <v>27</v>
      </c>
      <c r="E9" s="1">
        <v>73405.500000000015</v>
      </c>
      <c r="G9">
        <v>27</v>
      </c>
      <c r="H9" s="1">
        <v>39173.929254189381</v>
      </c>
      <c r="J9">
        <v>27</v>
      </c>
      <c r="K9">
        <v>90</v>
      </c>
      <c r="M9" s="5" t="s">
        <v>88</v>
      </c>
      <c r="N9" s="3" t="s">
        <v>89</v>
      </c>
      <c r="O9" s="5" t="s">
        <v>88</v>
      </c>
      <c r="P9" s="5" t="s">
        <v>118</v>
      </c>
      <c r="R9" s="17" t="s">
        <v>82</v>
      </c>
      <c r="S9" s="17" t="str">
        <f t="shared" si="1"/>
        <v>1010</v>
      </c>
      <c r="T9" s="17" t="str">
        <f t="shared" si="2"/>
        <v>PORTE 1</v>
      </c>
      <c r="U9" s="17" t="str">
        <f t="shared" si="3"/>
        <v>PERFIL H</v>
      </c>
      <c r="V9" s="17" t="str">
        <f t="shared" si="4"/>
        <v>Porte 1</v>
      </c>
      <c r="Y9" t="s">
        <v>57</v>
      </c>
      <c r="Z9" s="21">
        <v>0.35</v>
      </c>
      <c r="AA9" s="21">
        <v>0.3</v>
      </c>
      <c r="AB9" s="20">
        <v>0.2</v>
      </c>
      <c r="AC9" s="22">
        <v>0</v>
      </c>
      <c r="AD9" s="21">
        <v>0.15</v>
      </c>
      <c r="AE9" s="22">
        <v>0</v>
      </c>
      <c r="AF9" s="22">
        <v>0</v>
      </c>
      <c r="AG9" s="9">
        <f t="shared" si="0"/>
        <v>0.99999999999999989</v>
      </c>
      <c r="AI9">
        <v>1633</v>
      </c>
      <c r="AJ9" t="s">
        <v>152</v>
      </c>
      <c r="AK9">
        <v>110</v>
      </c>
      <c r="AL9" t="s">
        <v>1183</v>
      </c>
    </row>
    <row r="10" spans="1:38" x14ac:dyDescent="0.25">
      <c r="A10">
        <v>31</v>
      </c>
      <c r="B10" s="1">
        <v>26678.020613127814</v>
      </c>
      <c r="D10">
        <v>31</v>
      </c>
      <c r="E10" s="1">
        <v>86589.099999999991</v>
      </c>
      <c r="G10">
        <v>31</v>
      </c>
      <c r="H10" s="1">
        <v>52923.437988170066</v>
      </c>
      <c r="J10">
        <v>31</v>
      </c>
      <c r="K10">
        <v>96</v>
      </c>
      <c r="M10" t="s">
        <v>14</v>
      </c>
      <c r="N10" t="s">
        <v>25</v>
      </c>
      <c r="O10" t="s">
        <v>14</v>
      </c>
      <c r="P10" t="s">
        <v>18</v>
      </c>
      <c r="R10" s="17" t="s">
        <v>83</v>
      </c>
      <c r="S10" s="17" t="str">
        <f t="shared" si="1"/>
        <v>0001</v>
      </c>
      <c r="T10" s="17" t="str">
        <f t="shared" si="2"/>
        <v>PORTE 1</v>
      </c>
      <c r="U10" s="17" t="str">
        <f t="shared" si="3"/>
        <v>PERFIL I</v>
      </c>
      <c r="V10" s="17" t="str">
        <f t="shared" si="4"/>
        <v>Porte 1</v>
      </c>
      <c r="Y10" t="s">
        <v>58</v>
      </c>
      <c r="Z10" s="21">
        <v>0.5</v>
      </c>
      <c r="AA10" s="21">
        <v>0.35</v>
      </c>
      <c r="AB10" s="22">
        <v>0</v>
      </c>
      <c r="AC10" s="22">
        <v>0</v>
      </c>
      <c r="AD10" s="22">
        <v>0</v>
      </c>
      <c r="AE10" s="21">
        <v>0.15</v>
      </c>
      <c r="AF10" s="22">
        <v>0</v>
      </c>
      <c r="AG10" s="9">
        <f t="shared" si="0"/>
        <v>1</v>
      </c>
      <c r="AI10">
        <v>1634</v>
      </c>
      <c r="AJ10" t="s">
        <v>153</v>
      </c>
      <c r="AK10">
        <v>110</v>
      </c>
      <c r="AL10" t="s">
        <v>1183</v>
      </c>
    </row>
    <row r="11" spans="1:38" x14ac:dyDescent="0.25">
      <c r="A11">
        <v>35</v>
      </c>
      <c r="B11" s="1">
        <v>62176.575955285538</v>
      </c>
      <c r="D11">
        <v>35</v>
      </c>
      <c r="E11" s="1">
        <v>128647.48000000003</v>
      </c>
      <c r="G11">
        <v>35</v>
      </c>
      <c r="H11" s="1">
        <v>42611.161776978333</v>
      </c>
      <c r="J11">
        <v>35</v>
      </c>
      <c r="K11">
        <v>121</v>
      </c>
      <c r="M11" t="s">
        <v>15</v>
      </c>
      <c r="N11" t="s">
        <v>26</v>
      </c>
      <c r="O11" t="s">
        <v>15</v>
      </c>
      <c r="P11" t="s">
        <v>19</v>
      </c>
      <c r="R11" s="17" t="s">
        <v>84</v>
      </c>
      <c r="S11" s="17" t="str">
        <f t="shared" si="1"/>
        <v>0010</v>
      </c>
      <c r="T11" s="17" t="str">
        <f t="shared" si="2"/>
        <v>PORTE 1</v>
      </c>
      <c r="U11" s="17" t="str">
        <f t="shared" si="3"/>
        <v>PERFIL J</v>
      </c>
      <c r="V11" s="17" t="str">
        <f t="shared" si="4"/>
        <v>Porte 1</v>
      </c>
      <c r="Y11" t="s">
        <v>59</v>
      </c>
      <c r="Z11" s="21">
        <v>0.45</v>
      </c>
      <c r="AA11" s="21">
        <v>0.4</v>
      </c>
      <c r="AB11" s="22">
        <v>0</v>
      </c>
      <c r="AC11" s="22">
        <v>0</v>
      </c>
      <c r="AD11" s="21">
        <v>0.15</v>
      </c>
      <c r="AE11" s="22">
        <v>0</v>
      </c>
      <c r="AF11" s="22">
        <v>0</v>
      </c>
      <c r="AG11" s="9">
        <f t="shared" si="0"/>
        <v>1</v>
      </c>
      <c r="AI11">
        <v>1728</v>
      </c>
      <c r="AJ11" t="s">
        <v>154</v>
      </c>
      <c r="AK11">
        <v>110</v>
      </c>
      <c r="AL11" t="s">
        <v>1183</v>
      </c>
    </row>
    <row r="12" spans="1:38" x14ac:dyDescent="0.25">
      <c r="A12">
        <v>38</v>
      </c>
      <c r="B12" s="1">
        <v>6497.3072964284802</v>
      </c>
      <c r="D12">
        <v>38</v>
      </c>
      <c r="E12" s="1">
        <v>0</v>
      </c>
      <c r="G12">
        <v>38</v>
      </c>
      <c r="H12" s="1">
        <v>19361.71365750629</v>
      </c>
      <c r="J12">
        <v>38</v>
      </c>
      <c r="K12">
        <v>98</v>
      </c>
      <c r="M12" t="s">
        <v>16</v>
      </c>
      <c r="N12" t="s">
        <v>27</v>
      </c>
      <c r="O12" t="s">
        <v>16</v>
      </c>
      <c r="P12" t="s">
        <v>20</v>
      </c>
      <c r="R12" s="17" t="s">
        <v>85</v>
      </c>
      <c r="S12" s="17" t="str">
        <f t="shared" si="1"/>
        <v>0000</v>
      </c>
      <c r="T12" s="17" t="str">
        <f t="shared" si="2"/>
        <v>PORTE 1</v>
      </c>
      <c r="U12" s="17" t="str">
        <f t="shared" si="3"/>
        <v>PERFIL K</v>
      </c>
      <c r="V12" s="17" t="str">
        <f t="shared" si="4"/>
        <v>Porte 1</v>
      </c>
      <c r="Y12" t="s">
        <v>60</v>
      </c>
      <c r="Z12" s="21">
        <v>0.6</v>
      </c>
      <c r="AA12" s="21">
        <v>0.4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9">
        <f t="shared" si="0"/>
        <v>1</v>
      </c>
      <c r="AI12">
        <v>1745</v>
      </c>
      <c r="AJ12" t="s">
        <v>155</v>
      </c>
      <c r="AK12">
        <v>110</v>
      </c>
      <c r="AL12" t="s">
        <v>1183</v>
      </c>
    </row>
    <row r="13" spans="1:38" x14ac:dyDescent="0.25">
      <c r="A13">
        <v>39</v>
      </c>
      <c r="B13" s="1">
        <v>357834.85760692577</v>
      </c>
      <c r="D13">
        <v>39</v>
      </c>
      <c r="E13" s="1">
        <v>127396.55000000002</v>
      </c>
      <c r="G13">
        <v>39</v>
      </c>
      <c r="H13" s="1">
        <v>55403.065161495259</v>
      </c>
      <c r="J13">
        <v>39</v>
      </c>
      <c r="K13">
        <v>96</v>
      </c>
      <c r="M13" t="s">
        <v>48</v>
      </c>
      <c r="N13" t="s">
        <v>28</v>
      </c>
      <c r="O13" t="s">
        <v>48</v>
      </c>
      <c r="P13" t="s">
        <v>120</v>
      </c>
      <c r="R13" s="17" t="s">
        <v>114</v>
      </c>
      <c r="S13" s="17" t="str">
        <f t="shared" si="1"/>
        <v>1001M</v>
      </c>
      <c r="T13" s="17" t="str">
        <f t="shared" si="2"/>
        <v>PORTE 1</v>
      </c>
      <c r="U13" s="17" t="str">
        <f t="shared" si="3"/>
        <v>PERFIL L</v>
      </c>
      <c r="V13" s="17" t="str">
        <f t="shared" si="4"/>
        <v>Porte 1</v>
      </c>
      <c r="Y13" t="s">
        <v>101</v>
      </c>
      <c r="Z13" s="24">
        <v>0.25</v>
      </c>
      <c r="AA13" s="24">
        <v>0.25</v>
      </c>
      <c r="AB13" s="30">
        <v>0.2</v>
      </c>
      <c r="AC13" s="22">
        <v>0</v>
      </c>
      <c r="AD13" s="22">
        <v>0</v>
      </c>
      <c r="AE13" s="21">
        <v>0.1</v>
      </c>
      <c r="AF13" s="21">
        <v>0.2</v>
      </c>
      <c r="AG13" s="9">
        <f t="shared" si="0"/>
        <v>1</v>
      </c>
      <c r="AI13">
        <v>1746</v>
      </c>
      <c r="AJ13" t="s">
        <v>156</v>
      </c>
      <c r="AK13">
        <v>110</v>
      </c>
      <c r="AL13" t="s">
        <v>1183</v>
      </c>
    </row>
    <row r="14" spans="1:38" x14ac:dyDescent="0.25">
      <c r="A14">
        <v>44</v>
      </c>
      <c r="B14" s="1">
        <v>113831.40803221162</v>
      </c>
      <c r="D14">
        <v>44</v>
      </c>
      <c r="E14" s="1">
        <v>89986.63</v>
      </c>
      <c r="G14">
        <v>44</v>
      </c>
      <c r="H14" s="1">
        <v>55175.118119986219</v>
      </c>
      <c r="J14">
        <v>44</v>
      </c>
      <c r="K14">
        <v>75</v>
      </c>
      <c r="M14" t="s">
        <v>17</v>
      </c>
      <c r="N14" t="s">
        <v>54</v>
      </c>
      <c r="O14" t="s">
        <v>17</v>
      </c>
      <c r="P14" t="s">
        <v>21</v>
      </c>
      <c r="R14" s="17" t="s">
        <v>110</v>
      </c>
      <c r="S14" s="17" t="str">
        <f t="shared" si="1"/>
        <v>0001M</v>
      </c>
      <c r="T14" s="17" t="str">
        <f t="shared" si="2"/>
        <v>PORTE 1</v>
      </c>
      <c r="U14" s="17" t="str">
        <f t="shared" si="3"/>
        <v>PERFIL M</v>
      </c>
      <c r="V14" s="17" t="str">
        <f t="shared" si="4"/>
        <v>Porte 1</v>
      </c>
      <c r="Y14" s="23" t="s">
        <v>102</v>
      </c>
      <c r="Z14" s="21">
        <v>0.3</v>
      </c>
      <c r="AA14" s="21">
        <v>0.3</v>
      </c>
      <c r="AB14" s="22">
        <v>0</v>
      </c>
      <c r="AC14" s="22">
        <v>0</v>
      </c>
      <c r="AD14" s="22">
        <v>0</v>
      </c>
      <c r="AE14" s="21">
        <v>0.15</v>
      </c>
      <c r="AF14" s="21">
        <v>0.25</v>
      </c>
      <c r="AG14" s="9">
        <f t="shared" si="0"/>
        <v>1</v>
      </c>
      <c r="AI14">
        <v>1747</v>
      </c>
      <c r="AJ14" t="s">
        <v>157</v>
      </c>
      <c r="AK14">
        <v>110</v>
      </c>
      <c r="AL14" t="s">
        <v>1183</v>
      </c>
    </row>
    <row r="15" spans="1:38" x14ac:dyDescent="0.25">
      <c r="A15">
        <v>46</v>
      </c>
      <c r="B15" s="1">
        <v>19912.635242558437</v>
      </c>
      <c r="D15">
        <v>46</v>
      </c>
      <c r="E15" s="1">
        <v>34947.49</v>
      </c>
      <c r="G15">
        <v>46</v>
      </c>
      <c r="H15" s="1">
        <v>27868.161549971745</v>
      </c>
      <c r="J15">
        <v>46</v>
      </c>
      <c r="K15">
        <v>46</v>
      </c>
      <c r="M15" t="s">
        <v>47</v>
      </c>
      <c r="N15" t="s">
        <v>55</v>
      </c>
      <c r="O15" t="s">
        <v>47</v>
      </c>
      <c r="P15" t="s">
        <v>121</v>
      </c>
      <c r="R15" s="17" t="s">
        <v>113</v>
      </c>
      <c r="S15" s="17" t="str">
        <f t="shared" si="1"/>
        <v>0000M</v>
      </c>
      <c r="T15" s="17" t="str">
        <f t="shared" si="2"/>
        <v>PORTE 1</v>
      </c>
      <c r="U15" s="17" t="str">
        <f t="shared" si="3"/>
        <v>PERFIL N</v>
      </c>
      <c r="V15" s="17" t="str">
        <f t="shared" si="4"/>
        <v>Porte 1</v>
      </c>
      <c r="Y15" t="s">
        <v>103</v>
      </c>
      <c r="Z15" s="21">
        <v>0.35</v>
      </c>
      <c r="AA15" s="21">
        <v>0.35</v>
      </c>
      <c r="AB15" s="22">
        <v>0</v>
      </c>
      <c r="AC15" s="22">
        <v>0</v>
      </c>
      <c r="AD15" s="22">
        <v>0</v>
      </c>
      <c r="AE15" s="22">
        <v>0</v>
      </c>
      <c r="AF15" s="21">
        <v>0.3</v>
      </c>
      <c r="AG15" s="9">
        <f t="shared" si="0"/>
        <v>1</v>
      </c>
      <c r="AI15">
        <v>1755</v>
      </c>
      <c r="AJ15" t="s">
        <v>158</v>
      </c>
      <c r="AK15">
        <v>110</v>
      </c>
      <c r="AL15" t="s">
        <v>1183</v>
      </c>
    </row>
    <row r="16" spans="1:38" x14ac:dyDescent="0.25">
      <c r="A16">
        <v>47</v>
      </c>
      <c r="B16" s="1">
        <v>77797.042164781917</v>
      </c>
      <c r="D16">
        <v>47</v>
      </c>
      <c r="E16" s="1">
        <v>88792.679999999978</v>
      </c>
      <c r="G16">
        <v>47</v>
      </c>
      <c r="H16" s="1">
        <v>65121.481186982775</v>
      </c>
      <c r="J16">
        <v>47</v>
      </c>
      <c r="K16">
        <v>103</v>
      </c>
      <c r="M16" t="s">
        <v>49</v>
      </c>
      <c r="N16" t="s">
        <v>56</v>
      </c>
      <c r="O16" t="s">
        <v>49</v>
      </c>
      <c r="P16" t="s">
        <v>119</v>
      </c>
      <c r="R16" s="17" t="s">
        <v>142</v>
      </c>
      <c r="S16" s="17" t="str">
        <f t="shared" si="1"/>
        <v>1000</v>
      </c>
      <c r="T16" s="17" t="str">
        <f t="shared" si="2"/>
        <v>PORTE 1</v>
      </c>
      <c r="U16" s="17" t="str">
        <f t="shared" si="3"/>
        <v>PERFIL P</v>
      </c>
      <c r="V16" s="17" t="str">
        <f t="shared" si="4"/>
        <v>Porte 1</v>
      </c>
      <c r="Y16" t="s">
        <v>104</v>
      </c>
      <c r="Z16" s="21">
        <v>0.3</v>
      </c>
      <c r="AA16" s="24">
        <v>0.25</v>
      </c>
      <c r="AB16" s="31">
        <v>0.2</v>
      </c>
      <c r="AC16" s="22">
        <v>0</v>
      </c>
      <c r="AD16" s="22">
        <v>0</v>
      </c>
      <c r="AE16" s="22">
        <v>0</v>
      </c>
      <c r="AF16" s="21">
        <v>0.25</v>
      </c>
      <c r="AG16" s="9">
        <f>SUM(Z16:AF16)</f>
        <v>1</v>
      </c>
      <c r="AI16">
        <v>1763</v>
      </c>
      <c r="AJ16" t="s">
        <v>159</v>
      </c>
      <c r="AK16">
        <v>110</v>
      </c>
      <c r="AL16" t="s">
        <v>1183</v>
      </c>
    </row>
    <row r="17" spans="1:38" x14ac:dyDescent="0.25">
      <c r="A17">
        <v>49</v>
      </c>
      <c r="B17" s="1">
        <v>0</v>
      </c>
      <c r="D17">
        <v>49</v>
      </c>
      <c r="E17" s="1">
        <v>0</v>
      </c>
      <c r="G17">
        <v>49</v>
      </c>
      <c r="H17" s="1">
        <v>35921.811339008469</v>
      </c>
      <c r="J17">
        <v>49</v>
      </c>
      <c r="K17">
        <v>38</v>
      </c>
      <c r="M17" t="s">
        <v>50</v>
      </c>
      <c r="N17" t="s">
        <v>57</v>
      </c>
      <c r="O17" t="s">
        <v>50</v>
      </c>
      <c r="P17" t="s">
        <v>125</v>
      </c>
      <c r="R17" t="s">
        <v>65</v>
      </c>
      <c r="S17" t="str">
        <f t="shared" si="1"/>
        <v>1111</v>
      </c>
      <c r="T17" t="str">
        <f t="shared" ref="T17:T20" si="6">LEFT($R17,7)</f>
        <v>PORTE 2</v>
      </c>
      <c r="U17" t="str">
        <f t="shared" ref="U17:U20" si="7">RIGHT($R17,8)</f>
        <v>PERFIL A</v>
      </c>
      <c r="V17" t="str">
        <f t="shared" ref="V17:V19" si="8">"Porte "&amp;RIGHT(T17,1)</f>
        <v>Porte 2</v>
      </c>
      <c r="Y17" t="s">
        <v>136</v>
      </c>
      <c r="Z17" s="21">
        <v>0.4</v>
      </c>
      <c r="AA17" s="21">
        <v>0.35</v>
      </c>
      <c r="AB17" s="21">
        <v>0.25</v>
      </c>
      <c r="AC17" s="22">
        <v>0</v>
      </c>
      <c r="AD17" s="22">
        <v>0</v>
      </c>
      <c r="AE17" s="22">
        <v>0</v>
      </c>
      <c r="AF17" s="22">
        <v>0</v>
      </c>
      <c r="AG17" s="9">
        <f>SUM(Z17:AF17)</f>
        <v>1</v>
      </c>
      <c r="AI17">
        <v>1795</v>
      </c>
      <c r="AJ17" t="s">
        <v>160</v>
      </c>
      <c r="AK17">
        <v>110</v>
      </c>
      <c r="AL17" t="s">
        <v>1183</v>
      </c>
    </row>
    <row r="18" spans="1:38" x14ac:dyDescent="0.25">
      <c r="A18">
        <v>51</v>
      </c>
      <c r="B18" s="1">
        <v>371622.96538811945</v>
      </c>
      <c r="D18">
        <v>51</v>
      </c>
      <c r="E18" s="1">
        <v>186438.28</v>
      </c>
      <c r="G18">
        <v>51</v>
      </c>
      <c r="H18" s="1">
        <v>73368.473296534532</v>
      </c>
      <c r="J18">
        <v>51</v>
      </c>
      <c r="K18">
        <v>185</v>
      </c>
      <c r="M18" t="s">
        <v>51</v>
      </c>
      <c r="N18" t="s">
        <v>58</v>
      </c>
      <c r="O18" t="s">
        <v>51</v>
      </c>
      <c r="P18" t="s">
        <v>122</v>
      </c>
      <c r="R18" s="15" t="s">
        <v>43</v>
      </c>
      <c r="S18" s="15" t="str">
        <f t="shared" si="1"/>
        <v>0111</v>
      </c>
      <c r="T18" s="15" t="str">
        <f t="shared" si="6"/>
        <v>PORTE 2</v>
      </c>
      <c r="U18" s="15" t="str">
        <f t="shared" si="7"/>
        <v>PERFIL B</v>
      </c>
      <c r="V18" s="15" t="str">
        <f t="shared" si="8"/>
        <v>Porte 2</v>
      </c>
      <c r="AI18">
        <v>1841</v>
      </c>
      <c r="AJ18" t="s">
        <v>161</v>
      </c>
      <c r="AK18">
        <v>110</v>
      </c>
      <c r="AL18" t="s">
        <v>1183</v>
      </c>
    </row>
    <row r="19" spans="1:38" x14ac:dyDescent="0.25">
      <c r="A19">
        <v>61</v>
      </c>
      <c r="B19" s="1">
        <v>113544.87412588293</v>
      </c>
      <c r="D19">
        <v>61</v>
      </c>
      <c r="E19" s="1">
        <v>93650.900000000009</v>
      </c>
      <c r="G19">
        <v>61</v>
      </c>
      <c r="H19" s="1">
        <v>72112.749115192797</v>
      </c>
      <c r="J19">
        <v>61</v>
      </c>
      <c r="K19">
        <v>53</v>
      </c>
      <c r="M19" t="s">
        <v>52</v>
      </c>
      <c r="N19" t="s">
        <v>59</v>
      </c>
      <c r="O19" t="s">
        <v>52</v>
      </c>
      <c r="P19" t="s">
        <v>123</v>
      </c>
      <c r="R19" s="15" t="s">
        <v>73</v>
      </c>
      <c r="S19" s="15" t="str">
        <f t="shared" si="1"/>
        <v>1011</v>
      </c>
      <c r="T19" s="15" t="str">
        <f t="shared" si="6"/>
        <v>PORTE 2</v>
      </c>
      <c r="U19" s="15" t="str">
        <f t="shared" si="7"/>
        <v>PERFIL C</v>
      </c>
      <c r="V19" s="15" t="str">
        <f t="shared" si="8"/>
        <v>Porte 2</v>
      </c>
      <c r="Y19" s="3" t="s">
        <v>89</v>
      </c>
      <c r="Z19" s="9" t="s">
        <v>29</v>
      </c>
      <c r="AA19" s="5" t="s">
        <v>30</v>
      </c>
      <c r="AB19" s="5" t="s">
        <v>31</v>
      </c>
      <c r="AC19" s="5" t="s">
        <v>96</v>
      </c>
      <c r="AI19">
        <v>334</v>
      </c>
      <c r="AJ19" t="s">
        <v>162</v>
      </c>
      <c r="AK19">
        <v>111</v>
      </c>
      <c r="AL19" t="s">
        <v>1183</v>
      </c>
    </row>
    <row r="20" spans="1:38" x14ac:dyDescent="0.25">
      <c r="A20">
        <v>70</v>
      </c>
      <c r="B20" s="1">
        <v>100974.85872927865</v>
      </c>
      <c r="D20">
        <v>70</v>
      </c>
      <c r="E20" s="1">
        <v>134676.44999999998</v>
      </c>
      <c r="G20">
        <v>70</v>
      </c>
      <c r="H20" s="1">
        <v>69108.847139931575</v>
      </c>
      <c r="J20">
        <v>70</v>
      </c>
      <c r="K20">
        <v>84</v>
      </c>
      <c r="M20" t="s">
        <v>53</v>
      </c>
      <c r="N20" t="s">
        <v>60</v>
      </c>
      <c r="O20" t="s">
        <v>53</v>
      </c>
      <c r="P20" t="s">
        <v>124</v>
      </c>
      <c r="R20" t="s">
        <v>1192</v>
      </c>
      <c r="S20" s="15" t="str">
        <f t="shared" si="1"/>
        <v>0011</v>
      </c>
      <c r="T20" s="15" t="str">
        <f t="shared" si="6"/>
        <v>PORTE 2</v>
      </c>
      <c r="U20" s="15" t="str">
        <f t="shared" si="7"/>
        <v>PERFIL E</v>
      </c>
      <c r="V20" s="15" t="str">
        <f t="shared" ref="V20" si="9">"Porte "&amp;RIGHT(T20,1)</f>
        <v>Porte 2</v>
      </c>
      <c r="W20" s="15" t="s">
        <v>1195</v>
      </c>
      <c r="Y20" t="s">
        <v>25</v>
      </c>
      <c r="Z20" s="20">
        <v>0.4</v>
      </c>
      <c r="AA20" s="20">
        <v>0.35</v>
      </c>
      <c r="AB20" s="20">
        <v>0.25</v>
      </c>
      <c r="AC20" s="9">
        <f>SUM(Z20:AB20)</f>
        <v>1</v>
      </c>
      <c r="AI20">
        <v>336</v>
      </c>
      <c r="AJ20" t="s">
        <v>163</v>
      </c>
      <c r="AK20">
        <v>111</v>
      </c>
      <c r="AL20" t="s">
        <v>1183</v>
      </c>
    </row>
    <row r="21" spans="1:38" x14ac:dyDescent="0.25">
      <c r="A21">
        <v>73</v>
      </c>
      <c r="B21" s="1">
        <v>433513.11387600092</v>
      </c>
      <c r="D21">
        <v>73</v>
      </c>
      <c r="E21" s="1">
        <v>299073.10999999993</v>
      </c>
      <c r="G21">
        <v>73</v>
      </c>
      <c r="H21" s="1">
        <v>229965.60844572773</v>
      </c>
      <c r="J21">
        <v>73</v>
      </c>
      <c r="K21">
        <v>221</v>
      </c>
      <c r="M21" t="s">
        <v>105</v>
      </c>
      <c r="N21" t="s">
        <v>101</v>
      </c>
      <c r="O21" t="s">
        <v>105</v>
      </c>
      <c r="P21" t="s">
        <v>132</v>
      </c>
      <c r="R21" s="15" t="s">
        <v>90</v>
      </c>
      <c r="S21" s="15" t="str">
        <f t="shared" ref="S21:S44" si="10">VLOOKUP($U21,$N$10:$O$25,2,0)</f>
        <v>0110</v>
      </c>
      <c r="T21" s="15" t="str">
        <f t="shared" ref="T21:T44" si="11">LEFT($R21,7)</f>
        <v>PORTE 2</v>
      </c>
      <c r="U21" s="15" t="str">
        <f t="shared" ref="U21:U44" si="12">RIGHT($R21,8)</f>
        <v>PERFIL F</v>
      </c>
      <c r="V21" s="15" t="str">
        <f t="shared" ref="V21:V44" si="13">"Porte "&amp;RIGHT(T21,1)</f>
        <v>Porte 2</v>
      </c>
      <c r="Y21" t="s">
        <v>26</v>
      </c>
      <c r="Z21" s="20">
        <v>0.6</v>
      </c>
      <c r="AA21" s="20">
        <v>0.4</v>
      </c>
      <c r="AB21" s="22">
        <v>0</v>
      </c>
      <c r="AC21" s="9">
        <f t="shared" ref="AC21:AC34" si="14">SUM(Z21:AB21)</f>
        <v>1</v>
      </c>
      <c r="AI21">
        <v>1021</v>
      </c>
      <c r="AJ21" t="s">
        <v>164</v>
      </c>
      <c r="AK21">
        <v>116</v>
      </c>
      <c r="AL21" t="s">
        <v>1183</v>
      </c>
    </row>
    <row r="22" spans="1:38" x14ac:dyDescent="0.25">
      <c r="A22">
        <v>77</v>
      </c>
      <c r="B22" s="1">
        <v>139341.56548051571</v>
      </c>
      <c r="D22">
        <v>77</v>
      </c>
      <c r="E22" s="1">
        <v>76176.789999999994</v>
      </c>
      <c r="G22">
        <v>77</v>
      </c>
      <c r="H22" s="1">
        <v>40565.409207704201</v>
      </c>
      <c r="J22">
        <v>77</v>
      </c>
      <c r="K22">
        <v>65</v>
      </c>
      <c r="M22" t="s">
        <v>106</v>
      </c>
      <c r="N22" s="23" t="s">
        <v>102</v>
      </c>
      <c r="O22" t="s">
        <v>106</v>
      </c>
      <c r="P22" t="s">
        <v>126</v>
      </c>
      <c r="R22" s="15" t="s">
        <v>112</v>
      </c>
      <c r="S22" s="15" t="str">
        <f t="shared" si="10"/>
        <v>1001M</v>
      </c>
      <c r="T22" s="15" t="str">
        <f t="shared" si="11"/>
        <v>PORTE 2</v>
      </c>
      <c r="U22" s="15" t="str">
        <f t="shared" si="12"/>
        <v>PERFIL L</v>
      </c>
      <c r="V22" s="15" t="str">
        <f t="shared" si="13"/>
        <v>Porte 2</v>
      </c>
      <c r="Y22" t="s">
        <v>27</v>
      </c>
      <c r="Z22" s="20">
        <v>0.4</v>
      </c>
      <c r="AA22" s="20">
        <v>0.35</v>
      </c>
      <c r="AB22" s="20">
        <v>0.25</v>
      </c>
      <c r="AC22" s="9">
        <f t="shared" si="14"/>
        <v>1</v>
      </c>
      <c r="AI22">
        <v>1044</v>
      </c>
      <c r="AJ22" t="s">
        <v>165</v>
      </c>
      <c r="AK22">
        <v>111</v>
      </c>
      <c r="AL22" t="s">
        <v>1183</v>
      </c>
    </row>
    <row r="23" spans="1:38" x14ac:dyDescent="0.25">
      <c r="A23">
        <v>78</v>
      </c>
      <c r="B23" s="1">
        <v>1253595.4364445563</v>
      </c>
      <c r="D23">
        <v>78</v>
      </c>
      <c r="E23" s="1">
        <v>225116.45</v>
      </c>
      <c r="G23">
        <v>78</v>
      </c>
      <c r="H23" s="1">
        <v>210427.6455085316</v>
      </c>
      <c r="J23">
        <v>78</v>
      </c>
      <c r="K23">
        <v>141</v>
      </c>
      <c r="M23" t="s">
        <v>107</v>
      </c>
      <c r="N23" t="s">
        <v>103</v>
      </c>
      <c r="O23" t="s">
        <v>107</v>
      </c>
      <c r="P23" t="s">
        <v>127</v>
      </c>
      <c r="R23" s="15" t="s">
        <v>111</v>
      </c>
      <c r="S23" s="15" t="str">
        <f t="shared" si="10"/>
        <v>0001M</v>
      </c>
      <c r="T23" s="15" t="str">
        <f t="shared" si="11"/>
        <v>PORTE 2</v>
      </c>
      <c r="U23" s="15" t="str">
        <f t="shared" si="12"/>
        <v>PERFIL M</v>
      </c>
      <c r="V23" s="15" t="str">
        <f t="shared" si="13"/>
        <v>Porte 2</v>
      </c>
      <c r="Y23" t="s">
        <v>28</v>
      </c>
      <c r="Z23" s="20">
        <v>0.4</v>
      </c>
      <c r="AA23" s="20">
        <v>0.35</v>
      </c>
      <c r="AB23" s="20">
        <v>0.25</v>
      </c>
      <c r="AC23" s="9">
        <f t="shared" si="14"/>
        <v>1</v>
      </c>
      <c r="AI23">
        <v>1053</v>
      </c>
      <c r="AJ23" t="s">
        <v>166</v>
      </c>
      <c r="AK23">
        <v>111</v>
      </c>
      <c r="AL23" t="s">
        <v>1183</v>
      </c>
    </row>
    <row r="24" spans="1:38" x14ac:dyDescent="0.25">
      <c r="A24">
        <v>80</v>
      </c>
      <c r="B24" s="1">
        <v>254369.01533991407</v>
      </c>
      <c r="D24">
        <v>80</v>
      </c>
      <c r="E24" s="1">
        <v>171725.34</v>
      </c>
      <c r="G24">
        <v>80</v>
      </c>
      <c r="H24" s="1">
        <v>58182.644202468931</v>
      </c>
      <c r="J24">
        <v>80</v>
      </c>
      <c r="K24">
        <v>136</v>
      </c>
      <c r="M24" t="s">
        <v>108</v>
      </c>
      <c r="N24" t="s">
        <v>104</v>
      </c>
      <c r="O24" s="19" t="s">
        <v>108</v>
      </c>
      <c r="P24" t="s">
        <v>128</v>
      </c>
      <c r="R24" s="17" t="s">
        <v>61</v>
      </c>
      <c r="S24" s="17" t="str">
        <f t="shared" si="10"/>
        <v>1111</v>
      </c>
      <c r="T24" s="17" t="str">
        <f t="shared" si="11"/>
        <v>PORTE 3</v>
      </c>
      <c r="U24" s="17" t="str">
        <f t="shared" si="12"/>
        <v>PERFIL A</v>
      </c>
      <c r="V24" s="17" t="str">
        <f t="shared" si="13"/>
        <v>Porte 3</v>
      </c>
      <c r="Y24" t="s">
        <v>54</v>
      </c>
      <c r="Z24" s="20">
        <v>0.6</v>
      </c>
      <c r="AA24" s="20">
        <v>0.4</v>
      </c>
      <c r="AB24" s="22">
        <v>0</v>
      </c>
      <c r="AC24" s="9">
        <f t="shared" si="14"/>
        <v>1</v>
      </c>
      <c r="AI24">
        <v>1054</v>
      </c>
      <c r="AJ24" t="s">
        <v>167</v>
      </c>
      <c r="AK24">
        <v>116</v>
      </c>
      <c r="AL24" t="s">
        <v>1183</v>
      </c>
    </row>
    <row r="25" spans="1:38" x14ac:dyDescent="0.25">
      <c r="A25">
        <v>81</v>
      </c>
      <c r="B25" s="1">
        <v>47505.245136754747</v>
      </c>
      <c r="D25">
        <v>81</v>
      </c>
      <c r="E25" s="1">
        <v>53143.01</v>
      </c>
      <c r="G25">
        <v>81</v>
      </c>
      <c r="H25" s="1">
        <v>27694.993650869066</v>
      </c>
      <c r="J25">
        <v>81</v>
      </c>
      <c r="K25">
        <v>34</v>
      </c>
      <c r="M25" s="28" t="s">
        <v>141</v>
      </c>
      <c r="N25" t="s">
        <v>136</v>
      </c>
      <c r="O25" s="28" t="s">
        <v>141</v>
      </c>
      <c r="P25" t="s">
        <v>143</v>
      </c>
      <c r="R25" s="17" t="s">
        <v>71</v>
      </c>
      <c r="S25" s="17" t="str">
        <f t="shared" si="10"/>
        <v>0111</v>
      </c>
      <c r="T25" s="17" t="str">
        <f t="shared" si="11"/>
        <v>PORTE 3</v>
      </c>
      <c r="U25" s="17" t="str">
        <f t="shared" si="12"/>
        <v>PERFIL B</v>
      </c>
      <c r="V25" s="17" t="str">
        <f t="shared" si="13"/>
        <v>Porte 3</v>
      </c>
      <c r="Y25" t="s">
        <v>55</v>
      </c>
      <c r="Z25" s="20">
        <v>0.6</v>
      </c>
      <c r="AA25" s="20">
        <v>0.4</v>
      </c>
      <c r="AB25" s="22">
        <v>0</v>
      </c>
      <c r="AC25" s="9">
        <f t="shared" si="14"/>
        <v>1</v>
      </c>
      <c r="AI25">
        <v>1055</v>
      </c>
      <c r="AJ25" t="s">
        <v>168</v>
      </c>
      <c r="AK25">
        <v>116</v>
      </c>
      <c r="AL25" t="s">
        <v>1183</v>
      </c>
    </row>
    <row r="26" spans="1:38" x14ac:dyDescent="0.25">
      <c r="A26">
        <v>82</v>
      </c>
      <c r="B26" s="1">
        <v>76348.7300487623</v>
      </c>
      <c r="D26">
        <v>82</v>
      </c>
      <c r="E26" s="1">
        <v>97339.739999999991</v>
      </c>
      <c r="G26">
        <v>82</v>
      </c>
      <c r="H26" s="1">
        <v>58720.106183396827</v>
      </c>
      <c r="J26">
        <v>82</v>
      </c>
      <c r="K26">
        <v>113</v>
      </c>
      <c r="O26" s="19"/>
      <c r="R26" s="17" t="s">
        <v>79</v>
      </c>
      <c r="S26" s="17" t="str">
        <f t="shared" si="10"/>
        <v>1011</v>
      </c>
      <c r="T26" s="17" t="str">
        <f t="shared" si="11"/>
        <v>PORTE 3</v>
      </c>
      <c r="U26" s="17" t="str">
        <f t="shared" si="12"/>
        <v>PERFIL C</v>
      </c>
      <c r="V26" s="17" t="str">
        <f t="shared" si="13"/>
        <v>Porte 3</v>
      </c>
      <c r="Y26" t="s">
        <v>56</v>
      </c>
      <c r="Z26" s="20">
        <v>0.4</v>
      </c>
      <c r="AA26" s="20">
        <v>0.35</v>
      </c>
      <c r="AB26" s="20">
        <v>0.25</v>
      </c>
      <c r="AC26" s="9">
        <f t="shared" si="14"/>
        <v>1</v>
      </c>
      <c r="AI26">
        <v>1121</v>
      </c>
      <c r="AJ26" t="s">
        <v>169</v>
      </c>
      <c r="AK26">
        <v>111</v>
      </c>
      <c r="AL26" t="s">
        <v>1183</v>
      </c>
    </row>
    <row r="27" spans="1:38" x14ac:dyDescent="0.25">
      <c r="A27">
        <v>85</v>
      </c>
      <c r="B27" s="1">
        <v>224822.50079611407</v>
      </c>
      <c r="D27">
        <v>85</v>
      </c>
      <c r="E27" s="1">
        <v>119217.53</v>
      </c>
      <c r="G27">
        <v>85</v>
      </c>
      <c r="H27" s="1">
        <v>62506.583319208446</v>
      </c>
      <c r="J27">
        <v>85</v>
      </c>
      <c r="K27">
        <v>166</v>
      </c>
      <c r="R27" s="17" t="s">
        <v>74</v>
      </c>
      <c r="S27" s="17" t="str">
        <f t="shared" si="10"/>
        <v>0011</v>
      </c>
      <c r="T27" s="17" t="str">
        <f t="shared" si="11"/>
        <v>PORTE 3</v>
      </c>
      <c r="U27" s="17" t="str">
        <f t="shared" si="12"/>
        <v>PERFIL E</v>
      </c>
      <c r="V27" s="17" t="str">
        <f t="shared" si="13"/>
        <v>Porte 3</v>
      </c>
      <c r="Y27" t="s">
        <v>57</v>
      </c>
      <c r="Z27" s="20">
        <v>0.4</v>
      </c>
      <c r="AA27" s="20">
        <v>0.35</v>
      </c>
      <c r="AB27" s="20">
        <v>0.25</v>
      </c>
      <c r="AC27" s="9">
        <f t="shared" si="14"/>
        <v>1</v>
      </c>
      <c r="AI27">
        <v>1140</v>
      </c>
      <c r="AJ27" t="s">
        <v>170</v>
      </c>
      <c r="AK27">
        <v>116</v>
      </c>
      <c r="AL27" t="s">
        <v>1183</v>
      </c>
    </row>
    <row r="28" spans="1:38" x14ac:dyDescent="0.25">
      <c r="A28">
        <v>88</v>
      </c>
      <c r="B28" s="1">
        <v>412553.20644603769</v>
      </c>
      <c r="D28">
        <v>88</v>
      </c>
      <c r="E28" s="1">
        <v>216024.01</v>
      </c>
      <c r="G28">
        <v>88</v>
      </c>
      <c r="H28" s="1">
        <v>93361.343197430644</v>
      </c>
      <c r="J28">
        <v>88</v>
      </c>
      <c r="K28">
        <v>209</v>
      </c>
      <c r="R28" s="17" t="s">
        <v>92</v>
      </c>
      <c r="S28" s="17" t="str">
        <f t="shared" si="10"/>
        <v>0110</v>
      </c>
      <c r="T28" s="17" t="str">
        <f t="shared" si="11"/>
        <v>PORTE 3</v>
      </c>
      <c r="U28" s="17" t="str">
        <f t="shared" si="12"/>
        <v>PERFIL F</v>
      </c>
      <c r="V28" s="17" t="str">
        <f t="shared" si="13"/>
        <v>Porte 3</v>
      </c>
      <c r="Y28" t="s">
        <v>58</v>
      </c>
      <c r="Z28" s="20">
        <v>0.6</v>
      </c>
      <c r="AA28" s="20">
        <v>0.4</v>
      </c>
      <c r="AB28" s="22">
        <v>0</v>
      </c>
      <c r="AC28" s="9">
        <f t="shared" si="14"/>
        <v>1</v>
      </c>
      <c r="AI28">
        <v>1141</v>
      </c>
      <c r="AJ28" t="s">
        <v>171</v>
      </c>
      <c r="AK28">
        <v>116</v>
      </c>
      <c r="AL28" t="s">
        <v>1183</v>
      </c>
    </row>
    <row r="29" spans="1:38" x14ac:dyDescent="0.25">
      <c r="A29">
        <v>89</v>
      </c>
      <c r="B29" s="1">
        <v>368323.6478493032</v>
      </c>
      <c r="D29">
        <v>89</v>
      </c>
      <c r="E29" s="1">
        <v>125929</v>
      </c>
      <c r="G29">
        <v>89</v>
      </c>
      <c r="H29" s="1">
        <v>57590.536618839302</v>
      </c>
      <c r="J29">
        <v>89</v>
      </c>
      <c r="K29">
        <v>142</v>
      </c>
      <c r="R29" s="17" t="s">
        <v>1193</v>
      </c>
      <c r="S29" s="17" t="str">
        <f t="shared" si="10"/>
        <v>0010</v>
      </c>
      <c r="T29" s="17" t="str">
        <f t="shared" si="11"/>
        <v>PORTE 3</v>
      </c>
      <c r="U29" s="17" t="str">
        <f t="shared" si="12"/>
        <v>PERFIL J</v>
      </c>
      <c r="V29" s="17" t="str">
        <f t="shared" si="13"/>
        <v>Porte 3</v>
      </c>
      <c r="W29" s="15" t="s">
        <v>1195</v>
      </c>
      <c r="Y29" t="s">
        <v>59</v>
      </c>
      <c r="Z29" s="20">
        <v>0.6</v>
      </c>
      <c r="AA29" s="20">
        <v>0.4</v>
      </c>
      <c r="AB29" s="22">
        <v>0</v>
      </c>
      <c r="AC29" s="9">
        <f t="shared" si="14"/>
        <v>1</v>
      </c>
      <c r="AI29">
        <v>1142</v>
      </c>
      <c r="AJ29" t="s">
        <v>172</v>
      </c>
      <c r="AK29">
        <v>116</v>
      </c>
      <c r="AL29" t="s">
        <v>1183</v>
      </c>
    </row>
    <row r="30" spans="1:38" x14ac:dyDescent="0.25">
      <c r="A30">
        <v>94</v>
      </c>
      <c r="B30" s="1">
        <v>28688.003421091627</v>
      </c>
      <c r="D30">
        <v>94</v>
      </c>
      <c r="E30" s="1">
        <v>0</v>
      </c>
      <c r="G30">
        <v>94</v>
      </c>
      <c r="H30" s="1">
        <v>32066.128972814084</v>
      </c>
      <c r="J30">
        <v>94</v>
      </c>
      <c r="K30">
        <v>0</v>
      </c>
      <c r="R30" s="17" t="s">
        <v>115</v>
      </c>
      <c r="S30" s="17" t="str">
        <f t="shared" si="10"/>
        <v>0001M</v>
      </c>
      <c r="T30" s="17" t="str">
        <f t="shared" si="11"/>
        <v>PORTE 3</v>
      </c>
      <c r="U30" s="17" t="str">
        <f t="shared" si="12"/>
        <v>PERFIL M</v>
      </c>
      <c r="V30" s="17" t="str">
        <f t="shared" si="13"/>
        <v>Porte 3</v>
      </c>
      <c r="Y30" t="s">
        <v>60</v>
      </c>
      <c r="Z30" s="20">
        <v>0.6</v>
      </c>
      <c r="AA30" s="20">
        <v>0.4</v>
      </c>
      <c r="AB30" s="22">
        <v>0</v>
      </c>
      <c r="AC30" s="9">
        <f t="shared" si="14"/>
        <v>1</v>
      </c>
      <c r="AI30">
        <v>1228</v>
      </c>
      <c r="AJ30" t="s">
        <v>173</v>
      </c>
      <c r="AK30">
        <v>111</v>
      </c>
      <c r="AL30" t="s">
        <v>1183</v>
      </c>
    </row>
    <row r="31" spans="1:38" x14ac:dyDescent="0.25">
      <c r="A31">
        <v>112</v>
      </c>
      <c r="B31" s="1">
        <v>71486.715429097356</v>
      </c>
      <c r="D31">
        <v>112</v>
      </c>
      <c r="E31" s="1">
        <v>87130.049999999988</v>
      </c>
      <c r="G31">
        <v>112</v>
      </c>
      <c r="H31" s="1">
        <v>56747.396484584315</v>
      </c>
      <c r="J31">
        <v>112</v>
      </c>
      <c r="K31">
        <v>78</v>
      </c>
      <c r="R31" s="15" t="s">
        <v>62</v>
      </c>
      <c r="S31" s="15" t="str">
        <f t="shared" si="10"/>
        <v>1111</v>
      </c>
      <c r="T31" s="15" t="str">
        <f t="shared" si="11"/>
        <v>PORTE 4</v>
      </c>
      <c r="U31" s="15" t="str">
        <f t="shared" si="12"/>
        <v>PERFIL A</v>
      </c>
      <c r="V31" s="15" t="str">
        <f t="shared" si="13"/>
        <v>Porte 4</v>
      </c>
      <c r="Y31" t="s">
        <v>101</v>
      </c>
      <c r="Z31" s="20">
        <v>0.4</v>
      </c>
      <c r="AA31" s="20">
        <v>0.35</v>
      </c>
      <c r="AB31" s="20">
        <v>0.25</v>
      </c>
      <c r="AC31" s="9">
        <f t="shared" si="14"/>
        <v>1</v>
      </c>
      <c r="AI31">
        <v>1237</v>
      </c>
      <c r="AJ31" t="s">
        <v>174</v>
      </c>
      <c r="AK31">
        <v>111</v>
      </c>
      <c r="AL31" t="s">
        <v>1183</v>
      </c>
    </row>
    <row r="32" spans="1:38" x14ac:dyDescent="0.25">
      <c r="A32">
        <v>114</v>
      </c>
      <c r="B32" s="1">
        <v>393128.11541878403</v>
      </c>
      <c r="D32">
        <v>114</v>
      </c>
      <c r="E32" s="1">
        <v>212005.72999999998</v>
      </c>
      <c r="G32">
        <v>114</v>
      </c>
      <c r="H32" s="1">
        <v>121203.94262346606</v>
      </c>
      <c r="J32">
        <v>114</v>
      </c>
      <c r="K32">
        <v>127</v>
      </c>
      <c r="R32" s="15" t="s">
        <v>66</v>
      </c>
      <c r="S32" s="15" t="str">
        <f t="shared" si="10"/>
        <v>0111</v>
      </c>
      <c r="T32" s="15" t="str">
        <f t="shared" si="11"/>
        <v>PORTE 4</v>
      </c>
      <c r="U32" s="15" t="str">
        <f t="shared" si="12"/>
        <v>PERFIL B</v>
      </c>
      <c r="V32" s="15" t="str">
        <f t="shared" si="13"/>
        <v>Porte 4</v>
      </c>
      <c r="Y32" s="23" t="s">
        <v>102</v>
      </c>
      <c r="Z32" s="20">
        <v>0.6</v>
      </c>
      <c r="AA32" s="20">
        <v>0.4</v>
      </c>
      <c r="AB32" s="22">
        <v>0</v>
      </c>
      <c r="AC32" s="9">
        <f t="shared" si="14"/>
        <v>1</v>
      </c>
      <c r="AI32">
        <v>1347</v>
      </c>
      <c r="AJ32" t="s">
        <v>175</v>
      </c>
      <c r="AK32">
        <v>111</v>
      </c>
      <c r="AL32" t="s">
        <v>1183</v>
      </c>
    </row>
    <row r="33" spans="1:38" x14ac:dyDescent="0.25">
      <c r="A33">
        <v>119</v>
      </c>
      <c r="B33" s="1">
        <v>186891.72631473857</v>
      </c>
      <c r="D33">
        <v>119</v>
      </c>
      <c r="E33" s="1">
        <v>180939.46000000002</v>
      </c>
      <c r="G33">
        <v>119</v>
      </c>
      <c r="H33" s="1">
        <v>59542.538696928234</v>
      </c>
      <c r="J33">
        <v>119</v>
      </c>
      <c r="K33">
        <v>109</v>
      </c>
      <c r="R33" s="15" t="s">
        <v>76</v>
      </c>
      <c r="S33" s="15" t="str">
        <f t="shared" si="10"/>
        <v>1011</v>
      </c>
      <c r="T33" s="15" t="str">
        <f t="shared" si="11"/>
        <v>PORTE 4</v>
      </c>
      <c r="U33" s="15" t="str">
        <f t="shared" si="12"/>
        <v>PERFIL C</v>
      </c>
      <c r="V33" s="15" t="str">
        <f t="shared" si="13"/>
        <v>Porte 4</v>
      </c>
      <c r="Y33" t="s">
        <v>103</v>
      </c>
      <c r="Z33" s="20">
        <v>0.6</v>
      </c>
      <c r="AA33" s="20">
        <v>0.4</v>
      </c>
      <c r="AB33" s="22">
        <v>0</v>
      </c>
      <c r="AC33" s="9">
        <f t="shared" si="14"/>
        <v>1</v>
      </c>
      <c r="AI33">
        <v>1405</v>
      </c>
      <c r="AJ33" t="s">
        <v>176</v>
      </c>
      <c r="AK33">
        <v>111</v>
      </c>
      <c r="AL33" t="s">
        <v>1183</v>
      </c>
    </row>
    <row r="34" spans="1:38" x14ac:dyDescent="0.25">
      <c r="A34">
        <v>121</v>
      </c>
      <c r="B34" s="1">
        <v>188111.58663582348</v>
      </c>
      <c r="D34">
        <v>121</v>
      </c>
      <c r="E34" s="1">
        <v>138054.94999999998</v>
      </c>
      <c r="G34">
        <v>121</v>
      </c>
      <c r="H34" s="1">
        <v>42035.995358856366</v>
      </c>
      <c r="J34">
        <v>121</v>
      </c>
      <c r="K34">
        <v>150</v>
      </c>
      <c r="R34" s="15" t="s">
        <v>70</v>
      </c>
      <c r="S34" s="15" t="str">
        <f t="shared" si="10"/>
        <v>0011</v>
      </c>
      <c r="T34" s="15" t="str">
        <f t="shared" si="11"/>
        <v>PORTE 4</v>
      </c>
      <c r="U34" s="15" t="str">
        <f t="shared" si="12"/>
        <v>PERFIL E</v>
      </c>
      <c r="V34" s="15" t="str">
        <f t="shared" si="13"/>
        <v>Porte 4</v>
      </c>
      <c r="Y34" t="s">
        <v>104</v>
      </c>
      <c r="Z34" s="20">
        <v>0.4</v>
      </c>
      <c r="AA34" s="20">
        <v>0.35</v>
      </c>
      <c r="AB34" s="20">
        <v>0.25</v>
      </c>
      <c r="AC34" s="9">
        <f t="shared" si="14"/>
        <v>1</v>
      </c>
      <c r="AI34">
        <v>1410</v>
      </c>
      <c r="AJ34" t="s">
        <v>177</v>
      </c>
      <c r="AK34">
        <v>111</v>
      </c>
      <c r="AL34" t="s">
        <v>1183</v>
      </c>
    </row>
    <row r="35" spans="1:38" x14ac:dyDescent="0.25">
      <c r="A35">
        <v>122</v>
      </c>
      <c r="B35" s="1">
        <v>578754.73741857964</v>
      </c>
      <c r="D35">
        <v>122</v>
      </c>
      <c r="E35" s="1">
        <v>217147.76</v>
      </c>
      <c r="G35">
        <v>122</v>
      </c>
      <c r="H35" s="1">
        <v>77979.923242430174</v>
      </c>
      <c r="J35">
        <v>122</v>
      </c>
      <c r="K35">
        <v>169</v>
      </c>
      <c r="R35" s="15" t="s">
        <v>91</v>
      </c>
      <c r="S35" s="15" t="str">
        <f t="shared" si="10"/>
        <v>0110</v>
      </c>
      <c r="T35" s="15" t="str">
        <f t="shared" si="11"/>
        <v>PORTE 4</v>
      </c>
      <c r="U35" s="15" t="str">
        <f t="shared" si="12"/>
        <v>PERFIL F</v>
      </c>
      <c r="V35" s="15" t="str">
        <f t="shared" si="13"/>
        <v>Porte 4</v>
      </c>
      <c r="AI35">
        <v>1490</v>
      </c>
      <c r="AJ35" t="s">
        <v>178</v>
      </c>
      <c r="AK35">
        <v>111</v>
      </c>
      <c r="AL35" t="s">
        <v>1183</v>
      </c>
    </row>
    <row r="36" spans="1:38" x14ac:dyDescent="0.25">
      <c r="A36">
        <v>123</v>
      </c>
      <c r="B36" s="1">
        <v>101725.69955252322</v>
      </c>
      <c r="D36">
        <v>123</v>
      </c>
      <c r="E36" s="1">
        <v>110348.84000000001</v>
      </c>
      <c r="G36">
        <v>123</v>
      </c>
      <c r="H36" s="1">
        <v>72346.535280948345</v>
      </c>
      <c r="J36">
        <v>123</v>
      </c>
      <c r="K36">
        <v>81</v>
      </c>
      <c r="R36" t="s">
        <v>1190</v>
      </c>
      <c r="S36" s="15" t="str">
        <f t="shared" si="10"/>
        <v>0010</v>
      </c>
      <c r="T36" s="15" t="str">
        <f t="shared" si="11"/>
        <v>PORTE 4</v>
      </c>
      <c r="U36" s="15" t="str">
        <f t="shared" si="12"/>
        <v>PERFIL J</v>
      </c>
      <c r="V36" s="15" t="str">
        <f t="shared" si="13"/>
        <v>Porte 4</v>
      </c>
      <c r="W36" s="15" t="s">
        <v>1195</v>
      </c>
      <c r="AI36">
        <v>1508</v>
      </c>
      <c r="AJ36" t="s">
        <v>179</v>
      </c>
      <c r="AK36">
        <v>111</v>
      </c>
      <c r="AL36" t="s">
        <v>1183</v>
      </c>
    </row>
    <row r="37" spans="1:38" x14ac:dyDescent="0.25">
      <c r="A37">
        <v>127</v>
      </c>
      <c r="B37" s="1">
        <v>174262.53268449489</v>
      </c>
      <c r="D37">
        <v>127</v>
      </c>
      <c r="E37" s="1">
        <v>143100.1</v>
      </c>
      <c r="G37">
        <v>127</v>
      </c>
      <c r="H37" s="1">
        <v>92152.298012259591</v>
      </c>
      <c r="J37">
        <v>127</v>
      </c>
      <c r="K37">
        <v>67</v>
      </c>
      <c r="R37" s="17" t="s">
        <v>64</v>
      </c>
      <c r="S37" s="17" t="str">
        <f t="shared" si="10"/>
        <v>1111</v>
      </c>
      <c r="T37" s="17" t="str">
        <f t="shared" si="11"/>
        <v>PORTE 5</v>
      </c>
      <c r="U37" s="17" t="str">
        <f t="shared" si="12"/>
        <v>PERFIL A</v>
      </c>
      <c r="V37" s="17" t="str">
        <f t="shared" si="13"/>
        <v>Porte 5</v>
      </c>
      <c r="AI37">
        <v>1528</v>
      </c>
      <c r="AJ37" t="s">
        <v>180</v>
      </c>
      <c r="AK37">
        <v>111</v>
      </c>
      <c r="AL37" t="s">
        <v>1183</v>
      </c>
    </row>
    <row r="38" spans="1:38" x14ac:dyDescent="0.25">
      <c r="A38">
        <v>128</v>
      </c>
      <c r="B38" s="1">
        <v>272420.18541372288</v>
      </c>
      <c r="D38">
        <v>128</v>
      </c>
      <c r="E38" s="1">
        <v>183769.12999999995</v>
      </c>
      <c r="G38">
        <v>128</v>
      </c>
      <c r="H38" s="1">
        <v>61508.403907025182</v>
      </c>
      <c r="J38">
        <v>128</v>
      </c>
      <c r="K38">
        <v>145</v>
      </c>
      <c r="R38" s="17" t="s">
        <v>68</v>
      </c>
      <c r="S38" s="17" t="str">
        <f t="shared" si="10"/>
        <v>0111</v>
      </c>
      <c r="T38" s="17" t="str">
        <f t="shared" si="11"/>
        <v>PORTE 5</v>
      </c>
      <c r="U38" s="17" t="str">
        <f t="shared" si="12"/>
        <v>PERFIL B</v>
      </c>
      <c r="V38" s="17" t="str">
        <f t="shared" si="13"/>
        <v>Porte 5</v>
      </c>
      <c r="AI38">
        <v>1530</v>
      </c>
      <c r="AJ38" t="s">
        <v>181</v>
      </c>
      <c r="AK38">
        <v>111</v>
      </c>
      <c r="AL38" t="s">
        <v>1183</v>
      </c>
    </row>
    <row r="39" spans="1:38" x14ac:dyDescent="0.25">
      <c r="A39">
        <v>129</v>
      </c>
      <c r="B39" s="1">
        <v>339794.70145082683</v>
      </c>
      <c r="D39">
        <v>129</v>
      </c>
      <c r="E39" s="1">
        <v>104593.45999999999</v>
      </c>
      <c r="G39">
        <v>129</v>
      </c>
      <c r="H39" s="1">
        <v>39661.268752445627</v>
      </c>
      <c r="J39">
        <v>129</v>
      </c>
      <c r="K39">
        <v>88</v>
      </c>
      <c r="R39" s="17" t="s">
        <v>93</v>
      </c>
      <c r="S39" s="17" t="str">
        <f t="shared" si="10"/>
        <v>1110</v>
      </c>
      <c r="T39" s="17" t="str">
        <f t="shared" si="11"/>
        <v>PORTE 5</v>
      </c>
      <c r="U39" s="17" t="str">
        <f t="shared" si="12"/>
        <v>PERFIL D</v>
      </c>
      <c r="V39" s="17" t="str">
        <f t="shared" si="13"/>
        <v>Porte 5</v>
      </c>
      <c r="AI39">
        <v>1542</v>
      </c>
      <c r="AJ39" t="s">
        <v>182</v>
      </c>
      <c r="AK39">
        <v>111</v>
      </c>
      <c r="AL39" t="s">
        <v>1183</v>
      </c>
    </row>
    <row r="40" spans="1:38" x14ac:dyDescent="0.25">
      <c r="A40">
        <v>132</v>
      </c>
      <c r="B40" s="1">
        <v>4563.41869495428</v>
      </c>
      <c r="D40">
        <v>132</v>
      </c>
      <c r="E40" s="1">
        <v>0</v>
      </c>
      <c r="G40">
        <v>132</v>
      </c>
      <c r="H40" s="1">
        <v>58625.751360545051</v>
      </c>
      <c r="J40">
        <v>132</v>
      </c>
      <c r="K40">
        <v>62</v>
      </c>
      <c r="R40" s="17" t="s">
        <v>1191</v>
      </c>
      <c r="S40" s="17" t="str">
        <f t="shared" si="10"/>
        <v>0011</v>
      </c>
      <c r="T40" s="17" t="str">
        <f t="shared" si="11"/>
        <v>PORTE 5</v>
      </c>
      <c r="U40" s="17" t="str">
        <f t="shared" si="12"/>
        <v>PERFIL E</v>
      </c>
      <c r="V40" s="17" t="str">
        <f t="shared" si="13"/>
        <v>Porte 5</v>
      </c>
      <c r="W40" s="15" t="s">
        <v>1195</v>
      </c>
      <c r="AI40">
        <v>1719</v>
      </c>
      <c r="AJ40" t="s">
        <v>183</v>
      </c>
      <c r="AK40">
        <v>116</v>
      </c>
      <c r="AL40" t="s">
        <v>1183</v>
      </c>
    </row>
    <row r="41" spans="1:38" x14ac:dyDescent="0.25">
      <c r="A41">
        <v>133</v>
      </c>
      <c r="B41" s="1">
        <v>240481.82761527874</v>
      </c>
      <c r="D41">
        <v>133</v>
      </c>
      <c r="E41" s="1">
        <v>179071.16999999998</v>
      </c>
      <c r="G41">
        <v>133</v>
      </c>
      <c r="H41" s="1">
        <v>55684.523247450481</v>
      </c>
      <c r="J41">
        <v>133</v>
      </c>
      <c r="K41">
        <v>158</v>
      </c>
      <c r="R41" s="17" t="s">
        <v>77</v>
      </c>
      <c r="S41" s="17" t="str">
        <f t="shared" si="10"/>
        <v>0110</v>
      </c>
      <c r="T41" s="17" t="str">
        <f t="shared" si="11"/>
        <v>PORTE 5</v>
      </c>
      <c r="U41" s="17" t="str">
        <f t="shared" si="12"/>
        <v>PERFIL F</v>
      </c>
      <c r="V41" s="17" t="str">
        <f t="shared" si="13"/>
        <v>Porte 5</v>
      </c>
      <c r="AI41">
        <v>1799</v>
      </c>
      <c r="AJ41" t="s">
        <v>184</v>
      </c>
      <c r="AK41">
        <v>111</v>
      </c>
      <c r="AL41" t="s">
        <v>1183</v>
      </c>
    </row>
    <row r="42" spans="1:38" x14ac:dyDescent="0.25">
      <c r="A42">
        <v>134</v>
      </c>
      <c r="B42" s="1">
        <v>254342.71740195726</v>
      </c>
      <c r="D42">
        <v>134</v>
      </c>
      <c r="E42" s="1">
        <v>115943.57000000002</v>
      </c>
      <c r="G42">
        <v>134</v>
      </c>
      <c r="H42" s="1">
        <v>63092.834339156871</v>
      </c>
      <c r="J42">
        <v>134</v>
      </c>
      <c r="K42">
        <v>117</v>
      </c>
      <c r="R42" t="s">
        <v>1189</v>
      </c>
      <c r="S42" s="15" t="str">
        <f t="shared" si="10"/>
        <v>0010</v>
      </c>
      <c r="T42" s="15" t="str">
        <f t="shared" si="11"/>
        <v>PORTE 5</v>
      </c>
      <c r="U42" s="15" t="str">
        <f t="shared" si="12"/>
        <v>PERFIL J</v>
      </c>
      <c r="V42" s="15" t="str">
        <f t="shared" si="13"/>
        <v>Porte 5</v>
      </c>
      <c r="W42" s="15">
        <v>1</v>
      </c>
      <c r="AI42">
        <v>1967</v>
      </c>
      <c r="AJ42" t="s">
        <v>185</v>
      </c>
      <c r="AK42">
        <v>116</v>
      </c>
      <c r="AL42" t="s">
        <v>1183</v>
      </c>
    </row>
    <row r="43" spans="1:38" x14ac:dyDescent="0.25">
      <c r="A43">
        <v>136</v>
      </c>
      <c r="B43" s="1">
        <v>102403.63827689066</v>
      </c>
      <c r="D43">
        <v>136</v>
      </c>
      <c r="E43" s="1">
        <v>90223.73000000001</v>
      </c>
      <c r="G43">
        <v>136</v>
      </c>
      <c r="H43" s="1">
        <v>27121.989633145906</v>
      </c>
      <c r="J43">
        <v>136</v>
      </c>
      <c r="K43">
        <v>52</v>
      </c>
      <c r="R43" s="15" t="s">
        <v>63</v>
      </c>
      <c r="S43" s="15" t="str">
        <f t="shared" si="10"/>
        <v>1111</v>
      </c>
      <c r="T43" s="15" t="str">
        <f t="shared" si="11"/>
        <v>PORTE 6</v>
      </c>
      <c r="U43" s="15" t="str">
        <f t="shared" si="12"/>
        <v>PERFIL A</v>
      </c>
      <c r="V43" s="15" t="str">
        <f t="shared" si="13"/>
        <v>Porte 6</v>
      </c>
      <c r="AI43">
        <v>1970</v>
      </c>
      <c r="AJ43" t="s">
        <v>186</v>
      </c>
      <c r="AK43">
        <v>116</v>
      </c>
      <c r="AL43" t="s">
        <v>1183</v>
      </c>
    </row>
    <row r="44" spans="1:38" x14ac:dyDescent="0.25">
      <c r="A44">
        <v>137</v>
      </c>
      <c r="B44" s="1">
        <v>31063.441555981906</v>
      </c>
      <c r="D44">
        <v>137</v>
      </c>
      <c r="E44" s="1">
        <v>61374.820000000007</v>
      </c>
      <c r="G44">
        <v>137</v>
      </c>
      <c r="H44" s="1">
        <v>57300.05046878344</v>
      </c>
      <c r="J44">
        <v>137</v>
      </c>
      <c r="K44">
        <v>68</v>
      </c>
      <c r="R44" s="15" t="s">
        <v>72</v>
      </c>
      <c r="S44" s="15" t="str">
        <f t="shared" si="10"/>
        <v>0111</v>
      </c>
      <c r="T44" s="15" t="str">
        <f t="shared" si="11"/>
        <v>PORTE 6</v>
      </c>
      <c r="U44" s="15" t="str">
        <f t="shared" si="12"/>
        <v>PERFIL B</v>
      </c>
      <c r="V44" s="15" t="str">
        <f t="shared" si="13"/>
        <v>Porte 6</v>
      </c>
      <c r="AI44">
        <v>2046</v>
      </c>
      <c r="AJ44" t="s">
        <v>187</v>
      </c>
      <c r="AK44">
        <v>111</v>
      </c>
      <c r="AL44" t="s">
        <v>1183</v>
      </c>
    </row>
    <row r="45" spans="1:38" x14ac:dyDescent="0.25">
      <c r="A45">
        <v>151</v>
      </c>
      <c r="B45" s="1">
        <v>354103.65793938731</v>
      </c>
      <c r="D45">
        <v>151</v>
      </c>
      <c r="E45" s="1">
        <v>106796.98</v>
      </c>
      <c r="G45">
        <v>151</v>
      </c>
      <c r="H45" s="1">
        <v>59993.35187517717</v>
      </c>
      <c r="J45">
        <v>151</v>
      </c>
      <c r="K45">
        <v>140</v>
      </c>
      <c r="AI45">
        <v>2051</v>
      </c>
      <c r="AJ45" t="s">
        <v>188</v>
      </c>
      <c r="AK45">
        <v>111</v>
      </c>
      <c r="AL45" t="s">
        <v>1183</v>
      </c>
    </row>
    <row r="46" spans="1:38" x14ac:dyDescent="0.25">
      <c r="A46">
        <v>152</v>
      </c>
      <c r="B46" s="1">
        <v>353861.23653117171</v>
      </c>
      <c r="D46">
        <v>152</v>
      </c>
      <c r="E46" s="1">
        <v>213076.8</v>
      </c>
      <c r="G46">
        <v>152</v>
      </c>
      <c r="H46" s="1">
        <v>93745.084611146682</v>
      </c>
      <c r="J46">
        <v>152</v>
      </c>
      <c r="K46">
        <v>173</v>
      </c>
      <c r="AI46">
        <v>2057</v>
      </c>
      <c r="AJ46" t="s">
        <v>189</v>
      </c>
      <c r="AK46">
        <v>111</v>
      </c>
      <c r="AL46" t="s">
        <v>1183</v>
      </c>
    </row>
    <row r="47" spans="1:38" x14ac:dyDescent="0.25">
      <c r="A47">
        <v>160</v>
      </c>
      <c r="B47" s="1">
        <v>104297.41050888885</v>
      </c>
      <c r="D47">
        <v>160</v>
      </c>
      <c r="E47" s="1">
        <v>97439.459999999992</v>
      </c>
      <c r="G47">
        <v>160</v>
      </c>
      <c r="H47" s="1">
        <v>32927.175086509509</v>
      </c>
      <c r="J47">
        <v>160</v>
      </c>
      <c r="K47">
        <v>112</v>
      </c>
      <c r="AI47">
        <v>2072</v>
      </c>
      <c r="AJ47" t="s">
        <v>190</v>
      </c>
      <c r="AK47">
        <v>111</v>
      </c>
      <c r="AL47" t="s">
        <v>1183</v>
      </c>
    </row>
    <row r="48" spans="1:38" x14ac:dyDescent="0.25">
      <c r="A48">
        <v>161</v>
      </c>
      <c r="B48" s="1">
        <v>28088.207071585333</v>
      </c>
      <c r="D48">
        <v>161</v>
      </c>
      <c r="E48" s="1">
        <v>0</v>
      </c>
      <c r="G48">
        <v>161</v>
      </c>
      <c r="H48" s="1">
        <v>87652.118985877256</v>
      </c>
      <c r="J48">
        <v>161</v>
      </c>
      <c r="K48">
        <v>30</v>
      </c>
      <c r="AI48">
        <v>2077</v>
      </c>
      <c r="AJ48" t="s">
        <v>191</v>
      </c>
      <c r="AK48">
        <v>111</v>
      </c>
      <c r="AL48" t="s">
        <v>1183</v>
      </c>
    </row>
    <row r="49" spans="1:38" x14ac:dyDescent="0.25">
      <c r="A49">
        <v>164</v>
      </c>
      <c r="B49" s="1">
        <v>3137.6239232298649</v>
      </c>
      <c r="D49">
        <v>164</v>
      </c>
      <c r="E49" s="1">
        <v>54255.320000000007</v>
      </c>
      <c r="G49">
        <v>164</v>
      </c>
      <c r="H49" s="1">
        <v>40994.294848089878</v>
      </c>
      <c r="J49">
        <v>164</v>
      </c>
      <c r="K49">
        <v>33</v>
      </c>
      <c r="AI49">
        <v>2102</v>
      </c>
      <c r="AJ49" t="s">
        <v>192</v>
      </c>
      <c r="AK49">
        <v>111</v>
      </c>
      <c r="AL49" t="s">
        <v>1183</v>
      </c>
    </row>
    <row r="50" spans="1:38" x14ac:dyDescent="0.25">
      <c r="A50">
        <v>167</v>
      </c>
      <c r="B50" s="1">
        <v>6049.0698866420171</v>
      </c>
      <c r="D50">
        <v>167</v>
      </c>
      <c r="E50" s="1">
        <v>49922.51999999999</v>
      </c>
      <c r="G50">
        <v>167</v>
      </c>
      <c r="H50" s="1">
        <v>31582.345084676846</v>
      </c>
      <c r="J50">
        <v>167</v>
      </c>
      <c r="K50">
        <v>30</v>
      </c>
      <c r="AI50">
        <v>529</v>
      </c>
      <c r="AJ50" t="s">
        <v>193</v>
      </c>
      <c r="AK50">
        <v>113</v>
      </c>
      <c r="AL50" t="s">
        <v>1183</v>
      </c>
    </row>
    <row r="51" spans="1:38" x14ac:dyDescent="0.25">
      <c r="A51">
        <v>173</v>
      </c>
      <c r="B51" s="1">
        <v>111131.74474551994</v>
      </c>
      <c r="D51">
        <v>173</v>
      </c>
      <c r="E51" s="1">
        <v>116823.67</v>
      </c>
      <c r="G51">
        <v>173</v>
      </c>
      <c r="H51" s="1">
        <v>71532.997552476547</v>
      </c>
      <c r="J51">
        <v>173</v>
      </c>
      <c r="K51">
        <v>102</v>
      </c>
      <c r="AI51">
        <v>1038</v>
      </c>
      <c r="AJ51" t="s">
        <v>194</v>
      </c>
      <c r="AK51">
        <v>112</v>
      </c>
      <c r="AL51" t="s">
        <v>1183</v>
      </c>
    </row>
    <row r="52" spans="1:38" x14ac:dyDescent="0.25">
      <c r="A52">
        <v>175</v>
      </c>
      <c r="B52" s="1">
        <v>144263.14925039533</v>
      </c>
      <c r="D52">
        <v>175</v>
      </c>
      <c r="E52" s="1">
        <v>168204.27000000005</v>
      </c>
      <c r="G52">
        <v>175</v>
      </c>
      <c r="H52" s="1">
        <v>76817.148575011495</v>
      </c>
      <c r="J52">
        <v>175</v>
      </c>
      <c r="K52">
        <v>144</v>
      </c>
      <c r="AI52">
        <v>1039</v>
      </c>
      <c r="AJ52" t="s">
        <v>195</v>
      </c>
      <c r="AK52">
        <v>112</v>
      </c>
      <c r="AL52" t="s">
        <v>1183</v>
      </c>
    </row>
    <row r="53" spans="1:38" x14ac:dyDescent="0.25">
      <c r="A53">
        <v>179</v>
      </c>
      <c r="B53" s="1">
        <v>4016.3529012134968</v>
      </c>
      <c r="D53">
        <v>179</v>
      </c>
      <c r="E53" s="1">
        <v>0</v>
      </c>
      <c r="G53">
        <v>179</v>
      </c>
      <c r="H53" s="1">
        <v>26378.811408016845</v>
      </c>
      <c r="J53">
        <v>179</v>
      </c>
      <c r="K53">
        <v>0</v>
      </c>
      <c r="AI53">
        <v>1051</v>
      </c>
      <c r="AJ53" t="s">
        <v>196</v>
      </c>
      <c r="AK53">
        <v>112</v>
      </c>
      <c r="AL53" t="s">
        <v>1183</v>
      </c>
    </row>
    <row r="54" spans="1:38" x14ac:dyDescent="0.25">
      <c r="A54">
        <v>185</v>
      </c>
      <c r="B54" s="1">
        <v>94580.539471334137</v>
      </c>
      <c r="D54">
        <v>185</v>
      </c>
      <c r="E54" s="1">
        <v>114303.73</v>
      </c>
      <c r="G54">
        <v>185</v>
      </c>
      <c r="H54" s="1">
        <v>49643.685918267074</v>
      </c>
      <c r="J54">
        <v>185</v>
      </c>
      <c r="K54">
        <v>97</v>
      </c>
      <c r="AI54">
        <v>1074</v>
      </c>
      <c r="AJ54" t="s">
        <v>197</v>
      </c>
      <c r="AK54">
        <v>112</v>
      </c>
      <c r="AL54" t="s">
        <v>1183</v>
      </c>
    </row>
    <row r="55" spans="1:38" x14ac:dyDescent="0.25">
      <c r="A55">
        <v>186</v>
      </c>
      <c r="B55" s="1">
        <v>284312.74394198525</v>
      </c>
      <c r="D55">
        <v>186</v>
      </c>
      <c r="E55" s="1">
        <v>182305.38000000006</v>
      </c>
      <c r="G55">
        <v>186</v>
      </c>
      <c r="H55" s="1">
        <v>74032.710570813477</v>
      </c>
      <c r="J55">
        <v>186</v>
      </c>
      <c r="K55">
        <v>144</v>
      </c>
      <c r="AI55">
        <v>1078</v>
      </c>
      <c r="AJ55" t="s">
        <v>198</v>
      </c>
      <c r="AK55">
        <v>112</v>
      </c>
      <c r="AL55" t="s">
        <v>1183</v>
      </c>
    </row>
    <row r="56" spans="1:38" x14ac:dyDescent="0.25">
      <c r="A56">
        <v>189</v>
      </c>
      <c r="B56" s="1">
        <v>180783.40209465899</v>
      </c>
      <c r="D56">
        <v>189</v>
      </c>
      <c r="E56" s="1">
        <v>81899.11</v>
      </c>
      <c r="G56">
        <v>189</v>
      </c>
      <c r="H56" s="1">
        <v>33097.976051212412</v>
      </c>
      <c r="J56">
        <v>189</v>
      </c>
      <c r="K56">
        <v>98</v>
      </c>
      <c r="AI56">
        <v>1082</v>
      </c>
      <c r="AJ56" t="s">
        <v>199</v>
      </c>
      <c r="AK56">
        <v>112</v>
      </c>
      <c r="AL56" t="s">
        <v>1183</v>
      </c>
    </row>
    <row r="57" spans="1:38" x14ac:dyDescent="0.25">
      <c r="A57">
        <v>191</v>
      </c>
      <c r="B57" s="1">
        <v>134331.47907189312</v>
      </c>
      <c r="D57">
        <v>191</v>
      </c>
      <c r="E57" s="1">
        <v>185191.01</v>
      </c>
      <c r="G57">
        <v>191</v>
      </c>
      <c r="H57" s="1">
        <v>103841.53588818843</v>
      </c>
      <c r="J57">
        <v>191</v>
      </c>
      <c r="K57">
        <v>102</v>
      </c>
      <c r="AI57">
        <v>1085</v>
      </c>
      <c r="AJ57" t="s">
        <v>200</v>
      </c>
      <c r="AK57">
        <v>112</v>
      </c>
      <c r="AL57" t="s">
        <v>1183</v>
      </c>
    </row>
    <row r="58" spans="1:38" x14ac:dyDescent="0.25">
      <c r="A58">
        <v>199</v>
      </c>
      <c r="B58" s="1">
        <v>238146.41720966672</v>
      </c>
      <c r="D58">
        <v>199</v>
      </c>
      <c r="E58" s="1">
        <v>119987.55</v>
      </c>
      <c r="G58">
        <v>199</v>
      </c>
      <c r="H58" s="1">
        <v>43810.69605439077</v>
      </c>
      <c r="J58">
        <v>199</v>
      </c>
      <c r="K58">
        <v>95</v>
      </c>
      <c r="AI58">
        <v>1089</v>
      </c>
      <c r="AJ58" t="s">
        <v>201</v>
      </c>
      <c r="AK58">
        <v>113</v>
      </c>
      <c r="AL58" t="s">
        <v>1183</v>
      </c>
    </row>
    <row r="59" spans="1:38" x14ac:dyDescent="0.25">
      <c r="A59">
        <v>203</v>
      </c>
      <c r="B59" s="1">
        <v>133819.27268179809</v>
      </c>
      <c r="D59">
        <v>203</v>
      </c>
      <c r="E59" s="1">
        <v>87303.61</v>
      </c>
      <c r="G59">
        <v>203</v>
      </c>
      <c r="H59" s="1">
        <v>56185.768667003038</v>
      </c>
      <c r="J59">
        <v>203</v>
      </c>
      <c r="K59">
        <v>94</v>
      </c>
      <c r="AI59">
        <v>1094</v>
      </c>
      <c r="AJ59" t="s">
        <v>202</v>
      </c>
      <c r="AK59">
        <v>112</v>
      </c>
      <c r="AL59" t="s">
        <v>1183</v>
      </c>
    </row>
    <row r="60" spans="1:38" x14ac:dyDescent="0.25">
      <c r="A60">
        <v>211</v>
      </c>
      <c r="B60" s="1">
        <v>0</v>
      </c>
      <c r="D60">
        <v>211</v>
      </c>
      <c r="E60" s="1">
        <v>0</v>
      </c>
      <c r="G60">
        <v>211</v>
      </c>
      <c r="H60" s="1">
        <v>71833.360149862914</v>
      </c>
      <c r="J60">
        <v>211</v>
      </c>
      <c r="K60">
        <v>0</v>
      </c>
      <c r="AI60">
        <v>1154</v>
      </c>
      <c r="AJ60" t="s">
        <v>203</v>
      </c>
      <c r="AK60">
        <v>112</v>
      </c>
      <c r="AL60" t="s">
        <v>1183</v>
      </c>
    </row>
    <row r="61" spans="1:38" x14ac:dyDescent="0.25">
      <c r="A61">
        <v>215</v>
      </c>
      <c r="B61" s="1">
        <v>0</v>
      </c>
      <c r="D61">
        <v>215</v>
      </c>
      <c r="E61" s="1">
        <v>0</v>
      </c>
      <c r="G61">
        <v>215</v>
      </c>
      <c r="H61" s="1">
        <v>52748.278656241848</v>
      </c>
      <c r="J61">
        <v>215</v>
      </c>
      <c r="K61">
        <v>0</v>
      </c>
      <c r="AI61">
        <v>1197</v>
      </c>
      <c r="AJ61" t="s">
        <v>204</v>
      </c>
      <c r="AK61">
        <v>112</v>
      </c>
      <c r="AL61" t="s">
        <v>1183</v>
      </c>
    </row>
    <row r="62" spans="1:38" x14ac:dyDescent="0.25">
      <c r="A62">
        <v>217</v>
      </c>
      <c r="B62" s="1">
        <v>98105.259190799523</v>
      </c>
      <c r="D62">
        <v>217</v>
      </c>
      <c r="E62" s="1">
        <v>126695.28</v>
      </c>
      <c r="G62">
        <v>217</v>
      </c>
      <c r="H62" s="1">
        <v>101998.56748228153</v>
      </c>
      <c r="J62">
        <v>217</v>
      </c>
      <c r="K62">
        <v>110</v>
      </c>
      <c r="AI62">
        <v>1230</v>
      </c>
      <c r="AJ62" t="s">
        <v>205</v>
      </c>
      <c r="AK62">
        <v>112</v>
      </c>
      <c r="AL62" t="s">
        <v>1183</v>
      </c>
    </row>
    <row r="63" spans="1:38" x14ac:dyDescent="0.25">
      <c r="A63">
        <v>220</v>
      </c>
      <c r="B63" s="1">
        <v>120256.62511866083</v>
      </c>
      <c r="D63">
        <v>220</v>
      </c>
      <c r="E63" s="1">
        <v>70649.440000000017</v>
      </c>
      <c r="G63">
        <v>220</v>
      </c>
      <c r="H63" s="1">
        <v>37120.320840111483</v>
      </c>
      <c r="J63">
        <v>220</v>
      </c>
      <c r="K63">
        <v>58</v>
      </c>
      <c r="AI63">
        <v>1328</v>
      </c>
      <c r="AJ63" t="s">
        <v>206</v>
      </c>
      <c r="AK63">
        <v>113</v>
      </c>
      <c r="AL63" t="s">
        <v>1183</v>
      </c>
    </row>
    <row r="64" spans="1:38" x14ac:dyDescent="0.25">
      <c r="A64">
        <v>233</v>
      </c>
      <c r="B64" s="1">
        <v>25054.00583639427</v>
      </c>
      <c r="D64">
        <v>233</v>
      </c>
      <c r="E64" s="1">
        <v>56022.209999999992</v>
      </c>
      <c r="G64">
        <v>233</v>
      </c>
      <c r="H64" s="1">
        <v>53530.310838951431</v>
      </c>
      <c r="J64">
        <v>233</v>
      </c>
      <c r="K64">
        <v>68</v>
      </c>
      <c r="AI64">
        <v>1369</v>
      </c>
      <c r="AJ64" t="s">
        <v>207</v>
      </c>
      <c r="AK64">
        <v>112</v>
      </c>
      <c r="AL64" t="s">
        <v>1183</v>
      </c>
    </row>
    <row r="65" spans="1:38" x14ac:dyDescent="0.25">
      <c r="A65">
        <v>238</v>
      </c>
      <c r="B65" s="1">
        <v>52420.76733716709</v>
      </c>
      <c r="D65">
        <v>238</v>
      </c>
      <c r="E65" s="1">
        <v>70962.52</v>
      </c>
      <c r="G65">
        <v>238</v>
      </c>
      <c r="H65" s="1">
        <v>44300.16192888128</v>
      </c>
      <c r="J65">
        <v>238</v>
      </c>
      <c r="K65">
        <v>74</v>
      </c>
      <c r="AI65">
        <v>1371</v>
      </c>
      <c r="AJ65" t="s">
        <v>208</v>
      </c>
      <c r="AK65">
        <v>112</v>
      </c>
      <c r="AL65" t="s">
        <v>1183</v>
      </c>
    </row>
    <row r="66" spans="1:38" x14ac:dyDescent="0.25">
      <c r="A66">
        <v>242</v>
      </c>
      <c r="B66" s="1">
        <v>194019.55208084555</v>
      </c>
      <c r="D66">
        <v>242</v>
      </c>
      <c r="E66" s="1">
        <v>117764.78999999996</v>
      </c>
      <c r="G66">
        <v>242</v>
      </c>
      <c r="H66" s="1">
        <v>56429.030928455162</v>
      </c>
      <c r="J66">
        <v>242</v>
      </c>
      <c r="K66">
        <v>95</v>
      </c>
      <c r="AI66">
        <v>1390</v>
      </c>
      <c r="AJ66" t="s">
        <v>209</v>
      </c>
      <c r="AK66">
        <v>113</v>
      </c>
      <c r="AL66" t="s">
        <v>1183</v>
      </c>
    </row>
    <row r="67" spans="1:38" x14ac:dyDescent="0.25">
      <c r="A67">
        <v>243</v>
      </c>
      <c r="B67" s="1">
        <v>197117.04733223535</v>
      </c>
      <c r="D67">
        <v>243</v>
      </c>
      <c r="E67" s="1">
        <v>155950.35</v>
      </c>
      <c r="G67">
        <v>243</v>
      </c>
      <c r="H67" s="1">
        <v>80016.480172493815</v>
      </c>
      <c r="J67">
        <v>243</v>
      </c>
      <c r="K67">
        <v>111</v>
      </c>
      <c r="AI67">
        <v>1595</v>
      </c>
      <c r="AJ67" t="s">
        <v>210</v>
      </c>
      <c r="AK67">
        <v>112</v>
      </c>
      <c r="AL67" t="s">
        <v>1183</v>
      </c>
    </row>
    <row r="68" spans="1:38" x14ac:dyDescent="0.25">
      <c r="A68">
        <v>248</v>
      </c>
      <c r="B68" s="1">
        <v>43731.990239527928</v>
      </c>
      <c r="D68">
        <v>248</v>
      </c>
      <c r="E68" s="1">
        <v>58698.83</v>
      </c>
      <c r="G68">
        <v>248</v>
      </c>
      <c r="H68" s="1">
        <v>17587.901595431958</v>
      </c>
      <c r="J68">
        <v>248</v>
      </c>
      <c r="K68">
        <v>31</v>
      </c>
      <c r="AI68">
        <v>1786</v>
      </c>
      <c r="AJ68" t="s">
        <v>211</v>
      </c>
      <c r="AK68">
        <v>112</v>
      </c>
      <c r="AL68" t="s">
        <v>1183</v>
      </c>
    </row>
    <row r="69" spans="1:38" x14ac:dyDescent="0.25">
      <c r="A69">
        <v>249</v>
      </c>
      <c r="B69" s="1">
        <v>126646.07023766574</v>
      </c>
      <c r="D69">
        <v>249</v>
      </c>
      <c r="E69" s="1">
        <v>83444.02</v>
      </c>
      <c r="G69">
        <v>249</v>
      </c>
      <c r="H69" s="1">
        <v>37383.010065701557</v>
      </c>
      <c r="J69">
        <v>249</v>
      </c>
      <c r="K69">
        <v>84</v>
      </c>
      <c r="AI69">
        <v>1904</v>
      </c>
      <c r="AJ69" t="s">
        <v>212</v>
      </c>
      <c r="AK69">
        <v>112</v>
      </c>
      <c r="AL69" t="s">
        <v>1183</v>
      </c>
    </row>
    <row r="70" spans="1:38" x14ac:dyDescent="0.25">
      <c r="A70">
        <v>257</v>
      </c>
      <c r="B70" s="1">
        <v>94690.727518595028</v>
      </c>
      <c r="D70">
        <v>257</v>
      </c>
      <c r="E70" s="1">
        <v>97942.92</v>
      </c>
      <c r="G70">
        <v>257</v>
      </c>
      <c r="H70" s="1">
        <v>73337.238550406066</v>
      </c>
      <c r="J70">
        <v>257</v>
      </c>
      <c r="K70">
        <v>85</v>
      </c>
      <c r="AI70">
        <v>1907</v>
      </c>
      <c r="AJ70" t="s">
        <v>213</v>
      </c>
      <c r="AK70">
        <v>112</v>
      </c>
      <c r="AL70" t="s">
        <v>1183</v>
      </c>
    </row>
    <row r="71" spans="1:38" x14ac:dyDescent="0.25">
      <c r="A71">
        <v>258</v>
      </c>
      <c r="B71" s="1">
        <v>236040.07140119211</v>
      </c>
      <c r="D71">
        <v>258</v>
      </c>
      <c r="E71" s="1">
        <v>97413.549999999988</v>
      </c>
      <c r="G71">
        <v>258</v>
      </c>
      <c r="H71" s="1">
        <v>49181.522857796386</v>
      </c>
      <c r="J71">
        <v>258</v>
      </c>
      <c r="K71">
        <v>104</v>
      </c>
      <c r="AI71">
        <v>1908</v>
      </c>
      <c r="AJ71" t="s">
        <v>214</v>
      </c>
      <c r="AK71">
        <v>112</v>
      </c>
      <c r="AL71" t="s">
        <v>1183</v>
      </c>
    </row>
    <row r="72" spans="1:38" x14ac:dyDescent="0.25">
      <c r="A72">
        <v>261</v>
      </c>
      <c r="B72" s="1">
        <v>102734.51931546348</v>
      </c>
      <c r="D72">
        <v>261</v>
      </c>
      <c r="E72" s="1">
        <v>143087.54000000004</v>
      </c>
      <c r="G72">
        <v>261</v>
      </c>
      <c r="H72" s="1">
        <v>57388.853414190293</v>
      </c>
      <c r="J72">
        <v>261</v>
      </c>
      <c r="K72">
        <v>103</v>
      </c>
      <c r="AI72">
        <v>1951</v>
      </c>
      <c r="AJ72" t="s">
        <v>215</v>
      </c>
      <c r="AK72">
        <v>112</v>
      </c>
      <c r="AL72" t="s">
        <v>1183</v>
      </c>
    </row>
    <row r="73" spans="1:38" x14ac:dyDescent="0.25">
      <c r="A73">
        <v>263</v>
      </c>
      <c r="B73" s="1">
        <v>342180.1870067119</v>
      </c>
      <c r="D73">
        <v>263</v>
      </c>
      <c r="E73" s="1">
        <v>180110.21</v>
      </c>
      <c r="G73">
        <v>263</v>
      </c>
      <c r="H73" s="1">
        <v>96278.589462009346</v>
      </c>
      <c r="J73">
        <v>263</v>
      </c>
      <c r="K73">
        <v>155</v>
      </c>
      <c r="AI73">
        <v>1958</v>
      </c>
      <c r="AJ73" t="s">
        <v>216</v>
      </c>
      <c r="AK73">
        <v>112</v>
      </c>
      <c r="AL73" t="s">
        <v>1183</v>
      </c>
    </row>
    <row r="74" spans="1:38" x14ac:dyDescent="0.25">
      <c r="A74">
        <v>270</v>
      </c>
      <c r="B74" s="1">
        <v>51307.415645196888</v>
      </c>
      <c r="D74">
        <v>270</v>
      </c>
      <c r="E74" s="1">
        <v>87122.96</v>
      </c>
      <c r="G74">
        <v>270</v>
      </c>
      <c r="H74" s="1">
        <v>34655.227991497784</v>
      </c>
      <c r="J74">
        <v>270</v>
      </c>
      <c r="K74">
        <v>65</v>
      </c>
      <c r="AI74">
        <v>1016</v>
      </c>
      <c r="AJ74" t="s">
        <v>217</v>
      </c>
      <c r="AK74">
        <v>113</v>
      </c>
      <c r="AL74" t="s">
        <v>1183</v>
      </c>
    </row>
    <row r="75" spans="1:38" x14ac:dyDescent="0.25">
      <c r="A75">
        <v>275</v>
      </c>
      <c r="B75" s="1">
        <v>323642.86318354704</v>
      </c>
      <c r="D75">
        <v>275</v>
      </c>
      <c r="E75" s="1">
        <v>217926.42</v>
      </c>
      <c r="G75">
        <v>275</v>
      </c>
      <c r="H75" s="1">
        <v>108252.05568657203</v>
      </c>
      <c r="J75">
        <v>275</v>
      </c>
      <c r="K75">
        <v>169</v>
      </c>
      <c r="AI75">
        <v>1018</v>
      </c>
      <c r="AJ75" t="s">
        <v>218</v>
      </c>
      <c r="AK75">
        <v>113</v>
      </c>
      <c r="AL75" t="s">
        <v>1183</v>
      </c>
    </row>
    <row r="76" spans="1:38" x14ac:dyDescent="0.25">
      <c r="A76">
        <v>281</v>
      </c>
      <c r="B76" s="1">
        <v>158917.27806226726</v>
      </c>
      <c r="D76">
        <v>281</v>
      </c>
      <c r="E76" s="1">
        <v>149792.81999999998</v>
      </c>
      <c r="G76">
        <v>281</v>
      </c>
      <c r="H76" s="1">
        <v>54190.22254874021</v>
      </c>
      <c r="J76">
        <v>281</v>
      </c>
      <c r="K76">
        <v>123</v>
      </c>
      <c r="AI76">
        <v>1066</v>
      </c>
      <c r="AJ76" t="s">
        <v>219</v>
      </c>
      <c r="AK76">
        <v>113</v>
      </c>
      <c r="AL76" t="s">
        <v>1183</v>
      </c>
    </row>
    <row r="77" spans="1:38" x14ac:dyDescent="0.25">
      <c r="A77">
        <v>286</v>
      </c>
      <c r="B77" s="1">
        <v>239811.19705249782</v>
      </c>
      <c r="D77">
        <v>286</v>
      </c>
      <c r="E77" s="1">
        <v>122642.52999999997</v>
      </c>
      <c r="G77">
        <v>286</v>
      </c>
      <c r="H77" s="1">
        <v>43478.440376064296</v>
      </c>
      <c r="J77">
        <v>286</v>
      </c>
      <c r="K77">
        <v>103</v>
      </c>
      <c r="AI77">
        <v>1067</v>
      </c>
      <c r="AJ77" t="s">
        <v>220</v>
      </c>
      <c r="AK77">
        <v>113</v>
      </c>
      <c r="AL77" t="s">
        <v>1183</v>
      </c>
    </row>
    <row r="78" spans="1:38" x14ac:dyDescent="0.25">
      <c r="A78">
        <v>288</v>
      </c>
      <c r="B78" s="1">
        <v>123484.06198955505</v>
      </c>
      <c r="D78">
        <v>288</v>
      </c>
      <c r="E78" s="1">
        <v>102026.66999999998</v>
      </c>
      <c r="G78">
        <v>288</v>
      </c>
      <c r="H78" s="1">
        <v>51618.939744695243</v>
      </c>
      <c r="J78">
        <v>288</v>
      </c>
      <c r="K78">
        <v>110</v>
      </c>
      <c r="AI78">
        <v>1069</v>
      </c>
      <c r="AJ78" t="s">
        <v>221</v>
      </c>
      <c r="AK78">
        <v>113</v>
      </c>
      <c r="AL78" t="s">
        <v>1183</v>
      </c>
    </row>
    <row r="79" spans="1:38" x14ac:dyDescent="0.25">
      <c r="A79">
        <v>293</v>
      </c>
      <c r="B79" s="1">
        <v>131218.07873730097</v>
      </c>
      <c r="D79">
        <v>293</v>
      </c>
      <c r="E79" s="1">
        <v>91884.82</v>
      </c>
      <c r="G79">
        <v>293</v>
      </c>
      <c r="H79" s="1">
        <v>55922.08819175743</v>
      </c>
      <c r="J79">
        <v>293</v>
      </c>
      <c r="K79">
        <v>120</v>
      </c>
      <c r="AI79">
        <v>1076</v>
      </c>
      <c r="AJ79" t="s">
        <v>222</v>
      </c>
      <c r="AK79">
        <v>113</v>
      </c>
      <c r="AL79" t="s">
        <v>1183</v>
      </c>
    </row>
    <row r="80" spans="1:38" x14ac:dyDescent="0.25">
      <c r="A80">
        <v>296</v>
      </c>
      <c r="B80" s="1">
        <v>291228.31988047063</v>
      </c>
      <c r="D80">
        <v>296</v>
      </c>
      <c r="E80" s="1">
        <v>81980.56</v>
      </c>
      <c r="G80">
        <v>296</v>
      </c>
      <c r="H80" s="1">
        <v>47445.347439602425</v>
      </c>
      <c r="J80">
        <v>296</v>
      </c>
      <c r="K80">
        <v>76</v>
      </c>
      <c r="AI80">
        <v>1077</v>
      </c>
      <c r="AJ80" t="s">
        <v>223</v>
      </c>
      <c r="AK80">
        <v>113</v>
      </c>
      <c r="AL80" t="s">
        <v>1183</v>
      </c>
    </row>
    <row r="81" spans="1:38" x14ac:dyDescent="0.25">
      <c r="A81">
        <v>311</v>
      </c>
      <c r="B81" s="1">
        <v>105348.90380551394</v>
      </c>
      <c r="D81">
        <v>311</v>
      </c>
      <c r="E81" s="1">
        <v>83742.900000000009</v>
      </c>
      <c r="G81">
        <v>311</v>
      </c>
      <c r="H81" s="1">
        <v>40725.12818750611</v>
      </c>
      <c r="J81">
        <v>311</v>
      </c>
      <c r="K81">
        <v>73</v>
      </c>
      <c r="AI81">
        <v>1101</v>
      </c>
      <c r="AJ81" t="s">
        <v>224</v>
      </c>
      <c r="AK81">
        <v>113</v>
      </c>
      <c r="AL81" t="s">
        <v>1183</v>
      </c>
    </row>
    <row r="82" spans="1:38" x14ac:dyDescent="0.25">
      <c r="A82">
        <v>322</v>
      </c>
      <c r="B82" s="1">
        <v>86033.883949418974</v>
      </c>
      <c r="D82">
        <v>322</v>
      </c>
      <c r="E82" s="1">
        <v>93903.700000000012</v>
      </c>
      <c r="G82">
        <v>322</v>
      </c>
      <c r="H82" s="1">
        <v>47021.673919230634</v>
      </c>
      <c r="J82">
        <v>322</v>
      </c>
      <c r="K82">
        <v>56</v>
      </c>
      <c r="AI82">
        <v>1109</v>
      </c>
      <c r="AJ82" t="s">
        <v>225</v>
      </c>
      <c r="AK82">
        <v>113</v>
      </c>
      <c r="AL82" t="s">
        <v>1183</v>
      </c>
    </row>
    <row r="83" spans="1:38" x14ac:dyDescent="0.25">
      <c r="A83">
        <v>324</v>
      </c>
      <c r="B83" s="1">
        <v>52096.868174207761</v>
      </c>
      <c r="D83">
        <v>324</v>
      </c>
      <c r="E83" s="1">
        <v>43423.18</v>
      </c>
      <c r="G83">
        <v>324</v>
      </c>
      <c r="H83" s="1">
        <v>22642.261475073945</v>
      </c>
      <c r="J83">
        <v>324</v>
      </c>
      <c r="K83">
        <v>44</v>
      </c>
      <c r="AI83">
        <v>1221</v>
      </c>
      <c r="AJ83" t="s">
        <v>226</v>
      </c>
      <c r="AK83">
        <v>113</v>
      </c>
      <c r="AL83" t="s">
        <v>1183</v>
      </c>
    </row>
    <row r="84" spans="1:38" x14ac:dyDescent="0.25">
      <c r="A84">
        <v>330</v>
      </c>
      <c r="B84" s="1">
        <v>324265.59194847284</v>
      </c>
      <c r="D84">
        <v>330</v>
      </c>
      <c r="E84" s="1">
        <v>162816.99</v>
      </c>
      <c r="G84">
        <v>330</v>
      </c>
      <c r="H84" s="1">
        <v>70753.272760903506</v>
      </c>
      <c r="J84">
        <v>330</v>
      </c>
      <c r="K84">
        <v>104</v>
      </c>
      <c r="AI84">
        <v>1251</v>
      </c>
      <c r="AJ84" t="s">
        <v>227</v>
      </c>
      <c r="AK84">
        <v>113</v>
      </c>
      <c r="AL84" t="s">
        <v>1183</v>
      </c>
    </row>
    <row r="85" spans="1:38" x14ac:dyDescent="0.25">
      <c r="A85">
        <v>331</v>
      </c>
      <c r="B85" s="1">
        <v>70393.392609463204</v>
      </c>
      <c r="D85">
        <v>331</v>
      </c>
      <c r="E85" s="1">
        <v>104049.88999999998</v>
      </c>
      <c r="G85">
        <v>331</v>
      </c>
      <c r="H85" s="1">
        <v>56421.848790901415</v>
      </c>
      <c r="J85">
        <v>331</v>
      </c>
      <c r="K85">
        <v>76</v>
      </c>
      <c r="AI85">
        <v>1262</v>
      </c>
      <c r="AJ85" t="s">
        <v>228</v>
      </c>
      <c r="AK85">
        <v>113</v>
      </c>
      <c r="AL85" t="s">
        <v>1183</v>
      </c>
    </row>
    <row r="86" spans="1:38" x14ac:dyDescent="0.25">
      <c r="A86">
        <v>334</v>
      </c>
      <c r="B86" s="1">
        <v>58512.069873723049</v>
      </c>
      <c r="D86">
        <v>334</v>
      </c>
      <c r="E86" s="1">
        <v>69708.52</v>
      </c>
      <c r="G86">
        <v>334</v>
      </c>
      <c r="H86" s="1">
        <v>28202.383023066257</v>
      </c>
      <c r="J86">
        <v>334</v>
      </c>
      <c r="K86">
        <v>65</v>
      </c>
      <c r="AI86">
        <v>1312</v>
      </c>
      <c r="AJ86" t="s">
        <v>229</v>
      </c>
      <c r="AK86">
        <v>113</v>
      </c>
      <c r="AL86" t="s">
        <v>1183</v>
      </c>
    </row>
    <row r="87" spans="1:38" x14ac:dyDescent="0.25">
      <c r="A87">
        <v>336</v>
      </c>
      <c r="B87" s="1">
        <v>0</v>
      </c>
      <c r="D87">
        <v>336</v>
      </c>
      <c r="E87" s="1">
        <v>0</v>
      </c>
      <c r="G87">
        <v>336</v>
      </c>
      <c r="H87" s="1">
        <v>73568.459520017015</v>
      </c>
      <c r="J87">
        <v>336</v>
      </c>
      <c r="K87">
        <v>83</v>
      </c>
      <c r="AI87">
        <v>1402</v>
      </c>
      <c r="AJ87" t="s">
        <v>230</v>
      </c>
      <c r="AK87">
        <v>113</v>
      </c>
      <c r="AL87" t="s">
        <v>1183</v>
      </c>
    </row>
    <row r="88" spans="1:38" x14ac:dyDescent="0.25">
      <c r="A88">
        <v>341</v>
      </c>
      <c r="B88" s="1">
        <v>0</v>
      </c>
      <c r="D88">
        <v>341</v>
      </c>
      <c r="E88" s="1">
        <v>0</v>
      </c>
      <c r="G88">
        <v>341</v>
      </c>
      <c r="H88" s="1">
        <v>30337.705467469885</v>
      </c>
      <c r="J88">
        <v>341</v>
      </c>
      <c r="K88">
        <v>36</v>
      </c>
      <c r="AI88">
        <v>1493</v>
      </c>
      <c r="AJ88" t="s">
        <v>231</v>
      </c>
      <c r="AK88">
        <v>113</v>
      </c>
      <c r="AL88" t="s">
        <v>1183</v>
      </c>
    </row>
    <row r="89" spans="1:38" x14ac:dyDescent="0.25">
      <c r="A89">
        <v>342</v>
      </c>
      <c r="B89" s="1">
        <v>216058.02947770071</v>
      </c>
      <c r="D89">
        <v>342</v>
      </c>
      <c r="E89" s="1">
        <v>268614.67000000004</v>
      </c>
      <c r="G89">
        <v>342</v>
      </c>
      <c r="H89" s="1">
        <v>101590.47658421074</v>
      </c>
      <c r="J89">
        <v>342</v>
      </c>
      <c r="K89">
        <v>178</v>
      </c>
      <c r="AI89">
        <v>1533</v>
      </c>
      <c r="AJ89" t="s">
        <v>232</v>
      </c>
      <c r="AK89">
        <v>113</v>
      </c>
      <c r="AL89" t="s">
        <v>1183</v>
      </c>
    </row>
    <row r="90" spans="1:38" x14ac:dyDescent="0.25">
      <c r="A90">
        <v>348</v>
      </c>
      <c r="B90" s="1">
        <v>124618.8353390305</v>
      </c>
      <c r="D90">
        <v>348</v>
      </c>
      <c r="E90" s="1">
        <v>116415.54</v>
      </c>
      <c r="G90">
        <v>348</v>
      </c>
      <c r="H90" s="1">
        <v>45472.78482486328</v>
      </c>
      <c r="J90">
        <v>348</v>
      </c>
      <c r="K90">
        <v>75</v>
      </c>
      <c r="AI90">
        <v>1897</v>
      </c>
      <c r="AJ90" t="s">
        <v>233</v>
      </c>
      <c r="AK90">
        <v>113</v>
      </c>
      <c r="AL90" t="s">
        <v>1183</v>
      </c>
    </row>
    <row r="91" spans="1:38" x14ac:dyDescent="0.25">
      <c r="A91">
        <v>360</v>
      </c>
      <c r="B91" s="1">
        <v>196357.45406593251</v>
      </c>
      <c r="D91">
        <v>360</v>
      </c>
      <c r="E91" s="1">
        <v>98165.789999999979</v>
      </c>
      <c r="G91">
        <v>360</v>
      </c>
      <c r="H91" s="1">
        <v>55437.453359531755</v>
      </c>
      <c r="J91">
        <v>360</v>
      </c>
      <c r="K91">
        <v>85</v>
      </c>
      <c r="AI91">
        <v>1963</v>
      </c>
      <c r="AJ91" t="s">
        <v>234</v>
      </c>
      <c r="AK91">
        <v>113</v>
      </c>
      <c r="AL91" t="s">
        <v>1183</v>
      </c>
    </row>
    <row r="92" spans="1:38" x14ac:dyDescent="0.25">
      <c r="A92">
        <v>361</v>
      </c>
      <c r="B92" s="1">
        <v>295321.52095645847</v>
      </c>
      <c r="D92">
        <v>361</v>
      </c>
      <c r="E92" s="1">
        <v>180095.09999999998</v>
      </c>
      <c r="G92">
        <v>361</v>
      </c>
      <c r="H92" s="1">
        <v>110431.09205944373</v>
      </c>
      <c r="J92">
        <v>361</v>
      </c>
      <c r="K92">
        <v>147</v>
      </c>
      <c r="AI92">
        <v>27</v>
      </c>
      <c r="AJ92" t="s">
        <v>235</v>
      </c>
      <c r="AK92">
        <v>116</v>
      </c>
      <c r="AL92" t="s">
        <v>1183</v>
      </c>
    </row>
    <row r="93" spans="1:38" x14ac:dyDescent="0.25">
      <c r="A93">
        <v>362</v>
      </c>
      <c r="B93" s="1">
        <v>116417.00967085382</v>
      </c>
      <c r="D93">
        <v>362</v>
      </c>
      <c r="E93" s="1">
        <v>79769.739999999991</v>
      </c>
      <c r="G93">
        <v>362</v>
      </c>
      <c r="H93" s="1">
        <v>99391.85498460145</v>
      </c>
      <c r="J93">
        <v>362</v>
      </c>
      <c r="K93">
        <v>49</v>
      </c>
      <c r="AI93">
        <v>82</v>
      </c>
      <c r="AJ93" t="s">
        <v>236</v>
      </c>
      <c r="AK93">
        <v>114</v>
      </c>
      <c r="AL93" t="s">
        <v>1183</v>
      </c>
    </row>
    <row r="94" spans="1:38" x14ac:dyDescent="0.25">
      <c r="A94">
        <v>364</v>
      </c>
      <c r="B94" s="1">
        <v>120803.72565641814</v>
      </c>
      <c r="D94">
        <v>364</v>
      </c>
      <c r="E94" s="1">
        <v>94679.419999999984</v>
      </c>
      <c r="G94">
        <v>364</v>
      </c>
      <c r="H94" s="1">
        <v>56105.170818728162</v>
      </c>
      <c r="J94">
        <v>364</v>
      </c>
      <c r="K94">
        <v>67</v>
      </c>
      <c r="AI94">
        <v>458</v>
      </c>
      <c r="AJ94" t="s">
        <v>237</v>
      </c>
      <c r="AK94">
        <v>114</v>
      </c>
      <c r="AL94" t="s">
        <v>1183</v>
      </c>
    </row>
    <row r="95" spans="1:38" x14ac:dyDescent="0.25">
      <c r="A95">
        <v>366</v>
      </c>
      <c r="B95" s="1">
        <v>260732.10594019247</v>
      </c>
      <c r="D95">
        <v>366</v>
      </c>
      <c r="E95" s="1">
        <v>146020.62</v>
      </c>
      <c r="G95">
        <v>366</v>
      </c>
      <c r="H95" s="1">
        <v>66660.85320069686</v>
      </c>
      <c r="J95">
        <v>366</v>
      </c>
      <c r="K95">
        <v>81</v>
      </c>
      <c r="AI95">
        <v>468</v>
      </c>
      <c r="AJ95" t="s">
        <v>238</v>
      </c>
      <c r="AK95">
        <v>114</v>
      </c>
      <c r="AL95" t="s">
        <v>1183</v>
      </c>
    </row>
    <row r="96" spans="1:38" x14ac:dyDescent="0.25">
      <c r="A96">
        <v>367</v>
      </c>
      <c r="B96" s="1">
        <v>10325.333621012196</v>
      </c>
      <c r="D96">
        <v>367</v>
      </c>
      <c r="E96" s="1">
        <v>68865.419999999984</v>
      </c>
      <c r="G96">
        <v>367</v>
      </c>
      <c r="H96" s="1">
        <v>39216.930755237707</v>
      </c>
      <c r="J96">
        <v>367</v>
      </c>
      <c r="K96">
        <v>51</v>
      </c>
      <c r="AI96">
        <v>532</v>
      </c>
      <c r="AJ96" t="s">
        <v>239</v>
      </c>
      <c r="AK96">
        <v>114</v>
      </c>
      <c r="AL96" t="s">
        <v>1183</v>
      </c>
    </row>
    <row r="97" spans="1:38" x14ac:dyDescent="0.25">
      <c r="A97">
        <v>369</v>
      </c>
      <c r="B97" s="1">
        <v>92253.397225472363</v>
      </c>
      <c r="D97">
        <v>369</v>
      </c>
      <c r="E97" s="1">
        <v>77615.35000000002</v>
      </c>
      <c r="G97">
        <v>369</v>
      </c>
      <c r="H97" s="1">
        <v>39125.906877444781</v>
      </c>
      <c r="J97">
        <v>369</v>
      </c>
      <c r="K97">
        <v>53</v>
      </c>
      <c r="AI97">
        <v>1036</v>
      </c>
      <c r="AJ97" t="s">
        <v>240</v>
      </c>
      <c r="AK97">
        <v>114</v>
      </c>
      <c r="AL97" t="s">
        <v>1183</v>
      </c>
    </row>
    <row r="98" spans="1:38" x14ac:dyDescent="0.25">
      <c r="A98">
        <v>372</v>
      </c>
      <c r="B98" s="1">
        <v>72039.314375885137</v>
      </c>
      <c r="D98">
        <v>372</v>
      </c>
      <c r="E98" s="1">
        <v>85536.12000000001</v>
      </c>
      <c r="G98">
        <v>372</v>
      </c>
      <c r="H98" s="1">
        <v>64949.767536647603</v>
      </c>
      <c r="J98">
        <v>372</v>
      </c>
      <c r="K98">
        <v>70</v>
      </c>
      <c r="AI98">
        <v>1045</v>
      </c>
      <c r="AJ98" t="s">
        <v>241</v>
      </c>
      <c r="AK98">
        <v>114</v>
      </c>
      <c r="AL98" t="s">
        <v>1183</v>
      </c>
    </row>
    <row r="99" spans="1:38" x14ac:dyDescent="0.25">
      <c r="A99">
        <v>374</v>
      </c>
      <c r="B99" s="1">
        <v>139543.8894514775</v>
      </c>
      <c r="D99">
        <v>374</v>
      </c>
      <c r="E99" s="1">
        <v>118824.62999999998</v>
      </c>
      <c r="G99">
        <v>374</v>
      </c>
      <c r="H99" s="1">
        <v>110156.73088892733</v>
      </c>
      <c r="J99">
        <v>374</v>
      </c>
      <c r="K99">
        <v>108</v>
      </c>
      <c r="AI99">
        <v>1047</v>
      </c>
      <c r="AJ99" t="s">
        <v>242</v>
      </c>
      <c r="AK99">
        <v>114</v>
      </c>
      <c r="AL99" t="s">
        <v>1183</v>
      </c>
    </row>
    <row r="100" spans="1:38" x14ac:dyDescent="0.25">
      <c r="A100">
        <v>375</v>
      </c>
      <c r="B100" s="1">
        <v>93729.845704487743</v>
      </c>
      <c r="D100">
        <v>375</v>
      </c>
      <c r="E100" s="1">
        <v>146559.24000000002</v>
      </c>
      <c r="G100">
        <v>375</v>
      </c>
      <c r="H100" s="1">
        <v>64845.33277108871</v>
      </c>
      <c r="J100">
        <v>375</v>
      </c>
      <c r="K100">
        <v>94</v>
      </c>
      <c r="AI100">
        <v>1049</v>
      </c>
      <c r="AJ100" t="s">
        <v>243</v>
      </c>
      <c r="AK100">
        <v>114</v>
      </c>
      <c r="AL100" t="s">
        <v>1183</v>
      </c>
    </row>
    <row r="101" spans="1:38" x14ac:dyDescent="0.25">
      <c r="A101">
        <v>376</v>
      </c>
      <c r="B101" s="1">
        <v>83890.781372092286</v>
      </c>
      <c r="D101">
        <v>376</v>
      </c>
      <c r="E101" s="1">
        <v>146250.80000000002</v>
      </c>
      <c r="G101">
        <v>376</v>
      </c>
      <c r="H101" s="1">
        <v>97485.234272427973</v>
      </c>
      <c r="J101">
        <v>376</v>
      </c>
      <c r="K101">
        <v>90</v>
      </c>
      <c r="AI101">
        <v>1095</v>
      </c>
      <c r="AJ101" t="s">
        <v>244</v>
      </c>
      <c r="AK101">
        <v>114</v>
      </c>
      <c r="AL101" t="s">
        <v>1183</v>
      </c>
    </row>
    <row r="102" spans="1:38" x14ac:dyDescent="0.25">
      <c r="A102">
        <v>377</v>
      </c>
      <c r="B102" s="1">
        <v>63727.823251193928</v>
      </c>
      <c r="D102">
        <v>377</v>
      </c>
      <c r="E102" s="1">
        <v>98177.489999999991</v>
      </c>
      <c r="G102">
        <v>377</v>
      </c>
      <c r="H102" s="1">
        <v>41332.266161653468</v>
      </c>
      <c r="J102">
        <v>377</v>
      </c>
      <c r="K102">
        <v>58</v>
      </c>
      <c r="AI102">
        <v>1107</v>
      </c>
      <c r="AJ102" t="s">
        <v>245</v>
      </c>
      <c r="AK102">
        <v>116</v>
      </c>
      <c r="AL102" t="s">
        <v>1183</v>
      </c>
    </row>
    <row r="103" spans="1:38" x14ac:dyDescent="0.25">
      <c r="A103">
        <v>378</v>
      </c>
      <c r="B103" s="1">
        <v>274994.64557201497</v>
      </c>
      <c r="D103">
        <v>378</v>
      </c>
      <c r="E103" s="1">
        <v>161828.98000000004</v>
      </c>
      <c r="G103">
        <v>378</v>
      </c>
      <c r="H103" s="1">
        <v>109746.01165130499</v>
      </c>
      <c r="J103">
        <v>378</v>
      </c>
      <c r="K103">
        <v>123</v>
      </c>
      <c r="AI103">
        <v>1120</v>
      </c>
      <c r="AJ103" t="s">
        <v>246</v>
      </c>
      <c r="AK103">
        <v>114</v>
      </c>
      <c r="AL103" t="s">
        <v>1183</v>
      </c>
    </row>
    <row r="104" spans="1:38" x14ac:dyDescent="0.25">
      <c r="A104">
        <v>381</v>
      </c>
      <c r="B104" s="1">
        <v>38077.43854910876</v>
      </c>
      <c r="D104">
        <v>381</v>
      </c>
      <c r="E104" s="1">
        <v>27992.74</v>
      </c>
      <c r="G104">
        <v>381</v>
      </c>
      <c r="H104" s="1">
        <v>21990.699750635933</v>
      </c>
      <c r="J104">
        <v>381</v>
      </c>
      <c r="K104">
        <v>33</v>
      </c>
      <c r="AI104">
        <v>1136</v>
      </c>
      <c r="AJ104" t="s">
        <v>247</v>
      </c>
      <c r="AK104">
        <v>116</v>
      </c>
      <c r="AL104" t="s">
        <v>1183</v>
      </c>
    </row>
    <row r="105" spans="1:38" x14ac:dyDescent="0.25">
      <c r="A105">
        <v>382</v>
      </c>
      <c r="B105" s="1">
        <v>0</v>
      </c>
      <c r="D105">
        <v>382</v>
      </c>
      <c r="E105" s="1">
        <v>0</v>
      </c>
      <c r="G105">
        <v>382</v>
      </c>
      <c r="H105" s="1">
        <v>32258.72283626661</v>
      </c>
      <c r="J105">
        <v>382</v>
      </c>
      <c r="K105">
        <v>39</v>
      </c>
      <c r="AI105">
        <v>1138</v>
      </c>
      <c r="AJ105" t="s">
        <v>248</v>
      </c>
      <c r="AK105">
        <v>116</v>
      </c>
      <c r="AL105" t="s">
        <v>1183</v>
      </c>
    </row>
    <row r="106" spans="1:38" x14ac:dyDescent="0.25">
      <c r="A106">
        <v>392</v>
      </c>
      <c r="B106" s="1">
        <v>183874.07116539194</v>
      </c>
      <c r="D106">
        <v>392</v>
      </c>
      <c r="E106" s="1">
        <v>105722.9</v>
      </c>
      <c r="G106">
        <v>392</v>
      </c>
      <c r="H106" s="1">
        <v>53127.263990778607</v>
      </c>
      <c r="J106">
        <v>392</v>
      </c>
      <c r="K106">
        <v>96</v>
      </c>
      <c r="AI106">
        <v>1214</v>
      </c>
      <c r="AJ106" t="s">
        <v>249</v>
      </c>
      <c r="AK106">
        <v>114</v>
      </c>
      <c r="AL106" t="s">
        <v>1183</v>
      </c>
    </row>
    <row r="107" spans="1:38" x14ac:dyDescent="0.25">
      <c r="A107">
        <v>393</v>
      </c>
      <c r="B107" s="1">
        <v>139026.08293118939</v>
      </c>
      <c r="D107">
        <v>393</v>
      </c>
      <c r="E107" s="1">
        <v>70327.760000000009</v>
      </c>
      <c r="G107">
        <v>393</v>
      </c>
      <c r="H107" s="1">
        <v>28402.424742654734</v>
      </c>
      <c r="J107">
        <v>393</v>
      </c>
      <c r="K107">
        <v>89</v>
      </c>
      <c r="AI107">
        <v>1244</v>
      </c>
      <c r="AJ107" t="s">
        <v>250</v>
      </c>
      <c r="AK107">
        <v>114</v>
      </c>
      <c r="AL107" t="s">
        <v>1183</v>
      </c>
    </row>
    <row r="108" spans="1:38" x14ac:dyDescent="0.25">
      <c r="A108">
        <v>406</v>
      </c>
      <c r="B108" s="1">
        <v>65470.634814811419</v>
      </c>
      <c r="D108">
        <v>406</v>
      </c>
      <c r="E108" s="1">
        <v>36543.19</v>
      </c>
      <c r="G108">
        <v>406</v>
      </c>
      <c r="H108" s="1">
        <v>28735.944300801541</v>
      </c>
      <c r="J108">
        <v>406</v>
      </c>
      <c r="K108">
        <v>30</v>
      </c>
      <c r="AI108">
        <v>1250</v>
      </c>
      <c r="AJ108" t="s">
        <v>251</v>
      </c>
      <c r="AK108">
        <v>116</v>
      </c>
      <c r="AL108" t="s">
        <v>1183</v>
      </c>
    </row>
    <row r="109" spans="1:38" x14ac:dyDescent="0.25">
      <c r="A109">
        <v>422</v>
      </c>
      <c r="B109" s="1">
        <v>79964.261963906611</v>
      </c>
      <c r="D109">
        <v>422</v>
      </c>
      <c r="E109" s="1">
        <v>0</v>
      </c>
      <c r="G109">
        <v>422</v>
      </c>
      <c r="H109" s="1">
        <v>40552.881984237851</v>
      </c>
      <c r="J109">
        <v>422</v>
      </c>
      <c r="K109">
        <v>66</v>
      </c>
      <c r="AI109">
        <v>1266</v>
      </c>
      <c r="AJ109" t="s">
        <v>252</v>
      </c>
      <c r="AK109">
        <v>114</v>
      </c>
      <c r="AL109" t="s">
        <v>1183</v>
      </c>
    </row>
    <row r="110" spans="1:38" x14ac:dyDescent="0.25">
      <c r="A110">
        <v>423</v>
      </c>
      <c r="B110" s="1">
        <v>90366.253751443204</v>
      </c>
      <c r="D110">
        <v>423</v>
      </c>
      <c r="E110" s="1">
        <v>83695.870000000024</v>
      </c>
      <c r="G110">
        <v>423</v>
      </c>
      <c r="H110" s="1">
        <v>67866.769541863323</v>
      </c>
      <c r="J110">
        <v>423</v>
      </c>
      <c r="K110">
        <v>90</v>
      </c>
      <c r="AI110">
        <v>1293</v>
      </c>
      <c r="AJ110" t="s">
        <v>253</v>
      </c>
      <c r="AK110">
        <v>114</v>
      </c>
      <c r="AL110" t="s">
        <v>1183</v>
      </c>
    </row>
    <row r="111" spans="1:38" x14ac:dyDescent="0.25">
      <c r="A111">
        <v>425</v>
      </c>
      <c r="B111" s="1">
        <v>128547.65647878767</v>
      </c>
      <c r="D111">
        <v>425</v>
      </c>
      <c r="E111" s="1">
        <v>148481.95000000001</v>
      </c>
      <c r="G111">
        <v>425</v>
      </c>
      <c r="H111" s="1">
        <v>59204.875121159821</v>
      </c>
      <c r="J111">
        <v>425</v>
      </c>
      <c r="K111">
        <v>107</v>
      </c>
      <c r="AI111">
        <v>1318</v>
      </c>
      <c r="AJ111" t="s">
        <v>254</v>
      </c>
      <c r="AK111">
        <v>114</v>
      </c>
      <c r="AL111" t="s">
        <v>1183</v>
      </c>
    </row>
    <row r="112" spans="1:38" x14ac:dyDescent="0.25">
      <c r="A112">
        <v>428</v>
      </c>
      <c r="B112" s="1">
        <v>103841.90000680611</v>
      </c>
      <c r="D112">
        <v>428</v>
      </c>
      <c r="E112" s="1">
        <v>143751.10999999999</v>
      </c>
      <c r="G112">
        <v>428</v>
      </c>
      <c r="H112" s="1">
        <v>103362.73835163265</v>
      </c>
      <c r="J112">
        <v>428</v>
      </c>
      <c r="K112">
        <v>68</v>
      </c>
      <c r="AI112">
        <v>1370</v>
      </c>
      <c r="AJ112" t="s">
        <v>255</v>
      </c>
      <c r="AK112">
        <v>114</v>
      </c>
      <c r="AL112" t="s">
        <v>1183</v>
      </c>
    </row>
    <row r="113" spans="1:38" x14ac:dyDescent="0.25">
      <c r="A113">
        <v>429</v>
      </c>
      <c r="B113" s="1">
        <v>314316.76287000807</v>
      </c>
      <c r="D113">
        <v>429</v>
      </c>
      <c r="E113" s="1">
        <v>143481.60000000001</v>
      </c>
      <c r="G113">
        <v>429</v>
      </c>
      <c r="H113" s="1">
        <v>43925.001204756976</v>
      </c>
      <c r="J113">
        <v>429</v>
      </c>
      <c r="K113">
        <v>71</v>
      </c>
      <c r="AI113">
        <v>1373</v>
      </c>
      <c r="AJ113" t="s">
        <v>256</v>
      </c>
      <c r="AK113">
        <v>114</v>
      </c>
      <c r="AL113" t="s">
        <v>1183</v>
      </c>
    </row>
    <row r="114" spans="1:38" x14ac:dyDescent="0.25">
      <c r="A114">
        <v>442</v>
      </c>
      <c r="B114" s="1">
        <v>86520.09079467642</v>
      </c>
      <c r="D114">
        <v>442</v>
      </c>
      <c r="E114" s="1">
        <v>0</v>
      </c>
      <c r="G114">
        <v>442</v>
      </c>
      <c r="H114" s="1">
        <v>110584.97231345091</v>
      </c>
      <c r="J114">
        <v>442</v>
      </c>
      <c r="K114">
        <v>40</v>
      </c>
      <c r="AI114">
        <v>1375</v>
      </c>
      <c r="AJ114" t="s">
        <v>257</v>
      </c>
      <c r="AK114">
        <v>116</v>
      </c>
      <c r="AL114" t="s">
        <v>1183</v>
      </c>
    </row>
    <row r="115" spans="1:38" x14ac:dyDescent="0.25">
      <c r="A115">
        <v>445</v>
      </c>
      <c r="B115" s="1">
        <v>34220.343811170904</v>
      </c>
      <c r="D115">
        <v>445</v>
      </c>
      <c r="E115" s="1">
        <v>121679.51000000001</v>
      </c>
      <c r="G115">
        <v>445</v>
      </c>
      <c r="H115" s="1">
        <v>56847.603523662801</v>
      </c>
      <c r="J115">
        <v>445</v>
      </c>
      <c r="K115">
        <v>86</v>
      </c>
      <c r="AI115">
        <v>1396</v>
      </c>
      <c r="AJ115" t="s">
        <v>258</v>
      </c>
      <c r="AK115">
        <v>114</v>
      </c>
      <c r="AL115" t="s">
        <v>1183</v>
      </c>
    </row>
    <row r="116" spans="1:38" x14ac:dyDescent="0.25">
      <c r="A116">
        <v>448</v>
      </c>
      <c r="B116" s="1">
        <v>352421.34802295931</v>
      </c>
      <c r="D116">
        <v>448</v>
      </c>
      <c r="E116" s="1">
        <v>111090.21</v>
      </c>
      <c r="G116">
        <v>448</v>
      </c>
      <c r="H116" s="1">
        <v>33152.330227170074</v>
      </c>
      <c r="J116">
        <v>448</v>
      </c>
      <c r="K116">
        <v>147</v>
      </c>
      <c r="AI116">
        <v>1457</v>
      </c>
      <c r="AJ116" t="s">
        <v>259</v>
      </c>
      <c r="AK116">
        <v>116</v>
      </c>
      <c r="AL116" t="s">
        <v>1183</v>
      </c>
    </row>
    <row r="117" spans="1:38" x14ac:dyDescent="0.25">
      <c r="A117">
        <v>451</v>
      </c>
      <c r="B117" s="1">
        <v>107462.74593362623</v>
      </c>
      <c r="D117">
        <v>451</v>
      </c>
      <c r="E117" s="1">
        <v>0</v>
      </c>
      <c r="G117">
        <v>451</v>
      </c>
      <c r="H117" s="1">
        <v>38297.181712036952</v>
      </c>
      <c r="J117">
        <v>451</v>
      </c>
      <c r="K117">
        <v>15</v>
      </c>
      <c r="AI117">
        <v>1511</v>
      </c>
      <c r="AJ117" t="s">
        <v>260</v>
      </c>
      <c r="AK117">
        <v>114</v>
      </c>
      <c r="AL117" t="s">
        <v>1183</v>
      </c>
    </row>
    <row r="118" spans="1:38" x14ac:dyDescent="0.25">
      <c r="A118">
        <v>456</v>
      </c>
      <c r="B118" s="1">
        <v>257470.452451544</v>
      </c>
      <c r="D118">
        <v>456</v>
      </c>
      <c r="E118" s="1">
        <v>119442.62000000002</v>
      </c>
      <c r="G118">
        <v>456</v>
      </c>
      <c r="H118" s="1">
        <v>66229.90390774564</v>
      </c>
      <c r="J118">
        <v>456</v>
      </c>
      <c r="K118">
        <v>117</v>
      </c>
      <c r="AI118">
        <v>1683</v>
      </c>
      <c r="AJ118" t="s">
        <v>261</v>
      </c>
      <c r="AK118">
        <v>114</v>
      </c>
      <c r="AL118" t="s">
        <v>1183</v>
      </c>
    </row>
    <row r="119" spans="1:38" x14ac:dyDescent="0.25">
      <c r="A119">
        <v>458</v>
      </c>
      <c r="B119" s="1">
        <v>50748.313987862108</v>
      </c>
      <c r="D119">
        <v>458</v>
      </c>
      <c r="E119" s="1">
        <v>53573.289999999994</v>
      </c>
      <c r="G119">
        <v>458</v>
      </c>
      <c r="H119" s="1">
        <v>24940.716398762645</v>
      </c>
      <c r="J119">
        <v>458</v>
      </c>
      <c r="K119">
        <v>56</v>
      </c>
      <c r="AI119">
        <v>1918</v>
      </c>
      <c r="AJ119" t="s">
        <v>262</v>
      </c>
      <c r="AK119">
        <v>116</v>
      </c>
      <c r="AL119" t="s">
        <v>1183</v>
      </c>
    </row>
    <row r="120" spans="1:38" x14ac:dyDescent="0.25">
      <c r="A120">
        <v>461</v>
      </c>
      <c r="B120" s="1">
        <v>11430.521616594069</v>
      </c>
      <c r="D120">
        <v>461</v>
      </c>
      <c r="E120" s="1">
        <v>0</v>
      </c>
      <c r="G120">
        <v>461</v>
      </c>
      <c r="H120" s="1">
        <v>113005.19451452371</v>
      </c>
      <c r="J120">
        <v>461</v>
      </c>
      <c r="K120">
        <v>85</v>
      </c>
      <c r="AI120">
        <v>1925</v>
      </c>
      <c r="AJ120" t="s">
        <v>263</v>
      </c>
      <c r="AK120">
        <v>114</v>
      </c>
      <c r="AL120" t="s">
        <v>1183</v>
      </c>
    </row>
    <row r="121" spans="1:38" x14ac:dyDescent="0.25">
      <c r="A121">
        <v>468</v>
      </c>
      <c r="B121" s="1">
        <v>236315.55944012455</v>
      </c>
      <c r="D121">
        <v>468</v>
      </c>
      <c r="E121" s="1">
        <v>125093.70999999998</v>
      </c>
      <c r="G121">
        <v>468</v>
      </c>
      <c r="H121" s="1">
        <v>96186.826430853194</v>
      </c>
      <c r="J121">
        <v>468</v>
      </c>
      <c r="K121">
        <v>152</v>
      </c>
      <c r="AI121">
        <v>1953</v>
      </c>
      <c r="AJ121" t="s">
        <v>264</v>
      </c>
      <c r="AK121">
        <v>114</v>
      </c>
      <c r="AL121" t="s">
        <v>1183</v>
      </c>
    </row>
    <row r="122" spans="1:38" x14ac:dyDescent="0.25">
      <c r="A122">
        <v>469</v>
      </c>
      <c r="B122" s="1">
        <v>5956.562654162748</v>
      </c>
      <c r="D122">
        <v>469</v>
      </c>
      <c r="E122" s="1">
        <v>0</v>
      </c>
      <c r="G122">
        <v>469</v>
      </c>
      <c r="H122" s="1">
        <v>32461.434385001725</v>
      </c>
      <c r="J122">
        <v>469</v>
      </c>
      <c r="K122">
        <v>73</v>
      </c>
      <c r="AI122">
        <v>2086</v>
      </c>
      <c r="AJ122" t="s">
        <v>265</v>
      </c>
      <c r="AK122">
        <v>114</v>
      </c>
      <c r="AL122" t="s">
        <v>1183</v>
      </c>
    </row>
    <row r="123" spans="1:38" x14ac:dyDescent="0.25">
      <c r="A123">
        <v>474</v>
      </c>
      <c r="B123" s="1">
        <v>0</v>
      </c>
      <c r="D123">
        <v>474</v>
      </c>
      <c r="E123" s="1">
        <v>0</v>
      </c>
      <c r="G123">
        <v>474</v>
      </c>
      <c r="H123" s="1">
        <v>30486.369167696175</v>
      </c>
      <c r="J123">
        <v>474</v>
      </c>
      <c r="K123">
        <v>35</v>
      </c>
      <c r="AI123">
        <v>2097</v>
      </c>
      <c r="AJ123" t="s">
        <v>266</v>
      </c>
      <c r="AK123">
        <v>114</v>
      </c>
      <c r="AL123" t="s">
        <v>1183</v>
      </c>
    </row>
    <row r="124" spans="1:38" x14ac:dyDescent="0.25">
      <c r="A124">
        <v>476</v>
      </c>
      <c r="B124" s="1">
        <v>166150.90859303853</v>
      </c>
      <c r="D124">
        <v>476</v>
      </c>
      <c r="E124" s="1">
        <v>168180.40999999997</v>
      </c>
      <c r="G124">
        <v>476</v>
      </c>
      <c r="H124" s="1">
        <v>60039.1822252493</v>
      </c>
      <c r="J124">
        <v>476</v>
      </c>
      <c r="K124">
        <v>98</v>
      </c>
      <c r="AI124">
        <v>2104</v>
      </c>
      <c r="AJ124" t="s">
        <v>267</v>
      </c>
      <c r="AK124">
        <v>114</v>
      </c>
      <c r="AL124" t="s">
        <v>1183</v>
      </c>
    </row>
    <row r="125" spans="1:38" x14ac:dyDescent="0.25">
      <c r="A125">
        <v>479</v>
      </c>
      <c r="B125" s="1">
        <v>227981.74144524589</v>
      </c>
      <c r="D125">
        <v>479</v>
      </c>
      <c r="E125" s="1">
        <v>184254.99</v>
      </c>
      <c r="G125">
        <v>479</v>
      </c>
      <c r="H125" s="1">
        <v>64880.236635999856</v>
      </c>
      <c r="J125">
        <v>479</v>
      </c>
      <c r="K125">
        <v>169</v>
      </c>
      <c r="AI125">
        <v>286</v>
      </c>
      <c r="AJ125" t="s">
        <v>268</v>
      </c>
      <c r="AK125">
        <v>115</v>
      </c>
      <c r="AL125" t="s">
        <v>1183</v>
      </c>
    </row>
    <row r="126" spans="1:38" x14ac:dyDescent="0.25">
      <c r="A126">
        <v>480</v>
      </c>
      <c r="B126" s="1">
        <v>462792.53474335076</v>
      </c>
      <c r="D126">
        <v>480</v>
      </c>
      <c r="E126" s="1">
        <v>152802.87</v>
      </c>
      <c r="G126">
        <v>480</v>
      </c>
      <c r="H126" s="1">
        <v>86547.899370891842</v>
      </c>
      <c r="J126">
        <v>480</v>
      </c>
      <c r="K126">
        <v>160</v>
      </c>
      <c r="AI126">
        <v>655</v>
      </c>
      <c r="AJ126" t="s">
        <v>269</v>
      </c>
      <c r="AK126">
        <v>115</v>
      </c>
      <c r="AL126" t="s">
        <v>1183</v>
      </c>
    </row>
    <row r="127" spans="1:38" x14ac:dyDescent="0.25">
      <c r="A127">
        <v>481</v>
      </c>
      <c r="B127" s="1">
        <v>247907.8960308345</v>
      </c>
      <c r="D127">
        <v>481</v>
      </c>
      <c r="E127" s="1">
        <v>133452.03</v>
      </c>
      <c r="G127">
        <v>481</v>
      </c>
      <c r="H127" s="1">
        <v>40619.815436570992</v>
      </c>
      <c r="J127">
        <v>481</v>
      </c>
      <c r="K127">
        <v>75</v>
      </c>
      <c r="AI127">
        <v>1084</v>
      </c>
      <c r="AJ127" t="s">
        <v>270</v>
      </c>
      <c r="AK127">
        <v>115</v>
      </c>
      <c r="AL127" t="s">
        <v>1183</v>
      </c>
    </row>
    <row r="128" spans="1:38" x14ac:dyDescent="0.25">
      <c r="A128">
        <v>483</v>
      </c>
      <c r="B128" s="1">
        <v>5799.8613700362484</v>
      </c>
      <c r="D128">
        <v>483</v>
      </c>
      <c r="E128" s="1">
        <v>0</v>
      </c>
      <c r="G128">
        <v>483</v>
      </c>
      <c r="H128" s="1">
        <v>46082.892102486636</v>
      </c>
      <c r="J128">
        <v>483</v>
      </c>
      <c r="K128">
        <v>15</v>
      </c>
      <c r="AI128">
        <v>1091</v>
      </c>
      <c r="AJ128" t="s">
        <v>271</v>
      </c>
      <c r="AK128">
        <v>115</v>
      </c>
      <c r="AL128" t="s">
        <v>1183</v>
      </c>
    </row>
    <row r="129" spans="1:38" x14ac:dyDescent="0.25">
      <c r="A129">
        <v>484</v>
      </c>
      <c r="B129" s="1">
        <v>90579.800590806</v>
      </c>
      <c r="D129">
        <v>484</v>
      </c>
      <c r="E129" s="1">
        <v>84707.159999999989</v>
      </c>
      <c r="G129">
        <v>484</v>
      </c>
      <c r="H129" s="1">
        <v>47407.450958411559</v>
      </c>
      <c r="J129">
        <v>484</v>
      </c>
      <c r="K129">
        <v>65</v>
      </c>
      <c r="AI129">
        <v>1130</v>
      </c>
      <c r="AJ129" t="s">
        <v>272</v>
      </c>
      <c r="AK129">
        <v>115</v>
      </c>
      <c r="AL129" t="s">
        <v>1183</v>
      </c>
    </row>
    <row r="130" spans="1:38" x14ac:dyDescent="0.25">
      <c r="A130">
        <v>486</v>
      </c>
      <c r="B130" s="1">
        <v>194901.90657052319</v>
      </c>
      <c r="D130">
        <v>486</v>
      </c>
      <c r="E130" s="1">
        <v>112486.28999999996</v>
      </c>
      <c r="G130">
        <v>486</v>
      </c>
      <c r="H130" s="1">
        <v>53312.605434567835</v>
      </c>
      <c r="J130">
        <v>486</v>
      </c>
      <c r="K130">
        <v>67</v>
      </c>
      <c r="AI130">
        <v>1229</v>
      </c>
      <c r="AJ130" t="s">
        <v>273</v>
      </c>
      <c r="AK130">
        <v>115</v>
      </c>
      <c r="AL130" t="s">
        <v>1183</v>
      </c>
    </row>
    <row r="131" spans="1:38" x14ac:dyDescent="0.25">
      <c r="A131">
        <v>488</v>
      </c>
      <c r="B131" s="1">
        <v>0</v>
      </c>
      <c r="D131">
        <v>488</v>
      </c>
      <c r="E131" s="1">
        <v>0</v>
      </c>
      <c r="G131">
        <v>488</v>
      </c>
      <c r="H131" s="1">
        <v>18631.564380448886</v>
      </c>
      <c r="J131">
        <v>488</v>
      </c>
      <c r="K131">
        <v>5</v>
      </c>
      <c r="AI131">
        <v>1255</v>
      </c>
      <c r="AJ131" t="s">
        <v>274</v>
      </c>
      <c r="AK131">
        <v>115</v>
      </c>
      <c r="AL131" t="s">
        <v>1183</v>
      </c>
    </row>
    <row r="132" spans="1:38" x14ac:dyDescent="0.25">
      <c r="A132">
        <v>503</v>
      </c>
      <c r="B132" s="1">
        <v>401633.72643287847</v>
      </c>
      <c r="D132">
        <v>503</v>
      </c>
      <c r="E132" s="1">
        <v>176574.12</v>
      </c>
      <c r="G132">
        <v>503</v>
      </c>
      <c r="H132" s="1">
        <v>56278.640047913024</v>
      </c>
      <c r="J132">
        <v>503</v>
      </c>
      <c r="K132">
        <v>129</v>
      </c>
      <c r="AI132">
        <v>1277</v>
      </c>
      <c r="AJ132" t="s">
        <v>275</v>
      </c>
      <c r="AK132">
        <v>115</v>
      </c>
      <c r="AL132" t="s">
        <v>1183</v>
      </c>
    </row>
    <row r="133" spans="1:38" x14ac:dyDescent="0.25">
      <c r="A133">
        <v>509</v>
      </c>
      <c r="B133" s="1">
        <v>70604.485427745778</v>
      </c>
      <c r="D133">
        <v>509</v>
      </c>
      <c r="E133" s="1">
        <v>48465.74</v>
      </c>
      <c r="G133">
        <v>509</v>
      </c>
      <c r="H133" s="1">
        <v>54369.256427886576</v>
      </c>
      <c r="J133">
        <v>509</v>
      </c>
      <c r="K133">
        <v>67</v>
      </c>
      <c r="AI133">
        <v>1368</v>
      </c>
      <c r="AJ133" t="s">
        <v>276</v>
      </c>
      <c r="AK133">
        <v>115</v>
      </c>
      <c r="AL133" t="s">
        <v>1183</v>
      </c>
    </row>
    <row r="134" spans="1:38" x14ac:dyDescent="0.25">
      <c r="A134">
        <v>513</v>
      </c>
      <c r="B134" s="1">
        <v>16164.099632469104</v>
      </c>
      <c r="D134">
        <v>513</v>
      </c>
      <c r="E134" s="1">
        <v>0</v>
      </c>
      <c r="G134">
        <v>513</v>
      </c>
      <c r="H134" s="1">
        <v>18172.747690769967</v>
      </c>
      <c r="J134">
        <v>513</v>
      </c>
      <c r="K134">
        <v>0</v>
      </c>
      <c r="AI134">
        <v>1453</v>
      </c>
      <c r="AJ134" t="s">
        <v>277</v>
      </c>
      <c r="AK134">
        <v>115</v>
      </c>
      <c r="AL134" t="s">
        <v>1183</v>
      </c>
    </row>
    <row r="135" spans="1:38" x14ac:dyDescent="0.25">
      <c r="A135">
        <v>514</v>
      </c>
      <c r="B135" s="1">
        <v>160899.36579602875</v>
      </c>
      <c r="D135">
        <v>514</v>
      </c>
      <c r="E135" s="1">
        <v>103692.53999999998</v>
      </c>
      <c r="G135">
        <v>514</v>
      </c>
      <c r="H135" s="1">
        <v>66620.894464683399</v>
      </c>
      <c r="J135">
        <v>514</v>
      </c>
      <c r="K135">
        <v>52</v>
      </c>
      <c r="AI135">
        <v>1477</v>
      </c>
      <c r="AJ135" t="s">
        <v>278</v>
      </c>
      <c r="AK135">
        <v>115</v>
      </c>
      <c r="AL135" t="s">
        <v>1183</v>
      </c>
    </row>
    <row r="136" spans="1:38" x14ac:dyDescent="0.25">
      <c r="A136">
        <v>516</v>
      </c>
      <c r="B136" s="1">
        <v>2596.813017019198</v>
      </c>
      <c r="D136">
        <v>516</v>
      </c>
      <c r="E136" s="1">
        <v>0</v>
      </c>
      <c r="G136">
        <v>516</v>
      </c>
      <c r="H136" s="1">
        <v>44288.82968886305</v>
      </c>
      <c r="J136">
        <v>516</v>
      </c>
      <c r="K136">
        <v>5</v>
      </c>
      <c r="AI136">
        <v>1485</v>
      </c>
      <c r="AJ136" t="s">
        <v>279</v>
      </c>
      <c r="AK136">
        <v>115</v>
      </c>
      <c r="AL136" t="s">
        <v>1183</v>
      </c>
    </row>
    <row r="137" spans="1:38" x14ac:dyDescent="0.25">
      <c r="A137">
        <v>520</v>
      </c>
      <c r="B137" s="1">
        <v>246491.7973574776</v>
      </c>
      <c r="D137">
        <v>520</v>
      </c>
      <c r="E137" s="1">
        <v>129488.31999999999</v>
      </c>
      <c r="G137">
        <v>520</v>
      </c>
      <c r="H137" s="1">
        <v>69602.154480894038</v>
      </c>
      <c r="J137">
        <v>520</v>
      </c>
      <c r="K137">
        <v>122</v>
      </c>
      <c r="AI137">
        <v>1523</v>
      </c>
      <c r="AJ137" t="s">
        <v>280</v>
      </c>
      <c r="AK137">
        <v>115</v>
      </c>
      <c r="AL137" t="s">
        <v>1183</v>
      </c>
    </row>
    <row r="138" spans="1:38" x14ac:dyDescent="0.25">
      <c r="A138">
        <v>521</v>
      </c>
      <c r="B138" s="1">
        <v>24133.41570443739</v>
      </c>
      <c r="D138">
        <v>521</v>
      </c>
      <c r="E138" s="1">
        <v>0</v>
      </c>
      <c r="G138">
        <v>521</v>
      </c>
      <c r="H138" s="1">
        <v>61434.994088583451</v>
      </c>
      <c r="J138">
        <v>521</v>
      </c>
      <c r="K138">
        <v>0</v>
      </c>
      <c r="AI138">
        <v>1565</v>
      </c>
      <c r="AJ138" t="s">
        <v>281</v>
      </c>
      <c r="AK138">
        <v>115</v>
      </c>
      <c r="AL138" t="s">
        <v>1183</v>
      </c>
    </row>
    <row r="139" spans="1:38" x14ac:dyDescent="0.25">
      <c r="A139">
        <v>522</v>
      </c>
      <c r="B139" s="1">
        <v>17120.397152081398</v>
      </c>
      <c r="D139">
        <v>522</v>
      </c>
      <c r="E139" s="1">
        <v>0</v>
      </c>
      <c r="G139">
        <v>522</v>
      </c>
      <c r="H139" s="1">
        <v>31679.795291364651</v>
      </c>
      <c r="J139">
        <v>522</v>
      </c>
      <c r="K139">
        <v>10</v>
      </c>
      <c r="AI139">
        <v>1651</v>
      </c>
      <c r="AJ139" t="s">
        <v>282</v>
      </c>
      <c r="AK139">
        <v>115</v>
      </c>
      <c r="AL139" t="s">
        <v>1183</v>
      </c>
    </row>
    <row r="140" spans="1:38" x14ac:dyDescent="0.25">
      <c r="A140">
        <v>523</v>
      </c>
      <c r="B140" s="1">
        <v>189777.750294186</v>
      </c>
      <c r="D140">
        <v>523</v>
      </c>
      <c r="E140" s="1">
        <v>182467.18</v>
      </c>
      <c r="G140">
        <v>523</v>
      </c>
      <c r="H140" s="1">
        <v>76911.937754728744</v>
      </c>
      <c r="J140">
        <v>523</v>
      </c>
      <c r="K140">
        <v>168</v>
      </c>
      <c r="AI140">
        <v>1785</v>
      </c>
      <c r="AJ140" t="s">
        <v>283</v>
      </c>
      <c r="AK140">
        <v>115</v>
      </c>
      <c r="AL140" t="s">
        <v>1183</v>
      </c>
    </row>
    <row r="141" spans="1:38" x14ac:dyDescent="0.25">
      <c r="A141">
        <v>525</v>
      </c>
      <c r="B141" s="1">
        <v>226057.20784702161</v>
      </c>
      <c r="D141">
        <v>525</v>
      </c>
      <c r="E141" s="1">
        <v>154336.04</v>
      </c>
      <c r="G141">
        <v>525</v>
      </c>
      <c r="H141" s="1">
        <v>68965.781961255401</v>
      </c>
      <c r="J141">
        <v>525</v>
      </c>
      <c r="K141">
        <v>133</v>
      </c>
      <c r="AI141">
        <v>1790</v>
      </c>
      <c r="AJ141" t="s">
        <v>284</v>
      </c>
      <c r="AK141">
        <v>115</v>
      </c>
      <c r="AL141" t="s">
        <v>1183</v>
      </c>
    </row>
    <row r="142" spans="1:38" x14ac:dyDescent="0.25">
      <c r="A142">
        <v>527</v>
      </c>
      <c r="B142" s="1">
        <v>231736.56776081008</v>
      </c>
      <c r="D142">
        <v>527</v>
      </c>
      <c r="E142" s="1">
        <v>148468.54999999999</v>
      </c>
      <c r="G142">
        <v>527</v>
      </c>
      <c r="H142" s="1">
        <v>78908.651511091331</v>
      </c>
      <c r="J142">
        <v>527</v>
      </c>
      <c r="K142">
        <v>110</v>
      </c>
      <c r="AI142">
        <v>2028</v>
      </c>
      <c r="AJ142" t="s">
        <v>285</v>
      </c>
      <c r="AK142">
        <v>115</v>
      </c>
      <c r="AL142" t="s">
        <v>1183</v>
      </c>
    </row>
    <row r="143" spans="1:38" x14ac:dyDescent="0.25">
      <c r="A143">
        <v>529</v>
      </c>
      <c r="B143" s="1">
        <v>40925.329332968067</v>
      </c>
      <c r="D143">
        <v>529</v>
      </c>
      <c r="E143" s="1">
        <v>55684.78</v>
      </c>
      <c r="G143">
        <v>529</v>
      </c>
      <c r="H143" s="1">
        <v>21966.453767832245</v>
      </c>
      <c r="J143">
        <v>529</v>
      </c>
      <c r="K143">
        <v>46</v>
      </c>
      <c r="AI143">
        <v>2109</v>
      </c>
      <c r="AJ143" t="s">
        <v>286</v>
      </c>
      <c r="AK143">
        <v>115</v>
      </c>
      <c r="AL143" t="s">
        <v>1183</v>
      </c>
    </row>
    <row r="144" spans="1:38" x14ac:dyDescent="0.25">
      <c r="A144">
        <v>530</v>
      </c>
      <c r="B144" s="1">
        <v>148256.74542439243</v>
      </c>
      <c r="D144">
        <v>530</v>
      </c>
      <c r="E144" s="1">
        <v>73005.070000000007</v>
      </c>
      <c r="G144">
        <v>530</v>
      </c>
      <c r="H144" s="1">
        <v>24769.978731634161</v>
      </c>
      <c r="J144">
        <v>530</v>
      </c>
      <c r="K144">
        <v>43</v>
      </c>
      <c r="AI144">
        <v>2133</v>
      </c>
      <c r="AJ144" t="s">
        <v>287</v>
      </c>
      <c r="AK144">
        <v>115</v>
      </c>
      <c r="AL144" t="s">
        <v>1183</v>
      </c>
    </row>
    <row r="145" spans="1:38" x14ac:dyDescent="0.25">
      <c r="A145">
        <v>531</v>
      </c>
      <c r="B145" s="1">
        <v>240106.91762856816</v>
      </c>
      <c r="D145">
        <v>531</v>
      </c>
      <c r="E145" s="1">
        <v>168844.12999999995</v>
      </c>
      <c r="G145">
        <v>531</v>
      </c>
      <c r="H145" s="1">
        <v>82931.149371978885</v>
      </c>
      <c r="J145">
        <v>531</v>
      </c>
      <c r="K145">
        <v>186</v>
      </c>
      <c r="AI145">
        <v>2134</v>
      </c>
      <c r="AJ145" t="s">
        <v>288</v>
      </c>
      <c r="AK145">
        <v>115</v>
      </c>
      <c r="AL145" t="s">
        <v>1183</v>
      </c>
    </row>
    <row r="146" spans="1:38" x14ac:dyDescent="0.25">
      <c r="A146">
        <v>532</v>
      </c>
      <c r="B146" s="1">
        <v>0</v>
      </c>
      <c r="D146">
        <v>532</v>
      </c>
      <c r="E146" s="1">
        <v>42188.200000000004</v>
      </c>
      <c r="G146">
        <v>532</v>
      </c>
      <c r="H146" s="1">
        <v>40244.738916744536</v>
      </c>
      <c r="J146">
        <v>532</v>
      </c>
      <c r="K146">
        <v>69</v>
      </c>
      <c r="AI146">
        <v>1083</v>
      </c>
      <c r="AJ146" t="s">
        <v>289</v>
      </c>
      <c r="AK146">
        <v>116</v>
      </c>
      <c r="AL146" t="s">
        <v>1183</v>
      </c>
    </row>
    <row r="147" spans="1:38" x14ac:dyDescent="0.25">
      <c r="A147">
        <v>538</v>
      </c>
      <c r="B147" s="1">
        <v>126759.82341614469</v>
      </c>
      <c r="D147">
        <v>538</v>
      </c>
      <c r="E147" s="1">
        <v>109865.45999999999</v>
      </c>
      <c r="G147">
        <v>538</v>
      </c>
      <c r="H147" s="1">
        <v>70282.842379429188</v>
      </c>
      <c r="J147">
        <v>538</v>
      </c>
      <c r="K147">
        <v>74</v>
      </c>
      <c r="AI147">
        <v>1407</v>
      </c>
      <c r="AJ147" t="s">
        <v>290</v>
      </c>
      <c r="AK147">
        <v>116</v>
      </c>
      <c r="AL147" t="s">
        <v>1183</v>
      </c>
    </row>
    <row r="148" spans="1:38" x14ac:dyDescent="0.25">
      <c r="A148">
        <v>539</v>
      </c>
      <c r="B148" s="1">
        <v>242245.65267262171</v>
      </c>
      <c r="D148">
        <v>539</v>
      </c>
      <c r="E148" s="1">
        <v>116428.17000000001</v>
      </c>
      <c r="G148">
        <v>539</v>
      </c>
      <c r="H148" s="1">
        <v>148205.59011857267</v>
      </c>
      <c r="J148">
        <v>539</v>
      </c>
      <c r="K148">
        <v>75</v>
      </c>
      <c r="AI148">
        <v>1817</v>
      </c>
      <c r="AJ148" t="s">
        <v>291</v>
      </c>
      <c r="AK148">
        <v>116</v>
      </c>
      <c r="AL148" t="s">
        <v>1183</v>
      </c>
    </row>
    <row r="149" spans="1:38" x14ac:dyDescent="0.25">
      <c r="A149">
        <v>545</v>
      </c>
      <c r="B149" s="1">
        <v>0</v>
      </c>
      <c r="D149">
        <v>545</v>
      </c>
      <c r="E149" s="1">
        <v>0</v>
      </c>
      <c r="G149">
        <v>545</v>
      </c>
      <c r="H149" s="1">
        <v>56082.546348118194</v>
      </c>
      <c r="J149">
        <v>545</v>
      </c>
      <c r="K149">
        <v>30</v>
      </c>
      <c r="AI149">
        <v>1952</v>
      </c>
      <c r="AJ149" t="s">
        <v>292</v>
      </c>
      <c r="AK149">
        <v>116</v>
      </c>
      <c r="AL149" t="s">
        <v>1183</v>
      </c>
    </row>
    <row r="150" spans="1:38" x14ac:dyDescent="0.25">
      <c r="A150">
        <v>546</v>
      </c>
      <c r="B150" s="1">
        <v>7198.6307557754608</v>
      </c>
      <c r="D150">
        <v>546</v>
      </c>
      <c r="E150" s="1">
        <v>0</v>
      </c>
      <c r="G150">
        <v>546</v>
      </c>
      <c r="H150" s="1">
        <v>25559.189907079621</v>
      </c>
      <c r="J150">
        <v>546</v>
      </c>
      <c r="K150">
        <v>85</v>
      </c>
      <c r="AI150">
        <v>2082</v>
      </c>
      <c r="AJ150" t="s">
        <v>293</v>
      </c>
      <c r="AK150">
        <v>116</v>
      </c>
      <c r="AL150" t="s">
        <v>1183</v>
      </c>
    </row>
    <row r="151" spans="1:38" x14ac:dyDescent="0.25">
      <c r="A151">
        <v>547</v>
      </c>
      <c r="B151" s="1">
        <v>25347.713745013923</v>
      </c>
      <c r="D151">
        <v>547</v>
      </c>
      <c r="E151" s="1">
        <v>39783.409999999996</v>
      </c>
      <c r="G151">
        <v>547</v>
      </c>
      <c r="H151" s="1">
        <v>74398.677995586098</v>
      </c>
      <c r="J151">
        <v>547</v>
      </c>
      <c r="K151">
        <v>37</v>
      </c>
      <c r="AI151">
        <v>70</v>
      </c>
      <c r="AJ151" t="s">
        <v>294</v>
      </c>
      <c r="AK151">
        <v>117</v>
      </c>
      <c r="AL151" t="s">
        <v>1183</v>
      </c>
    </row>
    <row r="152" spans="1:38" x14ac:dyDescent="0.25">
      <c r="A152">
        <v>590</v>
      </c>
      <c r="B152" s="1">
        <v>212386.67027326766</v>
      </c>
      <c r="D152">
        <v>590</v>
      </c>
      <c r="E152" s="1">
        <v>140873.65</v>
      </c>
      <c r="G152">
        <v>590</v>
      </c>
      <c r="H152" s="1">
        <v>61168.855943082366</v>
      </c>
      <c r="J152">
        <v>590</v>
      </c>
      <c r="K152">
        <v>101</v>
      </c>
      <c r="AI152">
        <v>73</v>
      </c>
      <c r="AJ152" t="s">
        <v>295</v>
      </c>
      <c r="AK152">
        <v>117</v>
      </c>
      <c r="AL152" t="s">
        <v>1183</v>
      </c>
    </row>
    <row r="153" spans="1:38" x14ac:dyDescent="0.25">
      <c r="A153">
        <v>603</v>
      </c>
      <c r="B153" s="1">
        <v>1869.2680222713379</v>
      </c>
      <c r="D153">
        <v>603</v>
      </c>
      <c r="E153" s="1">
        <v>0</v>
      </c>
      <c r="G153">
        <v>603</v>
      </c>
      <c r="H153" s="1">
        <v>53650.007052484179</v>
      </c>
      <c r="J153">
        <v>603</v>
      </c>
      <c r="K153">
        <v>10</v>
      </c>
      <c r="AI153">
        <v>476</v>
      </c>
      <c r="AJ153" t="s">
        <v>296</v>
      </c>
      <c r="AK153">
        <v>117</v>
      </c>
      <c r="AL153" t="s">
        <v>1183</v>
      </c>
    </row>
    <row r="154" spans="1:38" x14ac:dyDescent="0.25">
      <c r="A154">
        <v>608</v>
      </c>
      <c r="B154" s="1">
        <v>144830.38181585734</v>
      </c>
      <c r="D154">
        <v>608</v>
      </c>
      <c r="E154" s="1">
        <v>130650.67000000001</v>
      </c>
      <c r="G154">
        <v>608</v>
      </c>
      <c r="H154" s="1">
        <v>47786.003341600859</v>
      </c>
      <c r="J154">
        <v>608</v>
      </c>
      <c r="K154">
        <v>154</v>
      </c>
      <c r="AI154">
        <v>1296</v>
      </c>
      <c r="AJ154" t="s">
        <v>297</v>
      </c>
      <c r="AK154">
        <v>117</v>
      </c>
      <c r="AL154" t="s">
        <v>1183</v>
      </c>
    </row>
    <row r="155" spans="1:38" x14ac:dyDescent="0.25">
      <c r="A155">
        <v>622</v>
      </c>
      <c r="B155" s="1">
        <v>29577.836986950206</v>
      </c>
      <c r="D155">
        <v>622</v>
      </c>
      <c r="E155" s="1">
        <v>25563.559999999994</v>
      </c>
      <c r="G155">
        <v>622</v>
      </c>
      <c r="H155" s="1">
        <v>59871.000942439612</v>
      </c>
      <c r="J155">
        <v>622</v>
      </c>
      <c r="K155">
        <v>30</v>
      </c>
      <c r="AI155">
        <v>1297</v>
      </c>
      <c r="AJ155" t="s">
        <v>298</v>
      </c>
      <c r="AK155">
        <v>117</v>
      </c>
      <c r="AL155" t="s">
        <v>1183</v>
      </c>
    </row>
    <row r="156" spans="1:38" x14ac:dyDescent="0.25">
      <c r="A156">
        <v>623</v>
      </c>
      <c r="B156" s="1">
        <v>121670.03832167745</v>
      </c>
      <c r="D156">
        <v>623</v>
      </c>
      <c r="E156" s="1">
        <v>91762.140000000014</v>
      </c>
      <c r="G156">
        <v>623</v>
      </c>
      <c r="H156" s="1">
        <v>48932.289685458367</v>
      </c>
      <c r="J156">
        <v>623</v>
      </c>
      <c r="K156">
        <v>87</v>
      </c>
      <c r="AI156">
        <v>1298</v>
      </c>
      <c r="AJ156" t="s">
        <v>299</v>
      </c>
      <c r="AK156">
        <v>117</v>
      </c>
      <c r="AL156" t="s">
        <v>1183</v>
      </c>
    </row>
    <row r="157" spans="1:38" x14ac:dyDescent="0.25">
      <c r="A157">
        <v>627</v>
      </c>
      <c r="B157" s="1">
        <v>35589.559289611032</v>
      </c>
      <c r="D157">
        <v>627</v>
      </c>
      <c r="E157" s="1">
        <v>49558.31</v>
      </c>
      <c r="G157">
        <v>627</v>
      </c>
      <c r="H157" s="1">
        <v>79505.772740874119</v>
      </c>
      <c r="J157">
        <v>627</v>
      </c>
      <c r="K157">
        <v>54</v>
      </c>
      <c r="AI157">
        <v>1308</v>
      </c>
      <c r="AJ157" t="s">
        <v>300</v>
      </c>
      <c r="AK157">
        <v>117</v>
      </c>
      <c r="AL157" t="s">
        <v>1183</v>
      </c>
    </row>
    <row r="158" spans="1:38" x14ac:dyDescent="0.25">
      <c r="A158">
        <v>637</v>
      </c>
      <c r="B158" s="1">
        <v>87615.123141652497</v>
      </c>
      <c r="D158">
        <v>637</v>
      </c>
      <c r="E158" s="1">
        <v>56194.239999999983</v>
      </c>
      <c r="G158">
        <v>637</v>
      </c>
      <c r="H158" s="1">
        <v>50968.550541760676</v>
      </c>
      <c r="J158">
        <v>637</v>
      </c>
      <c r="K158">
        <v>34</v>
      </c>
      <c r="AI158">
        <v>1310</v>
      </c>
      <c r="AJ158" t="s">
        <v>301</v>
      </c>
      <c r="AK158">
        <v>117</v>
      </c>
      <c r="AL158" t="s">
        <v>1183</v>
      </c>
    </row>
    <row r="159" spans="1:38" x14ac:dyDescent="0.25">
      <c r="A159">
        <v>639</v>
      </c>
      <c r="B159" s="1">
        <v>69587.743671011718</v>
      </c>
      <c r="D159">
        <v>639</v>
      </c>
      <c r="E159" s="1">
        <v>145801.58999999997</v>
      </c>
      <c r="G159">
        <v>639</v>
      </c>
      <c r="H159" s="1">
        <v>68368.147458717183</v>
      </c>
      <c r="J159">
        <v>639</v>
      </c>
      <c r="K159">
        <v>79</v>
      </c>
      <c r="AI159">
        <v>1313</v>
      </c>
      <c r="AJ159" t="s">
        <v>302</v>
      </c>
      <c r="AK159">
        <v>117</v>
      </c>
      <c r="AL159" t="s">
        <v>1183</v>
      </c>
    </row>
    <row r="160" spans="1:38" x14ac:dyDescent="0.25">
      <c r="A160">
        <v>642</v>
      </c>
      <c r="B160" s="1">
        <v>115888.18340433604</v>
      </c>
      <c r="D160">
        <v>642</v>
      </c>
      <c r="E160" s="1">
        <v>45903.55</v>
      </c>
      <c r="G160">
        <v>642</v>
      </c>
      <c r="H160" s="1">
        <v>34368.68187162486</v>
      </c>
      <c r="J160">
        <v>642</v>
      </c>
      <c r="K160">
        <v>35</v>
      </c>
      <c r="AI160">
        <v>1314</v>
      </c>
      <c r="AJ160" t="s">
        <v>303</v>
      </c>
      <c r="AK160">
        <v>117</v>
      </c>
      <c r="AL160" t="s">
        <v>1183</v>
      </c>
    </row>
    <row r="161" spans="1:38" x14ac:dyDescent="0.25">
      <c r="A161">
        <v>648</v>
      </c>
      <c r="B161" s="1">
        <v>1430.1402656980954</v>
      </c>
      <c r="D161">
        <v>648</v>
      </c>
      <c r="E161" s="1">
        <v>0</v>
      </c>
      <c r="G161">
        <v>648</v>
      </c>
      <c r="H161" s="1">
        <v>31583.387143344506</v>
      </c>
      <c r="J161">
        <v>648</v>
      </c>
      <c r="K161">
        <v>0</v>
      </c>
      <c r="AI161">
        <v>1315</v>
      </c>
      <c r="AJ161" t="s">
        <v>304</v>
      </c>
      <c r="AK161">
        <v>117</v>
      </c>
      <c r="AL161" t="s">
        <v>1183</v>
      </c>
    </row>
    <row r="162" spans="1:38" x14ac:dyDescent="0.25">
      <c r="A162">
        <v>652</v>
      </c>
      <c r="B162" s="1">
        <v>224278.76273271843</v>
      </c>
      <c r="D162">
        <v>652</v>
      </c>
      <c r="E162" s="1">
        <v>154324.85999999996</v>
      </c>
      <c r="G162">
        <v>652</v>
      </c>
      <c r="H162" s="1">
        <v>69666.633492784225</v>
      </c>
      <c r="J162">
        <v>652</v>
      </c>
      <c r="K162">
        <v>140</v>
      </c>
      <c r="AI162">
        <v>1323</v>
      </c>
      <c r="AJ162" t="s">
        <v>305</v>
      </c>
      <c r="AK162">
        <v>117</v>
      </c>
      <c r="AL162" t="s">
        <v>1183</v>
      </c>
    </row>
    <row r="163" spans="1:38" x14ac:dyDescent="0.25">
      <c r="A163">
        <v>655</v>
      </c>
      <c r="B163" s="1">
        <v>0</v>
      </c>
      <c r="D163">
        <v>655</v>
      </c>
      <c r="E163" s="1">
        <v>0</v>
      </c>
      <c r="G163">
        <v>655</v>
      </c>
      <c r="H163" s="1">
        <v>43390.917097668404</v>
      </c>
      <c r="J163">
        <v>655</v>
      </c>
      <c r="K163">
        <v>72</v>
      </c>
      <c r="AI163">
        <v>1325</v>
      </c>
      <c r="AJ163" t="s">
        <v>306</v>
      </c>
      <c r="AK163">
        <v>117</v>
      </c>
      <c r="AL163" t="s">
        <v>1183</v>
      </c>
    </row>
    <row r="164" spans="1:38" x14ac:dyDescent="0.25">
      <c r="A164">
        <v>673</v>
      </c>
      <c r="B164" s="1">
        <v>27564.629263870738</v>
      </c>
      <c r="D164">
        <v>673</v>
      </c>
      <c r="E164" s="1">
        <v>0</v>
      </c>
      <c r="G164">
        <v>673</v>
      </c>
      <c r="H164" s="1">
        <v>39840.53115129561</v>
      </c>
      <c r="J164">
        <v>673</v>
      </c>
      <c r="K164">
        <v>68</v>
      </c>
      <c r="AI164">
        <v>1334</v>
      </c>
      <c r="AJ164" t="s">
        <v>307</v>
      </c>
      <c r="AK164">
        <v>117</v>
      </c>
      <c r="AL164" t="s">
        <v>1183</v>
      </c>
    </row>
    <row r="165" spans="1:38" x14ac:dyDescent="0.25">
      <c r="A165">
        <v>676</v>
      </c>
      <c r="B165" s="1">
        <v>108197.48936454277</v>
      </c>
      <c r="D165">
        <v>676</v>
      </c>
      <c r="E165" s="1">
        <v>82179.230000000025</v>
      </c>
      <c r="G165">
        <v>676</v>
      </c>
      <c r="H165" s="1">
        <v>66953.833808967232</v>
      </c>
      <c r="J165">
        <v>676</v>
      </c>
      <c r="K165">
        <v>47</v>
      </c>
      <c r="AI165">
        <v>1569</v>
      </c>
      <c r="AJ165" t="s">
        <v>308</v>
      </c>
      <c r="AK165">
        <v>117</v>
      </c>
      <c r="AL165" t="s">
        <v>1183</v>
      </c>
    </row>
    <row r="166" spans="1:38" x14ac:dyDescent="0.25">
      <c r="A166">
        <v>680</v>
      </c>
      <c r="B166" s="1">
        <v>1531.2005182782423</v>
      </c>
      <c r="D166">
        <v>680</v>
      </c>
      <c r="E166" s="1">
        <v>0</v>
      </c>
      <c r="G166">
        <v>680</v>
      </c>
      <c r="H166" s="1">
        <v>31656.136055061492</v>
      </c>
      <c r="J166">
        <v>680</v>
      </c>
      <c r="K166">
        <v>32</v>
      </c>
      <c r="AI166">
        <v>1610</v>
      </c>
      <c r="AJ166" t="s">
        <v>309</v>
      </c>
      <c r="AK166">
        <v>117</v>
      </c>
      <c r="AL166" t="s">
        <v>1183</v>
      </c>
    </row>
    <row r="167" spans="1:38" x14ac:dyDescent="0.25">
      <c r="A167">
        <v>685</v>
      </c>
      <c r="B167" s="1">
        <v>0</v>
      </c>
      <c r="D167">
        <v>685</v>
      </c>
      <c r="E167" s="1">
        <v>0</v>
      </c>
      <c r="G167">
        <v>685</v>
      </c>
      <c r="H167" s="1">
        <v>33621.245220560093</v>
      </c>
      <c r="J167">
        <v>685</v>
      </c>
      <c r="K167">
        <v>15</v>
      </c>
      <c r="AI167">
        <v>1627</v>
      </c>
      <c r="AJ167" t="s">
        <v>310</v>
      </c>
      <c r="AK167">
        <v>117</v>
      </c>
      <c r="AL167" t="s">
        <v>1183</v>
      </c>
    </row>
    <row r="168" spans="1:38" x14ac:dyDescent="0.25">
      <c r="A168">
        <v>718</v>
      </c>
      <c r="B168" s="1">
        <v>3482.7867944698</v>
      </c>
      <c r="D168">
        <v>718</v>
      </c>
      <c r="E168" s="1">
        <v>143485.73000000001</v>
      </c>
      <c r="G168">
        <v>718</v>
      </c>
      <c r="H168" s="1">
        <v>64863.823916936148</v>
      </c>
      <c r="J168">
        <v>718</v>
      </c>
      <c r="K168">
        <v>120</v>
      </c>
      <c r="AI168">
        <v>1700</v>
      </c>
      <c r="AJ168" t="s">
        <v>311</v>
      </c>
      <c r="AK168">
        <v>117</v>
      </c>
      <c r="AL168" t="s">
        <v>1183</v>
      </c>
    </row>
    <row r="169" spans="1:38" x14ac:dyDescent="0.25">
      <c r="A169">
        <v>723</v>
      </c>
      <c r="B169" s="1">
        <v>314658.69770075887</v>
      </c>
      <c r="D169">
        <v>723</v>
      </c>
      <c r="E169" s="1">
        <v>132597.51000000004</v>
      </c>
      <c r="G169">
        <v>723</v>
      </c>
      <c r="H169" s="1">
        <v>81058.585836016486</v>
      </c>
      <c r="J169">
        <v>723</v>
      </c>
      <c r="K169">
        <v>113</v>
      </c>
      <c r="AI169">
        <v>1753</v>
      </c>
      <c r="AJ169" t="s">
        <v>312</v>
      </c>
      <c r="AK169">
        <v>117</v>
      </c>
      <c r="AL169" t="s">
        <v>1183</v>
      </c>
    </row>
    <row r="170" spans="1:38" x14ac:dyDescent="0.25">
      <c r="A170">
        <v>725</v>
      </c>
      <c r="B170" s="1">
        <v>29108.199209149989</v>
      </c>
      <c r="D170">
        <v>725</v>
      </c>
      <c r="E170" s="1">
        <v>33742.280000000006</v>
      </c>
      <c r="G170">
        <v>725</v>
      </c>
      <c r="H170" s="1">
        <v>27824.979920175596</v>
      </c>
      <c r="J170">
        <v>725</v>
      </c>
      <c r="K170">
        <v>66</v>
      </c>
      <c r="AI170">
        <v>1802</v>
      </c>
      <c r="AJ170" t="s">
        <v>313</v>
      </c>
      <c r="AK170">
        <v>117</v>
      </c>
      <c r="AL170" t="s">
        <v>1183</v>
      </c>
    </row>
    <row r="171" spans="1:38" x14ac:dyDescent="0.25">
      <c r="A171">
        <v>734</v>
      </c>
      <c r="B171" s="1">
        <v>25204.853510032957</v>
      </c>
      <c r="D171">
        <v>734</v>
      </c>
      <c r="E171" s="1">
        <v>0</v>
      </c>
      <c r="G171">
        <v>734</v>
      </c>
      <c r="H171" s="1">
        <v>27515.115131285667</v>
      </c>
      <c r="J171">
        <v>734</v>
      </c>
      <c r="K171">
        <v>51</v>
      </c>
      <c r="AI171">
        <v>1814</v>
      </c>
      <c r="AJ171" t="s">
        <v>314</v>
      </c>
      <c r="AK171">
        <v>117</v>
      </c>
      <c r="AL171" t="s">
        <v>1183</v>
      </c>
    </row>
    <row r="172" spans="1:38" x14ac:dyDescent="0.25">
      <c r="A172">
        <v>735</v>
      </c>
      <c r="B172" s="1">
        <v>70437.606570754375</v>
      </c>
      <c r="D172">
        <v>735</v>
      </c>
      <c r="E172" s="1">
        <v>90091.85</v>
      </c>
      <c r="G172">
        <v>735</v>
      </c>
      <c r="H172" s="1">
        <v>43156.71466856909</v>
      </c>
      <c r="J172">
        <v>735</v>
      </c>
      <c r="K172">
        <v>93</v>
      </c>
      <c r="AI172">
        <v>1919</v>
      </c>
      <c r="AJ172" t="s">
        <v>315</v>
      </c>
      <c r="AK172">
        <v>117</v>
      </c>
      <c r="AL172" t="s">
        <v>1183</v>
      </c>
    </row>
    <row r="173" spans="1:38" x14ac:dyDescent="0.25">
      <c r="A173">
        <v>739</v>
      </c>
      <c r="B173" s="1">
        <v>5885.3907201294796</v>
      </c>
      <c r="D173">
        <v>739</v>
      </c>
      <c r="E173" s="1">
        <v>0</v>
      </c>
      <c r="G173">
        <v>739</v>
      </c>
      <c r="H173" s="1">
        <v>65786.441122679418</v>
      </c>
      <c r="J173">
        <v>739</v>
      </c>
      <c r="K173">
        <v>37</v>
      </c>
      <c r="AI173">
        <v>1921</v>
      </c>
      <c r="AJ173" t="s">
        <v>316</v>
      </c>
      <c r="AK173">
        <v>117</v>
      </c>
      <c r="AL173" t="s">
        <v>1183</v>
      </c>
    </row>
    <row r="174" spans="1:38" x14ac:dyDescent="0.25">
      <c r="A174">
        <v>741</v>
      </c>
      <c r="B174" s="1">
        <v>0</v>
      </c>
      <c r="D174">
        <v>740</v>
      </c>
      <c r="E174" s="1">
        <v>0</v>
      </c>
      <c r="G174">
        <v>740</v>
      </c>
      <c r="H174" s="1">
        <v>29707.09328484306</v>
      </c>
      <c r="J174">
        <v>740</v>
      </c>
      <c r="K174">
        <v>0</v>
      </c>
      <c r="AI174">
        <v>44</v>
      </c>
      <c r="AJ174" t="s">
        <v>317</v>
      </c>
      <c r="AK174">
        <v>118</v>
      </c>
      <c r="AL174" t="s">
        <v>1183</v>
      </c>
    </row>
    <row r="175" spans="1:38" x14ac:dyDescent="0.25">
      <c r="A175">
        <v>747</v>
      </c>
      <c r="B175" s="1">
        <v>201542.72166549574</v>
      </c>
      <c r="D175">
        <v>741</v>
      </c>
      <c r="E175" s="1">
        <v>0</v>
      </c>
      <c r="G175">
        <v>741</v>
      </c>
      <c r="H175" s="1">
        <v>22337.667941299627</v>
      </c>
      <c r="J175">
        <v>741</v>
      </c>
      <c r="K175">
        <v>15</v>
      </c>
      <c r="AI175">
        <v>425</v>
      </c>
      <c r="AJ175" t="s">
        <v>318</v>
      </c>
      <c r="AK175">
        <v>118</v>
      </c>
      <c r="AL175" t="s">
        <v>1183</v>
      </c>
    </row>
    <row r="176" spans="1:38" x14ac:dyDescent="0.25">
      <c r="A176">
        <v>858</v>
      </c>
      <c r="B176" s="1">
        <v>6218.8542953354499</v>
      </c>
      <c r="D176">
        <v>747</v>
      </c>
      <c r="E176" s="1">
        <v>198554.04</v>
      </c>
      <c r="G176">
        <v>747</v>
      </c>
      <c r="H176" s="1">
        <v>113766.3790986918</v>
      </c>
      <c r="J176">
        <v>747</v>
      </c>
      <c r="K176">
        <v>220</v>
      </c>
      <c r="AI176">
        <v>527</v>
      </c>
      <c r="AJ176" t="s">
        <v>319</v>
      </c>
      <c r="AK176">
        <v>118</v>
      </c>
      <c r="AL176" t="s">
        <v>1183</v>
      </c>
    </row>
    <row r="177" spans="1:38" x14ac:dyDescent="0.25">
      <c r="A177">
        <v>880</v>
      </c>
      <c r="B177" s="1">
        <v>348843.23319319298</v>
      </c>
      <c r="D177">
        <v>858</v>
      </c>
      <c r="E177" s="1">
        <v>77612.55</v>
      </c>
      <c r="G177">
        <v>858</v>
      </c>
      <c r="H177" s="1">
        <v>88843.840993109829</v>
      </c>
      <c r="J177">
        <v>858</v>
      </c>
      <c r="K177">
        <v>88</v>
      </c>
      <c r="AI177">
        <v>1301</v>
      </c>
      <c r="AJ177" t="s">
        <v>320</v>
      </c>
      <c r="AK177">
        <v>118</v>
      </c>
      <c r="AL177" t="s">
        <v>1183</v>
      </c>
    </row>
    <row r="178" spans="1:38" x14ac:dyDescent="0.25">
      <c r="A178">
        <v>898</v>
      </c>
      <c r="B178" s="1">
        <v>88771.328988918089</v>
      </c>
      <c r="D178">
        <v>880</v>
      </c>
      <c r="E178" s="1">
        <v>129247.18000000002</v>
      </c>
      <c r="G178">
        <v>880</v>
      </c>
      <c r="H178" s="1">
        <v>93010.160889872815</v>
      </c>
      <c r="J178">
        <v>880</v>
      </c>
      <c r="K178">
        <v>132</v>
      </c>
      <c r="AI178">
        <v>1321</v>
      </c>
      <c r="AJ178" t="s">
        <v>321</v>
      </c>
      <c r="AK178">
        <v>118</v>
      </c>
      <c r="AL178" t="s">
        <v>1183</v>
      </c>
    </row>
    <row r="179" spans="1:38" x14ac:dyDescent="0.25">
      <c r="A179">
        <v>907</v>
      </c>
      <c r="B179" s="1">
        <v>54769.661718418203</v>
      </c>
      <c r="D179">
        <v>898</v>
      </c>
      <c r="E179" s="1">
        <v>71303.09</v>
      </c>
      <c r="G179">
        <v>898</v>
      </c>
      <c r="H179" s="1">
        <v>42852.37959646243</v>
      </c>
      <c r="J179">
        <v>898</v>
      </c>
      <c r="K179">
        <v>63</v>
      </c>
      <c r="AI179">
        <v>1322</v>
      </c>
      <c r="AJ179" t="s">
        <v>322</v>
      </c>
      <c r="AK179">
        <v>118</v>
      </c>
      <c r="AL179" t="s">
        <v>1183</v>
      </c>
    </row>
    <row r="180" spans="1:38" x14ac:dyDescent="0.25">
      <c r="A180">
        <v>910</v>
      </c>
      <c r="B180" s="1">
        <v>155880.95314020236</v>
      </c>
      <c r="D180">
        <v>907</v>
      </c>
      <c r="E180" s="1">
        <v>60560.430000000008</v>
      </c>
      <c r="G180">
        <v>907</v>
      </c>
      <c r="H180" s="1">
        <v>33827.418706410288</v>
      </c>
      <c r="J180">
        <v>907</v>
      </c>
      <c r="K180">
        <v>56</v>
      </c>
      <c r="AI180">
        <v>1324</v>
      </c>
      <c r="AJ180" t="s">
        <v>323</v>
      </c>
      <c r="AK180">
        <v>118</v>
      </c>
      <c r="AL180" t="s">
        <v>1183</v>
      </c>
    </row>
    <row r="181" spans="1:38" x14ac:dyDescent="0.25">
      <c r="A181">
        <v>912</v>
      </c>
      <c r="B181" s="1">
        <v>209.66301981238553</v>
      </c>
      <c r="D181">
        <v>910</v>
      </c>
      <c r="E181" s="1">
        <v>106141.66000000002</v>
      </c>
      <c r="G181">
        <v>910</v>
      </c>
      <c r="H181" s="1">
        <v>64973.390242646521</v>
      </c>
      <c r="J181">
        <v>910</v>
      </c>
      <c r="K181">
        <v>79</v>
      </c>
      <c r="AI181">
        <v>1330</v>
      </c>
      <c r="AJ181" t="s">
        <v>324</v>
      </c>
      <c r="AK181">
        <v>118</v>
      </c>
      <c r="AL181" t="s">
        <v>1183</v>
      </c>
    </row>
    <row r="182" spans="1:38" x14ac:dyDescent="0.25">
      <c r="A182">
        <v>913</v>
      </c>
      <c r="B182" s="1">
        <v>169847.37129665885</v>
      </c>
      <c r="D182">
        <v>912</v>
      </c>
      <c r="E182" s="1">
        <v>0</v>
      </c>
      <c r="G182">
        <v>912</v>
      </c>
      <c r="H182" s="1">
        <v>39265.27147448303</v>
      </c>
      <c r="J182">
        <v>912</v>
      </c>
      <c r="K182">
        <v>10</v>
      </c>
      <c r="AI182">
        <v>1331</v>
      </c>
      <c r="AJ182" t="s">
        <v>325</v>
      </c>
      <c r="AK182">
        <v>118</v>
      </c>
      <c r="AL182" t="s">
        <v>1183</v>
      </c>
    </row>
    <row r="183" spans="1:38" x14ac:dyDescent="0.25">
      <c r="A183">
        <v>914</v>
      </c>
      <c r="B183" s="1">
        <v>14032.34605837934</v>
      </c>
      <c r="D183">
        <v>913</v>
      </c>
      <c r="E183" s="1">
        <v>188492.19000000003</v>
      </c>
      <c r="G183">
        <v>913</v>
      </c>
      <c r="H183" s="1">
        <v>119271.39152452863</v>
      </c>
      <c r="J183">
        <v>913</v>
      </c>
      <c r="K183">
        <v>129</v>
      </c>
      <c r="AI183">
        <v>1333</v>
      </c>
      <c r="AJ183" t="s">
        <v>326</v>
      </c>
      <c r="AK183">
        <v>118</v>
      </c>
      <c r="AL183" t="s">
        <v>1183</v>
      </c>
    </row>
    <row r="184" spans="1:38" x14ac:dyDescent="0.25">
      <c r="A184">
        <v>929</v>
      </c>
      <c r="B184" s="1">
        <v>90239.555966081156</v>
      </c>
      <c r="D184">
        <v>914</v>
      </c>
      <c r="E184" s="1">
        <v>70641.319999999992</v>
      </c>
      <c r="G184">
        <v>914</v>
      </c>
      <c r="H184" s="1">
        <v>43424.822681546728</v>
      </c>
      <c r="J184">
        <v>914</v>
      </c>
      <c r="K184">
        <v>54</v>
      </c>
      <c r="AI184">
        <v>1503</v>
      </c>
      <c r="AJ184" t="s">
        <v>327</v>
      </c>
      <c r="AK184">
        <v>118</v>
      </c>
      <c r="AL184" t="s">
        <v>1183</v>
      </c>
    </row>
    <row r="185" spans="1:38" x14ac:dyDescent="0.25">
      <c r="A185">
        <v>931</v>
      </c>
      <c r="B185" s="1">
        <v>105626.71579138226</v>
      </c>
      <c r="D185">
        <v>929</v>
      </c>
      <c r="E185" s="1">
        <v>87998.810000000012</v>
      </c>
      <c r="G185">
        <v>929</v>
      </c>
      <c r="H185" s="1">
        <v>64032.782419868861</v>
      </c>
      <c r="J185">
        <v>929</v>
      </c>
      <c r="K185">
        <v>42</v>
      </c>
      <c r="AI185">
        <v>1654</v>
      </c>
      <c r="AJ185" t="s">
        <v>328</v>
      </c>
      <c r="AK185">
        <v>118</v>
      </c>
      <c r="AL185" t="s">
        <v>1183</v>
      </c>
    </row>
    <row r="186" spans="1:38" x14ac:dyDescent="0.25">
      <c r="A186">
        <v>933</v>
      </c>
      <c r="B186" s="1">
        <v>102022.35611701745</v>
      </c>
      <c r="D186">
        <v>931</v>
      </c>
      <c r="E186" s="1">
        <v>91091.36000000003</v>
      </c>
      <c r="G186">
        <v>931</v>
      </c>
      <c r="H186" s="1">
        <v>46989.450614727342</v>
      </c>
      <c r="J186">
        <v>931</v>
      </c>
      <c r="K186">
        <v>78</v>
      </c>
      <c r="AI186">
        <v>1698</v>
      </c>
      <c r="AJ186" t="s">
        <v>329</v>
      </c>
      <c r="AK186">
        <v>118</v>
      </c>
      <c r="AL186" t="s">
        <v>1183</v>
      </c>
    </row>
    <row r="187" spans="1:38" x14ac:dyDescent="0.25">
      <c r="A187">
        <v>935</v>
      </c>
      <c r="B187" s="1">
        <v>0</v>
      </c>
      <c r="D187">
        <v>933</v>
      </c>
      <c r="E187" s="1">
        <v>83231.34</v>
      </c>
      <c r="G187">
        <v>933</v>
      </c>
      <c r="H187" s="1">
        <v>85208.180864451162</v>
      </c>
      <c r="J187">
        <v>933</v>
      </c>
      <c r="K187">
        <v>79</v>
      </c>
      <c r="AI187">
        <v>1733</v>
      </c>
      <c r="AJ187" t="s">
        <v>330</v>
      </c>
      <c r="AK187">
        <v>118</v>
      </c>
      <c r="AL187" t="s">
        <v>1183</v>
      </c>
    </row>
    <row r="188" spans="1:38" x14ac:dyDescent="0.25">
      <c r="A188">
        <v>941</v>
      </c>
      <c r="B188" s="1">
        <v>16385.882245187058</v>
      </c>
      <c r="D188">
        <v>935</v>
      </c>
      <c r="E188" s="1">
        <v>0</v>
      </c>
      <c r="G188">
        <v>935</v>
      </c>
      <c r="H188" s="1">
        <v>39811.47600533349</v>
      </c>
      <c r="J188">
        <v>935</v>
      </c>
      <c r="K188">
        <v>15</v>
      </c>
      <c r="AI188">
        <v>1783</v>
      </c>
      <c r="AJ188" t="s">
        <v>331</v>
      </c>
      <c r="AK188">
        <v>118</v>
      </c>
      <c r="AL188" t="s">
        <v>1183</v>
      </c>
    </row>
    <row r="189" spans="1:38" x14ac:dyDescent="0.25">
      <c r="A189">
        <v>943</v>
      </c>
      <c r="B189" s="1">
        <v>232728.70977401864</v>
      </c>
      <c r="D189">
        <v>941</v>
      </c>
      <c r="E189" s="1">
        <v>51830.790000000008</v>
      </c>
      <c r="G189">
        <v>941</v>
      </c>
      <c r="H189" s="1">
        <v>42999.008277409957</v>
      </c>
      <c r="J189">
        <v>941</v>
      </c>
      <c r="K189">
        <v>89</v>
      </c>
      <c r="AI189">
        <v>1805</v>
      </c>
      <c r="AJ189" t="s">
        <v>332</v>
      </c>
      <c r="AK189">
        <v>118</v>
      </c>
      <c r="AL189" t="s">
        <v>1183</v>
      </c>
    </row>
    <row r="190" spans="1:38" x14ac:dyDescent="0.25">
      <c r="A190">
        <v>952</v>
      </c>
      <c r="B190" s="1">
        <v>1247.8002849186541</v>
      </c>
      <c r="D190">
        <v>943</v>
      </c>
      <c r="E190" s="1">
        <v>130025.74</v>
      </c>
      <c r="G190">
        <v>943</v>
      </c>
      <c r="H190" s="1">
        <v>43456.319080700196</v>
      </c>
      <c r="J190">
        <v>943</v>
      </c>
      <c r="K190">
        <v>86</v>
      </c>
      <c r="AI190">
        <v>1848</v>
      </c>
      <c r="AJ190" t="s">
        <v>333</v>
      </c>
      <c r="AK190">
        <v>118</v>
      </c>
      <c r="AL190" t="s">
        <v>1183</v>
      </c>
    </row>
    <row r="191" spans="1:38" x14ac:dyDescent="0.25">
      <c r="A191">
        <v>953</v>
      </c>
      <c r="B191" s="1">
        <v>60933.472157411801</v>
      </c>
      <c r="D191">
        <v>952</v>
      </c>
      <c r="E191" s="1">
        <v>0</v>
      </c>
      <c r="G191">
        <v>952</v>
      </c>
      <c r="H191" s="1">
        <v>27284.044470720026</v>
      </c>
      <c r="J191">
        <v>952</v>
      </c>
      <c r="K191">
        <v>10</v>
      </c>
      <c r="AI191">
        <v>1924</v>
      </c>
      <c r="AJ191" t="s">
        <v>334</v>
      </c>
      <c r="AK191">
        <v>118</v>
      </c>
      <c r="AL191" t="s">
        <v>1183</v>
      </c>
    </row>
    <row r="192" spans="1:38" x14ac:dyDescent="0.25">
      <c r="A192">
        <v>954</v>
      </c>
      <c r="B192" s="1">
        <v>115017.67864464616</v>
      </c>
      <c r="D192">
        <v>953</v>
      </c>
      <c r="E192" s="1">
        <v>0</v>
      </c>
      <c r="G192">
        <v>953</v>
      </c>
      <c r="H192" s="1">
        <v>31737.37121358906</v>
      </c>
      <c r="J192">
        <v>953</v>
      </c>
      <c r="K192">
        <v>30</v>
      </c>
      <c r="AI192">
        <v>1932</v>
      </c>
      <c r="AJ192" t="s">
        <v>335</v>
      </c>
      <c r="AK192">
        <v>118</v>
      </c>
      <c r="AL192" t="s">
        <v>1183</v>
      </c>
    </row>
    <row r="193" spans="1:38" x14ac:dyDescent="0.25">
      <c r="A193">
        <v>955</v>
      </c>
      <c r="B193" s="1">
        <v>96403.077904301099</v>
      </c>
      <c r="D193">
        <v>954</v>
      </c>
      <c r="E193" s="1">
        <v>64105.060000000005</v>
      </c>
      <c r="G193">
        <v>954</v>
      </c>
      <c r="H193" s="1">
        <v>43232.171010806742</v>
      </c>
      <c r="J193">
        <v>954</v>
      </c>
      <c r="K193">
        <v>41</v>
      </c>
      <c r="AI193">
        <v>2026</v>
      </c>
      <c r="AJ193" t="s">
        <v>336</v>
      </c>
      <c r="AK193">
        <v>118</v>
      </c>
      <c r="AL193" t="s">
        <v>1183</v>
      </c>
    </row>
    <row r="194" spans="1:38" x14ac:dyDescent="0.25">
      <c r="A194">
        <v>956</v>
      </c>
      <c r="B194" s="1">
        <v>639.58737058717213</v>
      </c>
      <c r="D194">
        <v>955</v>
      </c>
      <c r="E194" s="1">
        <v>83109.759999999995</v>
      </c>
      <c r="G194">
        <v>955</v>
      </c>
      <c r="H194" s="1">
        <v>49900.625743184319</v>
      </c>
      <c r="J194">
        <v>955</v>
      </c>
      <c r="K194">
        <v>69</v>
      </c>
      <c r="AI194">
        <v>2126</v>
      </c>
      <c r="AJ194" t="s">
        <v>337</v>
      </c>
      <c r="AK194">
        <v>118</v>
      </c>
      <c r="AL194" t="s">
        <v>1183</v>
      </c>
    </row>
    <row r="195" spans="1:38" x14ac:dyDescent="0.25">
      <c r="A195">
        <v>957</v>
      </c>
      <c r="B195" s="1">
        <v>1890.1163083461645</v>
      </c>
      <c r="D195">
        <v>956</v>
      </c>
      <c r="E195" s="1">
        <v>0</v>
      </c>
      <c r="G195">
        <v>956</v>
      </c>
      <c r="H195" s="1">
        <v>20120.541517764043</v>
      </c>
      <c r="J195">
        <v>956</v>
      </c>
      <c r="K195">
        <v>39</v>
      </c>
      <c r="AI195">
        <v>160</v>
      </c>
      <c r="AJ195" t="s">
        <v>338</v>
      </c>
      <c r="AK195">
        <v>120</v>
      </c>
      <c r="AL195" t="s">
        <v>1183</v>
      </c>
    </row>
    <row r="196" spans="1:38" x14ac:dyDescent="0.25">
      <c r="A196">
        <v>958</v>
      </c>
      <c r="B196" s="1">
        <v>0</v>
      </c>
      <c r="D196">
        <v>957</v>
      </c>
      <c r="E196" s="1">
        <v>0</v>
      </c>
      <c r="G196">
        <v>957</v>
      </c>
      <c r="H196" s="1">
        <v>26190.989897262272</v>
      </c>
      <c r="J196">
        <v>957</v>
      </c>
      <c r="K196">
        <v>30</v>
      </c>
      <c r="AI196">
        <v>1099</v>
      </c>
      <c r="AJ196" t="s">
        <v>339</v>
      </c>
      <c r="AK196">
        <v>120</v>
      </c>
      <c r="AL196" t="s">
        <v>1183</v>
      </c>
    </row>
    <row r="197" spans="1:38" x14ac:dyDescent="0.25">
      <c r="A197">
        <v>959</v>
      </c>
      <c r="B197" s="1">
        <v>4321.022716891237</v>
      </c>
      <c r="D197">
        <v>958</v>
      </c>
      <c r="E197" s="1">
        <v>0</v>
      </c>
      <c r="G197">
        <v>958</v>
      </c>
      <c r="H197" s="1">
        <v>39328.836745360728</v>
      </c>
      <c r="J197">
        <v>958</v>
      </c>
      <c r="K197">
        <v>10</v>
      </c>
      <c r="AI197">
        <v>1152</v>
      </c>
      <c r="AJ197" t="s">
        <v>340</v>
      </c>
      <c r="AK197">
        <v>120</v>
      </c>
      <c r="AL197" t="s">
        <v>1183</v>
      </c>
    </row>
    <row r="198" spans="1:38" x14ac:dyDescent="0.25">
      <c r="A198">
        <v>960</v>
      </c>
      <c r="B198" s="1">
        <v>21758.558116813238</v>
      </c>
      <c r="D198">
        <v>959</v>
      </c>
      <c r="E198" s="1">
        <v>0</v>
      </c>
      <c r="G198">
        <v>959</v>
      </c>
      <c r="H198" s="1">
        <v>11867.700025140841</v>
      </c>
      <c r="J198">
        <v>959</v>
      </c>
      <c r="K198">
        <v>0</v>
      </c>
      <c r="AI198">
        <v>1319</v>
      </c>
      <c r="AJ198" t="s">
        <v>341</v>
      </c>
      <c r="AK198">
        <v>120</v>
      </c>
      <c r="AL198" t="s">
        <v>1183</v>
      </c>
    </row>
    <row r="199" spans="1:38" x14ac:dyDescent="0.25">
      <c r="A199">
        <v>964</v>
      </c>
      <c r="B199" s="1">
        <v>830.64663947592271</v>
      </c>
      <c r="D199">
        <v>960</v>
      </c>
      <c r="E199" s="1">
        <v>0</v>
      </c>
      <c r="G199">
        <v>960</v>
      </c>
      <c r="H199" s="1">
        <v>30212.597520300769</v>
      </c>
      <c r="J199">
        <v>960</v>
      </c>
      <c r="K199">
        <v>43</v>
      </c>
      <c r="AI199">
        <v>1320</v>
      </c>
      <c r="AJ199" t="s">
        <v>342</v>
      </c>
      <c r="AK199">
        <v>120</v>
      </c>
      <c r="AL199" t="s">
        <v>1183</v>
      </c>
    </row>
    <row r="200" spans="1:38" x14ac:dyDescent="0.25">
      <c r="A200">
        <v>965</v>
      </c>
      <c r="B200" s="1">
        <v>308.38253738643812</v>
      </c>
      <c r="D200">
        <v>964</v>
      </c>
      <c r="E200" s="1">
        <v>0</v>
      </c>
      <c r="G200">
        <v>964</v>
      </c>
      <c r="H200" s="1">
        <v>32213.885098255214</v>
      </c>
      <c r="J200">
        <v>964</v>
      </c>
      <c r="K200">
        <v>10</v>
      </c>
      <c r="AI200">
        <v>1326</v>
      </c>
      <c r="AJ200" t="s">
        <v>343</v>
      </c>
      <c r="AK200">
        <v>120</v>
      </c>
      <c r="AL200" t="s">
        <v>1183</v>
      </c>
    </row>
    <row r="201" spans="1:38" x14ac:dyDescent="0.25">
      <c r="A201">
        <v>966</v>
      </c>
      <c r="B201" s="1">
        <v>0</v>
      </c>
      <c r="D201">
        <v>965</v>
      </c>
      <c r="E201" s="1">
        <v>0</v>
      </c>
      <c r="G201">
        <v>965</v>
      </c>
      <c r="H201" s="1">
        <v>278.79874541511589</v>
      </c>
      <c r="J201">
        <v>965</v>
      </c>
      <c r="K201">
        <v>20</v>
      </c>
      <c r="AI201">
        <v>1438</v>
      </c>
      <c r="AJ201" t="s">
        <v>344</v>
      </c>
      <c r="AK201">
        <v>120</v>
      </c>
      <c r="AL201" t="s">
        <v>1183</v>
      </c>
    </row>
    <row r="202" spans="1:38" x14ac:dyDescent="0.25">
      <c r="A202">
        <v>967</v>
      </c>
      <c r="B202" s="1">
        <v>0</v>
      </c>
      <c r="D202">
        <v>966</v>
      </c>
      <c r="E202" s="1">
        <v>0</v>
      </c>
      <c r="G202">
        <v>966</v>
      </c>
      <c r="H202" s="1">
        <v>96.661116886148562</v>
      </c>
      <c r="J202">
        <v>966</v>
      </c>
      <c r="K202">
        <v>54</v>
      </c>
      <c r="AI202">
        <v>1463</v>
      </c>
      <c r="AJ202" t="s">
        <v>345</v>
      </c>
      <c r="AK202">
        <v>120</v>
      </c>
      <c r="AL202" t="s">
        <v>1183</v>
      </c>
    </row>
    <row r="203" spans="1:38" x14ac:dyDescent="0.25">
      <c r="A203">
        <v>970</v>
      </c>
      <c r="B203" s="1">
        <v>71297.492153511368</v>
      </c>
      <c r="D203">
        <v>967</v>
      </c>
      <c r="E203" s="1">
        <v>26385.409999999996</v>
      </c>
      <c r="G203">
        <v>967</v>
      </c>
      <c r="H203" s="1">
        <v>96.478870940367727</v>
      </c>
      <c r="J203">
        <v>967</v>
      </c>
      <c r="K203">
        <v>20</v>
      </c>
      <c r="AI203">
        <v>1471</v>
      </c>
      <c r="AJ203" t="s">
        <v>346</v>
      </c>
      <c r="AK203">
        <v>120</v>
      </c>
      <c r="AL203" t="s">
        <v>1183</v>
      </c>
    </row>
    <row r="204" spans="1:38" x14ac:dyDescent="0.25">
      <c r="A204">
        <v>971</v>
      </c>
      <c r="B204" s="1">
        <v>114361.0279290858</v>
      </c>
      <c r="D204">
        <v>968</v>
      </c>
      <c r="E204" s="1">
        <v>0</v>
      </c>
      <c r="G204">
        <v>970</v>
      </c>
      <c r="H204" s="1">
        <v>25743.967086084456</v>
      </c>
      <c r="J204">
        <v>968</v>
      </c>
      <c r="K204">
        <v>0</v>
      </c>
      <c r="AI204">
        <v>1553</v>
      </c>
      <c r="AJ204" t="s">
        <v>347</v>
      </c>
      <c r="AK204">
        <v>120</v>
      </c>
      <c r="AL204" t="s">
        <v>1183</v>
      </c>
    </row>
    <row r="205" spans="1:38" x14ac:dyDescent="0.25">
      <c r="A205">
        <v>972</v>
      </c>
      <c r="B205" s="1">
        <v>116721.48868551609</v>
      </c>
      <c r="D205">
        <v>970</v>
      </c>
      <c r="E205" s="1">
        <v>114988.69999999998</v>
      </c>
      <c r="G205">
        <v>971</v>
      </c>
      <c r="H205" s="1">
        <v>42442.111794331919</v>
      </c>
      <c r="J205">
        <v>970</v>
      </c>
      <c r="K205">
        <v>94</v>
      </c>
      <c r="AI205">
        <v>1568</v>
      </c>
      <c r="AJ205" t="s">
        <v>348</v>
      </c>
      <c r="AK205">
        <v>120</v>
      </c>
      <c r="AL205" t="s">
        <v>1183</v>
      </c>
    </row>
    <row r="206" spans="1:38" x14ac:dyDescent="0.25">
      <c r="A206">
        <v>975</v>
      </c>
      <c r="B206" s="1">
        <v>210228.33668057341</v>
      </c>
      <c r="D206">
        <v>971</v>
      </c>
      <c r="E206" s="1">
        <v>103852.38000000002</v>
      </c>
      <c r="G206">
        <v>972</v>
      </c>
      <c r="H206" s="1">
        <v>60060.762338547807</v>
      </c>
      <c r="J206">
        <v>971</v>
      </c>
      <c r="K206">
        <v>94</v>
      </c>
      <c r="AI206">
        <v>1699</v>
      </c>
      <c r="AJ206" t="s">
        <v>349</v>
      </c>
      <c r="AK206">
        <v>120</v>
      </c>
      <c r="AL206" t="s">
        <v>1183</v>
      </c>
    </row>
    <row r="207" spans="1:38" x14ac:dyDescent="0.25">
      <c r="A207">
        <v>976</v>
      </c>
      <c r="B207" s="1">
        <v>50003.394760101095</v>
      </c>
      <c r="D207">
        <v>972</v>
      </c>
      <c r="E207" s="1">
        <v>150894.78</v>
      </c>
      <c r="G207">
        <v>975</v>
      </c>
      <c r="H207" s="1">
        <v>55416.186165348176</v>
      </c>
      <c r="J207">
        <v>972</v>
      </c>
      <c r="K207">
        <v>132</v>
      </c>
      <c r="AI207">
        <v>1770</v>
      </c>
      <c r="AJ207" t="s">
        <v>350</v>
      </c>
      <c r="AK207">
        <v>120</v>
      </c>
      <c r="AL207" t="s">
        <v>1183</v>
      </c>
    </row>
    <row r="208" spans="1:38" x14ac:dyDescent="0.25">
      <c r="A208">
        <v>977</v>
      </c>
      <c r="B208" s="1">
        <v>133738.17280293145</v>
      </c>
      <c r="D208">
        <v>975</v>
      </c>
      <c r="E208" s="1">
        <v>129632.03000000001</v>
      </c>
      <c r="G208">
        <v>976</v>
      </c>
      <c r="H208" s="1">
        <v>52426.865088589184</v>
      </c>
      <c r="J208">
        <v>975</v>
      </c>
      <c r="K208">
        <v>108</v>
      </c>
      <c r="AI208">
        <v>1800</v>
      </c>
      <c r="AJ208" t="s">
        <v>351</v>
      </c>
      <c r="AK208">
        <v>120</v>
      </c>
      <c r="AL208" t="s">
        <v>1183</v>
      </c>
    </row>
    <row r="209" spans="1:38" x14ac:dyDescent="0.25">
      <c r="A209">
        <v>978</v>
      </c>
      <c r="B209" s="1">
        <v>132116.57375841137</v>
      </c>
      <c r="D209">
        <v>976</v>
      </c>
      <c r="E209" s="1">
        <v>56499.8</v>
      </c>
      <c r="G209">
        <v>977</v>
      </c>
      <c r="H209" s="1">
        <v>28701.129063832672</v>
      </c>
      <c r="J209">
        <v>976</v>
      </c>
      <c r="K209">
        <v>66</v>
      </c>
      <c r="AI209">
        <v>1803</v>
      </c>
      <c r="AJ209" t="s">
        <v>352</v>
      </c>
      <c r="AK209">
        <v>120</v>
      </c>
      <c r="AL209" t="s">
        <v>1183</v>
      </c>
    </row>
    <row r="210" spans="1:38" x14ac:dyDescent="0.25">
      <c r="A210">
        <v>981</v>
      </c>
      <c r="B210" s="1">
        <v>5709.1538867459785</v>
      </c>
      <c r="D210">
        <v>977</v>
      </c>
      <c r="E210" s="1">
        <v>54638.450000000004</v>
      </c>
      <c r="G210">
        <v>978</v>
      </c>
      <c r="H210" s="1">
        <v>33641.000259283566</v>
      </c>
      <c r="J210">
        <v>977</v>
      </c>
      <c r="K210">
        <v>68</v>
      </c>
      <c r="AI210">
        <v>1812</v>
      </c>
      <c r="AJ210" t="s">
        <v>353</v>
      </c>
      <c r="AK210">
        <v>120</v>
      </c>
      <c r="AL210" t="s">
        <v>1183</v>
      </c>
    </row>
    <row r="211" spans="1:38" x14ac:dyDescent="0.25">
      <c r="A211">
        <v>984</v>
      </c>
      <c r="B211" s="1">
        <v>11833.217268313898</v>
      </c>
      <c r="D211">
        <v>978</v>
      </c>
      <c r="E211" s="1">
        <v>93375.72</v>
      </c>
      <c r="G211">
        <v>981</v>
      </c>
      <c r="H211" s="1">
        <v>37276.414696500135</v>
      </c>
      <c r="J211">
        <v>978</v>
      </c>
      <c r="K211">
        <v>102</v>
      </c>
      <c r="AI211">
        <v>1950</v>
      </c>
      <c r="AJ211" t="s">
        <v>354</v>
      </c>
      <c r="AK211">
        <v>120</v>
      </c>
      <c r="AL211" t="s">
        <v>1183</v>
      </c>
    </row>
    <row r="212" spans="1:38" x14ac:dyDescent="0.25">
      <c r="A212">
        <v>990</v>
      </c>
      <c r="B212" s="1">
        <v>1324.472350896436</v>
      </c>
      <c r="D212">
        <v>981</v>
      </c>
      <c r="E212" s="1">
        <v>63870.840000000004</v>
      </c>
      <c r="G212">
        <v>984</v>
      </c>
      <c r="H212" s="1">
        <v>32679.763303720814</v>
      </c>
      <c r="J212">
        <v>981</v>
      </c>
      <c r="K212">
        <v>72</v>
      </c>
      <c r="AI212">
        <v>2125</v>
      </c>
      <c r="AJ212" t="s">
        <v>355</v>
      </c>
      <c r="AK212">
        <v>120</v>
      </c>
      <c r="AL212" t="s">
        <v>1183</v>
      </c>
    </row>
    <row r="213" spans="1:38" x14ac:dyDescent="0.25">
      <c r="A213">
        <v>999</v>
      </c>
      <c r="B213" s="1">
        <v>85646.269455445567</v>
      </c>
      <c r="D213">
        <v>984</v>
      </c>
      <c r="E213" s="1">
        <v>44173.109999999993</v>
      </c>
      <c r="G213">
        <v>990</v>
      </c>
      <c r="H213" s="1">
        <v>9852.7524560342936</v>
      </c>
      <c r="J213">
        <v>984</v>
      </c>
      <c r="K213">
        <v>45</v>
      </c>
      <c r="AI213">
        <v>8</v>
      </c>
      <c r="AJ213" t="s">
        <v>356</v>
      </c>
      <c r="AK213">
        <v>210</v>
      </c>
      <c r="AL213" t="s">
        <v>1184</v>
      </c>
    </row>
    <row r="214" spans="1:38" x14ac:dyDescent="0.25">
      <c r="A214">
        <v>1000</v>
      </c>
      <c r="B214" s="1">
        <v>1121580.6685901333</v>
      </c>
      <c r="D214">
        <v>990</v>
      </c>
      <c r="E214" s="1">
        <v>0</v>
      </c>
      <c r="G214">
        <v>999</v>
      </c>
      <c r="H214" s="1">
        <v>50402.242765771181</v>
      </c>
      <c r="J214">
        <v>990</v>
      </c>
      <c r="K214">
        <v>0</v>
      </c>
      <c r="AI214">
        <v>123</v>
      </c>
      <c r="AJ214" t="s">
        <v>357</v>
      </c>
      <c r="AK214">
        <v>210</v>
      </c>
      <c r="AL214" t="s">
        <v>1184</v>
      </c>
    </row>
    <row r="215" spans="1:38" x14ac:dyDescent="0.25">
      <c r="A215">
        <v>1001</v>
      </c>
      <c r="B215" s="1">
        <v>380727.41003734677</v>
      </c>
      <c r="D215">
        <v>999</v>
      </c>
      <c r="E215" s="1">
        <v>97213.09</v>
      </c>
      <c r="G215">
        <v>1000</v>
      </c>
      <c r="H215" s="1">
        <v>177809.33189368292</v>
      </c>
      <c r="J215">
        <v>999</v>
      </c>
      <c r="K215">
        <v>65</v>
      </c>
      <c r="AI215">
        <v>479</v>
      </c>
      <c r="AJ215" t="s">
        <v>358</v>
      </c>
      <c r="AK215">
        <v>210</v>
      </c>
      <c r="AL215" t="s">
        <v>1184</v>
      </c>
    </row>
    <row r="216" spans="1:38" x14ac:dyDescent="0.25">
      <c r="A216">
        <v>1002</v>
      </c>
      <c r="B216" s="1">
        <v>1335225.1904044331</v>
      </c>
      <c r="D216">
        <v>1000</v>
      </c>
      <c r="E216" s="1">
        <v>834212.89000000013</v>
      </c>
      <c r="G216">
        <v>1001</v>
      </c>
      <c r="H216" s="1">
        <v>94593.530570406248</v>
      </c>
      <c r="J216">
        <v>1000</v>
      </c>
      <c r="K216">
        <v>173</v>
      </c>
      <c r="AI216">
        <v>637</v>
      </c>
      <c r="AJ216" t="s">
        <v>359</v>
      </c>
      <c r="AK216">
        <v>210</v>
      </c>
      <c r="AL216" t="s">
        <v>1184</v>
      </c>
    </row>
    <row r="217" spans="1:38" x14ac:dyDescent="0.25">
      <c r="A217">
        <v>1003</v>
      </c>
      <c r="B217" s="1">
        <v>703032.79304107651</v>
      </c>
      <c r="D217">
        <v>1001</v>
      </c>
      <c r="E217" s="1">
        <v>262733.31999999995</v>
      </c>
      <c r="G217">
        <v>1002</v>
      </c>
      <c r="H217" s="1">
        <v>135641.09456188831</v>
      </c>
      <c r="J217">
        <v>1001</v>
      </c>
      <c r="K217">
        <v>99</v>
      </c>
      <c r="AI217">
        <v>910</v>
      </c>
      <c r="AJ217" t="s">
        <v>360</v>
      </c>
      <c r="AK217">
        <v>210</v>
      </c>
      <c r="AL217" t="s">
        <v>1184</v>
      </c>
    </row>
    <row r="218" spans="1:38" x14ac:dyDescent="0.25">
      <c r="A218">
        <v>1005</v>
      </c>
      <c r="B218" s="1">
        <v>408166.07681955869</v>
      </c>
      <c r="D218">
        <v>1002</v>
      </c>
      <c r="E218" s="1">
        <v>1191044.25</v>
      </c>
      <c r="G218">
        <v>1003</v>
      </c>
      <c r="H218" s="1">
        <v>152806.65023386228</v>
      </c>
      <c r="J218">
        <v>1002</v>
      </c>
      <c r="K218">
        <v>249</v>
      </c>
      <c r="AI218">
        <v>1195</v>
      </c>
      <c r="AJ218" t="s">
        <v>361</v>
      </c>
      <c r="AK218">
        <v>210</v>
      </c>
      <c r="AL218" t="s">
        <v>1184</v>
      </c>
    </row>
    <row r="219" spans="1:38" x14ac:dyDescent="0.25">
      <c r="A219">
        <v>1006</v>
      </c>
      <c r="B219" s="1">
        <v>299079.81842536852</v>
      </c>
      <c r="D219">
        <v>1003</v>
      </c>
      <c r="E219" s="1">
        <v>477489.25999999995</v>
      </c>
      <c r="G219">
        <v>1005</v>
      </c>
      <c r="H219" s="1">
        <v>86114.48881349538</v>
      </c>
      <c r="J219">
        <v>1003</v>
      </c>
      <c r="K219">
        <v>147</v>
      </c>
      <c r="AI219">
        <v>1283</v>
      </c>
      <c r="AJ219" t="s">
        <v>362</v>
      </c>
      <c r="AK219">
        <v>210</v>
      </c>
      <c r="AL219" t="s">
        <v>1184</v>
      </c>
    </row>
    <row r="220" spans="1:38" x14ac:dyDescent="0.25">
      <c r="A220">
        <v>1008</v>
      </c>
      <c r="B220" s="1">
        <v>750405.7322305683</v>
      </c>
      <c r="D220">
        <v>1005</v>
      </c>
      <c r="E220" s="1">
        <v>273786.83</v>
      </c>
      <c r="G220">
        <v>1006</v>
      </c>
      <c r="H220" s="1">
        <v>62937.381909941105</v>
      </c>
      <c r="J220">
        <v>1005</v>
      </c>
      <c r="K220">
        <v>74</v>
      </c>
      <c r="AI220">
        <v>1339</v>
      </c>
      <c r="AJ220" t="s">
        <v>363</v>
      </c>
      <c r="AK220">
        <v>210</v>
      </c>
      <c r="AL220" t="s">
        <v>1184</v>
      </c>
    </row>
    <row r="221" spans="1:38" x14ac:dyDescent="0.25">
      <c r="A221">
        <v>1009</v>
      </c>
      <c r="B221" s="1">
        <v>1168415.4582665819</v>
      </c>
      <c r="D221">
        <v>1006</v>
      </c>
      <c r="E221" s="1">
        <v>211168.88999999993</v>
      </c>
      <c r="G221">
        <v>1008</v>
      </c>
      <c r="H221" s="1">
        <v>174533.556382932</v>
      </c>
      <c r="J221">
        <v>1006</v>
      </c>
      <c r="K221">
        <v>70</v>
      </c>
      <c r="AI221">
        <v>1345</v>
      </c>
      <c r="AJ221" t="s">
        <v>364</v>
      </c>
      <c r="AK221">
        <v>210</v>
      </c>
      <c r="AL221" t="s">
        <v>1184</v>
      </c>
    </row>
    <row r="222" spans="1:38" x14ac:dyDescent="0.25">
      <c r="A222">
        <v>1010</v>
      </c>
      <c r="B222" s="1">
        <v>148204.3352461023</v>
      </c>
      <c r="D222">
        <v>1008</v>
      </c>
      <c r="E222" s="1">
        <v>690954.48</v>
      </c>
      <c r="G222">
        <v>1009</v>
      </c>
      <c r="H222" s="1">
        <v>174058.62921005234</v>
      </c>
      <c r="J222">
        <v>1008</v>
      </c>
      <c r="K222">
        <v>188</v>
      </c>
      <c r="AI222">
        <v>1459</v>
      </c>
      <c r="AJ222" t="s">
        <v>365</v>
      </c>
      <c r="AK222">
        <v>210</v>
      </c>
      <c r="AL222" t="s">
        <v>1184</v>
      </c>
    </row>
    <row r="223" spans="1:38" x14ac:dyDescent="0.25">
      <c r="A223">
        <v>1011</v>
      </c>
      <c r="B223" s="1">
        <v>486476.06670295331</v>
      </c>
      <c r="D223">
        <v>1009</v>
      </c>
      <c r="E223" s="1">
        <v>1052102.7000000002</v>
      </c>
      <c r="G223">
        <v>1010</v>
      </c>
      <c r="H223" s="1">
        <v>40010.44922590247</v>
      </c>
      <c r="J223">
        <v>1009</v>
      </c>
      <c r="K223">
        <v>260</v>
      </c>
      <c r="AI223">
        <v>1638</v>
      </c>
      <c r="AJ223" t="s">
        <v>366</v>
      </c>
      <c r="AK223">
        <v>210</v>
      </c>
      <c r="AL223" t="s">
        <v>1184</v>
      </c>
    </row>
    <row r="224" spans="1:38" x14ac:dyDescent="0.25">
      <c r="A224">
        <v>1012</v>
      </c>
      <c r="B224" s="1">
        <v>294689.86226474191</v>
      </c>
      <c r="D224">
        <v>1010</v>
      </c>
      <c r="E224" s="1">
        <v>176423.83999999997</v>
      </c>
      <c r="G224">
        <v>1011</v>
      </c>
      <c r="H224" s="1">
        <v>106613.23655820113</v>
      </c>
      <c r="J224">
        <v>1010</v>
      </c>
      <c r="K224">
        <v>47</v>
      </c>
      <c r="AI224">
        <v>1639</v>
      </c>
      <c r="AJ224" t="s">
        <v>367</v>
      </c>
      <c r="AK224">
        <v>210</v>
      </c>
      <c r="AL224" t="s">
        <v>1184</v>
      </c>
    </row>
    <row r="225" spans="1:38" x14ac:dyDescent="0.25">
      <c r="A225">
        <v>1013</v>
      </c>
      <c r="B225" s="1">
        <v>391498.14129727735</v>
      </c>
      <c r="D225">
        <v>1011</v>
      </c>
      <c r="E225" s="1">
        <v>478714.39999999991</v>
      </c>
      <c r="G225">
        <v>1012</v>
      </c>
      <c r="H225" s="1">
        <v>84220.457116120611</v>
      </c>
      <c r="J225">
        <v>1011</v>
      </c>
      <c r="K225">
        <v>117</v>
      </c>
      <c r="AI225">
        <v>1641</v>
      </c>
      <c r="AJ225" t="s">
        <v>368</v>
      </c>
      <c r="AK225">
        <v>210</v>
      </c>
      <c r="AL225" t="s">
        <v>1184</v>
      </c>
    </row>
    <row r="226" spans="1:38" x14ac:dyDescent="0.25">
      <c r="A226">
        <v>1014</v>
      </c>
      <c r="B226" s="1">
        <v>788377.35435717588</v>
      </c>
      <c r="D226">
        <v>1012</v>
      </c>
      <c r="E226" s="1">
        <v>289393.8</v>
      </c>
      <c r="G226">
        <v>1013</v>
      </c>
      <c r="H226" s="1">
        <v>85291.422384082427</v>
      </c>
      <c r="J226">
        <v>1012</v>
      </c>
      <c r="K226">
        <v>97</v>
      </c>
      <c r="AI226">
        <v>1642</v>
      </c>
      <c r="AJ226" t="s">
        <v>369</v>
      </c>
      <c r="AK226">
        <v>210</v>
      </c>
      <c r="AL226" t="s">
        <v>1184</v>
      </c>
    </row>
    <row r="227" spans="1:38" x14ac:dyDescent="0.25">
      <c r="A227">
        <v>1015</v>
      </c>
      <c r="B227" s="1">
        <v>285887.46299650811</v>
      </c>
      <c r="D227">
        <v>1013</v>
      </c>
      <c r="E227" s="1">
        <v>273490</v>
      </c>
      <c r="G227">
        <v>1014</v>
      </c>
      <c r="H227" s="1">
        <v>84278.637967447314</v>
      </c>
      <c r="J227">
        <v>1013</v>
      </c>
      <c r="K227">
        <v>61</v>
      </c>
      <c r="AI227">
        <v>1645</v>
      </c>
      <c r="AJ227" t="s">
        <v>370</v>
      </c>
      <c r="AK227">
        <v>210</v>
      </c>
      <c r="AL227" t="s">
        <v>1184</v>
      </c>
    </row>
    <row r="228" spans="1:38" x14ac:dyDescent="0.25">
      <c r="A228">
        <v>1016</v>
      </c>
      <c r="B228" s="1">
        <v>202278.44827469127</v>
      </c>
      <c r="D228">
        <v>1014</v>
      </c>
      <c r="E228" s="1">
        <v>365006.33999999997</v>
      </c>
      <c r="G228">
        <v>1015</v>
      </c>
      <c r="H228" s="1">
        <v>63516.398449192471</v>
      </c>
      <c r="J228">
        <v>1014</v>
      </c>
      <c r="K228">
        <v>86</v>
      </c>
      <c r="AI228">
        <v>1646</v>
      </c>
      <c r="AJ228" t="s">
        <v>371</v>
      </c>
      <c r="AK228">
        <v>210</v>
      </c>
      <c r="AL228" t="s">
        <v>1184</v>
      </c>
    </row>
    <row r="229" spans="1:38" x14ac:dyDescent="0.25">
      <c r="A229">
        <v>1018</v>
      </c>
      <c r="B229" s="1">
        <v>1277434.1241481623</v>
      </c>
      <c r="D229">
        <v>1015</v>
      </c>
      <c r="E229" s="1">
        <v>235321.67</v>
      </c>
      <c r="G229">
        <v>1016</v>
      </c>
      <c r="H229" s="1">
        <v>37662.733095582247</v>
      </c>
      <c r="J229">
        <v>1015</v>
      </c>
      <c r="K229">
        <v>72</v>
      </c>
      <c r="AI229">
        <v>1648</v>
      </c>
      <c r="AJ229" t="s">
        <v>372</v>
      </c>
      <c r="AK229">
        <v>210</v>
      </c>
      <c r="AL229" t="s">
        <v>1184</v>
      </c>
    </row>
    <row r="230" spans="1:38" x14ac:dyDescent="0.25">
      <c r="A230">
        <v>1021</v>
      </c>
      <c r="B230" s="1">
        <v>89714.071667177763</v>
      </c>
      <c r="D230">
        <v>1016</v>
      </c>
      <c r="E230" s="1">
        <v>199170.78000000003</v>
      </c>
      <c r="G230">
        <v>1018</v>
      </c>
      <c r="H230" s="1">
        <v>156744.57187992783</v>
      </c>
      <c r="J230">
        <v>1016</v>
      </c>
      <c r="K230">
        <v>33</v>
      </c>
      <c r="AI230">
        <v>1652</v>
      </c>
      <c r="AJ230" t="s">
        <v>373</v>
      </c>
      <c r="AK230">
        <v>210</v>
      </c>
      <c r="AL230" t="s">
        <v>1184</v>
      </c>
    </row>
    <row r="231" spans="1:38" x14ac:dyDescent="0.25">
      <c r="A231">
        <v>1022</v>
      </c>
      <c r="B231" s="1">
        <v>607688.68119827483</v>
      </c>
      <c r="D231">
        <v>1018</v>
      </c>
      <c r="E231" s="1">
        <v>1191573.54</v>
      </c>
      <c r="G231">
        <v>1021</v>
      </c>
      <c r="H231" s="1">
        <v>50342.532061861966</v>
      </c>
      <c r="J231">
        <v>1018</v>
      </c>
      <c r="K231">
        <v>242</v>
      </c>
      <c r="AI231">
        <v>1706</v>
      </c>
      <c r="AJ231" t="s">
        <v>374</v>
      </c>
      <c r="AK231">
        <v>210</v>
      </c>
      <c r="AL231" t="s">
        <v>1184</v>
      </c>
    </row>
    <row r="232" spans="1:38" x14ac:dyDescent="0.25">
      <c r="A232">
        <v>1023</v>
      </c>
      <c r="B232" s="1">
        <v>341728.96432822174</v>
      </c>
      <c r="D232">
        <v>1021</v>
      </c>
      <c r="E232" s="1">
        <v>212148.45000000004</v>
      </c>
      <c r="G232">
        <v>1022</v>
      </c>
      <c r="H232" s="1">
        <v>149496.27490423957</v>
      </c>
      <c r="J232">
        <v>1021</v>
      </c>
      <c r="K232">
        <v>46</v>
      </c>
      <c r="AI232">
        <v>1715</v>
      </c>
      <c r="AJ232" t="s">
        <v>375</v>
      </c>
      <c r="AK232">
        <v>210</v>
      </c>
      <c r="AL232" t="s">
        <v>1184</v>
      </c>
    </row>
    <row r="233" spans="1:38" x14ac:dyDescent="0.25">
      <c r="A233">
        <v>1024</v>
      </c>
      <c r="B233" s="1">
        <v>517854.74692442192</v>
      </c>
      <c r="D233">
        <v>1022</v>
      </c>
      <c r="E233" s="1">
        <v>519626.56</v>
      </c>
      <c r="G233">
        <v>1023</v>
      </c>
      <c r="H233" s="1">
        <v>74356.30574208645</v>
      </c>
      <c r="J233">
        <v>1022</v>
      </c>
      <c r="K233">
        <v>133</v>
      </c>
      <c r="AI233">
        <v>1764</v>
      </c>
      <c r="AJ233" t="s">
        <v>376</v>
      </c>
      <c r="AK233">
        <v>210</v>
      </c>
      <c r="AL233" t="s">
        <v>1184</v>
      </c>
    </row>
    <row r="234" spans="1:38" x14ac:dyDescent="0.25">
      <c r="A234">
        <v>1025</v>
      </c>
      <c r="B234" s="1">
        <v>552075.31259643601</v>
      </c>
      <c r="D234">
        <v>1023</v>
      </c>
      <c r="E234" s="1">
        <v>345966.24999999994</v>
      </c>
      <c r="G234">
        <v>1024</v>
      </c>
      <c r="H234" s="1">
        <v>98503.371909079448</v>
      </c>
      <c r="J234">
        <v>1023</v>
      </c>
      <c r="K234">
        <v>75</v>
      </c>
      <c r="AI234">
        <v>1949</v>
      </c>
      <c r="AJ234" t="s">
        <v>377</v>
      </c>
      <c r="AK234">
        <v>210</v>
      </c>
      <c r="AL234" t="s">
        <v>1184</v>
      </c>
    </row>
    <row r="235" spans="1:38" x14ac:dyDescent="0.25">
      <c r="A235">
        <v>1026</v>
      </c>
      <c r="B235" s="1">
        <v>461051.3455269924</v>
      </c>
      <c r="D235">
        <v>1024</v>
      </c>
      <c r="E235" s="1">
        <v>423070.32000000007</v>
      </c>
      <c r="G235">
        <v>1025</v>
      </c>
      <c r="H235" s="1">
        <v>92385.988583324332</v>
      </c>
      <c r="J235">
        <v>1024</v>
      </c>
      <c r="K235">
        <v>106</v>
      </c>
      <c r="AI235">
        <v>7</v>
      </c>
      <c r="AJ235" t="s">
        <v>378</v>
      </c>
      <c r="AK235">
        <v>211</v>
      </c>
      <c r="AL235" t="s">
        <v>1184</v>
      </c>
    </row>
    <row r="236" spans="1:38" x14ac:dyDescent="0.25">
      <c r="A236">
        <v>1028</v>
      </c>
      <c r="B236" s="1">
        <v>378846.4493322958</v>
      </c>
      <c r="D236">
        <v>1025</v>
      </c>
      <c r="E236" s="1">
        <v>640819.55999999994</v>
      </c>
      <c r="G236">
        <v>1026</v>
      </c>
      <c r="H236" s="1">
        <v>119510.86591039786</v>
      </c>
      <c r="J236">
        <v>1025</v>
      </c>
      <c r="K236">
        <v>119</v>
      </c>
      <c r="AI236">
        <v>77</v>
      </c>
      <c r="AJ236" t="s">
        <v>379</v>
      </c>
      <c r="AK236">
        <v>211</v>
      </c>
      <c r="AL236" t="s">
        <v>1184</v>
      </c>
    </row>
    <row r="237" spans="1:38" x14ac:dyDescent="0.25">
      <c r="A237">
        <v>1029</v>
      </c>
      <c r="B237" s="1">
        <v>527786.79770675616</v>
      </c>
      <c r="D237">
        <v>1026</v>
      </c>
      <c r="E237" s="1">
        <v>480802.07</v>
      </c>
      <c r="G237">
        <v>1028</v>
      </c>
      <c r="H237" s="1">
        <v>90387.528402520911</v>
      </c>
      <c r="J237">
        <v>1026</v>
      </c>
      <c r="K237">
        <v>120</v>
      </c>
      <c r="AI237">
        <v>88</v>
      </c>
      <c r="AJ237" t="s">
        <v>380</v>
      </c>
      <c r="AK237">
        <v>211</v>
      </c>
      <c r="AL237" t="s">
        <v>1184</v>
      </c>
    </row>
    <row r="238" spans="1:38" x14ac:dyDescent="0.25">
      <c r="A238">
        <v>1031</v>
      </c>
      <c r="B238" s="1">
        <v>1777747.5774546566</v>
      </c>
      <c r="D238">
        <v>1028</v>
      </c>
      <c r="E238" s="1">
        <v>377834.81999999995</v>
      </c>
      <c r="G238">
        <v>1029</v>
      </c>
      <c r="H238" s="1">
        <v>103584.1794952428</v>
      </c>
      <c r="J238">
        <v>1028</v>
      </c>
      <c r="K238">
        <v>58</v>
      </c>
      <c r="AI238">
        <v>89</v>
      </c>
      <c r="AJ238" t="s">
        <v>381</v>
      </c>
      <c r="AK238">
        <v>211</v>
      </c>
      <c r="AL238" t="s">
        <v>1184</v>
      </c>
    </row>
    <row r="239" spans="1:38" x14ac:dyDescent="0.25">
      <c r="A239">
        <v>1032</v>
      </c>
      <c r="B239" s="1">
        <v>547684.37118519889</v>
      </c>
      <c r="D239">
        <v>1029</v>
      </c>
      <c r="E239" s="1">
        <v>426778.59</v>
      </c>
      <c r="G239">
        <v>1031</v>
      </c>
      <c r="H239" s="1">
        <v>269455.11077091226</v>
      </c>
      <c r="J239">
        <v>1029</v>
      </c>
      <c r="K239">
        <v>93</v>
      </c>
      <c r="AI239">
        <v>129</v>
      </c>
      <c r="AJ239" t="s">
        <v>382</v>
      </c>
      <c r="AK239">
        <v>211</v>
      </c>
      <c r="AL239" t="s">
        <v>1184</v>
      </c>
    </row>
    <row r="240" spans="1:38" x14ac:dyDescent="0.25">
      <c r="A240">
        <v>1033</v>
      </c>
      <c r="B240" s="1">
        <v>155930.28607548634</v>
      </c>
      <c r="D240">
        <v>1031</v>
      </c>
      <c r="E240" s="1">
        <v>1680812.5199999998</v>
      </c>
      <c r="G240">
        <v>1032</v>
      </c>
      <c r="H240" s="1">
        <v>65800.384399684554</v>
      </c>
      <c r="J240">
        <v>1031</v>
      </c>
      <c r="K240">
        <v>338</v>
      </c>
      <c r="AI240">
        <v>503</v>
      </c>
      <c r="AJ240" t="s">
        <v>383</v>
      </c>
      <c r="AK240">
        <v>211</v>
      </c>
      <c r="AL240" t="s">
        <v>1184</v>
      </c>
    </row>
    <row r="241" spans="1:38" x14ac:dyDescent="0.25">
      <c r="A241">
        <v>1034</v>
      </c>
      <c r="B241" s="1">
        <v>619496.87087964674</v>
      </c>
      <c r="D241">
        <v>1032</v>
      </c>
      <c r="E241" s="1">
        <v>498359.69999999995</v>
      </c>
      <c r="G241">
        <v>1033</v>
      </c>
      <c r="H241" s="1">
        <v>46614.605827369553</v>
      </c>
      <c r="J241">
        <v>1032</v>
      </c>
      <c r="K241">
        <v>105</v>
      </c>
      <c r="AI241">
        <v>608</v>
      </c>
      <c r="AJ241" t="s">
        <v>384</v>
      </c>
      <c r="AK241">
        <v>211</v>
      </c>
      <c r="AL241" t="s">
        <v>1184</v>
      </c>
    </row>
    <row r="242" spans="1:38" x14ac:dyDescent="0.25">
      <c r="A242">
        <v>1035</v>
      </c>
      <c r="B242" s="1">
        <v>285556.56374513992</v>
      </c>
      <c r="D242">
        <v>1033</v>
      </c>
      <c r="E242" s="1">
        <v>282697.88999999996</v>
      </c>
      <c r="G242">
        <v>1034</v>
      </c>
      <c r="H242" s="1">
        <v>96040.559569376332</v>
      </c>
      <c r="J242">
        <v>1033</v>
      </c>
      <c r="K242">
        <v>64</v>
      </c>
      <c r="AI242">
        <v>972</v>
      </c>
      <c r="AJ242" t="s">
        <v>385</v>
      </c>
      <c r="AK242">
        <v>211</v>
      </c>
      <c r="AL242" t="s">
        <v>1184</v>
      </c>
    </row>
    <row r="243" spans="1:38" x14ac:dyDescent="0.25">
      <c r="A243">
        <v>1036</v>
      </c>
      <c r="B243" s="1">
        <v>342027.29573769163</v>
      </c>
      <c r="D243">
        <v>1034</v>
      </c>
      <c r="E243" s="1">
        <v>426191.99999999994</v>
      </c>
      <c r="G243">
        <v>1035</v>
      </c>
      <c r="H243" s="1">
        <v>105596.93434204879</v>
      </c>
      <c r="J243">
        <v>1034</v>
      </c>
      <c r="K243">
        <v>83</v>
      </c>
      <c r="AI243">
        <v>1131</v>
      </c>
      <c r="AJ243" t="s">
        <v>386</v>
      </c>
      <c r="AK243">
        <v>211</v>
      </c>
      <c r="AL243" t="s">
        <v>1184</v>
      </c>
    </row>
    <row r="244" spans="1:38" x14ac:dyDescent="0.25">
      <c r="A244">
        <v>1037</v>
      </c>
      <c r="B244" s="1">
        <v>257774.88839286659</v>
      </c>
      <c r="D244">
        <v>1035</v>
      </c>
      <c r="E244" s="1">
        <v>481064.72</v>
      </c>
      <c r="G244">
        <v>1036</v>
      </c>
      <c r="H244" s="1">
        <v>103982.99339692655</v>
      </c>
      <c r="J244">
        <v>1035</v>
      </c>
      <c r="K244">
        <v>103</v>
      </c>
      <c r="AI244">
        <v>1161</v>
      </c>
      <c r="AJ244" t="s">
        <v>387</v>
      </c>
      <c r="AK244">
        <v>211</v>
      </c>
      <c r="AL244" t="s">
        <v>1184</v>
      </c>
    </row>
    <row r="245" spans="1:38" x14ac:dyDescent="0.25">
      <c r="A245">
        <v>1038</v>
      </c>
      <c r="B245" s="1">
        <v>79212.843183694873</v>
      </c>
      <c r="D245">
        <v>1036</v>
      </c>
      <c r="E245" s="1">
        <v>484490.25</v>
      </c>
      <c r="G245">
        <v>1037</v>
      </c>
      <c r="H245" s="1">
        <v>38238.078259605791</v>
      </c>
      <c r="J245">
        <v>1036</v>
      </c>
      <c r="K245">
        <v>110</v>
      </c>
      <c r="AI245">
        <v>1164</v>
      </c>
      <c r="AJ245" t="s">
        <v>388</v>
      </c>
      <c r="AK245">
        <v>211</v>
      </c>
      <c r="AL245" t="s">
        <v>1184</v>
      </c>
    </row>
    <row r="246" spans="1:38" x14ac:dyDescent="0.25">
      <c r="A246">
        <v>1039</v>
      </c>
      <c r="B246" s="1">
        <v>613645.70674930501</v>
      </c>
      <c r="D246">
        <v>1037</v>
      </c>
      <c r="E246" s="1">
        <v>155910.45000000001</v>
      </c>
      <c r="G246">
        <v>1038</v>
      </c>
      <c r="H246" s="1">
        <v>40755.190675200138</v>
      </c>
      <c r="J246">
        <v>1037</v>
      </c>
      <c r="K246">
        <v>37</v>
      </c>
      <c r="AI246">
        <v>1171</v>
      </c>
      <c r="AJ246" t="s">
        <v>389</v>
      </c>
      <c r="AK246">
        <v>211</v>
      </c>
      <c r="AL246" t="s">
        <v>1184</v>
      </c>
    </row>
    <row r="247" spans="1:38" x14ac:dyDescent="0.25">
      <c r="A247">
        <v>1040</v>
      </c>
      <c r="B247" s="1">
        <v>572797.2547928259</v>
      </c>
      <c r="D247">
        <v>1038</v>
      </c>
      <c r="E247" s="1">
        <v>172227.14</v>
      </c>
      <c r="G247">
        <v>1039</v>
      </c>
      <c r="H247" s="1">
        <v>122779.24362849959</v>
      </c>
      <c r="J247">
        <v>1038</v>
      </c>
      <c r="K247">
        <v>42</v>
      </c>
      <c r="AI247">
        <v>1176</v>
      </c>
      <c r="AJ247" t="s">
        <v>390</v>
      </c>
      <c r="AK247">
        <v>211</v>
      </c>
      <c r="AL247" t="s">
        <v>1184</v>
      </c>
    </row>
    <row r="248" spans="1:38" x14ac:dyDescent="0.25">
      <c r="A248">
        <v>1041</v>
      </c>
      <c r="B248" s="1">
        <v>477992.17980444373</v>
      </c>
      <c r="D248">
        <v>1039</v>
      </c>
      <c r="E248" s="1">
        <v>629535.96000000008</v>
      </c>
      <c r="G248">
        <v>1040</v>
      </c>
      <c r="H248" s="1">
        <v>131945.67670825496</v>
      </c>
      <c r="J248">
        <v>1039</v>
      </c>
      <c r="K248">
        <v>155</v>
      </c>
      <c r="AI248">
        <v>1177</v>
      </c>
      <c r="AJ248" t="s">
        <v>391</v>
      </c>
      <c r="AK248">
        <v>211</v>
      </c>
      <c r="AL248" t="s">
        <v>1184</v>
      </c>
    </row>
    <row r="249" spans="1:38" x14ac:dyDescent="0.25">
      <c r="A249">
        <v>1042</v>
      </c>
      <c r="B249" s="1">
        <v>1734179.9061126125</v>
      </c>
      <c r="D249">
        <v>1040</v>
      </c>
      <c r="E249" s="1">
        <v>610535.31999999995</v>
      </c>
      <c r="G249">
        <v>1041</v>
      </c>
      <c r="H249" s="1">
        <v>78219.938903774484</v>
      </c>
      <c r="J249">
        <v>1040</v>
      </c>
      <c r="K249">
        <v>130</v>
      </c>
      <c r="AI249">
        <v>1182</v>
      </c>
      <c r="AJ249" t="s">
        <v>392</v>
      </c>
      <c r="AK249">
        <v>211</v>
      </c>
      <c r="AL249" t="s">
        <v>1184</v>
      </c>
    </row>
    <row r="250" spans="1:38" x14ac:dyDescent="0.25">
      <c r="A250">
        <v>1043</v>
      </c>
      <c r="B250" s="1">
        <v>340630.43283017236</v>
      </c>
      <c r="D250">
        <v>1041</v>
      </c>
      <c r="E250" s="1">
        <v>359154.19</v>
      </c>
      <c r="G250">
        <v>1042</v>
      </c>
      <c r="H250" s="1">
        <v>297128.78406079096</v>
      </c>
      <c r="J250">
        <v>1041</v>
      </c>
      <c r="K250">
        <v>81</v>
      </c>
      <c r="AI250">
        <v>1189</v>
      </c>
      <c r="AJ250" t="s">
        <v>393</v>
      </c>
      <c r="AK250">
        <v>211</v>
      </c>
      <c r="AL250" t="s">
        <v>1184</v>
      </c>
    </row>
    <row r="251" spans="1:38" x14ac:dyDescent="0.25">
      <c r="A251">
        <v>1044</v>
      </c>
      <c r="B251" s="1">
        <v>319723.06813828234</v>
      </c>
      <c r="D251">
        <v>1042</v>
      </c>
      <c r="E251" s="1">
        <v>985685.77999999991</v>
      </c>
      <c r="G251">
        <v>1043</v>
      </c>
      <c r="H251" s="1">
        <v>79742.68356010865</v>
      </c>
      <c r="J251">
        <v>1042</v>
      </c>
      <c r="K251">
        <v>325</v>
      </c>
      <c r="AI251">
        <v>1199</v>
      </c>
      <c r="AJ251" t="s">
        <v>394</v>
      </c>
      <c r="AK251">
        <v>211</v>
      </c>
      <c r="AL251" t="s">
        <v>1184</v>
      </c>
    </row>
    <row r="252" spans="1:38" x14ac:dyDescent="0.25">
      <c r="A252">
        <v>1045</v>
      </c>
      <c r="B252" s="1">
        <v>497801.87781487737</v>
      </c>
      <c r="D252">
        <v>1043</v>
      </c>
      <c r="E252" s="1">
        <v>299037.02</v>
      </c>
      <c r="G252">
        <v>1044</v>
      </c>
      <c r="H252" s="1">
        <v>81592.103652473976</v>
      </c>
      <c r="J252">
        <v>1043</v>
      </c>
      <c r="K252">
        <v>74</v>
      </c>
      <c r="AI252">
        <v>1280</v>
      </c>
      <c r="AJ252" t="s">
        <v>395</v>
      </c>
      <c r="AK252">
        <v>211</v>
      </c>
      <c r="AL252" t="s">
        <v>1184</v>
      </c>
    </row>
    <row r="253" spans="1:38" x14ac:dyDescent="0.25">
      <c r="A253">
        <v>1046</v>
      </c>
      <c r="B253" s="1">
        <v>742815.59304554644</v>
      </c>
      <c r="D253">
        <v>1044</v>
      </c>
      <c r="E253" s="1">
        <v>365875.01</v>
      </c>
      <c r="G253">
        <v>1045</v>
      </c>
      <c r="H253" s="1">
        <v>88858.723477076579</v>
      </c>
      <c r="J253">
        <v>1044</v>
      </c>
      <c r="K253">
        <v>99</v>
      </c>
      <c r="AI253">
        <v>1291</v>
      </c>
      <c r="AJ253" t="s">
        <v>396</v>
      </c>
      <c r="AK253">
        <v>211</v>
      </c>
      <c r="AL253" t="s">
        <v>1184</v>
      </c>
    </row>
    <row r="254" spans="1:38" x14ac:dyDescent="0.25">
      <c r="A254">
        <v>1047</v>
      </c>
      <c r="B254" s="1">
        <v>160537.84256502814</v>
      </c>
      <c r="D254">
        <v>1045</v>
      </c>
      <c r="E254" s="1">
        <v>590360.59000000008</v>
      </c>
      <c r="G254">
        <v>1046</v>
      </c>
      <c r="H254" s="1">
        <v>157971.67496577848</v>
      </c>
      <c r="J254">
        <v>1045</v>
      </c>
      <c r="K254">
        <v>111</v>
      </c>
      <c r="AI254">
        <v>1383</v>
      </c>
      <c r="AJ254" t="s">
        <v>397</v>
      </c>
      <c r="AK254">
        <v>211</v>
      </c>
      <c r="AL254" t="s">
        <v>1184</v>
      </c>
    </row>
    <row r="255" spans="1:38" x14ac:dyDescent="0.25">
      <c r="A255">
        <v>1049</v>
      </c>
      <c r="B255" s="1">
        <v>362454.97168191359</v>
      </c>
      <c r="D255">
        <v>1046</v>
      </c>
      <c r="E255" s="1">
        <v>795886.6599999998</v>
      </c>
      <c r="G255">
        <v>1047</v>
      </c>
      <c r="H255" s="1">
        <v>65212.631850112528</v>
      </c>
      <c r="J255">
        <v>1046</v>
      </c>
      <c r="K255">
        <v>169</v>
      </c>
      <c r="AI255">
        <v>1626</v>
      </c>
      <c r="AJ255" t="s">
        <v>398</v>
      </c>
      <c r="AK255">
        <v>211</v>
      </c>
      <c r="AL255" t="s">
        <v>1184</v>
      </c>
    </row>
    <row r="256" spans="1:38" x14ac:dyDescent="0.25">
      <c r="A256">
        <v>1050</v>
      </c>
      <c r="B256" s="1">
        <v>359886.1132955706</v>
      </c>
      <c r="D256">
        <v>1047</v>
      </c>
      <c r="E256" s="1">
        <v>286862.77</v>
      </c>
      <c r="G256">
        <v>1049</v>
      </c>
      <c r="H256" s="1">
        <v>90952.698151384669</v>
      </c>
      <c r="J256">
        <v>1047</v>
      </c>
      <c r="K256">
        <v>59</v>
      </c>
      <c r="AI256">
        <v>1629</v>
      </c>
      <c r="AJ256" t="s">
        <v>399</v>
      </c>
      <c r="AK256">
        <v>211</v>
      </c>
      <c r="AL256" t="s">
        <v>1184</v>
      </c>
    </row>
    <row r="257" spans="1:38" x14ac:dyDescent="0.25">
      <c r="A257">
        <v>1051</v>
      </c>
      <c r="B257" s="1">
        <v>610611.55654501938</v>
      </c>
      <c r="D257">
        <v>1049</v>
      </c>
      <c r="E257" s="1">
        <v>519317.28</v>
      </c>
      <c r="G257">
        <v>1050</v>
      </c>
      <c r="H257" s="1">
        <v>65982.584831482964</v>
      </c>
      <c r="J257">
        <v>1049</v>
      </c>
      <c r="K257">
        <v>114</v>
      </c>
      <c r="AI257">
        <v>1975</v>
      </c>
      <c r="AJ257" t="s">
        <v>400</v>
      </c>
      <c r="AK257">
        <v>211</v>
      </c>
      <c r="AL257" t="s">
        <v>1184</v>
      </c>
    </row>
    <row r="258" spans="1:38" x14ac:dyDescent="0.25">
      <c r="A258">
        <v>1052</v>
      </c>
      <c r="B258" s="1">
        <v>309404.90499815519</v>
      </c>
      <c r="D258">
        <v>1050</v>
      </c>
      <c r="E258" s="1">
        <v>285587.80000000005</v>
      </c>
      <c r="G258">
        <v>1051</v>
      </c>
      <c r="H258" s="1">
        <v>96198.301980626115</v>
      </c>
      <c r="J258">
        <v>1050</v>
      </c>
      <c r="K258">
        <v>51</v>
      </c>
      <c r="AI258">
        <v>11</v>
      </c>
      <c r="AJ258" t="s">
        <v>401</v>
      </c>
      <c r="AK258">
        <v>212</v>
      </c>
      <c r="AL258" t="s">
        <v>1184</v>
      </c>
    </row>
    <row r="259" spans="1:38" x14ac:dyDescent="0.25">
      <c r="A259">
        <v>1053</v>
      </c>
      <c r="B259" s="1">
        <v>299656.53213302494</v>
      </c>
      <c r="D259">
        <v>1051</v>
      </c>
      <c r="E259" s="1">
        <v>576387.03999999992</v>
      </c>
      <c r="G259">
        <v>1052</v>
      </c>
      <c r="H259" s="1">
        <v>119494.00749086797</v>
      </c>
      <c r="J259">
        <v>1051</v>
      </c>
      <c r="K259">
        <v>116</v>
      </c>
      <c r="AI259">
        <v>17</v>
      </c>
      <c r="AJ259" t="s">
        <v>402</v>
      </c>
      <c r="AK259">
        <v>212</v>
      </c>
      <c r="AL259" t="s">
        <v>1184</v>
      </c>
    </row>
    <row r="260" spans="1:38" x14ac:dyDescent="0.25">
      <c r="A260">
        <v>1054</v>
      </c>
      <c r="B260" s="1">
        <v>311585.62722872949</v>
      </c>
      <c r="D260">
        <v>1052</v>
      </c>
      <c r="E260" s="1">
        <v>582471.27999999991</v>
      </c>
      <c r="G260">
        <v>1053</v>
      </c>
      <c r="H260" s="1">
        <v>80258.648539320478</v>
      </c>
      <c r="J260">
        <v>1052</v>
      </c>
      <c r="K260">
        <v>107</v>
      </c>
      <c r="AI260">
        <v>23</v>
      </c>
      <c r="AJ260" t="s">
        <v>403</v>
      </c>
      <c r="AK260">
        <v>212</v>
      </c>
      <c r="AL260" t="s">
        <v>1184</v>
      </c>
    </row>
    <row r="261" spans="1:38" x14ac:dyDescent="0.25">
      <c r="A261">
        <v>1055</v>
      </c>
      <c r="B261" s="1">
        <v>296515.77463755518</v>
      </c>
      <c r="D261">
        <v>1053</v>
      </c>
      <c r="E261" s="1">
        <v>405058.46000000008</v>
      </c>
      <c r="G261">
        <v>1054</v>
      </c>
      <c r="H261" s="1">
        <v>85988.948162827844</v>
      </c>
      <c r="J261">
        <v>1053</v>
      </c>
      <c r="K261">
        <v>83</v>
      </c>
      <c r="AI261">
        <v>39</v>
      </c>
      <c r="AJ261" t="s">
        <v>404</v>
      </c>
      <c r="AK261">
        <v>212</v>
      </c>
      <c r="AL261" t="s">
        <v>1184</v>
      </c>
    </row>
    <row r="262" spans="1:38" x14ac:dyDescent="0.25">
      <c r="A262">
        <v>1056</v>
      </c>
      <c r="B262" s="1">
        <v>498528.04141579731</v>
      </c>
      <c r="D262">
        <v>1054</v>
      </c>
      <c r="E262" s="1">
        <v>400722.75000000012</v>
      </c>
      <c r="G262">
        <v>1055</v>
      </c>
      <c r="H262" s="1">
        <v>105973.24556887636</v>
      </c>
      <c r="J262">
        <v>1054</v>
      </c>
      <c r="K262">
        <v>89</v>
      </c>
      <c r="AI262">
        <v>134</v>
      </c>
      <c r="AJ262" t="s">
        <v>405</v>
      </c>
      <c r="AK262">
        <v>212</v>
      </c>
      <c r="AL262" t="s">
        <v>1184</v>
      </c>
    </row>
    <row r="263" spans="1:38" x14ac:dyDescent="0.25">
      <c r="A263">
        <v>1057</v>
      </c>
      <c r="B263" s="1">
        <v>841558.18421066878</v>
      </c>
      <c r="D263">
        <v>1055</v>
      </c>
      <c r="E263" s="1">
        <v>446298.92999999993</v>
      </c>
      <c r="G263">
        <v>1056</v>
      </c>
      <c r="H263" s="1">
        <v>98338.326996961652</v>
      </c>
      <c r="J263">
        <v>1055</v>
      </c>
      <c r="K263">
        <v>82</v>
      </c>
      <c r="AI263">
        <v>167</v>
      </c>
      <c r="AJ263" t="s">
        <v>406</v>
      </c>
      <c r="AK263">
        <v>212</v>
      </c>
      <c r="AL263" t="s">
        <v>1184</v>
      </c>
    </row>
    <row r="264" spans="1:38" x14ac:dyDescent="0.25">
      <c r="A264">
        <v>1058</v>
      </c>
      <c r="B264" s="1">
        <v>498414.020277498</v>
      </c>
      <c r="D264">
        <v>1056</v>
      </c>
      <c r="E264" s="1">
        <v>572550.18000000005</v>
      </c>
      <c r="G264">
        <v>1057</v>
      </c>
      <c r="H264" s="1">
        <v>178402.64876711497</v>
      </c>
      <c r="J264">
        <v>1056</v>
      </c>
      <c r="K264">
        <v>120</v>
      </c>
      <c r="AI264">
        <v>429</v>
      </c>
      <c r="AJ264" t="s">
        <v>407</v>
      </c>
      <c r="AK264">
        <v>212</v>
      </c>
      <c r="AL264" t="s">
        <v>1184</v>
      </c>
    </row>
    <row r="265" spans="1:38" x14ac:dyDescent="0.25">
      <c r="A265">
        <v>1059</v>
      </c>
      <c r="B265" s="1">
        <v>540706.97501406854</v>
      </c>
      <c r="D265">
        <v>1057</v>
      </c>
      <c r="E265" s="1">
        <v>998095.46</v>
      </c>
      <c r="G265">
        <v>1058</v>
      </c>
      <c r="H265" s="1">
        <v>87968.84997831934</v>
      </c>
      <c r="J265">
        <v>1057</v>
      </c>
      <c r="K265">
        <v>175</v>
      </c>
      <c r="AI265">
        <v>967</v>
      </c>
      <c r="AJ265" t="s">
        <v>408</v>
      </c>
      <c r="AK265">
        <v>212</v>
      </c>
      <c r="AL265" t="s">
        <v>1184</v>
      </c>
    </row>
    <row r="266" spans="1:38" x14ac:dyDescent="0.25">
      <c r="A266">
        <v>1060</v>
      </c>
      <c r="B266" s="1">
        <v>1107330.6065147002</v>
      </c>
      <c r="D266">
        <v>1058</v>
      </c>
      <c r="E266" s="1">
        <v>418592.58</v>
      </c>
      <c r="G266">
        <v>1059</v>
      </c>
      <c r="H266" s="1">
        <v>172130.52243067749</v>
      </c>
      <c r="J266">
        <v>1058</v>
      </c>
      <c r="K266">
        <v>91</v>
      </c>
      <c r="AI266">
        <v>1071</v>
      </c>
      <c r="AJ266" t="s">
        <v>409</v>
      </c>
      <c r="AK266">
        <v>212</v>
      </c>
      <c r="AL266" t="s">
        <v>1184</v>
      </c>
    </row>
    <row r="267" spans="1:38" x14ac:dyDescent="0.25">
      <c r="A267">
        <v>1061</v>
      </c>
      <c r="B267" s="1">
        <v>591298.80252186779</v>
      </c>
      <c r="D267">
        <v>1059</v>
      </c>
      <c r="E267" s="1">
        <v>710210.83</v>
      </c>
      <c r="G267">
        <v>1060</v>
      </c>
      <c r="H267" s="1">
        <v>172003.64262536151</v>
      </c>
      <c r="J267">
        <v>1059</v>
      </c>
      <c r="K267">
        <v>239</v>
      </c>
      <c r="AI267">
        <v>1148</v>
      </c>
      <c r="AJ267" t="s">
        <v>410</v>
      </c>
      <c r="AK267">
        <v>212</v>
      </c>
      <c r="AL267" t="s">
        <v>1184</v>
      </c>
    </row>
    <row r="268" spans="1:38" x14ac:dyDescent="0.25">
      <c r="A268">
        <v>1062</v>
      </c>
      <c r="B268" s="1">
        <v>645718.11720399931</v>
      </c>
      <c r="D268">
        <v>1060</v>
      </c>
      <c r="E268" s="1">
        <v>703386.1100000001</v>
      </c>
      <c r="G268">
        <v>1061</v>
      </c>
      <c r="H268" s="1">
        <v>132144.83151925498</v>
      </c>
      <c r="J268">
        <v>1060</v>
      </c>
      <c r="K268">
        <v>187</v>
      </c>
      <c r="AI268">
        <v>1158</v>
      </c>
      <c r="AJ268" t="s">
        <v>411</v>
      </c>
      <c r="AK268">
        <v>212</v>
      </c>
      <c r="AL268" t="s">
        <v>1184</v>
      </c>
    </row>
    <row r="269" spans="1:38" x14ac:dyDescent="0.25">
      <c r="A269">
        <v>1065</v>
      </c>
      <c r="B269" s="1">
        <v>100460.93910285199</v>
      </c>
      <c r="D269">
        <v>1061</v>
      </c>
      <c r="E269" s="1">
        <v>560873.54</v>
      </c>
      <c r="G269">
        <v>1062</v>
      </c>
      <c r="H269" s="1">
        <v>103125.61123408866</v>
      </c>
      <c r="J269">
        <v>1061</v>
      </c>
      <c r="K269">
        <v>113</v>
      </c>
      <c r="AI269">
        <v>1162</v>
      </c>
      <c r="AJ269" t="s">
        <v>412</v>
      </c>
      <c r="AK269">
        <v>212</v>
      </c>
      <c r="AL269" t="s">
        <v>1184</v>
      </c>
    </row>
    <row r="270" spans="1:38" x14ac:dyDescent="0.25">
      <c r="A270">
        <v>1066</v>
      </c>
      <c r="B270" s="1">
        <v>321261.72145166236</v>
      </c>
      <c r="D270">
        <v>1062</v>
      </c>
      <c r="E270" s="1">
        <v>688305.48</v>
      </c>
      <c r="G270">
        <v>1065</v>
      </c>
      <c r="H270" s="1">
        <v>52331.301259347223</v>
      </c>
      <c r="J270">
        <v>1062</v>
      </c>
      <c r="K270">
        <v>165</v>
      </c>
      <c r="AI270">
        <v>1163</v>
      </c>
      <c r="AJ270" t="s">
        <v>413</v>
      </c>
      <c r="AK270">
        <v>212</v>
      </c>
      <c r="AL270" t="s">
        <v>1184</v>
      </c>
    </row>
    <row r="271" spans="1:38" x14ac:dyDescent="0.25">
      <c r="A271">
        <v>1067</v>
      </c>
      <c r="B271" s="1">
        <v>428074.34112048434</v>
      </c>
      <c r="D271">
        <v>1065</v>
      </c>
      <c r="E271" s="1">
        <v>198708.56000000006</v>
      </c>
      <c r="G271">
        <v>1066</v>
      </c>
      <c r="H271" s="1">
        <v>63689.233060545754</v>
      </c>
      <c r="J271">
        <v>1065</v>
      </c>
      <c r="K271">
        <v>34</v>
      </c>
      <c r="AI271">
        <v>1165</v>
      </c>
      <c r="AJ271" t="s">
        <v>414</v>
      </c>
      <c r="AK271">
        <v>212</v>
      </c>
      <c r="AL271" t="s">
        <v>1184</v>
      </c>
    </row>
    <row r="272" spans="1:38" x14ac:dyDescent="0.25">
      <c r="A272">
        <v>1068</v>
      </c>
      <c r="B272" s="1">
        <v>392235.72175610863</v>
      </c>
      <c r="D272">
        <v>1066</v>
      </c>
      <c r="E272" s="1">
        <v>346638.78</v>
      </c>
      <c r="G272">
        <v>1067</v>
      </c>
      <c r="H272" s="1">
        <v>68576.154775683885</v>
      </c>
      <c r="J272">
        <v>1066</v>
      </c>
      <c r="K272">
        <v>65</v>
      </c>
      <c r="AI272">
        <v>1170</v>
      </c>
      <c r="AJ272" t="s">
        <v>415</v>
      </c>
      <c r="AK272">
        <v>212</v>
      </c>
      <c r="AL272" t="s">
        <v>1184</v>
      </c>
    </row>
    <row r="273" spans="1:38" x14ac:dyDescent="0.25">
      <c r="A273">
        <v>1069</v>
      </c>
      <c r="B273" s="1">
        <v>340831.06162509008</v>
      </c>
      <c r="D273">
        <v>1067</v>
      </c>
      <c r="E273" s="1">
        <v>366882.88</v>
      </c>
      <c r="G273">
        <v>1068</v>
      </c>
      <c r="H273" s="1">
        <v>69671.323215208831</v>
      </c>
      <c r="J273">
        <v>1067</v>
      </c>
      <c r="K273">
        <v>54</v>
      </c>
      <c r="AI273">
        <v>1173</v>
      </c>
      <c r="AJ273" t="s">
        <v>416</v>
      </c>
      <c r="AK273">
        <v>212</v>
      </c>
      <c r="AL273" t="s">
        <v>1184</v>
      </c>
    </row>
    <row r="274" spans="1:38" x14ac:dyDescent="0.25">
      <c r="A274">
        <v>1071</v>
      </c>
      <c r="B274" s="1">
        <v>349923.44436680333</v>
      </c>
      <c r="D274">
        <v>1068</v>
      </c>
      <c r="E274" s="1">
        <v>296236.79999999999</v>
      </c>
      <c r="G274">
        <v>1069</v>
      </c>
      <c r="H274" s="1">
        <v>71890.666969564671</v>
      </c>
      <c r="J274">
        <v>1068</v>
      </c>
      <c r="K274">
        <v>27</v>
      </c>
      <c r="AI274">
        <v>1174</v>
      </c>
      <c r="AJ274" t="s">
        <v>417</v>
      </c>
      <c r="AK274">
        <v>212</v>
      </c>
      <c r="AL274" t="s">
        <v>1184</v>
      </c>
    </row>
    <row r="275" spans="1:38" x14ac:dyDescent="0.25">
      <c r="A275">
        <v>1072</v>
      </c>
      <c r="B275" s="1">
        <v>529161.64470991981</v>
      </c>
      <c r="D275">
        <v>1069</v>
      </c>
      <c r="E275" s="1">
        <v>422555.89</v>
      </c>
      <c r="G275">
        <v>1071</v>
      </c>
      <c r="H275" s="1">
        <v>47409.107474325414</v>
      </c>
      <c r="J275">
        <v>1069</v>
      </c>
      <c r="K275">
        <v>74</v>
      </c>
      <c r="AI275">
        <v>1305</v>
      </c>
      <c r="AJ275" t="s">
        <v>418</v>
      </c>
      <c r="AK275">
        <v>212</v>
      </c>
      <c r="AL275" t="s">
        <v>1184</v>
      </c>
    </row>
    <row r="276" spans="1:38" x14ac:dyDescent="0.25">
      <c r="A276">
        <v>1073</v>
      </c>
      <c r="B276" s="1">
        <v>1015589.1596806418</v>
      </c>
      <c r="D276">
        <v>1071</v>
      </c>
      <c r="E276" s="1">
        <v>243520.81000000003</v>
      </c>
      <c r="G276">
        <v>1072</v>
      </c>
      <c r="H276" s="1">
        <v>101696.3185439714</v>
      </c>
      <c r="J276">
        <v>1071</v>
      </c>
      <c r="K276">
        <v>62</v>
      </c>
      <c r="AI276">
        <v>1317</v>
      </c>
      <c r="AJ276" t="s">
        <v>419</v>
      </c>
      <c r="AK276">
        <v>212</v>
      </c>
      <c r="AL276" t="s">
        <v>1184</v>
      </c>
    </row>
    <row r="277" spans="1:38" x14ac:dyDescent="0.25">
      <c r="A277">
        <v>1074</v>
      </c>
      <c r="B277" s="1">
        <v>215317.63233787328</v>
      </c>
      <c r="D277">
        <v>1072</v>
      </c>
      <c r="E277" s="1">
        <v>515006.56</v>
      </c>
      <c r="G277">
        <v>1073</v>
      </c>
      <c r="H277" s="1">
        <v>160845.20804390439</v>
      </c>
      <c r="J277">
        <v>1072</v>
      </c>
      <c r="K277">
        <v>86</v>
      </c>
      <c r="AI277">
        <v>1416</v>
      </c>
      <c r="AJ277" t="s">
        <v>420</v>
      </c>
      <c r="AK277">
        <v>212</v>
      </c>
      <c r="AL277" t="s">
        <v>1184</v>
      </c>
    </row>
    <row r="278" spans="1:38" x14ac:dyDescent="0.25">
      <c r="A278">
        <v>1075</v>
      </c>
      <c r="B278" s="1">
        <v>768041.96730270481</v>
      </c>
      <c r="D278">
        <v>1073</v>
      </c>
      <c r="E278" s="1">
        <v>886402.27000000014</v>
      </c>
      <c r="G278">
        <v>1074</v>
      </c>
      <c r="H278" s="1">
        <v>53272.487875719147</v>
      </c>
      <c r="J278">
        <v>1073</v>
      </c>
      <c r="K278">
        <v>195</v>
      </c>
      <c r="AI278">
        <v>1669</v>
      </c>
      <c r="AJ278" t="s">
        <v>421</v>
      </c>
      <c r="AK278">
        <v>212</v>
      </c>
      <c r="AL278" t="s">
        <v>1184</v>
      </c>
    </row>
    <row r="279" spans="1:38" x14ac:dyDescent="0.25">
      <c r="A279">
        <v>1076</v>
      </c>
      <c r="B279" s="1">
        <v>798508.49426083779</v>
      </c>
      <c r="D279">
        <v>1074</v>
      </c>
      <c r="E279" s="1">
        <v>288257.12999999995</v>
      </c>
      <c r="G279">
        <v>1075</v>
      </c>
      <c r="H279" s="1">
        <v>156671.48383448453</v>
      </c>
      <c r="J279">
        <v>1074</v>
      </c>
      <c r="K279">
        <v>67</v>
      </c>
      <c r="AI279">
        <v>31</v>
      </c>
      <c r="AJ279" t="s">
        <v>422</v>
      </c>
      <c r="AK279">
        <v>213</v>
      </c>
      <c r="AL279" t="s">
        <v>1184</v>
      </c>
    </row>
    <row r="280" spans="1:38" x14ac:dyDescent="0.25">
      <c r="A280">
        <v>1077</v>
      </c>
      <c r="B280" s="1">
        <v>194691.09347493248</v>
      </c>
      <c r="D280">
        <v>1075</v>
      </c>
      <c r="E280" s="1">
        <v>931673.11999999988</v>
      </c>
      <c r="G280">
        <v>1076</v>
      </c>
      <c r="H280" s="1">
        <v>135804.59162144418</v>
      </c>
      <c r="J280">
        <v>1075</v>
      </c>
      <c r="K280">
        <v>231</v>
      </c>
      <c r="AI280">
        <v>112</v>
      </c>
      <c r="AJ280" t="s">
        <v>423</v>
      </c>
      <c r="AK280">
        <v>213</v>
      </c>
      <c r="AL280" t="s">
        <v>1184</v>
      </c>
    </row>
    <row r="281" spans="1:38" x14ac:dyDescent="0.25">
      <c r="A281">
        <v>1078</v>
      </c>
      <c r="B281" s="1">
        <v>95877.760747531705</v>
      </c>
      <c r="D281">
        <v>1076</v>
      </c>
      <c r="E281" s="1">
        <v>587456.54</v>
      </c>
      <c r="G281">
        <v>1077</v>
      </c>
      <c r="H281" s="1">
        <v>68695.053889982184</v>
      </c>
      <c r="J281">
        <v>1076</v>
      </c>
      <c r="K281">
        <v>97</v>
      </c>
      <c r="AI281">
        <v>128</v>
      </c>
      <c r="AJ281" t="s">
        <v>424</v>
      </c>
      <c r="AK281">
        <v>213</v>
      </c>
      <c r="AL281" t="s">
        <v>1184</v>
      </c>
    </row>
    <row r="282" spans="1:38" x14ac:dyDescent="0.25">
      <c r="A282">
        <v>1080</v>
      </c>
      <c r="B282" s="1">
        <v>56907.152353153637</v>
      </c>
      <c r="D282">
        <v>1077</v>
      </c>
      <c r="E282" s="1">
        <v>342857.77</v>
      </c>
      <c r="G282">
        <v>1078</v>
      </c>
      <c r="H282" s="1">
        <v>51326.104210031714</v>
      </c>
      <c r="J282">
        <v>1077</v>
      </c>
      <c r="K282">
        <v>56</v>
      </c>
      <c r="AI282">
        <v>175</v>
      </c>
      <c r="AJ282" t="s">
        <v>425</v>
      </c>
      <c r="AK282">
        <v>213</v>
      </c>
      <c r="AL282" t="s">
        <v>1184</v>
      </c>
    </row>
    <row r="283" spans="1:38" x14ac:dyDescent="0.25">
      <c r="A283">
        <v>1082</v>
      </c>
      <c r="B283" s="1">
        <v>771794.94706853735</v>
      </c>
      <c r="D283">
        <v>1078</v>
      </c>
      <c r="E283" s="1">
        <v>153352.27000000002</v>
      </c>
      <c r="G283">
        <v>1080</v>
      </c>
      <c r="H283" s="1">
        <v>88497.620745629072</v>
      </c>
      <c r="J283">
        <v>1078</v>
      </c>
      <c r="K283">
        <v>49</v>
      </c>
      <c r="AI283">
        <v>258</v>
      </c>
      <c r="AJ283" t="s">
        <v>426</v>
      </c>
      <c r="AK283">
        <v>213</v>
      </c>
      <c r="AL283" t="s">
        <v>1184</v>
      </c>
    </row>
    <row r="284" spans="1:38" x14ac:dyDescent="0.25">
      <c r="A284">
        <v>1083</v>
      </c>
      <c r="B284" s="1">
        <v>651638.65319630201</v>
      </c>
      <c r="D284">
        <v>1080</v>
      </c>
      <c r="E284" s="1">
        <v>138320.82999999999</v>
      </c>
      <c r="G284">
        <v>1082</v>
      </c>
      <c r="H284" s="1">
        <v>123366.22492644883</v>
      </c>
      <c r="J284">
        <v>1080</v>
      </c>
      <c r="K284">
        <v>61</v>
      </c>
      <c r="AI284">
        <v>480</v>
      </c>
      <c r="AJ284" t="s">
        <v>427</v>
      </c>
      <c r="AK284">
        <v>213</v>
      </c>
      <c r="AL284" t="s">
        <v>1184</v>
      </c>
    </row>
    <row r="285" spans="1:38" x14ac:dyDescent="0.25">
      <c r="A285">
        <v>1084</v>
      </c>
      <c r="B285" s="1">
        <v>962849.23290399299</v>
      </c>
      <c r="D285">
        <v>1082</v>
      </c>
      <c r="E285" s="1">
        <v>603652.21</v>
      </c>
      <c r="G285">
        <v>1083</v>
      </c>
      <c r="H285" s="1">
        <v>103552.42330138107</v>
      </c>
      <c r="J285">
        <v>1082</v>
      </c>
      <c r="K285">
        <v>135</v>
      </c>
      <c r="AI285">
        <v>931</v>
      </c>
      <c r="AJ285" t="s">
        <v>428</v>
      </c>
      <c r="AK285">
        <v>213</v>
      </c>
      <c r="AL285" t="s">
        <v>1184</v>
      </c>
    </row>
    <row r="286" spans="1:38" x14ac:dyDescent="0.25">
      <c r="A286">
        <v>1085</v>
      </c>
      <c r="B286" s="1">
        <v>361336.01248236356</v>
      </c>
      <c r="D286">
        <v>1083</v>
      </c>
      <c r="E286" s="1">
        <v>623893.42000000004</v>
      </c>
      <c r="G286">
        <v>1084</v>
      </c>
      <c r="H286" s="1">
        <v>164909.96100944566</v>
      </c>
      <c r="J286">
        <v>1083</v>
      </c>
      <c r="K286">
        <v>126</v>
      </c>
      <c r="AI286">
        <v>975</v>
      </c>
      <c r="AJ286" t="s">
        <v>429</v>
      </c>
      <c r="AK286">
        <v>213</v>
      </c>
      <c r="AL286" t="s">
        <v>1184</v>
      </c>
    </row>
    <row r="287" spans="1:38" x14ac:dyDescent="0.25">
      <c r="A287">
        <v>1086</v>
      </c>
      <c r="B287" s="1">
        <v>465292.79570977564</v>
      </c>
      <c r="D287">
        <v>1084</v>
      </c>
      <c r="E287" s="1">
        <v>959297.35000000009</v>
      </c>
      <c r="G287">
        <v>1085</v>
      </c>
      <c r="H287" s="1">
        <v>113053.31874740758</v>
      </c>
      <c r="J287">
        <v>1084</v>
      </c>
      <c r="K287">
        <v>182</v>
      </c>
      <c r="AI287">
        <v>1167</v>
      </c>
      <c r="AJ287" t="s">
        <v>430</v>
      </c>
      <c r="AK287">
        <v>213</v>
      </c>
      <c r="AL287" t="s">
        <v>1184</v>
      </c>
    </row>
    <row r="288" spans="1:38" x14ac:dyDescent="0.25">
      <c r="A288">
        <v>1087</v>
      </c>
      <c r="B288" s="1">
        <v>76224.301038405887</v>
      </c>
      <c r="D288">
        <v>1085</v>
      </c>
      <c r="E288" s="1">
        <v>553983.98</v>
      </c>
      <c r="G288">
        <v>1086</v>
      </c>
      <c r="H288" s="1">
        <v>73758.223493246202</v>
      </c>
      <c r="J288">
        <v>1085</v>
      </c>
      <c r="K288">
        <v>113</v>
      </c>
      <c r="AI288">
        <v>1188</v>
      </c>
      <c r="AJ288" t="s">
        <v>431</v>
      </c>
      <c r="AK288">
        <v>213</v>
      </c>
      <c r="AL288" t="s">
        <v>1184</v>
      </c>
    </row>
    <row r="289" spans="1:38" x14ac:dyDescent="0.25">
      <c r="A289">
        <v>1089</v>
      </c>
      <c r="B289" s="1">
        <v>267724.55805735267</v>
      </c>
      <c r="D289">
        <v>1086</v>
      </c>
      <c r="E289" s="1">
        <v>398553.39999999997</v>
      </c>
      <c r="G289">
        <v>1087</v>
      </c>
      <c r="H289" s="1">
        <v>59960.373319083606</v>
      </c>
      <c r="J289">
        <v>1086</v>
      </c>
      <c r="K289">
        <v>101</v>
      </c>
      <c r="AI289">
        <v>1190</v>
      </c>
      <c r="AJ289" t="s">
        <v>432</v>
      </c>
      <c r="AK289">
        <v>213</v>
      </c>
      <c r="AL289" t="s">
        <v>1184</v>
      </c>
    </row>
    <row r="290" spans="1:38" x14ac:dyDescent="0.25">
      <c r="A290">
        <v>1090</v>
      </c>
      <c r="B290" s="1">
        <v>211795.05104998706</v>
      </c>
      <c r="D290">
        <v>1087</v>
      </c>
      <c r="E290" s="1">
        <v>211752.62000000002</v>
      </c>
      <c r="G290">
        <v>1089</v>
      </c>
      <c r="H290" s="1">
        <v>66815.272717224405</v>
      </c>
      <c r="J290">
        <v>1087</v>
      </c>
      <c r="K290">
        <v>58</v>
      </c>
      <c r="AI290">
        <v>1204</v>
      </c>
      <c r="AJ290" t="s">
        <v>433</v>
      </c>
      <c r="AK290">
        <v>213</v>
      </c>
      <c r="AL290" t="s">
        <v>1184</v>
      </c>
    </row>
    <row r="291" spans="1:38" x14ac:dyDescent="0.25">
      <c r="A291">
        <v>1091</v>
      </c>
      <c r="B291" s="1">
        <v>90596.059779100513</v>
      </c>
      <c r="D291">
        <v>1089</v>
      </c>
      <c r="E291" s="1">
        <v>357034.57999999996</v>
      </c>
      <c r="G291">
        <v>1090</v>
      </c>
      <c r="H291" s="1">
        <v>88980.287096753309</v>
      </c>
      <c r="J291">
        <v>1089</v>
      </c>
      <c r="K291">
        <v>77</v>
      </c>
      <c r="AI291">
        <v>1234</v>
      </c>
      <c r="AJ291" t="s">
        <v>434</v>
      </c>
      <c r="AK291">
        <v>213</v>
      </c>
      <c r="AL291" t="s">
        <v>1184</v>
      </c>
    </row>
    <row r="292" spans="1:38" x14ac:dyDescent="0.25">
      <c r="A292">
        <v>1092</v>
      </c>
      <c r="B292" s="1">
        <v>189474.47900739423</v>
      </c>
      <c r="D292">
        <v>1090</v>
      </c>
      <c r="E292" s="1">
        <v>376410.54</v>
      </c>
      <c r="G292">
        <v>1091</v>
      </c>
      <c r="H292" s="1">
        <v>49949.670970856903</v>
      </c>
      <c r="J292">
        <v>1090</v>
      </c>
      <c r="K292">
        <v>88</v>
      </c>
      <c r="AI292">
        <v>1240</v>
      </c>
      <c r="AJ292" t="s">
        <v>435</v>
      </c>
      <c r="AK292">
        <v>213</v>
      </c>
      <c r="AL292" t="s">
        <v>1184</v>
      </c>
    </row>
    <row r="293" spans="1:38" x14ac:dyDescent="0.25">
      <c r="A293">
        <v>1093</v>
      </c>
      <c r="B293" s="1">
        <v>314071.60379021545</v>
      </c>
      <c r="D293">
        <v>1091</v>
      </c>
      <c r="E293" s="1">
        <v>108223.20999999999</v>
      </c>
      <c r="G293">
        <v>1092</v>
      </c>
      <c r="H293" s="1">
        <v>64706.650774014466</v>
      </c>
      <c r="J293">
        <v>1091</v>
      </c>
      <c r="K293">
        <v>34</v>
      </c>
      <c r="AI293">
        <v>1249</v>
      </c>
      <c r="AJ293" t="s">
        <v>436</v>
      </c>
      <c r="AK293">
        <v>213</v>
      </c>
      <c r="AL293" t="s">
        <v>1184</v>
      </c>
    </row>
    <row r="294" spans="1:38" x14ac:dyDescent="0.25">
      <c r="A294">
        <v>1094</v>
      </c>
      <c r="B294" s="1">
        <v>172403.05632618209</v>
      </c>
      <c r="D294">
        <v>1092</v>
      </c>
      <c r="E294" s="1">
        <v>362684.33000000007</v>
      </c>
      <c r="G294">
        <v>1093</v>
      </c>
      <c r="H294" s="1">
        <v>88282.685358505201</v>
      </c>
      <c r="J294">
        <v>1092</v>
      </c>
      <c r="K294">
        <v>86</v>
      </c>
      <c r="AI294">
        <v>1253</v>
      </c>
      <c r="AJ294" t="s">
        <v>437</v>
      </c>
      <c r="AK294">
        <v>213</v>
      </c>
      <c r="AL294" t="s">
        <v>1184</v>
      </c>
    </row>
    <row r="295" spans="1:38" x14ac:dyDescent="0.25">
      <c r="A295">
        <v>1095</v>
      </c>
      <c r="B295" s="1">
        <v>163161.80365755121</v>
      </c>
      <c r="D295">
        <v>1093</v>
      </c>
      <c r="E295" s="1">
        <v>411510.56000000011</v>
      </c>
      <c r="G295">
        <v>1094</v>
      </c>
      <c r="H295" s="1">
        <v>49416.647646849975</v>
      </c>
      <c r="J295">
        <v>1093</v>
      </c>
      <c r="K295">
        <v>95</v>
      </c>
      <c r="AI295">
        <v>1359</v>
      </c>
      <c r="AJ295" t="s">
        <v>438</v>
      </c>
      <c r="AK295">
        <v>213</v>
      </c>
      <c r="AL295" t="s">
        <v>1184</v>
      </c>
    </row>
    <row r="296" spans="1:38" x14ac:dyDescent="0.25">
      <c r="A296">
        <v>1096</v>
      </c>
      <c r="B296" s="1">
        <v>703774.8302820588</v>
      </c>
      <c r="D296">
        <v>1094</v>
      </c>
      <c r="E296" s="1">
        <v>222564.99</v>
      </c>
      <c r="G296">
        <v>1095</v>
      </c>
      <c r="H296" s="1">
        <v>42644.911046081994</v>
      </c>
      <c r="J296">
        <v>1094</v>
      </c>
      <c r="K296">
        <v>50</v>
      </c>
      <c r="AI296">
        <v>1448</v>
      </c>
      <c r="AJ296" t="s">
        <v>439</v>
      </c>
      <c r="AK296">
        <v>217</v>
      </c>
      <c r="AL296" t="s">
        <v>1184</v>
      </c>
    </row>
    <row r="297" spans="1:38" x14ac:dyDescent="0.25">
      <c r="A297">
        <v>1098</v>
      </c>
      <c r="B297" s="1">
        <v>903777.91995406593</v>
      </c>
      <c r="D297">
        <v>1095</v>
      </c>
      <c r="E297" s="1">
        <v>236951.6</v>
      </c>
      <c r="G297">
        <v>1096</v>
      </c>
      <c r="H297" s="1">
        <v>119603.89981319786</v>
      </c>
      <c r="J297">
        <v>1095</v>
      </c>
      <c r="K297">
        <v>62</v>
      </c>
      <c r="AI297">
        <v>1461</v>
      </c>
      <c r="AJ297" t="s">
        <v>440</v>
      </c>
      <c r="AK297">
        <v>213</v>
      </c>
      <c r="AL297" t="s">
        <v>1184</v>
      </c>
    </row>
    <row r="298" spans="1:38" x14ac:dyDescent="0.25">
      <c r="A298">
        <v>1099</v>
      </c>
      <c r="B298" s="1">
        <v>476307.95132457622</v>
      </c>
      <c r="D298">
        <v>1096</v>
      </c>
      <c r="E298" s="1">
        <v>826077.61</v>
      </c>
      <c r="G298">
        <v>1098</v>
      </c>
      <c r="H298" s="1">
        <v>209390.83265586416</v>
      </c>
      <c r="J298">
        <v>1096</v>
      </c>
      <c r="K298">
        <v>212</v>
      </c>
      <c r="AI298">
        <v>1462</v>
      </c>
      <c r="AJ298" t="s">
        <v>441</v>
      </c>
      <c r="AK298">
        <v>213</v>
      </c>
      <c r="AL298" t="s">
        <v>1184</v>
      </c>
    </row>
    <row r="299" spans="1:38" x14ac:dyDescent="0.25">
      <c r="A299">
        <v>1100</v>
      </c>
      <c r="B299" s="1">
        <v>515418.28048166755</v>
      </c>
      <c r="D299">
        <v>1098</v>
      </c>
      <c r="E299" s="1">
        <v>785932.66999999993</v>
      </c>
      <c r="G299">
        <v>1099</v>
      </c>
      <c r="H299" s="1">
        <v>80690.61067363841</v>
      </c>
      <c r="J299">
        <v>1098</v>
      </c>
      <c r="K299">
        <v>203</v>
      </c>
      <c r="AI299">
        <v>35</v>
      </c>
      <c r="AJ299" t="s">
        <v>442</v>
      </c>
      <c r="AK299">
        <v>214</v>
      </c>
      <c r="AL299" t="s">
        <v>1184</v>
      </c>
    </row>
    <row r="300" spans="1:38" x14ac:dyDescent="0.25">
      <c r="A300">
        <v>1101</v>
      </c>
      <c r="B300" s="1">
        <v>449053.70718628448</v>
      </c>
      <c r="D300">
        <v>1099</v>
      </c>
      <c r="E300" s="1">
        <v>493201.80999999994</v>
      </c>
      <c r="G300">
        <v>1100</v>
      </c>
      <c r="H300" s="1">
        <v>73556.975231746503</v>
      </c>
      <c r="J300">
        <v>1099</v>
      </c>
      <c r="K300">
        <v>104</v>
      </c>
      <c r="AI300">
        <v>80</v>
      </c>
      <c r="AJ300" t="s">
        <v>443</v>
      </c>
      <c r="AK300">
        <v>214</v>
      </c>
      <c r="AL300" t="s">
        <v>1184</v>
      </c>
    </row>
    <row r="301" spans="1:38" x14ac:dyDescent="0.25">
      <c r="A301">
        <v>1103</v>
      </c>
      <c r="B301" s="1">
        <v>0</v>
      </c>
      <c r="D301">
        <v>1100</v>
      </c>
      <c r="E301" s="1">
        <v>348466.51</v>
      </c>
      <c r="G301">
        <v>1101</v>
      </c>
      <c r="H301" s="1">
        <v>76830.898107188637</v>
      </c>
      <c r="J301">
        <v>1100</v>
      </c>
      <c r="K301">
        <v>73</v>
      </c>
      <c r="AI301">
        <v>152</v>
      </c>
      <c r="AJ301" t="s">
        <v>444</v>
      </c>
      <c r="AK301">
        <v>214</v>
      </c>
      <c r="AL301" t="s">
        <v>1184</v>
      </c>
    </row>
    <row r="302" spans="1:38" x14ac:dyDescent="0.25">
      <c r="A302">
        <v>1105</v>
      </c>
      <c r="B302" s="1">
        <v>463720.32072672341</v>
      </c>
      <c r="D302">
        <v>1101</v>
      </c>
      <c r="E302" s="1">
        <v>477419.70999999996</v>
      </c>
      <c r="G302">
        <v>1103</v>
      </c>
      <c r="H302" s="1">
        <v>117775.19563894781</v>
      </c>
      <c r="J302">
        <v>1101</v>
      </c>
      <c r="K302">
        <v>76</v>
      </c>
      <c r="AI302">
        <v>281</v>
      </c>
      <c r="AJ302" t="s">
        <v>445</v>
      </c>
      <c r="AK302">
        <v>214</v>
      </c>
      <c r="AL302" t="s">
        <v>1184</v>
      </c>
    </row>
    <row r="303" spans="1:38" x14ac:dyDescent="0.25">
      <c r="A303">
        <v>1107</v>
      </c>
      <c r="B303" s="1">
        <v>427175.6302344703</v>
      </c>
      <c r="D303">
        <v>1103</v>
      </c>
      <c r="E303" s="1">
        <v>284109.19999999995</v>
      </c>
      <c r="G303">
        <v>1105</v>
      </c>
      <c r="H303" s="1">
        <v>71917.74541297846</v>
      </c>
      <c r="J303">
        <v>1103</v>
      </c>
      <c r="K303">
        <v>125</v>
      </c>
      <c r="AI303">
        <v>296</v>
      </c>
      <c r="AJ303" t="s">
        <v>446</v>
      </c>
      <c r="AK303">
        <v>214</v>
      </c>
      <c r="AL303" t="s">
        <v>1184</v>
      </c>
    </row>
    <row r="304" spans="1:38" x14ac:dyDescent="0.25">
      <c r="A304">
        <v>1108</v>
      </c>
      <c r="B304" s="1">
        <v>204145.08214629401</v>
      </c>
      <c r="D304">
        <v>1105</v>
      </c>
      <c r="E304" s="1">
        <v>495518.75</v>
      </c>
      <c r="G304">
        <v>1107</v>
      </c>
      <c r="H304" s="1">
        <v>81865.636834323726</v>
      </c>
      <c r="J304">
        <v>1105</v>
      </c>
      <c r="K304">
        <v>107</v>
      </c>
      <c r="AI304">
        <v>520</v>
      </c>
      <c r="AJ304" t="s">
        <v>447</v>
      </c>
      <c r="AK304">
        <v>214</v>
      </c>
      <c r="AL304" t="s">
        <v>1184</v>
      </c>
    </row>
    <row r="305" spans="1:38" x14ac:dyDescent="0.25">
      <c r="A305">
        <v>1109</v>
      </c>
      <c r="B305" s="1">
        <v>323604.72648609453</v>
      </c>
      <c r="D305">
        <v>1107</v>
      </c>
      <c r="E305" s="1">
        <v>448751.58999999997</v>
      </c>
      <c r="G305">
        <v>1108</v>
      </c>
      <c r="H305" s="1">
        <v>36300.519641624938</v>
      </c>
      <c r="J305">
        <v>1107</v>
      </c>
      <c r="K305">
        <v>108</v>
      </c>
      <c r="AI305">
        <v>941</v>
      </c>
      <c r="AJ305" t="s">
        <v>448</v>
      </c>
      <c r="AK305">
        <v>612</v>
      </c>
      <c r="AL305" t="s">
        <v>1185</v>
      </c>
    </row>
    <row r="306" spans="1:38" x14ac:dyDescent="0.25">
      <c r="A306">
        <v>1110</v>
      </c>
      <c r="B306" s="1">
        <v>1649419.9887187458</v>
      </c>
      <c r="D306">
        <v>1108</v>
      </c>
      <c r="E306" s="1">
        <v>280250.40000000002</v>
      </c>
      <c r="G306">
        <v>1109</v>
      </c>
      <c r="H306" s="1">
        <v>61639.138332547867</v>
      </c>
      <c r="J306">
        <v>1108</v>
      </c>
      <c r="K306">
        <v>75</v>
      </c>
      <c r="AI306">
        <v>954</v>
      </c>
      <c r="AJ306" t="s">
        <v>449</v>
      </c>
      <c r="AK306">
        <v>214</v>
      </c>
      <c r="AL306" t="s">
        <v>1184</v>
      </c>
    </row>
    <row r="307" spans="1:38" x14ac:dyDescent="0.25">
      <c r="A307">
        <v>1111</v>
      </c>
      <c r="B307" s="1">
        <v>283190.72884988342</v>
      </c>
      <c r="D307">
        <v>1109</v>
      </c>
      <c r="E307" s="1">
        <v>333300.27</v>
      </c>
      <c r="G307">
        <v>1110</v>
      </c>
      <c r="H307" s="1">
        <v>174470.96081581246</v>
      </c>
      <c r="J307">
        <v>1109</v>
      </c>
      <c r="K307">
        <v>90</v>
      </c>
      <c r="AI307">
        <v>1110</v>
      </c>
      <c r="AJ307" t="s">
        <v>450</v>
      </c>
      <c r="AK307">
        <v>214</v>
      </c>
      <c r="AL307" t="s">
        <v>1184</v>
      </c>
    </row>
    <row r="308" spans="1:38" x14ac:dyDescent="0.25">
      <c r="A308">
        <v>1112</v>
      </c>
      <c r="B308" s="1">
        <v>172033.22264640094</v>
      </c>
      <c r="D308">
        <v>1110</v>
      </c>
      <c r="E308" s="1">
        <v>1238547.6599999997</v>
      </c>
      <c r="G308">
        <v>1111</v>
      </c>
      <c r="H308" s="1">
        <v>24508.512979167688</v>
      </c>
      <c r="J308">
        <v>1110</v>
      </c>
      <c r="K308">
        <v>273</v>
      </c>
      <c r="AI308">
        <v>1145</v>
      </c>
      <c r="AJ308" t="s">
        <v>451</v>
      </c>
      <c r="AK308">
        <v>214</v>
      </c>
      <c r="AL308" t="s">
        <v>1184</v>
      </c>
    </row>
    <row r="309" spans="1:38" x14ac:dyDescent="0.25">
      <c r="A309">
        <v>1113</v>
      </c>
      <c r="B309" s="1">
        <v>560676.80232176906</v>
      </c>
      <c r="D309">
        <v>1111</v>
      </c>
      <c r="E309" s="1">
        <v>83574.439999999988</v>
      </c>
      <c r="G309">
        <v>1112</v>
      </c>
      <c r="H309" s="1">
        <v>33661.701891260149</v>
      </c>
      <c r="J309">
        <v>1111</v>
      </c>
      <c r="K309">
        <v>33</v>
      </c>
      <c r="AI309">
        <v>1166</v>
      </c>
      <c r="AJ309" t="s">
        <v>452</v>
      </c>
      <c r="AK309">
        <v>214</v>
      </c>
      <c r="AL309" t="s">
        <v>1184</v>
      </c>
    </row>
    <row r="310" spans="1:38" x14ac:dyDescent="0.25">
      <c r="A310">
        <v>1114</v>
      </c>
      <c r="B310" s="1">
        <v>507932.86572574149</v>
      </c>
      <c r="D310">
        <v>1112</v>
      </c>
      <c r="E310" s="1">
        <v>61624.86</v>
      </c>
      <c r="G310">
        <v>1113</v>
      </c>
      <c r="H310" s="1">
        <v>64327.046884337295</v>
      </c>
      <c r="J310">
        <v>1112</v>
      </c>
      <c r="K310">
        <v>45</v>
      </c>
      <c r="AI310">
        <v>1168</v>
      </c>
      <c r="AJ310" t="s">
        <v>453</v>
      </c>
      <c r="AK310">
        <v>214</v>
      </c>
      <c r="AL310" t="s">
        <v>1184</v>
      </c>
    </row>
    <row r="311" spans="1:38" x14ac:dyDescent="0.25">
      <c r="A311">
        <v>1115</v>
      </c>
      <c r="B311" s="1">
        <v>818785.29559631506</v>
      </c>
      <c r="D311">
        <v>1113</v>
      </c>
      <c r="E311" s="1">
        <v>417593.82000000007</v>
      </c>
      <c r="G311">
        <v>1114</v>
      </c>
      <c r="H311" s="1">
        <v>105617.32925450815</v>
      </c>
      <c r="J311">
        <v>1113</v>
      </c>
      <c r="K311">
        <v>94</v>
      </c>
      <c r="AI311">
        <v>1191</v>
      </c>
      <c r="AJ311" t="s">
        <v>454</v>
      </c>
      <c r="AK311">
        <v>214</v>
      </c>
      <c r="AL311" t="s">
        <v>1184</v>
      </c>
    </row>
    <row r="312" spans="1:38" x14ac:dyDescent="0.25">
      <c r="A312">
        <v>1116</v>
      </c>
      <c r="B312" s="1">
        <v>551538.10535121011</v>
      </c>
      <c r="D312">
        <v>1114</v>
      </c>
      <c r="E312" s="1">
        <v>506690.73999999982</v>
      </c>
      <c r="G312">
        <v>1115</v>
      </c>
      <c r="H312" s="1">
        <v>206953.14308172709</v>
      </c>
      <c r="J312">
        <v>1114</v>
      </c>
      <c r="K312">
        <v>115</v>
      </c>
      <c r="AI312">
        <v>1192</v>
      </c>
      <c r="AJ312" t="s">
        <v>455</v>
      </c>
      <c r="AK312">
        <v>214</v>
      </c>
      <c r="AL312" t="s">
        <v>1184</v>
      </c>
    </row>
    <row r="313" spans="1:38" x14ac:dyDescent="0.25">
      <c r="A313">
        <v>1119</v>
      </c>
      <c r="B313" s="1">
        <v>481366.76779074292</v>
      </c>
      <c r="D313">
        <v>1115</v>
      </c>
      <c r="E313" s="1">
        <v>899716.8</v>
      </c>
      <c r="G313">
        <v>1116</v>
      </c>
      <c r="H313" s="1">
        <v>123770.60739127119</v>
      </c>
      <c r="J313">
        <v>1115</v>
      </c>
      <c r="K313">
        <v>196</v>
      </c>
      <c r="AI313">
        <v>1254</v>
      </c>
      <c r="AJ313" t="s">
        <v>456</v>
      </c>
      <c r="AK313">
        <v>214</v>
      </c>
      <c r="AL313" t="s">
        <v>1184</v>
      </c>
    </row>
    <row r="314" spans="1:38" x14ac:dyDescent="0.25">
      <c r="A314">
        <v>1120</v>
      </c>
      <c r="B314" s="1">
        <v>301945.04004236573</v>
      </c>
      <c r="D314">
        <v>1116</v>
      </c>
      <c r="E314" s="1">
        <v>468992.10000000003</v>
      </c>
      <c r="G314">
        <v>1119</v>
      </c>
      <c r="H314" s="1">
        <v>70796.077446724448</v>
      </c>
      <c r="J314">
        <v>1116</v>
      </c>
      <c r="K314">
        <v>117</v>
      </c>
      <c r="AI314">
        <v>1281</v>
      </c>
      <c r="AJ314" t="s">
        <v>457</v>
      </c>
      <c r="AK314">
        <v>214</v>
      </c>
      <c r="AL314" t="s">
        <v>1184</v>
      </c>
    </row>
    <row r="315" spans="1:38" x14ac:dyDescent="0.25">
      <c r="A315">
        <v>1121</v>
      </c>
      <c r="B315" s="1">
        <v>790662.86669961386</v>
      </c>
      <c r="D315">
        <v>1119</v>
      </c>
      <c r="E315" s="1">
        <v>437427.5</v>
      </c>
      <c r="G315">
        <v>1120</v>
      </c>
      <c r="H315" s="1">
        <v>63532.697187963546</v>
      </c>
      <c r="J315">
        <v>1119</v>
      </c>
      <c r="K315">
        <v>96</v>
      </c>
      <c r="AI315">
        <v>1343</v>
      </c>
      <c r="AJ315" t="s">
        <v>458</v>
      </c>
      <c r="AK315">
        <v>612</v>
      </c>
      <c r="AL315" t="s">
        <v>1185</v>
      </c>
    </row>
    <row r="316" spans="1:38" x14ac:dyDescent="0.25">
      <c r="A316">
        <v>1122</v>
      </c>
      <c r="B316" s="1">
        <v>306156.92805524555</v>
      </c>
      <c r="D316">
        <v>1120</v>
      </c>
      <c r="E316" s="1">
        <v>284678.83</v>
      </c>
      <c r="G316">
        <v>1121</v>
      </c>
      <c r="H316" s="1">
        <v>109663.54394760173</v>
      </c>
      <c r="J316">
        <v>1120</v>
      </c>
      <c r="K316">
        <v>67</v>
      </c>
      <c r="AI316">
        <v>1357</v>
      </c>
      <c r="AJ316" t="s">
        <v>459</v>
      </c>
      <c r="AK316">
        <v>214</v>
      </c>
      <c r="AL316" t="s">
        <v>1184</v>
      </c>
    </row>
    <row r="317" spans="1:38" x14ac:dyDescent="0.25">
      <c r="A317">
        <v>1124</v>
      </c>
      <c r="B317" s="1">
        <v>566511.84755727695</v>
      </c>
      <c r="D317">
        <v>1121</v>
      </c>
      <c r="E317" s="1">
        <v>728922.84999999986</v>
      </c>
      <c r="G317">
        <v>1122</v>
      </c>
      <c r="H317" s="1">
        <v>66268.854705894279</v>
      </c>
      <c r="J317">
        <v>1121</v>
      </c>
      <c r="K317">
        <v>137</v>
      </c>
      <c r="AI317">
        <v>1415</v>
      </c>
      <c r="AJ317" t="s">
        <v>460</v>
      </c>
      <c r="AK317">
        <v>214</v>
      </c>
      <c r="AL317" t="s">
        <v>1184</v>
      </c>
    </row>
    <row r="318" spans="1:38" x14ac:dyDescent="0.25">
      <c r="A318">
        <v>1125</v>
      </c>
      <c r="B318" s="1">
        <v>320663.77656733163</v>
      </c>
      <c r="D318">
        <v>1122</v>
      </c>
      <c r="E318" s="1">
        <v>388262.40000000002</v>
      </c>
      <c r="G318">
        <v>1124</v>
      </c>
      <c r="H318" s="1">
        <v>117205.66759201628</v>
      </c>
      <c r="J318">
        <v>1122</v>
      </c>
      <c r="K318">
        <v>77</v>
      </c>
      <c r="AI318">
        <v>1702</v>
      </c>
      <c r="AJ318" t="s">
        <v>461</v>
      </c>
      <c r="AK318">
        <v>214</v>
      </c>
      <c r="AL318" t="s">
        <v>1184</v>
      </c>
    </row>
    <row r="319" spans="1:38" x14ac:dyDescent="0.25">
      <c r="A319">
        <v>1126</v>
      </c>
      <c r="B319" s="1">
        <v>276800.37015367631</v>
      </c>
      <c r="D319">
        <v>1124</v>
      </c>
      <c r="E319" s="1">
        <v>658349.76</v>
      </c>
      <c r="G319">
        <v>1125</v>
      </c>
      <c r="H319" s="1">
        <v>77239.218192874978</v>
      </c>
      <c r="J319">
        <v>1124</v>
      </c>
      <c r="K319">
        <v>131</v>
      </c>
      <c r="AI319">
        <v>1723</v>
      </c>
      <c r="AJ319" t="s">
        <v>462</v>
      </c>
      <c r="AK319">
        <v>214</v>
      </c>
      <c r="AL319" t="s">
        <v>1184</v>
      </c>
    </row>
    <row r="320" spans="1:38" x14ac:dyDescent="0.25">
      <c r="A320">
        <v>1127</v>
      </c>
      <c r="B320" s="1">
        <v>504441.33212947985</v>
      </c>
      <c r="D320">
        <v>1125</v>
      </c>
      <c r="E320" s="1">
        <v>455287.48000000004</v>
      </c>
      <c r="G320">
        <v>1126</v>
      </c>
      <c r="H320" s="1">
        <v>79124.473857403704</v>
      </c>
      <c r="J320">
        <v>1125</v>
      </c>
      <c r="K320">
        <v>105</v>
      </c>
      <c r="AI320">
        <v>4001</v>
      </c>
      <c r="AJ320" t="s">
        <v>463</v>
      </c>
      <c r="AK320">
        <v>214</v>
      </c>
      <c r="AL320" t="s">
        <v>1184</v>
      </c>
    </row>
    <row r="321" spans="1:38" x14ac:dyDescent="0.25">
      <c r="A321">
        <v>1128</v>
      </c>
      <c r="B321" s="1">
        <v>338578.12349565269</v>
      </c>
      <c r="D321">
        <v>1126</v>
      </c>
      <c r="E321" s="1">
        <v>336493.28000000009</v>
      </c>
      <c r="G321">
        <v>1127</v>
      </c>
      <c r="H321" s="1">
        <v>132856.36944401785</v>
      </c>
      <c r="J321">
        <v>1126</v>
      </c>
      <c r="K321">
        <v>63</v>
      </c>
      <c r="AI321">
        <v>51</v>
      </c>
      <c r="AJ321" t="s">
        <v>464</v>
      </c>
      <c r="AK321">
        <v>215</v>
      </c>
      <c r="AL321" t="s">
        <v>1184</v>
      </c>
    </row>
    <row r="322" spans="1:38" x14ac:dyDescent="0.25">
      <c r="A322">
        <v>1129</v>
      </c>
      <c r="B322" s="1">
        <v>1077718.0527372088</v>
      </c>
      <c r="D322">
        <v>1127</v>
      </c>
      <c r="E322" s="1">
        <v>592629.53000000014</v>
      </c>
      <c r="G322">
        <v>1128</v>
      </c>
      <c r="H322" s="1">
        <v>98978.110777997557</v>
      </c>
      <c r="J322">
        <v>1127</v>
      </c>
      <c r="K322">
        <v>131</v>
      </c>
      <c r="AI322">
        <v>448</v>
      </c>
      <c r="AJ322" t="s">
        <v>465</v>
      </c>
      <c r="AK322">
        <v>215</v>
      </c>
      <c r="AL322" t="s">
        <v>1184</v>
      </c>
    </row>
    <row r="323" spans="1:38" x14ac:dyDescent="0.25">
      <c r="A323">
        <v>1130</v>
      </c>
      <c r="B323" s="1">
        <v>193708.41979432662</v>
      </c>
      <c r="D323">
        <v>1128</v>
      </c>
      <c r="E323" s="1">
        <v>367602.15</v>
      </c>
      <c r="G323">
        <v>1129</v>
      </c>
      <c r="H323" s="1">
        <v>214576.3420059323</v>
      </c>
      <c r="J323">
        <v>1128</v>
      </c>
      <c r="K323">
        <v>71</v>
      </c>
      <c r="AI323">
        <v>642</v>
      </c>
      <c r="AJ323" t="s">
        <v>466</v>
      </c>
      <c r="AK323">
        <v>215</v>
      </c>
      <c r="AL323" t="s">
        <v>1184</v>
      </c>
    </row>
    <row r="324" spans="1:38" x14ac:dyDescent="0.25">
      <c r="A324">
        <v>1131</v>
      </c>
      <c r="B324" s="1">
        <v>512207.62111040903</v>
      </c>
      <c r="D324">
        <v>1129</v>
      </c>
      <c r="E324" s="1">
        <v>1021938.5499999999</v>
      </c>
      <c r="G324">
        <v>1130</v>
      </c>
      <c r="H324" s="1">
        <v>70205.101876482673</v>
      </c>
      <c r="J324">
        <v>1129</v>
      </c>
      <c r="K324">
        <v>156</v>
      </c>
      <c r="AI324">
        <v>652</v>
      </c>
      <c r="AJ324" t="s">
        <v>467</v>
      </c>
      <c r="AK324">
        <v>215</v>
      </c>
      <c r="AL324" t="s">
        <v>1184</v>
      </c>
    </row>
    <row r="325" spans="1:38" x14ac:dyDescent="0.25">
      <c r="A325">
        <v>1133</v>
      </c>
      <c r="B325" s="1">
        <v>1006851.6249893145</v>
      </c>
      <c r="D325">
        <v>1130</v>
      </c>
      <c r="E325" s="1">
        <v>393467.25000000006</v>
      </c>
      <c r="G325">
        <v>1131</v>
      </c>
      <c r="H325" s="1">
        <v>76369.849405360845</v>
      </c>
      <c r="J325">
        <v>1130</v>
      </c>
      <c r="K325">
        <v>67</v>
      </c>
      <c r="AI325">
        <v>955</v>
      </c>
      <c r="AJ325" t="s">
        <v>468</v>
      </c>
      <c r="AK325">
        <v>215</v>
      </c>
      <c r="AL325" t="s">
        <v>1184</v>
      </c>
    </row>
    <row r="326" spans="1:38" x14ac:dyDescent="0.25">
      <c r="A326">
        <v>1134</v>
      </c>
      <c r="B326" s="1">
        <v>196578.45377989404</v>
      </c>
      <c r="D326">
        <v>1131</v>
      </c>
      <c r="E326" s="1">
        <v>595848.97999999986</v>
      </c>
      <c r="G326">
        <v>1133</v>
      </c>
      <c r="H326" s="1">
        <v>83617.353991378593</v>
      </c>
      <c r="J326">
        <v>1131</v>
      </c>
      <c r="K326">
        <v>122</v>
      </c>
      <c r="AI326">
        <v>970</v>
      </c>
      <c r="AJ326" t="s">
        <v>469</v>
      </c>
      <c r="AK326">
        <v>215</v>
      </c>
      <c r="AL326" t="s">
        <v>1184</v>
      </c>
    </row>
    <row r="327" spans="1:38" x14ac:dyDescent="0.25">
      <c r="A327">
        <v>1135</v>
      </c>
      <c r="B327" s="1">
        <v>628657.36649625702</v>
      </c>
      <c r="D327">
        <v>1133</v>
      </c>
      <c r="E327" s="1">
        <v>544114.05999999994</v>
      </c>
      <c r="G327">
        <v>1134</v>
      </c>
      <c r="H327" s="1">
        <v>81786.127162026183</v>
      </c>
      <c r="J327">
        <v>1133</v>
      </c>
      <c r="K327">
        <v>113</v>
      </c>
      <c r="AI327">
        <v>977</v>
      </c>
      <c r="AJ327" t="s">
        <v>470</v>
      </c>
      <c r="AK327">
        <v>215</v>
      </c>
      <c r="AL327" t="s">
        <v>1184</v>
      </c>
    </row>
    <row r="328" spans="1:38" x14ac:dyDescent="0.25">
      <c r="A328">
        <v>1136</v>
      </c>
      <c r="B328" s="1">
        <v>341600.66226240527</v>
      </c>
      <c r="D328">
        <v>1134</v>
      </c>
      <c r="E328" s="1">
        <v>437301.3</v>
      </c>
      <c r="G328">
        <v>1135</v>
      </c>
      <c r="H328" s="1">
        <v>60699.768703066962</v>
      </c>
      <c r="J328">
        <v>1134</v>
      </c>
      <c r="K328">
        <v>97</v>
      </c>
      <c r="AI328">
        <v>1155</v>
      </c>
      <c r="AJ328" t="s">
        <v>471</v>
      </c>
      <c r="AK328">
        <v>215</v>
      </c>
      <c r="AL328" t="s">
        <v>1184</v>
      </c>
    </row>
    <row r="329" spans="1:38" x14ac:dyDescent="0.25">
      <c r="A329">
        <v>1137</v>
      </c>
      <c r="B329" s="1">
        <v>330423.67520122195</v>
      </c>
      <c r="D329">
        <v>1135</v>
      </c>
      <c r="E329" s="1">
        <v>302050.03000000003</v>
      </c>
      <c r="G329">
        <v>1136</v>
      </c>
      <c r="H329" s="1">
        <v>87324.49285064236</v>
      </c>
      <c r="J329">
        <v>1135</v>
      </c>
      <c r="K329">
        <v>67</v>
      </c>
      <c r="AI329">
        <v>1169</v>
      </c>
      <c r="AJ329" t="s">
        <v>472</v>
      </c>
      <c r="AK329">
        <v>215</v>
      </c>
      <c r="AL329" t="s">
        <v>1184</v>
      </c>
    </row>
    <row r="330" spans="1:38" x14ac:dyDescent="0.25">
      <c r="A330">
        <v>1138</v>
      </c>
      <c r="B330" s="1">
        <v>118959.57737995025</v>
      </c>
      <c r="D330">
        <v>1136</v>
      </c>
      <c r="E330" s="1">
        <v>529260.35000000009</v>
      </c>
      <c r="G330">
        <v>1137</v>
      </c>
      <c r="H330" s="1">
        <v>64814.648128639019</v>
      </c>
      <c r="J330">
        <v>1136</v>
      </c>
      <c r="K330">
        <v>104</v>
      </c>
      <c r="AI330">
        <v>1178</v>
      </c>
      <c r="AJ330" t="s">
        <v>473</v>
      </c>
      <c r="AK330">
        <v>215</v>
      </c>
      <c r="AL330" t="s">
        <v>1184</v>
      </c>
    </row>
    <row r="331" spans="1:38" x14ac:dyDescent="0.25">
      <c r="A331">
        <v>1140</v>
      </c>
      <c r="B331" s="1">
        <v>212398.16544383462</v>
      </c>
      <c r="D331">
        <v>1137</v>
      </c>
      <c r="E331" s="1">
        <v>372849.1</v>
      </c>
      <c r="G331">
        <v>1138</v>
      </c>
      <c r="H331" s="1">
        <v>43655.288305980721</v>
      </c>
      <c r="J331">
        <v>1137</v>
      </c>
      <c r="K331">
        <v>86</v>
      </c>
      <c r="AI331">
        <v>1180</v>
      </c>
      <c r="AJ331" t="s">
        <v>474</v>
      </c>
      <c r="AK331">
        <v>215</v>
      </c>
      <c r="AL331" t="s">
        <v>1184</v>
      </c>
    </row>
    <row r="332" spans="1:38" x14ac:dyDescent="0.25">
      <c r="A332">
        <v>1141</v>
      </c>
      <c r="B332" s="1">
        <v>172054.43218900854</v>
      </c>
      <c r="D332">
        <v>1138</v>
      </c>
      <c r="E332" s="1">
        <v>221443.43999999997</v>
      </c>
      <c r="G332">
        <v>1140</v>
      </c>
      <c r="H332" s="1">
        <v>61723.713957558</v>
      </c>
      <c r="J332">
        <v>1138</v>
      </c>
      <c r="K332">
        <v>43</v>
      </c>
      <c r="AI332">
        <v>1184</v>
      </c>
      <c r="AJ332" t="s">
        <v>475</v>
      </c>
      <c r="AK332">
        <v>215</v>
      </c>
      <c r="AL332" t="s">
        <v>1184</v>
      </c>
    </row>
    <row r="333" spans="1:38" x14ac:dyDescent="0.25">
      <c r="A333">
        <v>1142</v>
      </c>
      <c r="B333" s="1">
        <v>272523.78305774956</v>
      </c>
      <c r="D333">
        <v>1140</v>
      </c>
      <c r="E333" s="1">
        <v>353102.7900000001</v>
      </c>
      <c r="G333">
        <v>1141</v>
      </c>
      <c r="H333" s="1">
        <v>61147.380226056637</v>
      </c>
      <c r="J333">
        <v>1140</v>
      </c>
      <c r="K333">
        <v>71</v>
      </c>
      <c r="AI333">
        <v>1193</v>
      </c>
      <c r="AJ333" t="s">
        <v>476</v>
      </c>
      <c r="AK333">
        <v>215</v>
      </c>
      <c r="AL333" t="s">
        <v>1184</v>
      </c>
    </row>
    <row r="334" spans="1:38" x14ac:dyDescent="0.25">
      <c r="A334">
        <v>1143</v>
      </c>
      <c r="B334" s="1">
        <v>663318.26415358705</v>
      </c>
      <c r="D334">
        <v>1141</v>
      </c>
      <c r="E334" s="1">
        <v>300057.98000000004</v>
      </c>
      <c r="G334">
        <v>1142</v>
      </c>
      <c r="H334" s="1">
        <v>74998.779938668231</v>
      </c>
      <c r="J334">
        <v>1141</v>
      </c>
      <c r="K334">
        <v>76</v>
      </c>
      <c r="AI334">
        <v>1351</v>
      </c>
      <c r="AJ334" t="s">
        <v>477</v>
      </c>
      <c r="AK334">
        <v>215</v>
      </c>
      <c r="AL334" t="s">
        <v>1184</v>
      </c>
    </row>
    <row r="335" spans="1:38" x14ac:dyDescent="0.25">
      <c r="A335">
        <v>1144</v>
      </c>
      <c r="B335" s="1">
        <v>480938.61840183352</v>
      </c>
      <c r="D335">
        <v>1142</v>
      </c>
      <c r="E335" s="1">
        <v>330532.74</v>
      </c>
      <c r="G335">
        <v>1143</v>
      </c>
      <c r="H335" s="1">
        <v>89698.808064599492</v>
      </c>
      <c r="J335">
        <v>1142</v>
      </c>
      <c r="K335">
        <v>77</v>
      </c>
      <c r="AI335">
        <v>1386</v>
      </c>
      <c r="AJ335" t="s">
        <v>478</v>
      </c>
      <c r="AK335">
        <v>215</v>
      </c>
      <c r="AL335" t="s">
        <v>1184</v>
      </c>
    </row>
    <row r="336" spans="1:38" x14ac:dyDescent="0.25">
      <c r="A336">
        <v>1145</v>
      </c>
      <c r="B336" s="1">
        <v>882720.17897371389</v>
      </c>
      <c r="D336">
        <v>1143</v>
      </c>
      <c r="E336" s="1">
        <v>639428.22</v>
      </c>
      <c r="G336">
        <v>1144</v>
      </c>
      <c r="H336" s="1">
        <v>84377.586529923647</v>
      </c>
      <c r="J336">
        <v>1143</v>
      </c>
      <c r="K336">
        <v>129</v>
      </c>
      <c r="AI336">
        <v>1460</v>
      </c>
      <c r="AJ336" t="s">
        <v>479</v>
      </c>
      <c r="AK336">
        <v>215</v>
      </c>
      <c r="AL336" t="s">
        <v>1184</v>
      </c>
    </row>
    <row r="337" spans="1:38" x14ac:dyDescent="0.25">
      <c r="A337">
        <v>1146</v>
      </c>
      <c r="B337" s="1">
        <v>417719.79336342978</v>
      </c>
      <c r="D337">
        <v>1144</v>
      </c>
      <c r="E337" s="1">
        <v>443812.51999999996</v>
      </c>
      <c r="G337">
        <v>1145</v>
      </c>
      <c r="H337" s="1">
        <v>81396.520328859042</v>
      </c>
      <c r="J337">
        <v>1144</v>
      </c>
      <c r="K337">
        <v>118</v>
      </c>
      <c r="AI337">
        <v>1495</v>
      </c>
      <c r="AJ337" t="s">
        <v>480</v>
      </c>
      <c r="AK337">
        <v>215</v>
      </c>
      <c r="AL337" t="s">
        <v>1184</v>
      </c>
    </row>
    <row r="338" spans="1:38" x14ac:dyDescent="0.25">
      <c r="A338">
        <v>1147</v>
      </c>
      <c r="B338" s="1">
        <v>915025.55134155345</v>
      </c>
      <c r="D338">
        <v>1145</v>
      </c>
      <c r="E338" s="1">
        <v>643925.16</v>
      </c>
      <c r="G338">
        <v>1146</v>
      </c>
      <c r="H338" s="1">
        <v>131716.15760797827</v>
      </c>
      <c r="J338">
        <v>1145</v>
      </c>
      <c r="K338">
        <v>135</v>
      </c>
      <c r="AI338">
        <v>1557</v>
      </c>
      <c r="AJ338" t="s">
        <v>481</v>
      </c>
      <c r="AK338">
        <v>215</v>
      </c>
      <c r="AL338" t="s">
        <v>1184</v>
      </c>
    </row>
    <row r="339" spans="1:38" x14ac:dyDescent="0.25">
      <c r="A339">
        <v>1148</v>
      </c>
      <c r="B339" s="1">
        <v>1451258.4182708487</v>
      </c>
      <c r="D339">
        <v>1146</v>
      </c>
      <c r="E339" s="1">
        <v>566028.44000000006</v>
      </c>
      <c r="G339">
        <v>1147</v>
      </c>
      <c r="H339" s="1">
        <v>120733.48748965524</v>
      </c>
      <c r="J339">
        <v>1146</v>
      </c>
      <c r="K339">
        <v>96</v>
      </c>
      <c r="AI339">
        <v>1558</v>
      </c>
      <c r="AJ339" t="s">
        <v>482</v>
      </c>
      <c r="AK339">
        <v>215</v>
      </c>
      <c r="AL339" t="s">
        <v>1184</v>
      </c>
    </row>
    <row r="340" spans="1:38" x14ac:dyDescent="0.25">
      <c r="A340">
        <v>1149</v>
      </c>
      <c r="B340" s="1">
        <v>311538.45082707197</v>
      </c>
      <c r="D340">
        <v>1147</v>
      </c>
      <c r="E340" s="1">
        <v>633339.31999999983</v>
      </c>
      <c r="G340">
        <v>1148</v>
      </c>
      <c r="H340" s="1">
        <v>106434.05642179288</v>
      </c>
      <c r="J340">
        <v>1147</v>
      </c>
      <c r="K340">
        <v>133</v>
      </c>
      <c r="AI340">
        <v>1596</v>
      </c>
      <c r="AJ340" t="s">
        <v>483</v>
      </c>
      <c r="AK340">
        <v>215</v>
      </c>
      <c r="AL340" t="s">
        <v>1184</v>
      </c>
    </row>
    <row r="341" spans="1:38" x14ac:dyDescent="0.25">
      <c r="A341">
        <v>1150</v>
      </c>
      <c r="B341" s="1">
        <v>1026436.9221499587</v>
      </c>
      <c r="D341">
        <v>1148</v>
      </c>
      <c r="E341" s="1">
        <v>599038.83000000007</v>
      </c>
      <c r="G341">
        <v>1149</v>
      </c>
      <c r="H341" s="1">
        <v>70390.798853054017</v>
      </c>
      <c r="J341">
        <v>1148</v>
      </c>
      <c r="K341">
        <v>168</v>
      </c>
      <c r="AI341">
        <v>1614</v>
      </c>
      <c r="AJ341" t="s">
        <v>484</v>
      </c>
      <c r="AK341">
        <v>215</v>
      </c>
      <c r="AL341" t="s">
        <v>1184</v>
      </c>
    </row>
    <row r="342" spans="1:38" x14ac:dyDescent="0.25">
      <c r="A342">
        <v>1151</v>
      </c>
      <c r="B342" s="1">
        <v>1947773.3329598752</v>
      </c>
      <c r="D342">
        <v>1149</v>
      </c>
      <c r="E342" s="1">
        <v>193798.06</v>
      </c>
      <c r="G342">
        <v>1150</v>
      </c>
      <c r="H342" s="1">
        <v>139492.51076989982</v>
      </c>
      <c r="J342">
        <v>1149</v>
      </c>
      <c r="K342">
        <v>48</v>
      </c>
      <c r="AI342">
        <v>1727</v>
      </c>
      <c r="AJ342" t="s">
        <v>468</v>
      </c>
      <c r="AK342">
        <v>215</v>
      </c>
      <c r="AL342" t="s">
        <v>1184</v>
      </c>
    </row>
    <row r="343" spans="1:38" x14ac:dyDescent="0.25">
      <c r="A343">
        <v>1152</v>
      </c>
      <c r="B343" s="1">
        <v>529149.89537970256</v>
      </c>
      <c r="D343">
        <v>1150</v>
      </c>
      <c r="E343" s="1">
        <v>912849.3899999999</v>
      </c>
      <c r="G343">
        <v>1151</v>
      </c>
      <c r="H343" s="1">
        <v>163649.96592762874</v>
      </c>
      <c r="J343">
        <v>1150</v>
      </c>
      <c r="K343">
        <v>202</v>
      </c>
      <c r="AI343">
        <v>1944</v>
      </c>
      <c r="AJ343" t="s">
        <v>485</v>
      </c>
      <c r="AK343">
        <v>215</v>
      </c>
      <c r="AL343" t="s">
        <v>1184</v>
      </c>
    </row>
    <row r="344" spans="1:38" x14ac:dyDescent="0.25">
      <c r="A344">
        <v>1153</v>
      </c>
      <c r="B344" s="1">
        <v>254662.16041654555</v>
      </c>
      <c r="D344">
        <v>1151</v>
      </c>
      <c r="E344" s="1">
        <v>1510549.84</v>
      </c>
      <c r="G344">
        <v>1152</v>
      </c>
      <c r="H344" s="1">
        <v>82432.434855667685</v>
      </c>
      <c r="J344">
        <v>1151</v>
      </c>
      <c r="K344">
        <v>250</v>
      </c>
      <c r="AI344">
        <v>61</v>
      </c>
      <c r="AJ344" t="s">
        <v>486</v>
      </c>
      <c r="AK344">
        <v>216</v>
      </c>
      <c r="AL344" t="s">
        <v>1184</v>
      </c>
    </row>
    <row r="345" spans="1:38" x14ac:dyDescent="0.25">
      <c r="A345">
        <v>1154</v>
      </c>
      <c r="B345" s="1">
        <v>196990.35478357022</v>
      </c>
      <c r="D345">
        <v>1152</v>
      </c>
      <c r="E345" s="1">
        <v>642342.06999999995</v>
      </c>
      <c r="G345">
        <v>1153</v>
      </c>
      <c r="H345" s="1">
        <v>56059.33346024085</v>
      </c>
      <c r="J345">
        <v>1152</v>
      </c>
      <c r="K345">
        <v>146</v>
      </c>
      <c r="AI345">
        <v>119</v>
      </c>
      <c r="AJ345" t="s">
        <v>487</v>
      </c>
      <c r="AK345">
        <v>216</v>
      </c>
      <c r="AL345" t="s">
        <v>1184</v>
      </c>
    </row>
    <row r="346" spans="1:38" x14ac:dyDescent="0.25">
      <c r="A346">
        <v>1155</v>
      </c>
      <c r="B346" s="1">
        <v>1105845.0623102421</v>
      </c>
      <c r="D346">
        <v>1153</v>
      </c>
      <c r="E346" s="1">
        <v>251597.74</v>
      </c>
      <c r="G346">
        <v>1154</v>
      </c>
      <c r="H346" s="1">
        <v>48607.822496444875</v>
      </c>
      <c r="J346">
        <v>1153</v>
      </c>
      <c r="K346">
        <v>66</v>
      </c>
      <c r="AI346">
        <v>523</v>
      </c>
      <c r="AJ346" t="s">
        <v>488</v>
      </c>
      <c r="AK346">
        <v>216</v>
      </c>
      <c r="AL346" t="s">
        <v>1184</v>
      </c>
    </row>
    <row r="347" spans="1:38" x14ac:dyDescent="0.25">
      <c r="A347">
        <v>1156</v>
      </c>
      <c r="B347" s="1">
        <v>431523.53596395615</v>
      </c>
      <c r="D347">
        <v>1154</v>
      </c>
      <c r="E347" s="1">
        <v>231250.66999999995</v>
      </c>
      <c r="G347">
        <v>1155</v>
      </c>
      <c r="H347" s="1">
        <v>102936.09839807873</v>
      </c>
      <c r="J347">
        <v>1154</v>
      </c>
      <c r="K347">
        <v>46</v>
      </c>
      <c r="AI347">
        <v>531</v>
      </c>
      <c r="AJ347" t="s">
        <v>489</v>
      </c>
      <c r="AK347">
        <v>216</v>
      </c>
      <c r="AL347" t="s">
        <v>1184</v>
      </c>
    </row>
    <row r="348" spans="1:38" x14ac:dyDescent="0.25">
      <c r="A348">
        <v>1157</v>
      </c>
      <c r="B348" s="1">
        <v>684168.67263503734</v>
      </c>
      <c r="D348">
        <v>1155</v>
      </c>
      <c r="E348" s="1">
        <v>911140.16000000015</v>
      </c>
      <c r="G348">
        <v>1156</v>
      </c>
      <c r="H348" s="1">
        <v>64017.638646881722</v>
      </c>
      <c r="J348">
        <v>1155</v>
      </c>
      <c r="K348">
        <v>176</v>
      </c>
      <c r="AI348">
        <v>622</v>
      </c>
      <c r="AJ348" t="s">
        <v>490</v>
      </c>
      <c r="AK348">
        <v>216</v>
      </c>
      <c r="AL348" t="s">
        <v>1184</v>
      </c>
    </row>
    <row r="349" spans="1:38" x14ac:dyDescent="0.25">
      <c r="A349">
        <v>1158</v>
      </c>
      <c r="B349" s="1">
        <v>269433.08624847181</v>
      </c>
      <c r="D349">
        <v>1156</v>
      </c>
      <c r="E349" s="1">
        <v>462043.35</v>
      </c>
      <c r="G349">
        <v>1157</v>
      </c>
      <c r="H349" s="1">
        <v>71130.53447667911</v>
      </c>
      <c r="J349">
        <v>1156</v>
      </c>
      <c r="K349">
        <v>69</v>
      </c>
      <c r="AI349">
        <v>971</v>
      </c>
      <c r="AJ349" t="s">
        <v>491</v>
      </c>
      <c r="AK349">
        <v>216</v>
      </c>
      <c r="AL349" t="s">
        <v>1184</v>
      </c>
    </row>
    <row r="350" spans="1:38" x14ac:dyDescent="0.25">
      <c r="A350">
        <v>1159</v>
      </c>
      <c r="B350" s="1">
        <v>770942.90024473821</v>
      </c>
      <c r="D350">
        <v>1157</v>
      </c>
      <c r="E350" s="1">
        <v>377439.13</v>
      </c>
      <c r="G350">
        <v>1158</v>
      </c>
      <c r="H350" s="1">
        <v>62090.872129201693</v>
      </c>
      <c r="J350">
        <v>1157</v>
      </c>
      <c r="K350">
        <v>183</v>
      </c>
      <c r="AI350">
        <v>1032</v>
      </c>
      <c r="AJ350" t="s">
        <v>492</v>
      </c>
      <c r="AK350">
        <v>216</v>
      </c>
      <c r="AL350" t="s">
        <v>1184</v>
      </c>
    </row>
    <row r="351" spans="1:38" x14ac:dyDescent="0.25">
      <c r="A351">
        <v>1160</v>
      </c>
      <c r="B351" s="1">
        <v>245755.10116275429</v>
      </c>
      <c r="D351">
        <v>1158</v>
      </c>
      <c r="E351" s="1">
        <v>249174.04</v>
      </c>
      <c r="G351">
        <v>1159</v>
      </c>
      <c r="H351" s="1">
        <v>154032.36297213106</v>
      </c>
      <c r="J351">
        <v>1158</v>
      </c>
      <c r="K351">
        <v>41</v>
      </c>
      <c r="AI351">
        <v>1093</v>
      </c>
      <c r="AJ351" t="s">
        <v>493</v>
      </c>
      <c r="AK351">
        <v>216</v>
      </c>
      <c r="AL351" t="s">
        <v>1184</v>
      </c>
    </row>
    <row r="352" spans="1:38" x14ac:dyDescent="0.25">
      <c r="A352">
        <v>1161</v>
      </c>
      <c r="B352" s="1">
        <v>507729.7099652685</v>
      </c>
      <c r="D352">
        <v>1159</v>
      </c>
      <c r="E352" s="1">
        <v>736714.35999999987</v>
      </c>
      <c r="G352">
        <v>1160</v>
      </c>
      <c r="H352" s="1">
        <v>52927.045284095584</v>
      </c>
      <c r="J352">
        <v>1159</v>
      </c>
      <c r="K352">
        <v>200</v>
      </c>
      <c r="AI352">
        <v>1183</v>
      </c>
      <c r="AJ352" t="s">
        <v>494</v>
      </c>
      <c r="AK352">
        <v>216</v>
      </c>
      <c r="AL352" t="s">
        <v>1184</v>
      </c>
    </row>
    <row r="353" spans="1:38" x14ac:dyDescent="0.25">
      <c r="A353">
        <v>1162</v>
      </c>
      <c r="B353" s="1">
        <v>246030.15236005397</v>
      </c>
      <c r="D353">
        <v>1160</v>
      </c>
      <c r="E353" s="1">
        <v>233370.08</v>
      </c>
      <c r="G353">
        <v>1161</v>
      </c>
      <c r="H353" s="1">
        <v>48997.262197824974</v>
      </c>
      <c r="J353">
        <v>1160</v>
      </c>
      <c r="K353">
        <v>89</v>
      </c>
      <c r="AI353">
        <v>1187</v>
      </c>
      <c r="AJ353" t="s">
        <v>495</v>
      </c>
      <c r="AK353">
        <v>216</v>
      </c>
      <c r="AL353" t="s">
        <v>1184</v>
      </c>
    </row>
    <row r="354" spans="1:38" x14ac:dyDescent="0.25">
      <c r="A354">
        <v>1163</v>
      </c>
      <c r="B354" s="1">
        <v>151694.27002209926</v>
      </c>
      <c r="D354">
        <v>1161</v>
      </c>
      <c r="E354" s="1">
        <v>299916.24</v>
      </c>
      <c r="G354">
        <v>1162</v>
      </c>
      <c r="H354" s="1">
        <v>36193.771360987812</v>
      </c>
      <c r="J354">
        <v>1161</v>
      </c>
      <c r="K354">
        <v>68</v>
      </c>
      <c r="AI354">
        <v>1194</v>
      </c>
      <c r="AJ354" t="s">
        <v>496</v>
      </c>
      <c r="AK354">
        <v>216</v>
      </c>
      <c r="AL354" t="s">
        <v>1184</v>
      </c>
    </row>
    <row r="355" spans="1:38" x14ac:dyDescent="0.25">
      <c r="A355">
        <v>1164</v>
      </c>
      <c r="B355" s="1">
        <v>640966.80374461447</v>
      </c>
      <c r="D355">
        <v>1162</v>
      </c>
      <c r="E355" s="1">
        <v>201842.11</v>
      </c>
      <c r="G355">
        <v>1163</v>
      </c>
      <c r="H355" s="1">
        <v>56004.092952343388</v>
      </c>
      <c r="J355">
        <v>1162</v>
      </c>
      <c r="K355">
        <v>62</v>
      </c>
      <c r="AI355">
        <v>1223</v>
      </c>
      <c r="AJ355" t="s">
        <v>497</v>
      </c>
      <c r="AK355">
        <v>216</v>
      </c>
      <c r="AL355" t="s">
        <v>1184</v>
      </c>
    </row>
    <row r="356" spans="1:38" x14ac:dyDescent="0.25">
      <c r="A356">
        <v>1165</v>
      </c>
      <c r="B356" s="1">
        <v>463111.74300323136</v>
      </c>
      <c r="D356">
        <v>1163</v>
      </c>
      <c r="E356" s="1">
        <v>215836.08999999997</v>
      </c>
      <c r="G356">
        <v>1164</v>
      </c>
      <c r="H356" s="1">
        <v>82123.708734314481</v>
      </c>
      <c r="J356">
        <v>1163</v>
      </c>
      <c r="K356">
        <v>45</v>
      </c>
      <c r="AI356">
        <v>1306</v>
      </c>
      <c r="AJ356" t="s">
        <v>498</v>
      </c>
      <c r="AK356">
        <v>216</v>
      </c>
      <c r="AL356" t="s">
        <v>1184</v>
      </c>
    </row>
    <row r="357" spans="1:38" x14ac:dyDescent="0.25">
      <c r="A357">
        <v>1166</v>
      </c>
      <c r="B357" s="1">
        <v>384170.92512088612</v>
      </c>
      <c r="D357">
        <v>1164</v>
      </c>
      <c r="E357" s="1">
        <v>540138.39</v>
      </c>
      <c r="G357">
        <v>1165</v>
      </c>
      <c r="H357" s="1">
        <v>62219.636216028965</v>
      </c>
      <c r="J357">
        <v>1164</v>
      </c>
      <c r="K357">
        <v>90</v>
      </c>
      <c r="AI357">
        <v>1350</v>
      </c>
      <c r="AJ357" t="s">
        <v>499</v>
      </c>
      <c r="AK357">
        <v>216</v>
      </c>
      <c r="AL357" t="s">
        <v>1184</v>
      </c>
    </row>
    <row r="358" spans="1:38" x14ac:dyDescent="0.25">
      <c r="A358">
        <v>1167</v>
      </c>
      <c r="B358" s="1">
        <v>591678.99083168153</v>
      </c>
      <c r="D358">
        <v>1165</v>
      </c>
      <c r="E358" s="1">
        <v>330840.45</v>
      </c>
      <c r="G358">
        <v>1166</v>
      </c>
      <c r="H358" s="1">
        <v>84742.128491074676</v>
      </c>
      <c r="J358">
        <v>1165</v>
      </c>
      <c r="K358">
        <v>72</v>
      </c>
      <c r="AI358">
        <v>1384</v>
      </c>
      <c r="AJ358" t="s">
        <v>500</v>
      </c>
      <c r="AK358">
        <v>216</v>
      </c>
      <c r="AL358" t="s">
        <v>1184</v>
      </c>
    </row>
    <row r="359" spans="1:38" x14ac:dyDescent="0.25">
      <c r="A359">
        <v>1168</v>
      </c>
      <c r="B359" s="1">
        <v>428743.2913182262</v>
      </c>
      <c r="D359">
        <v>1166</v>
      </c>
      <c r="E359" s="1">
        <v>481575.03</v>
      </c>
      <c r="G359">
        <v>1167</v>
      </c>
      <c r="H359" s="1">
        <v>112665.8636743313</v>
      </c>
      <c r="J359">
        <v>1166</v>
      </c>
      <c r="K359">
        <v>102</v>
      </c>
      <c r="AI359">
        <v>1420</v>
      </c>
      <c r="AJ359" t="s">
        <v>501</v>
      </c>
      <c r="AK359">
        <v>216</v>
      </c>
      <c r="AL359" t="s">
        <v>1184</v>
      </c>
    </row>
    <row r="360" spans="1:38" x14ac:dyDescent="0.25">
      <c r="A360">
        <v>1169</v>
      </c>
      <c r="B360" s="1">
        <v>360848.66958535946</v>
      </c>
      <c r="D360">
        <v>1167</v>
      </c>
      <c r="E360" s="1">
        <v>518718.04999999993</v>
      </c>
      <c r="G360">
        <v>1168</v>
      </c>
      <c r="H360" s="1">
        <v>55269.398525671437</v>
      </c>
      <c r="J360">
        <v>1167</v>
      </c>
      <c r="K360">
        <v>135</v>
      </c>
      <c r="AI360">
        <v>1432</v>
      </c>
      <c r="AJ360" t="s">
        <v>502</v>
      </c>
      <c r="AK360">
        <v>216</v>
      </c>
      <c r="AL360" t="s">
        <v>1184</v>
      </c>
    </row>
    <row r="361" spans="1:38" x14ac:dyDescent="0.25">
      <c r="A361">
        <v>1170</v>
      </c>
      <c r="B361" s="1">
        <v>635886.37014001934</v>
      </c>
      <c r="D361">
        <v>1168</v>
      </c>
      <c r="E361" s="1">
        <v>250368.84</v>
      </c>
      <c r="G361">
        <v>1169</v>
      </c>
      <c r="H361" s="1">
        <v>46491.393828272434</v>
      </c>
      <c r="J361">
        <v>1168</v>
      </c>
      <c r="K361">
        <v>74</v>
      </c>
      <c r="AI361">
        <v>1435</v>
      </c>
      <c r="AJ361" t="s">
        <v>503</v>
      </c>
      <c r="AK361">
        <v>216</v>
      </c>
      <c r="AL361" t="s">
        <v>1184</v>
      </c>
    </row>
    <row r="362" spans="1:38" x14ac:dyDescent="0.25">
      <c r="A362">
        <v>1171</v>
      </c>
      <c r="B362" s="1">
        <v>1465837.5543525196</v>
      </c>
      <c r="D362">
        <v>1169</v>
      </c>
      <c r="E362" s="1">
        <v>354661.04</v>
      </c>
      <c r="G362">
        <v>1170</v>
      </c>
      <c r="H362" s="1">
        <v>72938.046424510118</v>
      </c>
      <c r="J362">
        <v>1169</v>
      </c>
      <c r="K362">
        <v>70</v>
      </c>
      <c r="AI362">
        <v>1771</v>
      </c>
      <c r="AJ362" t="s">
        <v>504</v>
      </c>
      <c r="AK362">
        <v>216</v>
      </c>
      <c r="AL362" t="s">
        <v>1184</v>
      </c>
    </row>
    <row r="363" spans="1:38" x14ac:dyDescent="0.25">
      <c r="A363">
        <v>1172</v>
      </c>
      <c r="B363" s="1">
        <v>833507.18292494956</v>
      </c>
      <c r="D363">
        <v>1170</v>
      </c>
      <c r="E363" s="1">
        <v>603659.52000000002</v>
      </c>
      <c r="G363">
        <v>1171</v>
      </c>
      <c r="H363" s="1">
        <v>157481.4942012527</v>
      </c>
      <c r="J363">
        <v>1170</v>
      </c>
      <c r="K363">
        <v>133</v>
      </c>
      <c r="AI363">
        <v>2048</v>
      </c>
      <c r="AJ363" t="s">
        <v>505</v>
      </c>
      <c r="AK363">
        <v>216</v>
      </c>
      <c r="AL363" t="s">
        <v>1184</v>
      </c>
    </row>
    <row r="364" spans="1:38" x14ac:dyDescent="0.25">
      <c r="A364">
        <v>1173</v>
      </c>
      <c r="B364" s="1">
        <v>201445.30264388717</v>
      </c>
      <c r="D364">
        <v>1171</v>
      </c>
      <c r="E364" s="1">
        <v>1250434.2699999998</v>
      </c>
      <c r="G364">
        <v>1172</v>
      </c>
      <c r="H364" s="1">
        <v>204754.96973756386</v>
      </c>
      <c r="J364">
        <v>1171</v>
      </c>
      <c r="K364">
        <v>274</v>
      </c>
      <c r="AI364">
        <v>21</v>
      </c>
      <c r="AJ364" t="s">
        <v>506</v>
      </c>
      <c r="AK364">
        <v>217</v>
      </c>
      <c r="AL364" t="s">
        <v>1184</v>
      </c>
    </row>
    <row r="365" spans="1:38" x14ac:dyDescent="0.25">
      <c r="A365">
        <v>1174</v>
      </c>
      <c r="B365" s="1">
        <v>257060.07995488637</v>
      </c>
      <c r="D365">
        <v>1172</v>
      </c>
      <c r="E365" s="1">
        <v>709314.42999999993</v>
      </c>
      <c r="G365">
        <v>1173</v>
      </c>
      <c r="H365" s="1">
        <v>49107.724292472994</v>
      </c>
      <c r="J365">
        <v>1172</v>
      </c>
      <c r="K365">
        <v>220</v>
      </c>
      <c r="AI365">
        <v>25</v>
      </c>
      <c r="AJ365" t="s">
        <v>507</v>
      </c>
      <c r="AK365">
        <v>217</v>
      </c>
      <c r="AL365" t="s">
        <v>1184</v>
      </c>
    </row>
    <row r="366" spans="1:38" x14ac:dyDescent="0.25">
      <c r="A366">
        <v>1175</v>
      </c>
      <c r="B366" s="1">
        <v>775760.70298468671</v>
      </c>
      <c r="D366">
        <v>1173</v>
      </c>
      <c r="E366" s="1">
        <v>166583.18000000002</v>
      </c>
      <c r="G366">
        <v>1174</v>
      </c>
      <c r="H366" s="1">
        <v>92287.558589310574</v>
      </c>
      <c r="J366">
        <v>1173</v>
      </c>
      <c r="K366">
        <v>31</v>
      </c>
      <c r="AI366">
        <v>121</v>
      </c>
      <c r="AJ366" t="s">
        <v>508</v>
      </c>
      <c r="AK366">
        <v>217</v>
      </c>
      <c r="AL366" t="s">
        <v>1184</v>
      </c>
    </row>
    <row r="367" spans="1:38" x14ac:dyDescent="0.25">
      <c r="A367">
        <v>1176</v>
      </c>
      <c r="B367" s="1">
        <v>467918.55370605894</v>
      </c>
      <c r="D367">
        <v>1174</v>
      </c>
      <c r="E367" s="1">
        <v>242604.81</v>
      </c>
      <c r="G367">
        <v>1175</v>
      </c>
      <c r="H367" s="1">
        <v>101486.78047276552</v>
      </c>
      <c r="J367">
        <v>1174</v>
      </c>
      <c r="K367">
        <v>86</v>
      </c>
      <c r="AI367">
        <v>133</v>
      </c>
      <c r="AJ367" t="s">
        <v>509</v>
      </c>
      <c r="AK367">
        <v>217</v>
      </c>
      <c r="AL367" t="s">
        <v>1184</v>
      </c>
    </row>
    <row r="368" spans="1:38" x14ac:dyDescent="0.25">
      <c r="A368">
        <v>1177</v>
      </c>
      <c r="B368" s="1">
        <v>1017025.0881915034</v>
      </c>
      <c r="D368">
        <v>1175</v>
      </c>
      <c r="E368" s="1">
        <v>575895.34</v>
      </c>
      <c r="G368">
        <v>1176</v>
      </c>
      <c r="H368" s="1">
        <v>104771.85860020196</v>
      </c>
      <c r="J368">
        <v>1175</v>
      </c>
      <c r="K368">
        <v>140</v>
      </c>
      <c r="AI368">
        <v>137</v>
      </c>
      <c r="AJ368" t="s">
        <v>510</v>
      </c>
      <c r="AK368">
        <v>217</v>
      </c>
      <c r="AL368" t="s">
        <v>1184</v>
      </c>
    </row>
    <row r="369" spans="1:38" x14ac:dyDescent="0.25">
      <c r="A369">
        <v>1178</v>
      </c>
      <c r="B369" s="1">
        <v>749586.80006850732</v>
      </c>
      <c r="D369">
        <v>1176</v>
      </c>
      <c r="E369" s="1">
        <v>411032.7</v>
      </c>
      <c r="G369">
        <v>1177</v>
      </c>
      <c r="H369" s="1">
        <v>98524.237623271809</v>
      </c>
      <c r="J369">
        <v>1176</v>
      </c>
      <c r="K369">
        <v>156</v>
      </c>
      <c r="AI369">
        <v>151</v>
      </c>
      <c r="AJ369" t="s">
        <v>511</v>
      </c>
      <c r="AK369">
        <v>217</v>
      </c>
      <c r="AL369" t="s">
        <v>1184</v>
      </c>
    </row>
    <row r="370" spans="1:38" x14ac:dyDescent="0.25">
      <c r="A370">
        <v>1180</v>
      </c>
      <c r="B370" s="1">
        <v>818176.26183741237</v>
      </c>
      <c r="D370">
        <v>1177</v>
      </c>
      <c r="E370" s="1">
        <v>740447.04</v>
      </c>
      <c r="G370">
        <v>1178</v>
      </c>
      <c r="H370" s="1">
        <v>99080.060392201194</v>
      </c>
      <c r="J370">
        <v>1177</v>
      </c>
      <c r="K370">
        <v>189</v>
      </c>
      <c r="AI370">
        <v>914</v>
      </c>
      <c r="AJ370" t="s">
        <v>512</v>
      </c>
      <c r="AK370">
        <v>217</v>
      </c>
      <c r="AL370" t="s">
        <v>1184</v>
      </c>
    </row>
    <row r="371" spans="1:38" x14ac:dyDescent="0.25">
      <c r="A371">
        <v>1181</v>
      </c>
      <c r="B371" s="1">
        <v>60243.826473614943</v>
      </c>
      <c r="D371">
        <v>1178</v>
      </c>
      <c r="E371" s="1">
        <v>720145.3600000001</v>
      </c>
      <c r="G371">
        <v>1180</v>
      </c>
      <c r="H371" s="1">
        <v>133157.62763787425</v>
      </c>
      <c r="J371">
        <v>1178</v>
      </c>
      <c r="K371">
        <v>121</v>
      </c>
      <c r="AI371">
        <v>978</v>
      </c>
      <c r="AJ371" t="s">
        <v>513</v>
      </c>
      <c r="AK371">
        <v>217</v>
      </c>
      <c r="AL371" t="s">
        <v>1184</v>
      </c>
    </row>
    <row r="372" spans="1:38" x14ac:dyDescent="0.25">
      <c r="A372">
        <v>1182</v>
      </c>
      <c r="B372" s="1">
        <v>610201.07234195643</v>
      </c>
      <c r="D372">
        <v>1180</v>
      </c>
      <c r="E372" s="1">
        <v>515440.41</v>
      </c>
      <c r="G372">
        <v>1181</v>
      </c>
      <c r="H372" s="1">
        <v>50217.747957975313</v>
      </c>
      <c r="J372">
        <v>1180</v>
      </c>
      <c r="K372">
        <v>148</v>
      </c>
      <c r="AI372">
        <v>1096</v>
      </c>
      <c r="AJ372" t="s">
        <v>514</v>
      </c>
      <c r="AK372">
        <v>217</v>
      </c>
      <c r="AL372" t="s">
        <v>1184</v>
      </c>
    </row>
    <row r="373" spans="1:38" x14ac:dyDescent="0.25">
      <c r="A373">
        <v>1183</v>
      </c>
      <c r="B373" s="1">
        <v>616370.46013187768</v>
      </c>
      <c r="D373">
        <v>1181</v>
      </c>
      <c r="E373" s="1">
        <v>0</v>
      </c>
      <c r="G373">
        <v>1182</v>
      </c>
      <c r="H373" s="1">
        <v>69914.840721318586</v>
      </c>
      <c r="J373">
        <v>1181</v>
      </c>
      <c r="K373">
        <v>64</v>
      </c>
      <c r="AI373">
        <v>1143</v>
      </c>
      <c r="AJ373" t="s">
        <v>515</v>
      </c>
      <c r="AK373">
        <v>217</v>
      </c>
      <c r="AL373" t="s">
        <v>1184</v>
      </c>
    </row>
    <row r="374" spans="1:38" x14ac:dyDescent="0.25">
      <c r="A374">
        <v>1184</v>
      </c>
      <c r="B374" s="1">
        <v>793776.73483698664</v>
      </c>
      <c r="D374">
        <v>1182</v>
      </c>
      <c r="E374" s="1">
        <v>449717.92999999993</v>
      </c>
      <c r="G374">
        <v>1183</v>
      </c>
      <c r="H374" s="1">
        <v>107409.74217446757</v>
      </c>
      <c r="J374">
        <v>1182</v>
      </c>
      <c r="K374">
        <v>115</v>
      </c>
      <c r="AI374">
        <v>1175</v>
      </c>
      <c r="AJ374" t="s">
        <v>516</v>
      </c>
      <c r="AK374">
        <v>217</v>
      </c>
      <c r="AL374" t="s">
        <v>1184</v>
      </c>
    </row>
    <row r="375" spans="1:38" x14ac:dyDescent="0.25">
      <c r="A375">
        <v>1185</v>
      </c>
      <c r="B375" s="1">
        <v>682091.66374226287</v>
      </c>
      <c r="D375">
        <v>1183</v>
      </c>
      <c r="E375" s="1">
        <v>728796.4</v>
      </c>
      <c r="G375">
        <v>1184</v>
      </c>
      <c r="H375" s="1">
        <v>105730.18773926568</v>
      </c>
      <c r="J375">
        <v>1183</v>
      </c>
      <c r="K375">
        <v>148</v>
      </c>
      <c r="AI375">
        <v>1185</v>
      </c>
      <c r="AJ375" t="s">
        <v>517</v>
      </c>
      <c r="AK375">
        <v>217</v>
      </c>
      <c r="AL375" t="s">
        <v>1184</v>
      </c>
    </row>
    <row r="376" spans="1:38" x14ac:dyDescent="0.25">
      <c r="A376">
        <v>1186</v>
      </c>
      <c r="B376" s="1">
        <v>49947.540914409969</v>
      </c>
      <c r="D376">
        <v>1184</v>
      </c>
      <c r="E376" s="1">
        <v>724384.90999999992</v>
      </c>
      <c r="G376">
        <v>1185</v>
      </c>
      <c r="H376" s="1">
        <v>122159.45792274506</v>
      </c>
      <c r="J376">
        <v>1184</v>
      </c>
      <c r="K376">
        <v>141</v>
      </c>
      <c r="AI376">
        <v>1212</v>
      </c>
      <c r="AJ376" t="s">
        <v>518</v>
      </c>
      <c r="AK376">
        <v>217</v>
      </c>
      <c r="AL376" t="s">
        <v>1184</v>
      </c>
    </row>
    <row r="377" spans="1:38" x14ac:dyDescent="0.25">
      <c r="A377">
        <v>1187</v>
      </c>
      <c r="B377" s="1">
        <v>601770.02322365006</v>
      </c>
      <c r="D377">
        <v>1185</v>
      </c>
      <c r="E377" s="1">
        <v>678068.07</v>
      </c>
      <c r="G377">
        <v>1186</v>
      </c>
      <c r="H377" s="1">
        <v>29363.730210743448</v>
      </c>
      <c r="J377">
        <v>1185</v>
      </c>
      <c r="K377">
        <v>160</v>
      </c>
      <c r="AI377">
        <v>1247</v>
      </c>
      <c r="AJ377" t="s">
        <v>519</v>
      </c>
      <c r="AK377">
        <v>217</v>
      </c>
      <c r="AL377" t="s">
        <v>1184</v>
      </c>
    </row>
    <row r="378" spans="1:38" x14ac:dyDescent="0.25">
      <c r="A378">
        <v>1188</v>
      </c>
      <c r="B378" s="1">
        <v>600981.48070020531</v>
      </c>
      <c r="D378">
        <v>1186</v>
      </c>
      <c r="E378" s="1">
        <v>150520.54</v>
      </c>
      <c r="G378">
        <v>1187</v>
      </c>
      <c r="H378" s="1">
        <v>84114.337558629282</v>
      </c>
      <c r="J378">
        <v>1186</v>
      </c>
      <c r="K378">
        <v>41</v>
      </c>
      <c r="AI378">
        <v>1279</v>
      </c>
      <c r="AJ378" t="s">
        <v>520</v>
      </c>
      <c r="AK378">
        <v>217</v>
      </c>
      <c r="AL378" t="s">
        <v>1184</v>
      </c>
    </row>
    <row r="379" spans="1:38" x14ac:dyDescent="0.25">
      <c r="A379">
        <v>1189</v>
      </c>
      <c r="B379" s="1">
        <v>399256.49849670642</v>
      </c>
      <c r="D379">
        <v>1187</v>
      </c>
      <c r="E379" s="1">
        <v>469004.37000000017</v>
      </c>
      <c r="G379">
        <v>1188</v>
      </c>
      <c r="H379" s="1">
        <v>83684.357412300495</v>
      </c>
      <c r="J379">
        <v>1187</v>
      </c>
      <c r="K379">
        <v>110</v>
      </c>
      <c r="AI379">
        <v>1340</v>
      </c>
      <c r="AJ379" t="s">
        <v>521</v>
      </c>
      <c r="AK379">
        <v>217</v>
      </c>
      <c r="AL379" t="s">
        <v>1184</v>
      </c>
    </row>
    <row r="380" spans="1:38" x14ac:dyDescent="0.25">
      <c r="A380">
        <v>1190</v>
      </c>
      <c r="B380" s="1">
        <v>691843.84400264872</v>
      </c>
      <c r="D380">
        <v>1188</v>
      </c>
      <c r="E380" s="1">
        <v>475577.28000000014</v>
      </c>
      <c r="G380">
        <v>1189</v>
      </c>
      <c r="H380" s="1">
        <v>69908.993736556818</v>
      </c>
      <c r="J380">
        <v>1188</v>
      </c>
      <c r="K380">
        <v>131</v>
      </c>
      <c r="AI380">
        <v>1342</v>
      </c>
      <c r="AJ380" t="s">
        <v>522</v>
      </c>
      <c r="AK380">
        <v>217</v>
      </c>
      <c r="AL380" t="s">
        <v>1184</v>
      </c>
    </row>
    <row r="381" spans="1:38" x14ac:dyDescent="0.25">
      <c r="A381">
        <v>1191</v>
      </c>
      <c r="B381" s="1">
        <v>1041548.208618318</v>
      </c>
      <c r="D381">
        <v>1189</v>
      </c>
      <c r="E381" s="1">
        <v>347385.18999999994</v>
      </c>
      <c r="G381">
        <v>1190</v>
      </c>
      <c r="H381" s="1">
        <v>95555.925309313461</v>
      </c>
      <c r="J381">
        <v>1189</v>
      </c>
      <c r="K381">
        <v>90</v>
      </c>
      <c r="AI381">
        <v>1414</v>
      </c>
      <c r="AJ381" t="s">
        <v>523</v>
      </c>
      <c r="AK381">
        <v>217</v>
      </c>
      <c r="AL381" t="s">
        <v>1184</v>
      </c>
    </row>
    <row r="382" spans="1:38" x14ac:dyDescent="0.25">
      <c r="A382">
        <v>1192</v>
      </c>
      <c r="B382" s="1">
        <v>1185760.6651751702</v>
      </c>
      <c r="D382">
        <v>1190</v>
      </c>
      <c r="E382" s="1">
        <v>638312.13000000012</v>
      </c>
      <c r="G382">
        <v>1191</v>
      </c>
      <c r="H382" s="1">
        <v>109678.21267188308</v>
      </c>
      <c r="J382">
        <v>1190</v>
      </c>
      <c r="K382">
        <v>159</v>
      </c>
      <c r="AI382">
        <v>1618</v>
      </c>
      <c r="AJ382" t="s">
        <v>510</v>
      </c>
      <c r="AK382">
        <v>217</v>
      </c>
      <c r="AL382" t="s">
        <v>1184</v>
      </c>
    </row>
    <row r="383" spans="1:38" x14ac:dyDescent="0.25">
      <c r="A383">
        <v>1193</v>
      </c>
      <c r="B383" s="1">
        <v>680013.64494480565</v>
      </c>
      <c r="D383">
        <v>1191</v>
      </c>
      <c r="E383" s="1">
        <v>764936.69</v>
      </c>
      <c r="G383">
        <v>1192</v>
      </c>
      <c r="H383" s="1">
        <v>124495.085115289</v>
      </c>
      <c r="J383">
        <v>1191</v>
      </c>
      <c r="K383">
        <v>185</v>
      </c>
      <c r="AI383">
        <v>1657</v>
      </c>
      <c r="AJ383" t="s">
        <v>524</v>
      </c>
      <c r="AK383">
        <v>217</v>
      </c>
      <c r="AL383" t="s">
        <v>1184</v>
      </c>
    </row>
    <row r="384" spans="1:38" x14ac:dyDescent="0.25">
      <c r="A384">
        <v>1194</v>
      </c>
      <c r="B384" s="1">
        <v>440485.20729793276</v>
      </c>
      <c r="D384">
        <v>1192</v>
      </c>
      <c r="E384" s="1">
        <v>954252.55999999982</v>
      </c>
      <c r="G384">
        <v>1193</v>
      </c>
      <c r="H384" s="1">
        <v>85737.877928003625</v>
      </c>
      <c r="J384">
        <v>1192</v>
      </c>
      <c r="K384">
        <v>163</v>
      </c>
      <c r="AI384">
        <v>1839</v>
      </c>
      <c r="AJ384" t="s">
        <v>525</v>
      </c>
      <c r="AK384">
        <v>217</v>
      </c>
      <c r="AL384" t="s">
        <v>1184</v>
      </c>
    </row>
    <row r="385" spans="1:38" x14ac:dyDescent="0.25">
      <c r="A385">
        <v>1195</v>
      </c>
      <c r="B385" s="1">
        <v>422502.79848172481</v>
      </c>
      <c r="D385">
        <v>1193</v>
      </c>
      <c r="E385" s="1">
        <v>544902.62</v>
      </c>
      <c r="G385">
        <v>1194</v>
      </c>
      <c r="H385" s="1">
        <v>103371.99821953895</v>
      </c>
      <c r="J385">
        <v>1193</v>
      </c>
      <c r="K385">
        <v>136</v>
      </c>
      <c r="AI385">
        <v>164</v>
      </c>
      <c r="AJ385" t="s">
        <v>526</v>
      </c>
      <c r="AK385">
        <v>310</v>
      </c>
      <c r="AL385" t="s">
        <v>1186</v>
      </c>
    </row>
    <row r="386" spans="1:38" x14ac:dyDescent="0.25">
      <c r="A386">
        <v>1196</v>
      </c>
      <c r="B386" s="1">
        <v>480048.67153913365</v>
      </c>
      <c r="D386">
        <v>1194</v>
      </c>
      <c r="E386" s="1">
        <v>526841.4800000001</v>
      </c>
      <c r="G386">
        <v>1195</v>
      </c>
      <c r="H386" s="1">
        <v>83619.847190380809</v>
      </c>
      <c r="J386">
        <v>1194</v>
      </c>
      <c r="K386">
        <v>99</v>
      </c>
      <c r="AI386">
        <v>275</v>
      </c>
      <c r="AJ386" t="s">
        <v>527</v>
      </c>
      <c r="AK386">
        <v>310</v>
      </c>
      <c r="AL386" t="s">
        <v>1186</v>
      </c>
    </row>
    <row r="387" spans="1:38" x14ac:dyDescent="0.25">
      <c r="A387">
        <v>1197</v>
      </c>
      <c r="B387" s="1">
        <v>188842.35674634413</v>
      </c>
      <c r="D387">
        <v>1195</v>
      </c>
      <c r="E387" s="1">
        <v>472224.40000000008</v>
      </c>
      <c r="G387">
        <v>1196</v>
      </c>
      <c r="H387" s="1">
        <v>49351.312087198639</v>
      </c>
      <c r="J387">
        <v>1195</v>
      </c>
      <c r="K387">
        <v>116</v>
      </c>
      <c r="AI387">
        <v>725</v>
      </c>
      <c r="AJ387" t="s">
        <v>528</v>
      </c>
      <c r="AK387">
        <v>310</v>
      </c>
      <c r="AL387" t="s">
        <v>1186</v>
      </c>
    </row>
    <row r="388" spans="1:38" x14ac:dyDescent="0.25">
      <c r="A388">
        <v>1199</v>
      </c>
      <c r="B388" s="1">
        <v>528113.27816172177</v>
      </c>
      <c r="D388">
        <v>1196</v>
      </c>
      <c r="E388" s="1">
        <v>327407.72000000009</v>
      </c>
      <c r="G388">
        <v>1197</v>
      </c>
      <c r="H388" s="1">
        <v>82117.921639591805</v>
      </c>
      <c r="J388">
        <v>1196</v>
      </c>
      <c r="K388">
        <v>62</v>
      </c>
      <c r="AI388">
        <v>747</v>
      </c>
      <c r="AJ388" t="s">
        <v>529</v>
      </c>
      <c r="AK388">
        <v>310</v>
      </c>
      <c r="AL388" t="s">
        <v>1186</v>
      </c>
    </row>
    <row r="389" spans="1:38" x14ac:dyDescent="0.25">
      <c r="A389">
        <v>1201</v>
      </c>
      <c r="B389" s="1">
        <v>823760.57207787293</v>
      </c>
      <c r="D389">
        <v>1197</v>
      </c>
      <c r="E389" s="1">
        <v>328821.01999999996</v>
      </c>
      <c r="G389">
        <v>1199</v>
      </c>
      <c r="H389" s="1">
        <v>70223.039581854959</v>
      </c>
      <c r="J389">
        <v>1197</v>
      </c>
      <c r="K389">
        <v>85</v>
      </c>
      <c r="AI389">
        <v>965</v>
      </c>
      <c r="AJ389" t="s">
        <v>530</v>
      </c>
      <c r="AK389">
        <v>310</v>
      </c>
      <c r="AL389" t="s">
        <v>1186</v>
      </c>
    </row>
    <row r="390" spans="1:38" x14ac:dyDescent="0.25">
      <c r="A390">
        <v>1202</v>
      </c>
      <c r="B390" s="1">
        <v>468554.44906454044</v>
      </c>
      <c r="D390">
        <v>1199</v>
      </c>
      <c r="E390" s="1">
        <v>339111.95</v>
      </c>
      <c r="G390">
        <v>1201</v>
      </c>
      <c r="H390" s="1">
        <v>83599.060816324156</v>
      </c>
      <c r="J390">
        <v>1199</v>
      </c>
      <c r="K390">
        <v>117</v>
      </c>
      <c r="AI390">
        <v>1013</v>
      </c>
      <c r="AJ390" t="s">
        <v>531</v>
      </c>
      <c r="AK390">
        <v>310</v>
      </c>
      <c r="AL390" t="s">
        <v>1186</v>
      </c>
    </row>
    <row r="391" spans="1:38" x14ac:dyDescent="0.25">
      <c r="A391">
        <v>1203</v>
      </c>
      <c r="B391" s="1">
        <v>722968.17702190951</v>
      </c>
      <c r="D391">
        <v>1201</v>
      </c>
      <c r="E391" s="1">
        <v>658988.8600000001</v>
      </c>
      <c r="G391">
        <v>1202</v>
      </c>
      <c r="H391" s="1">
        <v>80024.004090399671</v>
      </c>
      <c r="J391">
        <v>1201</v>
      </c>
      <c r="K391">
        <v>125</v>
      </c>
      <c r="AI391">
        <v>1015</v>
      </c>
      <c r="AJ391" t="s">
        <v>532</v>
      </c>
      <c r="AK391">
        <v>310</v>
      </c>
      <c r="AL391" t="s">
        <v>1186</v>
      </c>
    </row>
    <row r="392" spans="1:38" x14ac:dyDescent="0.25">
      <c r="A392">
        <v>1204</v>
      </c>
      <c r="B392" s="1">
        <v>184139.90881638328</v>
      </c>
      <c r="D392">
        <v>1202</v>
      </c>
      <c r="E392" s="1">
        <v>437703.75999999995</v>
      </c>
      <c r="G392">
        <v>1203</v>
      </c>
      <c r="H392" s="1">
        <v>64045.67563572884</v>
      </c>
      <c r="J392">
        <v>1202</v>
      </c>
      <c r="K392">
        <v>95</v>
      </c>
      <c r="AI392">
        <v>1023</v>
      </c>
      <c r="AJ392" t="s">
        <v>533</v>
      </c>
      <c r="AK392">
        <v>310</v>
      </c>
      <c r="AL392" t="s">
        <v>1186</v>
      </c>
    </row>
    <row r="393" spans="1:38" x14ac:dyDescent="0.25">
      <c r="A393">
        <v>1205</v>
      </c>
      <c r="B393" s="1">
        <v>285399.8885453649</v>
      </c>
      <c r="D393">
        <v>1203</v>
      </c>
      <c r="E393" s="1">
        <v>469350.03</v>
      </c>
      <c r="G393">
        <v>1204</v>
      </c>
      <c r="H393" s="1">
        <v>74355.242540812178</v>
      </c>
      <c r="J393">
        <v>1203</v>
      </c>
      <c r="K393">
        <v>99</v>
      </c>
      <c r="AI393">
        <v>1037</v>
      </c>
      <c r="AJ393" t="s">
        <v>534</v>
      </c>
      <c r="AK393">
        <v>310</v>
      </c>
      <c r="AL393" t="s">
        <v>1186</v>
      </c>
    </row>
    <row r="394" spans="1:38" x14ac:dyDescent="0.25">
      <c r="A394">
        <v>1206</v>
      </c>
      <c r="B394" s="1">
        <v>1371606.5653586534</v>
      </c>
      <c r="D394">
        <v>1204</v>
      </c>
      <c r="E394" s="1">
        <v>369620.47999999998</v>
      </c>
      <c r="G394">
        <v>1205</v>
      </c>
      <c r="H394" s="1">
        <v>157230.04022077154</v>
      </c>
      <c r="J394">
        <v>1204</v>
      </c>
      <c r="K394">
        <v>54</v>
      </c>
      <c r="AI394">
        <v>1042</v>
      </c>
      <c r="AJ394" t="s">
        <v>535</v>
      </c>
      <c r="AK394">
        <v>310</v>
      </c>
      <c r="AL394" t="s">
        <v>1186</v>
      </c>
    </row>
    <row r="395" spans="1:38" x14ac:dyDescent="0.25">
      <c r="A395">
        <v>1207</v>
      </c>
      <c r="B395" s="1">
        <v>376313.78238248837</v>
      </c>
      <c r="D395">
        <v>1205</v>
      </c>
      <c r="E395" s="1">
        <v>490719.62</v>
      </c>
      <c r="G395">
        <v>1206</v>
      </c>
      <c r="H395" s="1">
        <v>263480.37131444045</v>
      </c>
      <c r="J395">
        <v>1205</v>
      </c>
      <c r="K395">
        <v>124</v>
      </c>
      <c r="AI395">
        <v>1060</v>
      </c>
      <c r="AJ395" t="s">
        <v>536</v>
      </c>
      <c r="AK395">
        <v>310</v>
      </c>
      <c r="AL395" t="s">
        <v>1186</v>
      </c>
    </row>
    <row r="396" spans="1:38" x14ac:dyDescent="0.25">
      <c r="A396">
        <v>1208</v>
      </c>
      <c r="B396" s="1">
        <v>346678.58998608473</v>
      </c>
      <c r="D396">
        <v>1206</v>
      </c>
      <c r="E396" s="1">
        <v>915877.46999999986</v>
      </c>
      <c r="G396">
        <v>1207</v>
      </c>
      <c r="H396" s="1">
        <v>74226.527113293181</v>
      </c>
      <c r="J396">
        <v>1206</v>
      </c>
      <c r="K396">
        <v>221</v>
      </c>
      <c r="AI396">
        <v>1129</v>
      </c>
      <c r="AJ396" t="s">
        <v>537</v>
      </c>
      <c r="AK396">
        <v>310</v>
      </c>
      <c r="AL396" t="s">
        <v>1186</v>
      </c>
    </row>
    <row r="397" spans="1:38" x14ac:dyDescent="0.25">
      <c r="A397">
        <v>1209</v>
      </c>
      <c r="B397" s="1">
        <v>507625.39155155531</v>
      </c>
      <c r="D397">
        <v>1207</v>
      </c>
      <c r="E397" s="1">
        <v>318638.48</v>
      </c>
      <c r="G397">
        <v>1208</v>
      </c>
      <c r="H397" s="1">
        <v>69394.725191976249</v>
      </c>
      <c r="J397">
        <v>1207</v>
      </c>
      <c r="K397">
        <v>94</v>
      </c>
      <c r="AI397">
        <v>1211</v>
      </c>
      <c r="AJ397" t="s">
        <v>538</v>
      </c>
      <c r="AK397">
        <v>310</v>
      </c>
      <c r="AL397" t="s">
        <v>1186</v>
      </c>
    </row>
    <row r="398" spans="1:38" x14ac:dyDescent="0.25">
      <c r="A398">
        <v>1210</v>
      </c>
      <c r="B398" s="1">
        <v>1321524.733299484</v>
      </c>
      <c r="D398">
        <v>1208</v>
      </c>
      <c r="E398" s="1">
        <v>311753.12</v>
      </c>
      <c r="G398">
        <v>1209</v>
      </c>
      <c r="H398" s="1">
        <v>98577.984812267721</v>
      </c>
      <c r="J398">
        <v>1208</v>
      </c>
      <c r="K398">
        <v>59</v>
      </c>
      <c r="AI398">
        <v>1274</v>
      </c>
      <c r="AJ398" t="s">
        <v>539</v>
      </c>
      <c r="AK398">
        <v>310</v>
      </c>
      <c r="AL398" t="s">
        <v>1186</v>
      </c>
    </row>
    <row r="399" spans="1:38" x14ac:dyDescent="0.25">
      <c r="A399">
        <v>1211</v>
      </c>
      <c r="B399" s="1">
        <v>500766.63595356746</v>
      </c>
      <c r="D399">
        <v>1209</v>
      </c>
      <c r="E399" s="1">
        <v>362266.05</v>
      </c>
      <c r="G399">
        <v>1210</v>
      </c>
      <c r="H399" s="1">
        <v>271361.42440354498</v>
      </c>
      <c r="J399">
        <v>1209</v>
      </c>
      <c r="K399">
        <v>113</v>
      </c>
      <c r="AI399">
        <v>1289</v>
      </c>
      <c r="AJ399" t="s">
        <v>540</v>
      </c>
      <c r="AK399">
        <v>310</v>
      </c>
      <c r="AL399" t="s">
        <v>1186</v>
      </c>
    </row>
    <row r="400" spans="1:38" x14ac:dyDescent="0.25">
      <c r="A400">
        <v>1212</v>
      </c>
      <c r="B400" s="1">
        <v>362136.28676857986</v>
      </c>
      <c r="D400">
        <v>1210</v>
      </c>
      <c r="E400" s="1">
        <v>792825.71999999986</v>
      </c>
      <c r="G400">
        <v>1211</v>
      </c>
      <c r="H400" s="1">
        <v>136818.37041294921</v>
      </c>
      <c r="J400">
        <v>1210</v>
      </c>
      <c r="K400">
        <v>238</v>
      </c>
      <c r="AI400">
        <v>1361</v>
      </c>
      <c r="AJ400" t="s">
        <v>541</v>
      </c>
      <c r="AK400">
        <v>310</v>
      </c>
      <c r="AL400" t="s">
        <v>1186</v>
      </c>
    </row>
    <row r="401" spans="1:38" x14ac:dyDescent="0.25">
      <c r="A401">
        <v>1213</v>
      </c>
      <c r="B401" s="1">
        <v>422625.47348202969</v>
      </c>
      <c r="D401">
        <v>1211</v>
      </c>
      <c r="E401" s="1">
        <v>573683.93000000005</v>
      </c>
      <c r="G401">
        <v>1212</v>
      </c>
      <c r="H401" s="1">
        <v>93963.872369688514</v>
      </c>
      <c r="J401">
        <v>1211</v>
      </c>
      <c r="K401">
        <v>152</v>
      </c>
      <c r="AI401">
        <v>1406</v>
      </c>
      <c r="AJ401" t="s">
        <v>542</v>
      </c>
      <c r="AK401">
        <v>310</v>
      </c>
      <c r="AL401" t="s">
        <v>1186</v>
      </c>
    </row>
    <row r="402" spans="1:38" x14ac:dyDescent="0.25">
      <c r="A402">
        <v>1214</v>
      </c>
      <c r="B402" s="1">
        <v>856493.98424223647</v>
      </c>
      <c r="D402">
        <v>1212</v>
      </c>
      <c r="E402" s="1">
        <v>346396.97000000003</v>
      </c>
      <c r="G402">
        <v>1213</v>
      </c>
      <c r="H402" s="1">
        <v>92350.502666656685</v>
      </c>
      <c r="J402">
        <v>1212</v>
      </c>
      <c r="K402">
        <v>131</v>
      </c>
      <c r="AI402">
        <v>1430</v>
      </c>
      <c r="AJ402" t="s">
        <v>543</v>
      </c>
      <c r="AK402">
        <v>310</v>
      </c>
      <c r="AL402" t="s">
        <v>1186</v>
      </c>
    </row>
    <row r="403" spans="1:38" x14ac:dyDescent="0.25">
      <c r="A403">
        <v>1215</v>
      </c>
      <c r="B403" s="1">
        <v>777483.64616013132</v>
      </c>
      <c r="D403">
        <v>1213</v>
      </c>
      <c r="E403" s="1">
        <v>423724.13999999996</v>
      </c>
      <c r="G403">
        <v>1214</v>
      </c>
      <c r="H403" s="1">
        <v>166021.39818871592</v>
      </c>
      <c r="J403">
        <v>1213</v>
      </c>
      <c r="K403">
        <v>114</v>
      </c>
      <c r="AI403">
        <v>1434</v>
      </c>
      <c r="AJ403" t="s">
        <v>544</v>
      </c>
      <c r="AK403">
        <v>310</v>
      </c>
      <c r="AL403" t="s">
        <v>1186</v>
      </c>
    </row>
    <row r="404" spans="1:38" x14ac:dyDescent="0.25">
      <c r="A404">
        <v>1216</v>
      </c>
      <c r="B404" s="1">
        <v>239932.83884034265</v>
      </c>
      <c r="D404">
        <v>1214</v>
      </c>
      <c r="E404" s="1">
        <v>1044989.87</v>
      </c>
      <c r="G404">
        <v>1215</v>
      </c>
      <c r="H404" s="1">
        <v>142635.16259193228</v>
      </c>
      <c r="J404">
        <v>1214</v>
      </c>
      <c r="K404">
        <v>194</v>
      </c>
      <c r="AI404">
        <v>1534</v>
      </c>
      <c r="AJ404" t="s">
        <v>545</v>
      </c>
      <c r="AK404">
        <v>310</v>
      </c>
      <c r="AL404" t="s">
        <v>1186</v>
      </c>
    </row>
    <row r="405" spans="1:38" x14ac:dyDescent="0.25">
      <c r="A405">
        <v>1217</v>
      </c>
      <c r="B405" s="1">
        <v>470798.07076756586</v>
      </c>
      <c r="D405">
        <v>1215</v>
      </c>
      <c r="E405" s="1">
        <v>625356.68000000005</v>
      </c>
      <c r="G405">
        <v>1216</v>
      </c>
      <c r="H405" s="1">
        <v>64782.676992353758</v>
      </c>
      <c r="J405">
        <v>1215</v>
      </c>
      <c r="K405">
        <v>161</v>
      </c>
      <c r="AI405">
        <v>1915</v>
      </c>
      <c r="AJ405" t="s">
        <v>546</v>
      </c>
      <c r="AK405">
        <v>310</v>
      </c>
      <c r="AL405" t="s">
        <v>1186</v>
      </c>
    </row>
    <row r="406" spans="1:38" x14ac:dyDescent="0.25">
      <c r="A406">
        <v>1218</v>
      </c>
      <c r="B406" s="1">
        <v>474383.0084463841</v>
      </c>
      <c r="D406">
        <v>1216</v>
      </c>
      <c r="E406" s="1">
        <v>208631.58</v>
      </c>
      <c r="G406">
        <v>1217</v>
      </c>
      <c r="H406" s="1">
        <v>134049.40186309852</v>
      </c>
      <c r="J406">
        <v>1216</v>
      </c>
      <c r="K406">
        <v>57</v>
      </c>
      <c r="AI406">
        <v>2122</v>
      </c>
      <c r="AJ406" t="s">
        <v>547</v>
      </c>
      <c r="AK406">
        <v>310</v>
      </c>
      <c r="AL406" t="s">
        <v>1186</v>
      </c>
    </row>
    <row r="407" spans="1:38" x14ac:dyDescent="0.25">
      <c r="A407">
        <v>1219</v>
      </c>
      <c r="B407" s="1">
        <v>526924.98174364795</v>
      </c>
      <c r="D407">
        <v>1217</v>
      </c>
      <c r="E407" s="1">
        <v>548862.30999999994</v>
      </c>
      <c r="G407">
        <v>1218</v>
      </c>
      <c r="H407" s="1">
        <v>117854.92315566212</v>
      </c>
      <c r="J407">
        <v>1217</v>
      </c>
      <c r="K407">
        <v>141</v>
      </c>
      <c r="AI407">
        <v>4013</v>
      </c>
      <c r="AJ407" t="s">
        <v>548</v>
      </c>
      <c r="AK407">
        <v>310</v>
      </c>
      <c r="AL407" t="s">
        <v>1186</v>
      </c>
    </row>
    <row r="408" spans="1:38" x14ac:dyDescent="0.25">
      <c r="A408">
        <v>1220</v>
      </c>
      <c r="B408" s="1">
        <v>580995.63866044907</v>
      </c>
      <c r="D408">
        <v>1218</v>
      </c>
      <c r="E408" s="1">
        <v>412190.19</v>
      </c>
      <c r="G408">
        <v>1219</v>
      </c>
      <c r="H408" s="1">
        <v>108962.65160416093</v>
      </c>
      <c r="J408">
        <v>1218</v>
      </c>
      <c r="K408">
        <v>104</v>
      </c>
      <c r="AI408">
        <v>46</v>
      </c>
      <c r="AJ408" t="s">
        <v>549</v>
      </c>
      <c r="AK408">
        <v>311</v>
      </c>
      <c r="AL408" t="s">
        <v>1186</v>
      </c>
    </row>
    <row r="409" spans="1:38" x14ac:dyDescent="0.25">
      <c r="A409">
        <v>1221</v>
      </c>
      <c r="B409" s="1">
        <v>704050.90928658587</v>
      </c>
      <c r="D409">
        <v>1219</v>
      </c>
      <c r="E409" s="1">
        <v>586623.60999999987</v>
      </c>
      <c r="G409">
        <v>1220</v>
      </c>
      <c r="H409" s="1">
        <v>151003.6032715156</v>
      </c>
      <c r="J409">
        <v>1219</v>
      </c>
      <c r="K409">
        <v>120</v>
      </c>
      <c r="AI409">
        <v>47</v>
      </c>
      <c r="AJ409" t="s">
        <v>550</v>
      </c>
      <c r="AK409">
        <v>311</v>
      </c>
      <c r="AL409" t="s">
        <v>1186</v>
      </c>
    </row>
    <row r="410" spans="1:38" x14ac:dyDescent="0.25">
      <c r="A410">
        <v>1223</v>
      </c>
      <c r="B410" s="1">
        <v>716980.97806909215</v>
      </c>
      <c r="D410">
        <v>1220</v>
      </c>
      <c r="E410" s="1">
        <v>454835.08000000007</v>
      </c>
      <c r="G410">
        <v>1221</v>
      </c>
      <c r="H410" s="1">
        <v>105465.11904292638</v>
      </c>
      <c r="J410">
        <v>1220</v>
      </c>
      <c r="K410">
        <v>153</v>
      </c>
      <c r="AI410">
        <v>203</v>
      </c>
      <c r="AJ410" t="s">
        <v>551</v>
      </c>
      <c r="AK410">
        <v>311</v>
      </c>
      <c r="AL410" t="s">
        <v>1186</v>
      </c>
    </row>
    <row r="411" spans="1:38" x14ac:dyDescent="0.25">
      <c r="A411">
        <v>1224</v>
      </c>
      <c r="B411" s="1">
        <v>280376.49205932638</v>
      </c>
      <c r="D411">
        <v>1221</v>
      </c>
      <c r="E411" s="1">
        <v>677494.3600000001</v>
      </c>
      <c r="G411">
        <v>1223</v>
      </c>
      <c r="H411" s="1">
        <v>98592.700975009997</v>
      </c>
      <c r="J411">
        <v>1221</v>
      </c>
      <c r="K411">
        <v>103</v>
      </c>
      <c r="AI411">
        <v>509</v>
      </c>
      <c r="AJ411" t="s">
        <v>552</v>
      </c>
      <c r="AK411">
        <v>311</v>
      </c>
      <c r="AL411" t="s">
        <v>1186</v>
      </c>
    </row>
    <row r="412" spans="1:38" x14ac:dyDescent="0.25">
      <c r="A412">
        <v>1226</v>
      </c>
      <c r="B412" s="1">
        <v>258619.18434325923</v>
      </c>
      <c r="D412">
        <v>1223</v>
      </c>
      <c r="E412" s="1">
        <v>852883.85999999987</v>
      </c>
      <c r="G412">
        <v>1224</v>
      </c>
      <c r="H412" s="1">
        <v>82046.371257707186</v>
      </c>
      <c r="J412">
        <v>1223</v>
      </c>
      <c r="K412">
        <v>188</v>
      </c>
      <c r="AI412">
        <v>964</v>
      </c>
      <c r="AJ412" t="s">
        <v>553</v>
      </c>
      <c r="AK412">
        <v>311</v>
      </c>
      <c r="AL412" t="s">
        <v>1186</v>
      </c>
    </row>
    <row r="413" spans="1:38" x14ac:dyDescent="0.25">
      <c r="A413">
        <v>1228</v>
      </c>
      <c r="B413" s="1">
        <v>60185.903036166404</v>
      </c>
      <c r="D413">
        <v>1224</v>
      </c>
      <c r="E413" s="1">
        <v>340606.50000000006</v>
      </c>
      <c r="G413">
        <v>1226</v>
      </c>
      <c r="H413" s="1">
        <v>68193.648623157584</v>
      </c>
      <c r="J413">
        <v>1224</v>
      </c>
      <c r="K413">
        <v>93</v>
      </c>
      <c r="AI413">
        <v>1000</v>
      </c>
      <c r="AJ413" t="s">
        <v>554</v>
      </c>
      <c r="AK413">
        <v>311</v>
      </c>
      <c r="AL413" t="s">
        <v>1186</v>
      </c>
    </row>
    <row r="414" spans="1:38" x14ac:dyDescent="0.25">
      <c r="A414">
        <v>1229</v>
      </c>
      <c r="B414" s="1">
        <v>119452.65422532374</v>
      </c>
      <c r="D414">
        <v>1226</v>
      </c>
      <c r="E414" s="1">
        <v>272581.86000000004</v>
      </c>
      <c r="G414">
        <v>1228</v>
      </c>
      <c r="H414" s="1">
        <v>54253.148768413754</v>
      </c>
      <c r="J414">
        <v>1226</v>
      </c>
      <c r="K414">
        <v>80</v>
      </c>
      <c r="AI414">
        <v>1002</v>
      </c>
      <c r="AJ414" t="s">
        <v>555</v>
      </c>
      <c r="AK414">
        <v>311</v>
      </c>
      <c r="AL414" t="s">
        <v>1186</v>
      </c>
    </row>
    <row r="415" spans="1:38" x14ac:dyDescent="0.25">
      <c r="A415">
        <v>1230</v>
      </c>
      <c r="B415" s="1">
        <v>257479.61653804226</v>
      </c>
      <c r="D415">
        <v>1228</v>
      </c>
      <c r="E415" s="1">
        <v>184231.6</v>
      </c>
      <c r="G415">
        <v>1229</v>
      </c>
      <c r="H415" s="1">
        <v>59078.551002965134</v>
      </c>
      <c r="J415">
        <v>1228</v>
      </c>
      <c r="K415">
        <v>58</v>
      </c>
      <c r="AI415">
        <v>1009</v>
      </c>
      <c r="AJ415" t="s">
        <v>556</v>
      </c>
      <c r="AK415">
        <v>311</v>
      </c>
      <c r="AL415" t="s">
        <v>1186</v>
      </c>
    </row>
    <row r="416" spans="1:38" x14ac:dyDescent="0.25">
      <c r="A416">
        <v>1231</v>
      </c>
      <c r="B416" s="1">
        <v>423554.7815830594</v>
      </c>
      <c r="D416">
        <v>1229</v>
      </c>
      <c r="E416" s="1">
        <v>222903.52000000005</v>
      </c>
      <c r="G416">
        <v>1230</v>
      </c>
      <c r="H416" s="1">
        <v>73907.261176909436</v>
      </c>
      <c r="J416">
        <v>1229</v>
      </c>
      <c r="K416">
        <v>54</v>
      </c>
      <c r="AI416">
        <v>1010</v>
      </c>
      <c r="AJ416" t="s">
        <v>557</v>
      </c>
      <c r="AK416">
        <v>311</v>
      </c>
      <c r="AL416" t="s">
        <v>1186</v>
      </c>
    </row>
    <row r="417" spans="1:38" x14ac:dyDescent="0.25">
      <c r="A417">
        <v>1233</v>
      </c>
      <c r="B417" s="1">
        <v>460765.20470097312</v>
      </c>
      <c r="D417">
        <v>1230</v>
      </c>
      <c r="E417" s="1">
        <v>252606.16000000006</v>
      </c>
      <c r="G417">
        <v>1231</v>
      </c>
      <c r="H417" s="1">
        <v>117927.049134509</v>
      </c>
      <c r="J417">
        <v>1230</v>
      </c>
      <c r="K417">
        <v>68</v>
      </c>
      <c r="AI417">
        <v>1014</v>
      </c>
      <c r="AJ417" t="s">
        <v>558</v>
      </c>
      <c r="AK417">
        <v>311</v>
      </c>
      <c r="AL417" t="s">
        <v>1186</v>
      </c>
    </row>
    <row r="418" spans="1:38" x14ac:dyDescent="0.25">
      <c r="A418">
        <v>1234</v>
      </c>
      <c r="B418" s="1">
        <v>499612.02055756014</v>
      </c>
      <c r="D418">
        <v>1231</v>
      </c>
      <c r="E418" s="1">
        <v>306693.02999999991</v>
      </c>
      <c r="G418">
        <v>1233</v>
      </c>
      <c r="H418" s="1">
        <v>92092.757334188384</v>
      </c>
      <c r="J418">
        <v>1231</v>
      </c>
      <c r="K418">
        <v>68</v>
      </c>
      <c r="AI418">
        <v>1147</v>
      </c>
      <c r="AJ418" t="s">
        <v>559</v>
      </c>
      <c r="AK418">
        <v>311</v>
      </c>
      <c r="AL418" t="s">
        <v>1186</v>
      </c>
    </row>
    <row r="419" spans="1:38" x14ac:dyDescent="0.25">
      <c r="A419">
        <v>1235</v>
      </c>
      <c r="B419" s="1">
        <v>536255.84775788081</v>
      </c>
      <c r="D419">
        <v>1233</v>
      </c>
      <c r="E419" s="1">
        <v>552279.85999999987</v>
      </c>
      <c r="G419">
        <v>1234</v>
      </c>
      <c r="H419" s="1">
        <v>98919.908855348214</v>
      </c>
      <c r="J419">
        <v>1233</v>
      </c>
      <c r="K419">
        <v>82</v>
      </c>
      <c r="AI419">
        <v>1216</v>
      </c>
      <c r="AJ419" t="s">
        <v>560</v>
      </c>
      <c r="AK419">
        <v>311</v>
      </c>
      <c r="AL419" t="s">
        <v>1186</v>
      </c>
    </row>
    <row r="420" spans="1:38" x14ac:dyDescent="0.25">
      <c r="A420">
        <v>1236</v>
      </c>
      <c r="B420" s="1">
        <v>457513.05451619835</v>
      </c>
      <c r="D420">
        <v>1234</v>
      </c>
      <c r="E420" s="1">
        <v>465128.67000000004</v>
      </c>
      <c r="G420">
        <v>1235</v>
      </c>
      <c r="H420" s="1">
        <v>87853.054447723276</v>
      </c>
      <c r="J420">
        <v>1234</v>
      </c>
      <c r="K420">
        <v>106</v>
      </c>
      <c r="AI420">
        <v>1239</v>
      </c>
      <c r="AJ420" t="s">
        <v>561</v>
      </c>
      <c r="AK420">
        <v>311</v>
      </c>
      <c r="AL420" t="s">
        <v>1186</v>
      </c>
    </row>
    <row r="421" spans="1:38" x14ac:dyDescent="0.25">
      <c r="A421">
        <v>1237</v>
      </c>
      <c r="B421" s="1">
        <v>734575.01759810396</v>
      </c>
      <c r="D421">
        <v>1235</v>
      </c>
      <c r="E421" s="1">
        <v>510566.15</v>
      </c>
      <c r="G421">
        <v>1236</v>
      </c>
      <c r="H421" s="1">
        <v>118155.53670802277</v>
      </c>
      <c r="J421">
        <v>1235</v>
      </c>
      <c r="K421">
        <v>101</v>
      </c>
      <c r="AI421">
        <v>1256</v>
      </c>
      <c r="AJ421" t="s">
        <v>562</v>
      </c>
      <c r="AK421">
        <v>311</v>
      </c>
      <c r="AL421" t="s">
        <v>1186</v>
      </c>
    </row>
    <row r="422" spans="1:38" x14ac:dyDescent="0.25">
      <c r="A422">
        <v>1238</v>
      </c>
      <c r="B422" s="1">
        <v>413571.56766495644</v>
      </c>
      <c r="D422">
        <v>1236</v>
      </c>
      <c r="E422" s="1">
        <v>550767.84</v>
      </c>
      <c r="G422">
        <v>1237</v>
      </c>
      <c r="H422" s="1">
        <v>92539.017412387562</v>
      </c>
      <c r="J422">
        <v>1236</v>
      </c>
      <c r="K422">
        <v>131</v>
      </c>
      <c r="AI422">
        <v>1295</v>
      </c>
      <c r="AJ422" t="s">
        <v>563</v>
      </c>
      <c r="AK422">
        <v>311</v>
      </c>
      <c r="AL422" t="s">
        <v>1186</v>
      </c>
    </row>
    <row r="423" spans="1:38" x14ac:dyDescent="0.25">
      <c r="A423">
        <v>1239</v>
      </c>
      <c r="B423" s="1">
        <v>170440.39373791061</v>
      </c>
      <c r="D423">
        <v>1237</v>
      </c>
      <c r="E423" s="1">
        <v>615247.49</v>
      </c>
      <c r="G423">
        <v>1238</v>
      </c>
      <c r="H423" s="1">
        <v>91896.985347479276</v>
      </c>
      <c r="J423">
        <v>1237</v>
      </c>
      <c r="K423">
        <v>143</v>
      </c>
      <c r="AI423">
        <v>1336</v>
      </c>
      <c r="AJ423" t="s">
        <v>564</v>
      </c>
      <c r="AK423">
        <v>311</v>
      </c>
      <c r="AL423" t="s">
        <v>1186</v>
      </c>
    </row>
    <row r="424" spans="1:38" x14ac:dyDescent="0.25">
      <c r="A424">
        <v>1240</v>
      </c>
      <c r="B424" s="1">
        <v>415446.50760128512</v>
      </c>
      <c r="D424">
        <v>1238</v>
      </c>
      <c r="E424" s="1">
        <v>489257.5500000001</v>
      </c>
      <c r="G424">
        <v>1239</v>
      </c>
      <c r="H424" s="1">
        <v>87163.830524245452</v>
      </c>
      <c r="J424">
        <v>1238</v>
      </c>
      <c r="K424">
        <v>102</v>
      </c>
      <c r="AI424">
        <v>1353</v>
      </c>
      <c r="AJ424" t="s">
        <v>565</v>
      </c>
      <c r="AK424">
        <v>311</v>
      </c>
      <c r="AL424" t="s">
        <v>1186</v>
      </c>
    </row>
    <row r="425" spans="1:38" x14ac:dyDescent="0.25">
      <c r="A425">
        <v>1241</v>
      </c>
      <c r="B425" s="1">
        <v>100534.50036567196</v>
      </c>
      <c r="D425">
        <v>1239</v>
      </c>
      <c r="E425" s="1">
        <v>279509.51999999996</v>
      </c>
      <c r="G425">
        <v>1240</v>
      </c>
      <c r="H425" s="1">
        <v>57730.439527029717</v>
      </c>
      <c r="J425">
        <v>1239</v>
      </c>
      <c r="K425">
        <v>89</v>
      </c>
      <c r="AI425">
        <v>1394</v>
      </c>
      <c r="AJ425" t="s">
        <v>566</v>
      </c>
      <c r="AK425">
        <v>311</v>
      </c>
      <c r="AL425" t="s">
        <v>1186</v>
      </c>
    </row>
    <row r="426" spans="1:38" x14ac:dyDescent="0.25">
      <c r="A426">
        <v>1242</v>
      </c>
      <c r="B426" s="1">
        <v>492849.27613665431</v>
      </c>
      <c r="D426">
        <v>1240</v>
      </c>
      <c r="E426" s="1">
        <v>414962.14999999991</v>
      </c>
      <c r="G426">
        <v>1241</v>
      </c>
      <c r="H426" s="1">
        <v>45322.22266875986</v>
      </c>
      <c r="J426">
        <v>1240</v>
      </c>
      <c r="K426">
        <v>69</v>
      </c>
      <c r="AI426">
        <v>1411</v>
      </c>
      <c r="AJ426" t="s">
        <v>567</v>
      </c>
      <c r="AK426">
        <v>311</v>
      </c>
      <c r="AL426" t="s">
        <v>1186</v>
      </c>
    </row>
    <row r="427" spans="1:38" x14ac:dyDescent="0.25">
      <c r="A427">
        <v>1244</v>
      </c>
      <c r="B427" s="1">
        <v>569748.5521917392</v>
      </c>
      <c r="D427">
        <v>1241</v>
      </c>
      <c r="E427" s="1">
        <v>106152.09000000001</v>
      </c>
      <c r="G427">
        <v>1242</v>
      </c>
      <c r="H427" s="1">
        <v>63443.112855381209</v>
      </c>
      <c r="J427">
        <v>1241</v>
      </c>
      <c r="K427">
        <v>37</v>
      </c>
      <c r="AI427">
        <v>1750</v>
      </c>
      <c r="AJ427" t="s">
        <v>568</v>
      </c>
      <c r="AK427">
        <v>311</v>
      </c>
      <c r="AL427" t="s">
        <v>1186</v>
      </c>
    </row>
    <row r="428" spans="1:38" x14ac:dyDescent="0.25">
      <c r="A428">
        <v>1245</v>
      </c>
      <c r="B428" s="1">
        <v>441551.8116440766</v>
      </c>
      <c r="D428">
        <v>1242</v>
      </c>
      <c r="E428" s="1">
        <v>384181.18</v>
      </c>
      <c r="G428">
        <v>1244</v>
      </c>
      <c r="H428" s="1">
        <v>64764.737780485433</v>
      </c>
      <c r="J428">
        <v>1242</v>
      </c>
      <c r="K428">
        <v>83</v>
      </c>
      <c r="AI428">
        <v>1822</v>
      </c>
      <c r="AJ428" t="s">
        <v>569</v>
      </c>
      <c r="AK428">
        <v>311</v>
      </c>
      <c r="AL428" t="s">
        <v>1186</v>
      </c>
    </row>
    <row r="429" spans="1:38" x14ac:dyDescent="0.25">
      <c r="A429">
        <v>1246</v>
      </c>
      <c r="B429" s="1">
        <v>578666.78257588577</v>
      </c>
      <c r="D429">
        <v>1244</v>
      </c>
      <c r="E429" s="1">
        <v>414952.36</v>
      </c>
      <c r="G429">
        <v>1245</v>
      </c>
      <c r="H429" s="1">
        <v>36742.431998713837</v>
      </c>
      <c r="J429">
        <v>1244</v>
      </c>
      <c r="K429">
        <v>95</v>
      </c>
      <c r="AI429">
        <v>1855</v>
      </c>
      <c r="AJ429" t="s">
        <v>570</v>
      </c>
      <c r="AK429">
        <v>311</v>
      </c>
      <c r="AL429" t="s">
        <v>1186</v>
      </c>
    </row>
    <row r="430" spans="1:38" x14ac:dyDescent="0.25">
      <c r="A430">
        <v>1247</v>
      </c>
      <c r="B430" s="1">
        <v>863909.98678378342</v>
      </c>
      <c r="D430">
        <v>1245</v>
      </c>
      <c r="E430" s="1">
        <v>291715.65000000008</v>
      </c>
      <c r="G430">
        <v>1246</v>
      </c>
      <c r="H430" s="1">
        <v>132982.38051350819</v>
      </c>
      <c r="J430">
        <v>1245</v>
      </c>
      <c r="K430">
        <v>41</v>
      </c>
      <c r="AI430">
        <v>1911</v>
      </c>
      <c r="AJ430" t="s">
        <v>571</v>
      </c>
      <c r="AK430">
        <v>311</v>
      </c>
      <c r="AL430" t="s">
        <v>1186</v>
      </c>
    </row>
    <row r="431" spans="1:38" x14ac:dyDescent="0.25">
      <c r="A431">
        <v>1248</v>
      </c>
      <c r="B431" s="1">
        <v>172326.77904799135</v>
      </c>
      <c r="D431">
        <v>1246</v>
      </c>
      <c r="E431" s="1">
        <v>497624.75999999995</v>
      </c>
      <c r="G431">
        <v>1247</v>
      </c>
      <c r="H431" s="1">
        <v>104495.29951726954</v>
      </c>
      <c r="J431">
        <v>1246</v>
      </c>
      <c r="K431">
        <v>163</v>
      </c>
      <c r="AI431">
        <v>78</v>
      </c>
      <c r="AJ431" t="s">
        <v>572</v>
      </c>
      <c r="AK431">
        <v>312</v>
      </c>
      <c r="AL431" t="s">
        <v>1186</v>
      </c>
    </row>
    <row r="432" spans="1:38" x14ac:dyDescent="0.25">
      <c r="A432">
        <v>1249</v>
      </c>
      <c r="B432" s="1">
        <v>1195784.8347970324</v>
      </c>
      <c r="D432">
        <v>1247</v>
      </c>
      <c r="E432" s="1">
        <v>865787.91999999993</v>
      </c>
      <c r="G432">
        <v>1248</v>
      </c>
      <c r="H432" s="1">
        <v>69439.557165364968</v>
      </c>
      <c r="J432">
        <v>1247</v>
      </c>
      <c r="K432">
        <v>180</v>
      </c>
      <c r="AI432">
        <v>723</v>
      </c>
      <c r="AJ432" t="s">
        <v>573</v>
      </c>
      <c r="AK432">
        <v>312</v>
      </c>
      <c r="AL432" t="s">
        <v>1186</v>
      </c>
    </row>
    <row r="433" spans="1:38" x14ac:dyDescent="0.25">
      <c r="A433">
        <v>1250</v>
      </c>
      <c r="B433" s="1">
        <v>323783.18385591696</v>
      </c>
      <c r="D433">
        <v>1248</v>
      </c>
      <c r="E433" s="1">
        <v>288117.92999999993</v>
      </c>
      <c r="G433">
        <v>1249</v>
      </c>
      <c r="H433" s="1">
        <v>95415.748063423758</v>
      </c>
      <c r="J433">
        <v>1248</v>
      </c>
      <c r="K433">
        <v>59</v>
      </c>
      <c r="AI433">
        <v>739</v>
      </c>
      <c r="AJ433" t="s">
        <v>574</v>
      </c>
      <c r="AK433">
        <v>312</v>
      </c>
      <c r="AL433" t="s">
        <v>1186</v>
      </c>
    </row>
    <row r="434" spans="1:38" x14ac:dyDescent="0.25">
      <c r="A434">
        <v>1251</v>
      </c>
      <c r="B434" s="1">
        <v>142518.58391804996</v>
      </c>
      <c r="D434">
        <v>1249</v>
      </c>
      <c r="E434" s="1">
        <v>963037.64</v>
      </c>
      <c r="G434">
        <v>1250</v>
      </c>
      <c r="H434" s="1">
        <v>85454.648788338454</v>
      </c>
      <c r="J434">
        <v>1249</v>
      </c>
      <c r="K434">
        <v>199</v>
      </c>
      <c r="AI434">
        <v>1012</v>
      </c>
      <c r="AJ434" t="s">
        <v>575</v>
      </c>
      <c r="AK434">
        <v>312</v>
      </c>
      <c r="AL434" t="s">
        <v>1186</v>
      </c>
    </row>
    <row r="435" spans="1:38" x14ac:dyDescent="0.25">
      <c r="A435">
        <v>1252</v>
      </c>
      <c r="B435" s="1">
        <v>964420.79216367181</v>
      </c>
      <c r="D435">
        <v>1250</v>
      </c>
      <c r="E435" s="1">
        <v>505066.9</v>
      </c>
      <c r="G435">
        <v>1251</v>
      </c>
      <c r="H435" s="1">
        <v>47330.037795205542</v>
      </c>
      <c r="J435">
        <v>1250</v>
      </c>
      <c r="K435">
        <v>114</v>
      </c>
      <c r="AI435">
        <v>1024</v>
      </c>
      <c r="AJ435" t="s">
        <v>576</v>
      </c>
      <c r="AK435">
        <v>312</v>
      </c>
      <c r="AL435" t="s">
        <v>1186</v>
      </c>
    </row>
    <row r="436" spans="1:38" x14ac:dyDescent="0.25">
      <c r="A436">
        <v>1253</v>
      </c>
      <c r="B436" s="1">
        <v>418358.36951142841</v>
      </c>
      <c r="D436">
        <v>1251</v>
      </c>
      <c r="E436" s="1">
        <v>288113.34000000003</v>
      </c>
      <c r="G436">
        <v>1252</v>
      </c>
      <c r="H436" s="1">
        <v>160137.71141501289</v>
      </c>
      <c r="J436">
        <v>1251</v>
      </c>
      <c r="K436">
        <v>60</v>
      </c>
      <c r="AI436">
        <v>1043</v>
      </c>
      <c r="AJ436" t="s">
        <v>577</v>
      </c>
      <c r="AK436">
        <v>312</v>
      </c>
      <c r="AL436" t="s">
        <v>1186</v>
      </c>
    </row>
    <row r="437" spans="1:38" x14ac:dyDescent="0.25">
      <c r="A437">
        <v>1254</v>
      </c>
      <c r="B437" s="1">
        <v>244793.02422328919</v>
      </c>
      <c r="D437">
        <v>1252</v>
      </c>
      <c r="E437" s="1">
        <v>837121.00000000012</v>
      </c>
      <c r="G437">
        <v>1253</v>
      </c>
      <c r="H437" s="1">
        <v>92657.161329536524</v>
      </c>
      <c r="J437">
        <v>1252</v>
      </c>
      <c r="K437">
        <v>164</v>
      </c>
      <c r="AI437">
        <v>1086</v>
      </c>
      <c r="AJ437" t="s">
        <v>578</v>
      </c>
      <c r="AK437">
        <v>312</v>
      </c>
      <c r="AL437" t="s">
        <v>1186</v>
      </c>
    </row>
    <row r="438" spans="1:38" x14ac:dyDescent="0.25">
      <c r="A438">
        <v>1255</v>
      </c>
      <c r="B438" s="1">
        <v>196404.01819718097</v>
      </c>
      <c r="D438">
        <v>1253</v>
      </c>
      <c r="E438" s="1">
        <v>472551.99000000005</v>
      </c>
      <c r="G438">
        <v>1254</v>
      </c>
      <c r="H438" s="1">
        <v>41176.276769918302</v>
      </c>
      <c r="J438">
        <v>1253</v>
      </c>
      <c r="K438">
        <v>115</v>
      </c>
      <c r="AI438">
        <v>1116</v>
      </c>
      <c r="AJ438" t="s">
        <v>579</v>
      </c>
      <c r="AK438">
        <v>312</v>
      </c>
      <c r="AL438" t="s">
        <v>1186</v>
      </c>
    </row>
    <row r="439" spans="1:38" x14ac:dyDescent="0.25">
      <c r="A439">
        <v>1256</v>
      </c>
      <c r="B439" s="1">
        <v>407144.1004595093</v>
      </c>
      <c r="D439">
        <v>1254</v>
      </c>
      <c r="E439" s="1">
        <v>262063.85000000003</v>
      </c>
      <c r="G439">
        <v>1255</v>
      </c>
      <c r="H439" s="1">
        <v>51097.368675344034</v>
      </c>
      <c r="J439">
        <v>1254</v>
      </c>
      <c r="K439">
        <v>46</v>
      </c>
      <c r="AI439">
        <v>1127</v>
      </c>
      <c r="AJ439" t="s">
        <v>580</v>
      </c>
      <c r="AK439">
        <v>312</v>
      </c>
      <c r="AL439" t="s">
        <v>1186</v>
      </c>
    </row>
    <row r="440" spans="1:38" x14ac:dyDescent="0.25">
      <c r="A440">
        <v>1258</v>
      </c>
      <c r="B440" s="1">
        <v>554618.01784445811</v>
      </c>
      <c r="D440">
        <v>1255</v>
      </c>
      <c r="E440" s="1">
        <v>327938.43</v>
      </c>
      <c r="G440">
        <v>1256</v>
      </c>
      <c r="H440" s="1">
        <v>99350.402095068712</v>
      </c>
      <c r="J440">
        <v>1255</v>
      </c>
      <c r="K440">
        <v>79</v>
      </c>
      <c r="AI440">
        <v>1218</v>
      </c>
      <c r="AJ440" t="s">
        <v>581</v>
      </c>
      <c r="AK440">
        <v>312</v>
      </c>
      <c r="AL440" t="s">
        <v>1186</v>
      </c>
    </row>
    <row r="441" spans="1:38" x14ac:dyDescent="0.25">
      <c r="A441">
        <v>1259</v>
      </c>
      <c r="B441" s="1">
        <v>261546.1203844898</v>
      </c>
      <c r="D441">
        <v>1256</v>
      </c>
      <c r="E441" s="1">
        <v>456347.88999999996</v>
      </c>
      <c r="G441">
        <v>1258</v>
      </c>
      <c r="H441" s="1">
        <v>131217.23849160696</v>
      </c>
      <c r="J441">
        <v>1256</v>
      </c>
      <c r="K441">
        <v>126</v>
      </c>
      <c r="AI441">
        <v>1264</v>
      </c>
      <c r="AJ441" t="s">
        <v>582</v>
      </c>
      <c r="AK441">
        <v>312</v>
      </c>
      <c r="AL441" t="s">
        <v>1186</v>
      </c>
    </row>
    <row r="442" spans="1:38" x14ac:dyDescent="0.25">
      <c r="A442">
        <v>1260</v>
      </c>
      <c r="B442" s="1">
        <v>255356.06869710289</v>
      </c>
      <c r="D442">
        <v>1258</v>
      </c>
      <c r="E442" s="1">
        <v>708540.94</v>
      </c>
      <c r="G442">
        <v>1259</v>
      </c>
      <c r="H442" s="1">
        <v>85058.514637030879</v>
      </c>
      <c r="J442">
        <v>1258</v>
      </c>
      <c r="K442">
        <v>159</v>
      </c>
      <c r="AI442">
        <v>1269</v>
      </c>
      <c r="AJ442" t="s">
        <v>583</v>
      </c>
      <c r="AK442">
        <v>312</v>
      </c>
      <c r="AL442" t="s">
        <v>1186</v>
      </c>
    </row>
    <row r="443" spans="1:38" x14ac:dyDescent="0.25">
      <c r="A443">
        <v>1261</v>
      </c>
      <c r="B443" s="1">
        <v>468839.54205337982</v>
      </c>
      <c r="D443">
        <v>1259</v>
      </c>
      <c r="E443" s="1">
        <v>335787.16000000003</v>
      </c>
      <c r="G443">
        <v>1260</v>
      </c>
      <c r="H443" s="1">
        <v>72979.23687024563</v>
      </c>
      <c r="J443">
        <v>1259</v>
      </c>
      <c r="K443">
        <v>75</v>
      </c>
      <c r="AI443">
        <v>1270</v>
      </c>
      <c r="AJ443" t="s">
        <v>584</v>
      </c>
      <c r="AK443">
        <v>312</v>
      </c>
      <c r="AL443" t="s">
        <v>1186</v>
      </c>
    </row>
    <row r="444" spans="1:38" x14ac:dyDescent="0.25">
      <c r="A444">
        <v>1262</v>
      </c>
      <c r="B444" s="1">
        <v>230951.89082743356</v>
      </c>
      <c r="D444">
        <v>1260</v>
      </c>
      <c r="E444" s="1">
        <v>210716.33999999997</v>
      </c>
      <c r="G444">
        <v>1261</v>
      </c>
      <c r="H444" s="1">
        <v>95160.623398158932</v>
      </c>
      <c r="J444">
        <v>1260</v>
      </c>
      <c r="K444">
        <v>66</v>
      </c>
      <c r="AI444">
        <v>1392</v>
      </c>
      <c r="AJ444" t="s">
        <v>585</v>
      </c>
      <c r="AK444">
        <v>312</v>
      </c>
      <c r="AL444" t="s">
        <v>1186</v>
      </c>
    </row>
    <row r="445" spans="1:38" x14ac:dyDescent="0.25">
      <c r="A445">
        <v>1263</v>
      </c>
      <c r="B445" s="1">
        <v>334685.77902352577</v>
      </c>
      <c r="D445">
        <v>1261</v>
      </c>
      <c r="E445" s="1">
        <v>433219.05</v>
      </c>
      <c r="G445">
        <v>1262</v>
      </c>
      <c r="H445" s="1">
        <v>49997.098671997803</v>
      </c>
      <c r="J445">
        <v>1261</v>
      </c>
      <c r="K445">
        <v>102</v>
      </c>
      <c r="AI445">
        <v>1408</v>
      </c>
      <c r="AJ445" t="s">
        <v>586</v>
      </c>
      <c r="AK445">
        <v>312</v>
      </c>
      <c r="AL445" t="s">
        <v>1186</v>
      </c>
    </row>
    <row r="446" spans="1:38" x14ac:dyDescent="0.25">
      <c r="A446">
        <v>1264</v>
      </c>
      <c r="B446" s="1">
        <v>134965.18985008611</v>
      </c>
      <c r="D446">
        <v>1262</v>
      </c>
      <c r="E446" s="1">
        <v>271291.83</v>
      </c>
      <c r="G446">
        <v>1263</v>
      </c>
      <c r="H446" s="1">
        <v>87720.370377105894</v>
      </c>
      <c r="J446">
        <v>1262</v>
      </c>
      <c r="K446">
        <v>29</v>
      </c>
      <c r="AI446">
        <v>1409</v>
      </c>
      <c r="AJ446" t="s">
        <v>587</v>
      </c>
      <c r="AK446">
        <v>312</v>
      </c>
      <c r="AL446" t="s">
        <v>1186</v>
      </c>
    </row>
    <row r="447" spans="1:38" x14ac:dyDescent="0.25">
      <c r="A447">
        <v>1265</v>
      </c>
      <c r="B447" s="1">
        <v>192878.20278720179</v>
      </c>
      <c r="D447">
        <v>1263</v>
      </c>
      <c r="E447" s="1">
        <v>361455.41000000003</v>
      </c>
      <c r="G447">
        <v>1264</v>
      </c>
      <c r="H447" s="1">
        <v>34011.107960820373</v>
      </c>
      <c r="J447">
        <v>1263</v>
      </c>
      <c r="K447">
        <v>93</v>
      </c>
      <c r="AI447">
        <v>1544</v>
      </c>
      <c r="AJ447" t="s">
        <v>588</v>
      </c>
      <c r="AK447">
        <v>312</v>
      </c>
      <c r="AL447" t="s">
        <v>1186</v>
      </c>
    </row>
    <row r="448" spans="1:38" x14ac:dyDescent="0.25">
      <c r="A448">
        <v>1266</v>
      </c>
      <c r="B448" s="1">
        <v>189418.18085362081</v>
      </c>
      <c r="D448">
        <v>1264</v>
      </c>
      <c r="E448" s="1">
        <v>143161.35999999996</v>
      </c>
      <c r="G448">
        <v>1265</v>
      </c>
      <c r="H448" s="1">
        <v>78914.349053851809</v>
      </c>
      <c r="J448">
        <v>1264</v>
      </c>
      <c r="K448">
        <v>37</v>
      </c>
      <c r="AI448">
        <v>1578</v>
      </c>
      <c r="AJ448" t="s">
        <v>589</v>
      </c>
      <c r="AK448">
        <v>312</v>
      </c>
      <c r="AL448" t="s">
        <v>1186</v>
      </c>
    </row>
    <row r="449" spans="1:38" x14ac:dyDescent="0.25">
      <c r="A449">
        <v>1267</v>
      </c>
      <c r="B449" s="1">
        <v>166113.42938871236</v>
      </c>
      <c r="D449">
        <v>1265</v>
      </c>
      <c r="E449" s="1">
        <v>345301.88</v>
      </c>
      <c r="G449">
        <v>1266</v>
      </c>
      <c r="H449" s="1">
        <v>45722.136425649209</v>
      </c>
      <c r="J449">
        <v>1265</v>
      </c>
      <c r="K449">
        <v>65</v>
      </c>
      <c r="AI449">
        <v>1593</v>
      </c>
      <c r="AJ449" t="s">
        <v>590</v>
      </c>
      <c r="AK449">
        <v>312</v>
      </c>
      <c r="AL449" t="s">
        <v>1186</v>
      </c>
    </row>
    <row r="450" spans="1:38" x14ac:dyDescent="0.25">
      <c r="A450">
        <v>1268</v>
      </c>
      <c r="B450" s="1">
        <v>756632.61308606085</v>
      </c>
      <c r="D450">
        <v>1266</v>
      </c>
      <c r="E450" s="1">
        <v>250374.61000000002</v>
      </c>
      <c r="G450">
        <v>1267</v>
      </c>
      <c r="H450" s="1">
        <v>28119.395372601837</v>
      </c>
      <c r="J450">
        <v>1266</v>
      </c>
      <c r="K450">
        <v>58</v>
      </c>
      <c r="AI450">
        <v>1709</v>
      </c>
      <c r="AJ450" t="s">
        <v>591</v>
      </c>
      <c r="AK450">
        <v>312</v>
      </c>
      <c r="AL450" t="s">
        <v>1186</v>
      </c>
    </row>
    <row r="451" spans="1:38" x14ac:dyDescent="0.25">
      <c r="A451">
        <v>1269</v>
      </c>
      <c r="B451" s="1">
        <v>1940851.2288853182</v>
      </c>
      <c r="D451">
        <v>1267</v>
      </c>
      <c r="E451" s="1">
        <v>204777.67999999996</v>
      </c>
      <c r="G451">
        <v>1268</v>
      </c>
      <c r="H451" s="1">
        <v>204225.19834629216</v>
      </c>
      <c r="J451">
        <v>1267</v>
      </c>
      <c r="K451">
        <v>36</v>
      </c>
      <c r="AI451">
        <v>1759</v>
      </c>
      <c r="AJ451" t="s">
        <v>592</v>
      </c>
      <c r="AK451">
        <v>312</v>
      </c>
      <c r="AL451" t="s">
        <v>1186</v>
      </c>
    </row>
    <row r="452" spans="1:38" x14ac:dyDescent="0.25">
      <c r="A452">
        <v>1270</v>
      </c>
      <c r="B452" s="1">
        <v>678344.75201455818</v>
      </c>
      <c r="D452">
        <v>1268</v>
      </c>
      <c r="E452" s="1">
        <v>885339.62000000011</v>
      </c>
      <c r="G452">
        <v>1269</v>
      </c>
      <c r="H452" s="1">
        <v>259131.99134505744</v>
      </c>
      <c r="J452">
        <v>1268</v>
      </c>
      <c r="K452">
        <v>205</v>
      </c>
      <c r="AI452">
        <v>1823</v>
      </c>
      <c r="AJ452" t="s">
        <v>593</v>
      </c>
      <c r="AK452">
        <v>312</v>
      </c>
      <c r="AL452" t="s">
        <v>1186</v>
      </c>
    </row>
    <row r="453" spans="1:38" x14ac:dyDescent="0.25">
      <c r="A453">
        <v>1271</v>
      </c>
      <c r="B453" s="1">
        <v>189730.58204080726</v>
      </c>
      <c r="D453">
        <v>1269</v>
      </c>
      <c r="E453" s="1">
        <v>1256706.5399999998</v>
      </c>
      <c r="G453">
        <v>1270</v>
      </c>
      <c r="H453" s="1">
        <v>125431.36429859449</v>
      </c>
      <c r="J453">
        <v>1269</v>
      </c>
      <c r="K453">
        <v>269</v>
      </c>
      <c r="AI453">
        <v>1964</v>
      </c>
      <c r="AJ453" t="s">
        <v>594</v>
      </c>
      <c r="AK453">
        <v>312</v>
      </c>
      <c r="AL453" t="s">
        <v>1186</v>
      </c>
    </row>
    <row r="454" spans="1:38" x14ac:dyDescent="0.25">
      <c r="A454">
        <v>1273</v>
      </c>
      <c r="B454" s="1">
        <v>408131.81121135713</v>
      </c>
      <c r="D454">
        <v>1270</v>
      </c>
      <c r="E454" s="1">
        <v>424822.01999999996</v>
      </c>
      <c r="G454">
        <v>1271</v>
      </c>
      <c r="H454" s="1">
        <v>60522.600117835886</v>
      </c>
      <c r="J454">
        <v>1270</v>
      </c>
      <c r="K454">
        <v>100</v>
      </c>
      <c r="AI454">
        <v>1985</v>
      </c>
      <c r="AJ454" t="s">
        <v>595</v>
      </c>
      <c r="AK454">
        <v>312</v>
      </c>
      <c r="AL454" t="s">
        <v>1186</v>
      </c>
    </row>
    <row r="455" spans="1:38" x14ac:dyDescent="0.25">
      <c r="A455">
        <v>1274</v>
      </c>
      <c r="B455" s="1">
        <v>328612.79151404835</v>
      </c>
      <c r="D455">
        <v>1271</v>
      </c>
      <c r="E455" s="1">
        <v>227607.40999999995</v>
      </c>
      <c r="G455">
        <v>1273</v>
      </c>
      <c r="H455" s="1">
        <v>42391.934142251092</v>
      </c>
      <c r="J455">
        <v>1271</v>
      </c>
      <c r="K455">
        <v>46</v>
      </c>
      <c r="AI455">
        <v>2047</v>
      </c>
      <c r="AJ455" t="s">
        <v>596</v>
      </c>
      <c r="AK455">
        <v>312</v>
      </c>
      <c r="AL455" t="s">
        <v>1186</v>
      </c>
    </row>
    <row r="456" spans="1:38" x14ac:dyDescent="0.25">
      <c r="A456">
        <v>1276</v>
      </c>
      <c r="B456" s="1">
        <v>360594.79456415406</v>
      </c>
      <c r="D456">
        <v>1273</v>
      </c>
      <c r="E456" s="1">
        <v>374419.14</v>
      </c>
      <c r="G456">
        <v>1274</v>
      </c>
      <c r="H456" s="1">
        <v>73772.514092742975</v>
      </c>
      <c r="J456">
        <v>1273</v>
      </c>
      <c r="K456">
        <v>67</v>
      </c>
      <c r="AI456">
        <v>4008</v>
      </c>
      <c r="AJ456" t="s">
        <v>597</v>
      </c>
      <c r="AK456">
        <v>312</v>
      </c>
      <c r="AL456" t="s">
        <v>1186</v>
      </c>
    </row>
    <row r="457" spans="1:38" x14ac:dyDescent="0.25">
      <c r="A457">
        <v>1277</v>
      </c>
      <c r="B457" s="1">
        <v>93241.191702024706</v>
      </c>
      <c r="D457">
        <v>1274</v>
      </c>
      <c r="E457" s="1">
        <v>308287.86000000004</v>
      </c>
      <c r="G457">
        <v>1276</v>
      </c>
      <c r="H457" s="1">
        <v>99673.040424056613</v>
      </c>
      <c r="J457">
        <v>1274</v>
      </c>
      <c r="K457">
        <v>79</v>
      </c>
      <c r="AI457">
        <v>185</v>
      </c>
      <c r="AJ457" t="s">
        <v>598</v>
      </c>
      <c r="AK457">
        <v>313</v>
      </c>
      <c r="AL457" t="s">
        <v>1186</v>
      </c>
    </row>
    <row r="458" spans="1:38" x14ac:dyDescent="0.25">
      <c r="A458">
        <v>1278</v>
      </c>
      <c r="B458" s="1">
        <v>366382.4815459103</v>
      </c>
      <c r="D458">
        <v>1276</v>
      </c>
      <c r="E458" s="1">
        <v>462413.91000000003</v>
      </c>
      <c r="G458">
        <v>1277</v>
      </c>
      <c r="H458" s="1">
        <v>53188.079505917354</v>
      </c>
      <c r="J458">
        <v>1276</v>
      </c>
      <c r="K458">
        <v>109</v>
      </c>
      <c r="AI458">
        <v>456</v>
      </c>
      <c r="AJ458" t="s">
        <v>599</v>
      </c>
      <c r="AK458">
        <v>313</v>
      </c>
      <c r="AL458" t="s">
        <v>1186</v>
      </c>
    </row>
    <row r="459" spans="1:38" x14ac:dyDescent="0.25">
      <c r="A459">
        <v>1279</v>
      </c>
      <c r="B459" s="1">
        <v>1070334.8580776444</v>
      </c>
      <c r="D459">
        <v>1277</v>
      </c>
      <c r="E459" s="1">
        <v>295315.09999999998</v>
      </c>
      <c r="G459">
        <v>1278</v>
      </c>
      <c r="H459" s="1">
        <v>49998.702481690561</v>
      </c>
      <c r="J459">
        <v>1277</v>
      </c>
      <c r="K459">
        <v>87</v>
      </c>
      <c r="AI459">
        <v>680</v>
      </c>
      <c r="AJ459" t="s">
        <v>600</v>
      </c>
      <c r="AK459">
        <v>313</v>
      </c>
      <c r="AL459" t="s">
        <v>1186</v>
      </c>
    </row>
    <row r="460" spans="1:38" x14ac:dyDescent="0.25">
      <c r="A460">
        <v>1280</v>
      </c>
      <c r="B460" s="1">
        <v>789963.26757478237</v>
      </c>
      <c r="D460">
        <v>1278</v>
      </c>
      <c r="E460" s="1">
        <v>287190.96000000008</v>
      </c>
      <c r="G460">
        <v>1279</v>
      </c>
      <c r="H460" s="1">
        <v>120757.774020497</v>
      </c>
      <c r="J460">
        <v>1278</v>
      </c>
      <c r="K460">
        <v>80</v>
      </c>
      <c r="AI460">
        <v>1207</v>
      </c>
      <c r="AJ460" t="s">
        <v>601</v>
      </c>
      <c r="AK460">
        <v>313</v>
      </c>
      <c r="AL460" t="s">
        <v>1186</v>
      </c>
    </row>
    <row r="461" spans="1:38" x14ac:dyDescent="0.25">
      <c r="A461">
        <v>1281</v>
      </c>
      <c r="B461" s="1">
        <v>307481.83628294623</v>
      </c>
      <c r="D461">
        <v>1279</v>
      </c>
      <c r="E461" s="1">
        <v>855989.66000000015</v>
      </c>
      <c r="G461">
        <v>1280</v>
      </c>
      <c r="H461" s="1">
        <v>102993.90509422759</v>
      </c>
      <c r="J461">
        <v>1279</v>
      </c>
      <c r="K461">
        <v>229</v>
      </c>
      <c r="AI461">
        <v>1209</v>
      </c>
      <c r="AJ461" t="s">
        <v>602</v>
      </c>
      <c r="AK461">
        <v>313</v>
      </c>
      <c r="AL461" t="s">
        <v>1186</v>
      </c>
    </row>
    <row r="462" spans="1:38" x14ac:dyDescent="0.25">
      <c r="A462">
        <v>1282</v>
      </c>
      <c r="B462" s="1">
        <v>445783.25150789245</v>
      </c>
      <c r="D462">
        <v>1280</v>
      </c>
      <c r="E462" s="1">
        <v>674663.70000000007</v>
      </c>
      <c r="G462">
        <v>1281</v>
      </c>
      <c r="H462" s="1">
        <v>70270.505451866527</v>
      </c>
      <c r="J462">
        <v>1280</v>
      </c>
      <c r="K462">
        <v>80</v>
      </c>
      <c r="AI462">
        <v>1219</v>
      </c>
      <c r="AJ462" t="s">
        <v>603</v>
      </c>
      <c r="AK462">
        <v>313</v>
      </c>
      <c r="AL462" t="s">
        <v>1186</v>
      </c>
    </row>
    <row r="463" spans="1:38" x14ac:dyDescent="0.25">
      <c r="A463">
        <v>1283</v>
      </c>
      <c r="B463" s="1">
        <v>703269.79483103694</v>
      </c>
      <c r="D463">
        <v>1281</v>
      </c>
      <c r="E463" s="1">
        <v>257640.77999999997</v>
      </c>
      <c r="G463">
        <v>1282</v>
      </c>
      <c r="H463" s="1">
        <v>100930.61771061175</v>
      </c>
      <c r="J463">
        <v>1281</v>
      </c>
      <c r="K463">
        <v>76</v>
      </c>
      <c r="AI463">
        <v>1252</v>
      </c>
      <c r="AJ463" t="s">
        <v>604</v>
      </c>
      <c r="AK463">
        <v>313</v>
      </c>
      <c r="AL463" t="s">
        <v>1186</v>
      </c>
    </row>
    <row r="464" spans="1:38" x14ac:dyDescent="0.25">
      <c r="A464">
        <v>1285</v>
      </c>
      <c r="B464" s="1">
        <v>388998.77566738788</v>
      </c>
      <c r="D464">
        <v>1282</v>
      </c>
      <c r="E464" s="1">
        <v>483590.82999999996</v>
      </c>
      <c r="G464">
        <v>1283</v>
      </c>
      <c r="H464" s="1">
        <v>91588.636482046801</v>
      </c>
      <c r="J464">
        <v>1282</v>
      </c>
      <c r="K464">
        <v>139</v>
      </c>
      <c r="AI464">
        <v>1282</v>
      </c>
      <c r="AJ464" t="s">
        <v>605</v>
      </c>
      <c r="AK464">
        <v>313</v>
      </c>
      <c r="AL464" t="s">
        <v>1186</v>
      </c>
    </row>
    <row r="465" spans="1:38" x14ac:dyDescent="0.25">
      <c r="A465">
        <v>1286</v>
      </c>
      <c r="B465" s="1">
        <v>1024804.1121859641</v>
      </c>
      <c r="D465">
        <v>1283</v>
      </c>
      <c r="E465" s="1">
        <v>661299.92000000004</v>
      </c>
      <c r="G465">
        <v>1285</v>
      </c>
      <c r="H465" s="1">
        <v>122644.00478802454</v>
      </c>
      <c r="J465">
        <v>1283</v>
      </c>
      <c r="K465">
        <v>113</v>
      </c>
      <c r="AI465">
        <v>1287</v>
      </c>
      <c r="AJ465" t="s">
        <v>606</v>
      </c>
      <c r="AK465">
        <v>313</v>
      </c>
      <c r="AL465" t="s">
        <v>1186</v>
      </c>
    </row>
    <row r="466" spans="1:38" x14ac:dyDescent="0.25">
      <c r="A466">
        <v>1287</v>
      </c>
      <c r="B466" s="1">
        <v>984993.62009995151</v>
      </c>
      <c r="D466">
        <v>1285</v>
      </c>
      <c r="E466" s="1">
        <v>430659.92999999988</v>
      </c>
      <c r="G466">
        <v>1286</v>
      </c>
      <c r="H466" s="1">
        <v>245142.05312271463</v>
      </c>
      <c r="J466">
        <v>1285</v>
      </c>
      <c r="K466">
        <v>108</v>
      </c>
      <c r="AI466">
        <v>1294</v>
      </c>
      <c r="AJ466" t="s">
        <v>607</v>
      </c>
      <c r="AK466">
        <v>313</v>
      </c>
      <c r="AL466" t="s">
        <v>1186</v>
      </c>
    </row>
    <row r="467" spans="1:38" x14ac:dyDescent="0.25">
      <c r="A467">
        <v>1288</v>
      </c>
      <c r="B467" s="1">
        <v>25200.449534726071</v>
      </c>
      <c r="D467">
        <v>1286</v>
      </c>
      <c r="E467" s="1">
        <v>1101193.8499999999</v>
      </c>
      <c r="G467">
        <v>1287</v>
      </c>
      <c r="H467" s="1">
        <v>178227.94418772281</v>
      </c>
      <c r="J467">
        <v>1286</v>
      </c>
      <c r="K467">
        <v>273</v>
      </c>
      <c r="AI467">
        <v>1302</v>
      </c>
      <c r="AJ467" t="s">
        <v>608</v>
      </c>
      <c r="AK467">
        <v>313</v>
      </c>
      <c r="AL467" t="s">
        <v>1186</v>
      </c>
    </row>
    <row r="468" spans="1:38" x14ac:dyDescent="0.25">
      <c r="A468">
        <v>1289</v>
      </c>
      <c r="B468" s="1">
        <v>422413.93774374062</v>
      </c>
      <c r="D468">
        <v>1287</v>
      </c>
      <c r="E468" s="1">
        <v>1017928.4000000003</v>
      </c>
      <c r="G468">
        <v>1288</v>
      </c>
      <c r="H468" s="1">
        <v>67152.91399625162</v>
      </c>
      <c r="J468">
        <v>1287</v>
      </c>
      <c r="K468">
        <v>217</v>
      </c>
      <c r="AI468">
        <v>1393</v>
      </c>
      <c r="AJ468" t="s">
        <v>609</v>
      </c>
      <c r="AK468">
        <v>313</v>
      </c>
      <c r="AL468" t="s">
        <v>1186</v>
      </c>
    </row>
    <row r="469" spans="1:38" x14ac:dyDescent="0.25">
      <c r="A469">
        <v>1290</v>
      </c>
      <c r="B469" s="1">
        <v>185936.42840908861</v>
      </c>
      <c r="D469">
        <v>1288</v>
      </c>
      <c r="E469" s="1">
        <v>145944.85</v>
      </c>
      <c r="G469">
        <v>1289</v>
      </c>
      <c r="H469" s="1">
        <v>82729.420891913105</v>
      </c>
      <c r="J469">
        <v>1288</v>
      </c>
      <c r="K469">
        <v>51</v>
      </c>
      <c r="AI469">
        <v>1451</v>
      </c>
      <c r="AJ469" t="s">
        <v>610</v>
      </c>
      <c r="AK469">
        <v>313</v>
      </c>
      <c r="AL469" t="s">
        <v>1186</v>
      </c>
    </row>
    <row r="470" spans="1:38" x14ac:dyDescent="0.25">
      <c r="A470">
        <v>1291</v>
      </c>
      <c r="B470" s="1">
        <v>862123.88274498156</v>
      </c>
      <c r="D470">
        <v>1289</v>
      </c>
      <c r="E470" s="1">
        <v>286076.2099999999</v>
      </c>
      <c r="G470">
        <v>1290</v>
      </c>
      <c r="H470" s="1">
        <v>56756.81455907043</v>
      </c>
      <c r="J470">
        <v>1289</v>
      </c>
      <c r="K470">
        <v>85</v>
      </c>
      <c r="AI470">
        <v>1476</v>
      </c>
      <c r="AJ470" t="s">
        <v>611</v>
      </c>
      <c r="AK470">
        <v>313</v>
      </c>
      <c r="AL470" t="s">
        <v>1186</v>
      </c>
    </row>
    <row r="471" spans="1:38" x14ac:dyDescent="0.25">
      <c r="A471">
        <v>1292</v>
      </c>
      <c r="B471" s="1">
        <v>151052.2309370577</v>
      </c>
      <c r="D471">
        <v>1290</v>
      </c>
      <c r="E471" s="1">
        <v>198312.40999999997</v>
      </c>
      <c r="G471">
        <v>1291</v>
      </c>
      <c r="H471" s="1">
        <v>96790.278461313574</v>
      </c>
      <c r="J471">
        <v>1290</v>
      </c>
      <c r="K471">
        <v>48</v>
      </c>
      <c r="AI471">
        <v>1487</v>
      </c>
      <c r="AJ471" t="s">
        <v>612</v>
      </c>
      <c r="AK471">
        <v>313</v>
      </c>
      <c r="AL471" t="s">
        <v>1186</v>
      </c>
    </row>
    <row r="472" spans="1:38" x14ac:dyDescent="0.25">
      <c r="A472">
        <v>1293</v>
      </c>
      <c r="B472" s="1">
        <v>516112.77566624188</v>
      </c>
      <c r="D472">
        <v>1291</v>
      </c>
      <c r="E472" s="1">
        <v>780635.65</v>
      </c>
      <c r="G472">
        <v>1292</v>
      </c>
      <c r="H472" s="1">
        <v>26529.332428639806</v>
      </c>
      <c r="J472">
        <v>1291</v>
      </c>
      <c r="K472">
        <v>154</v>
      </c>
      <c r="AI472">
        <v>1592</v>
      </c>
      <c r="AJ472" t="s">
        <v>613</v>
      </c>
      <c r="AK472">
        <v>313</v>
      </c>
      <c r="AL472" t="s">
        <v>1186</v>
      </c>
    </row>
    <row r="473" spans="1:38" x14ac:dyDescent="0.25">
      <c r="A473">
        <v>1294</v>
      </c>
      <c r="B473" s="1">
        <v>331290.4661237637</v>
      </c>
      <c r="D473">
        <v>1292</v>
      </c>
      <c r="E473" s="1">
        <v>129176.03000000001</v>
      </c>
      <c r="G473">
        <v>1293</v>
      </c>
      <c r="H473" s="1">
        <v>149343.63633819419</v>
      </c>
      <c r="J473">
        <v>1292</v>
      </c>
      <c r="K473">
        <v>27</v>
      </c>
      <c r="AI473">
        <v>1594</v>
      </c>
      <c r="AJ473" t="s">
        <v>614</v>
      </c>
      <c r="AK473">
        <v>313</v>
      </c>
      <c r="AL473" t="s">
        <v>1186</v>
      </c>
    </row>
    <row r="474" spans="1:38" x14ac:dyDescent="0.25">
      <c r="A474">
        <v>1295</v>
      </c>
      <c r="B474" s="1">
        <v>233766.60894626781</v>
      </c>
      <c r="D474">
        <v>1293</v>
      </c>
      <c r="E474" s="1">
        <v>700388.9</v>
      </c>
      <c r="G474">
        <v>1294</v>
      </c>
      <c r="H474" s="1">
        <v>71692.329955346315</v>
      </c>
      <c r="J474">
        <v>1293</v>
      </c>
      <c r="K474">
        <v>129</v>
      </c>
      <c r="AI474">
        <v>1616</v>
      </c>
      <c r="AJ474" t="s">
        <v>615</v>
      </c>
      <c r="AK474">
        <v>313</v>
      </c>
      <c r="AL474" t="s">
        <v>1186</v>
      </c>
    </row>
    <row r="475" spans="1:38" x14ac:dyDescent="0.25">
      <c r="A475">
        <v>1296</v>
      </c>
      <c r="B475" s="1">
        <v>439982.15606382367</v>
      </c>
      <c r="D475">
        <v>1294</v>
      </c>
      <c r="E475" s="1">
        <v>370939.93999999989</v>
      </c>
      <c r="G475">
        <v>1295</v>
      </c>
      <c r="H475" s="1">
        <v>81169.010444105224</v>
      </c>
      <c r="J475">
        <v>1294</v>
      </c>
      <c r="K475">
        <v>89</v>
      </c>
      <c r="AI475">
        <v>1865</v>
      </c>
      <c r="AJ475" t="s">
        <v>616</v>
      </c>
      <c r="AK475">
        <v>313</v>
      </c>
      <c r="AL475" t="s">
        <v>1186</v>
      </c>
    </row>
    <row r="476" spans="1:38" x14ac:dyDescent="0.25">
      <c r="A476">
        <v>1297</v>
      </c>
      <c r="B476" s="1">
        <v>435031.60345529183</v>
      </c>
      <c r="D476">
        <v>1295</v>
      </c>
      <c r="E476" s="1">
        <v>295332.60000000003</v>
      </c>
      <c r="G476">
        <v>1296</v>
      </c>
      <c r="H476" s="1">
        <v>146186.30097654846</v>
      </c>
      <c r="J476">
        <v>1295</v>
      </c>
      <c r="K476">
        <v>56</v>
      </c>
      <c r="AI476">
        <v>1920</v>
      </c>
      <c r="AJ476" t="s">
        <v>617</v>
      </c>
      <c r="AK476">
        <v>313</v>
      </c>
      <c r="AL476" t="s">
        <v>1186</v>
      </c>
    </row>
    <row r="477" spans="1:38" x14ac:dyDescent="0.25">
      <c r="A477">
        <v>1298</v>
      </c>
      <c r="B477" s="1">
        <v>639143.08297132677</v>
      </c>
      <c r="D477">
        <v>1296</v>
      </c>
      <c r="E477" s="1">
        <v>516545.27000000008</v>
      </c>
      <c r="G477">
        <v>1297</v>
      </c>
      <c r="H477" s="1">
        <v>130589.54500180058</v>
      </c>
      <c r="J477">
        <v>1296</v>
      </c>
      <c r="K477">
        <v>183</v>
      </c>
      <c r="AI477">
        <v>1923</v>
      </c>
      <c r="AJ477" t="s">
        <v>618</v>
      </c>
      <c r="AK477">
        <v>313</v>
      </c>
      <c r="AL477" t="s">
        <v>1186</v>
      </c>
    </row>
    <row r="478" spans="1:38" x14ac:dyDescent="0.25">
      <c r="A478">
        <v>1301</v>
      </c>
      <c r="B478" s="1">
        <v>361046.42651050515</v>
      </c>
      <c r="D478">
        <v>1297</v>
      </c>
      <c r="E478" s="1">
        <v>482317.41</v>
      </c>
      <c r="G478">
        <v>1298</v>
      </c>
      <c r="H478" s="1">
        <v>134459.69581347198</v>
      </c>
      <c r="J478">
        <v>1297</v>
      </c>
      <c r="K478">
        <v>122</v>
      </c>
      <c r="AI478">
        <v>1972</v>
      </c>
      <c r="AJ478" t="s">
        <v>619</v>
      </c>
      <c r="AK478">
        <v>313</v>
      </c>
      <c r="AL478" t="s">
        <v>1186</v>
      </c>
    </row>
    <row r="479" spans="1:38" x14ac:dyDescent="0.25">
      <c r="A479">
        <v>1302</v>
      </c>
      <c r="B479" s="1">
        <v>661317.92738200689</v>
      </c>
      <c r="D479">
        <v>1298</v>
      </c>
      <c r="E479" s="1">
        <v>599327.41</v>
      </c>
      <c r="G479">
        <v>1301</v>
      </c>
      <c r="H479" s="1">
        <v>113466.00863014093</v>
      </c>
      <c r="J479">
        <v>1298</v>
      </c>
      <c r="K479">
        <v>149</v>
      </c>
      <c r="AI479">
        <v>2110</v>
      </c>
      <c r="AJ479" t="s">
        <v>620</v>
      </c>
      <c r="AK479">
        <v>313</v>
      </c>
      <c r="AL479" t="s">
        <v>1186</v>
      </c>
    </row>
    <row r="480" spans="1:38" x14ac:dyDescent="0.25">
      <c r="A480">
        <v>1304</v>
      </c>
      <c r="B480" s="1">
        <v>788381.94213017425</v>
      </c>
      <c r="D480">
        <v>1301</v>
      </c>
      <c r="E480" s="1">
        <v>582765.75000000012</v>
      </c>
      <c r="G480">
        <v>1302</v>
      </c>
      <c r="H480" s="1">
        <v>136051.28959381816</v>
      </c>
      <c r="J480">
        <v>1301</v>
      </c>
      <c r="K480">
        <v>140</v>
      </c>
      <c r="AI480">
        <v>2111</v>
      </c>
      <c r="AJ480" t="s">
        <v>621</v>
      </c>
      <c r="AK480">
        <v>313</v>
      </c>
      <c r="AL480" t="s">
        <v>1186</v>
      </c>
    </row>
    <row r="481" spans="1:38" x14ac:dyDescent="0.25">
      <c r="A481">
        <v>1305</v>
      </c>
      <c r="B481" s="1">
        <v>399209.37851813249</v>
      </c>
      <c r="D481">
        <v>1302</v>
      </c>
      <c r="E481" s="1">
        <v>450512.25999999995</v>
      </c>
      <c r="G481">
        <v>1304</v>
      </c>
      <c r="H481" s="1">
        <v>129326.71191284638</v>
      </c>
      <c r="J481">
        <v>1302</v>
      </c>
      <c r="K481">
        <v>172</v>
      </c>
      <c r="AI481">
        <v>4006</v>
      </c>
      <c r="AJ481" t="s">
        <v>622</v>
      </c>
      <c r="AK481">
        <v>313</v>
      </c>
      <c r="AL481" t="s">
        <v>1186</v>
      </c>
    </row>
    <row r="482" spans="1:38" x14ac:dyDescent="0.25">
      <c r="A482">
        <v>1306</v>
      </c>
      <c r="B482" s="1">
        <v>432937.49706290796</v>
      </c>
      <c r="D482">
        <v>1304</v>
      </c>
      <c r="E482" s="1">
        <v>380226.6700000001</v>
      </c>
      <c r="G482">
        <v>1305</v>
      </c>
      <c r="H482" s="1">
        <v>58455.594843430816</v>
      </c>
      <c r="J482">
        <v>1304</v>
      </c>
      <c r="K482">
        <v>140</v>
      </c>
      <c r="AI482">
        <v>85</v>
      </c>
      <c r="AJ482" t="s">
        <v>623</v>
      </c>
      <c r="AK482">
        <v>314</v>
      </c>
      <c r="AL482" t="s">
        <v>1186</v>
      </c>
    </row>
    <row r="483" spans="1:38" x14ac:dyDescent="0.25">
      <c r="A483">
        <v>1308</v>
      </c>
      <c r="B483" s="1">
        <v>189267.76334094777</v>
      </c>
      <c r="D483">
        <v>1305</v>
      </c>
      <c r="E483" s="1">
        <v>327521.21999999997</v>
      </c>
      <c r="G483">
        <v>1306</v>
      </c>
      <c r="H483" s="1">
        <v>77364.580792526147</v>
      </c>
      <c r="J483">
        <v>1305</v>
      </c>
      <c r="K483">
        <v>61</v>
      </c>
      <c r="AI483">
        <v>627</v>
      </c>
      <c r="AJ483" t="s">
        <v>624</v>
      </c>
      <c r="AK483">
        <v>314</v>
      </c>
      <c r="AL483" t="s">
        <v>1186</v>
      </c>
    </row>
    <row r="484" spans="1:38" x14ac:dyDescent="0.25">
      <c r="A484">
        <v>1309</v>
      </c>
      <c r="B484" s="1">
        <v>737534.8919115928</v>
      </c>
      <c r="D484">
        <v>1306</v>
      </c>
      <c r="E484" s="1">
        <v>507617.11</v>
      </c>
      <c r="G484">
        <v>1308</v>
      </c>
      <c r="H484" s="1">
        <v>71809.672288208312</v>
      </c>
      <c r="J484">
        <v>1306</v>
      </c>
      <c r="K484">
        <v>90</v>
      </c>
      <c r="AI484">
        <v>907</v>
      </c>
      <c r="AJ484" t="s">
        <v>625</v>
      </c>
      <c r="AK484">
        <v>314</v>
      </c>
      <c r="AL484" t="s">
        <v>1186</v>
      </c>
    </row>
    <row r="485" spans="1:38" x14ac:dyDescent="0.25">
      <c r="A485">
        <v>1310</v>
      </c>
      <c r="B485" s="1">
        <v>274068.68104349088</v>
      </c>
      <c r="D485">
        <v>1308</v>
      </c>
      <c r="E485" s="1">
        <v>379785.78000000009</v>
      </c>
      <c r="G485">
        <v>1309</v>
      </c>
      <c r="H485" s="1">
        <v>72752.680246663323</v>
      </c>
      <c r="J485">
        <v>1308</v>
      </c>
      <c r="K485">
        <v>95</v>
      </c>
      <c r="AI485">
        <v>958</v>
      </c>
      <c r="AJ485" t="s">
        <v>626</v>
      </c>
      <c r="AK485">
        <v>314</v>
      </c>
      <c r="AL485" t="s">
        <v>1186</v>
      </c>
    </row>
    <row r="486" spans="1:38" x14ac:dyDescent="0.25">
      <c r="A486">
        <v>1311</v>
      </c>
      <c r="B486" s="1">
        <v>212658.64042015423</v>
      </c>
      <c r="D486">
        <v>1309</v>
      </c>
      <c r="E486" s="1">
        <v>348534.74999999994</v>
      </c>
      <c r="G486">
        <v>1310</v>
      </c>
      <c r="H486" s="1">
        <v>133337.41562574336</v>
      </c>
      <c r="J486">
        <v>1309</v>
      </c>
      <c r="K486">
        <v>164</v>
      </c>
      <c r="AI486">
        <v>1005</v>
      </c>
      <c r="AJ486" t="s">
        <v>627</v>
      </c>
      <c r="AK486">
        <v>314</v>
      </c>
      <c r="AL486" t="s">
        <v>1186</v>
      </c>
    </row>
    <row r="487" spans="1:38" x14ac:dyDescent="0.25">
      <c r="A487">
        <v>1312</v>
      </c>
      <c r="B487" s="1">
        <v>282564.53800175531</v>
      </c>
      <c r="D487">
        <v>1310</v>
      </c>
      <c r="E487" s="1">
        <v>546084.41999999993</v>
      </c>
      <c r="G487">
        <v>1311</v>
      </c>
      <c r="H487" s="1">
        <v>55417.179285653845</v>
      </c>
      <c r="J487">
        <v>1310</v>
      </c>
      <c r="K487">
        <v>130</v>
      </c>
      <c r="AI487">
        <v>1041</v>
      </c>
      <c r="AJ487" t="s">
        <v>628</v>
      </c>
      <c r="AK487">
        <v>314</v>
      </c>
      <c r="AL487" t="s">
        <v>1186</v>
      </c>
    </row>
    <row r="488" spans="1:38" x14ac:dyDescent="0.25">
      <c r="A488">
        <v>1313</v>
      </c>
      <c r="B488" s="1">
        <v>393484.16166467662</v>
      </c>
      <c r="D488">
        <v>1311</v>
      </c>
      <c r="E488" s="1">
        <v>197862.88000000003</v>
      </c>
      <c r="G488">
        <v>1312</v>
      </c>
      <c r="H488" s="1">
        <v>95008.575674769789</v>
      </c>
      <c r="J488">
        <v>1311</v>
      </c>
      <c r="K488">
        <v>51</v>
      </c>
      <c r="AI488">
        <v>1103</v>
      </c>
      <c r="AJ488" t="s">
        <v>629</v>
      </c>
      <c r="AK488">
        <v>314</v>
      </c>
      <c r="AL488" t="s">
        <v>1186</v>
      </c>
    </row>
    <row r="489" spans="1:38" x14ac:dyDescent="0.25">
      <c r="A489">
        <v>1314</v>
      </c>
      <c r="B489" s="1">
        <v>116281.2796553681</v>
      </c>
      <c r="D489">
        <v>1312</v>
      </c>
      <c r="E489" s="1">
        <v>388162.75999999995</v>
      </c>
      <c r="G489">
        <v>1313</v>
      </c>
      <c r="H489" s="1">
        <v>73780.210324886662</v>
      </c>
      <c r="J489">
        <v>1312</v>
      </c>
      <c r="K489">
        <v>89</v>
      </c>
      <c r="AI489">
        <v>1115</v>
      </c>
      <c r="AJ489" t="s">
        <v>630</v>
      </c>
      <c r="AK489">
        <v>314</v>
      </c>
      <c r="AL489" t="s">
        <v>1186</v>
      </c>
    </row>
    <row r="490" spans="1:38" x14ac:dyDescent="0.25">
      <c r="A490">
        <v>1315</v>
      </c>
      <c r="B490" s="1">
        <v>477682.17957944854</v>
      </c>
      <c r="D490">
        <v>1313</v>
      </c>
      <c r="E490" s="1">
        <v>316034.68000000011</v>
      </c>
      <c r="G490">
        <v>1314</v>
      </c>
      <c r="H490" s="1">
        <v>47534.485922152431</v>
      </c>
      <c r="J490">
        <v>1313</v>
      </c>
      <c r="K490">
        <v>75</v>
      </c>
      <c r="AI490">
        <v>1146</v>
      </c>
      <c r="AJ490" t="s">
        <v>631</v>
      </c>
      <c r="AK490">
        <v>314</v>
      </c>
      <c r="AL490" t="s">
        <v>1186</v>
      </c>
    </row>
    <row r="491" spans="1:38" x14ac:dyDescent="0.25">
      <c r="A491">
        <v>1316</v>
      </c>
      <c r="B491" s="1">
        <v>464294.75894545362</v>
      </c>
      <c r="D491">
        <v>1314</v>
      </c>
      <c r="E491" s="1">
        <v>156886.72</v>
      </c>
      <c r="G491">
        <v>1315</v>
      </c>
      <c r="H491" s="1">
        <v>95426.186832480365</v>
      </c>
      <c r="J491">
        <v>1314</v>
      </c>
      <c r="K491">
        <v>49</v>
      </c>
      <c r="AI491">
        <v>1241</v>
      </c>
      <c r="AJ491" t="s">
        <v>632</v>
      </c>
      <c r="AK491">
        <v>314</v>
      </c>
      <c r="AL491" t="s">
        <v>1186</v>
      </c>
    </row>
    <row r="492" spans="1:38" x14ac:dyDescent="0.25">
      <c r="A492">
        <v>1317</v>
      </c>
      <c r="B492" s="1">
        <v>407089.52975025814</v>
      </c>
      <c r="D492">
        <v>1315</v>
      </c>
      <c r="E492" s="1">
        <v>495856.92000000004</v>
      </c>
      <c r="G492">
        <v>1316</v>
      </c>
      <c r="H492" s="1">
        <v>76514.175065147982</v>
      </c>
      <c r="J492">
        <v>1315</v>
      </c>
      <c r="K492">
        <v>113</v>
      </c>
      <c r="AI492">
        <v>1268</v>
      </c>
      <c r="AJ492" t="s">
        <v>633</v>
      </c>
      <c r="AK492">
        <v>314</v>
      </c>
      <c r="AL492" t="s">
        <v>1186</v>
      </c>
    </row>
    <row r="493" spans="1:38" x14ac:dyDescent="0.25">
      <c r="A493">
        <v>1318</v>
      </c>
      <c r="B493" s="1">
        <v>345454.47291260702</v>
      </c>
      <c r="D493">
        <v>1316</v>
      </c>
      <c r="E493" s="1">
        <v>608046.89999999991</v>
      </c>
      <c r="G493">
        <v>1317</v>
      </c>
      <c r="H493" s="1">
        <v>58300.070824846523</v>
      </c>
      <c r="J493">
        <v>1316</v>
      </c>
      <c r="K493">
        <v>118</v>
      </c>
      <c r="AI493">
        <v>1366</v>
      </c>
      <c r="AJ493" t="s">
        <v>634</v>
      </c>
      <c r="AK493">
        <v>314</v>
      </c>
      <c r="AL493" t="s">
        <v>1186</v>
      </c>
    </row>
    <row r="494" spans="1:38" x14ac:dyDescent="0.25">
      <c r="A494">
        <v>1319</v>
      </c>
      <c r="B494" s="1">
        <v>206454.05857035756</v>
      </c>
      <c r="D494">
        <v>1317</v>
      </c>
      <c r="E494" s="1">
        <v>223976.19000000006</v>
      </c>
      <c r="G494">
        <v>1318</v>
      </c>
      <c r="H494" s="1">
        <v>87186.18160834712</v>
      </c>
      <c r="J494">
        <v>1317</v>
      </c>
      <c r="K494">
        <v>40</v>
      </c>
      <c r="AI494">
        <v>1374</v>
      </c>
      <c r="AJ494" t="s">
        <v>635</v>
      </c>
      <c r="AK494">
        <v>314</v>
      </c>
      <c r="AL494" t="s">
        <v>1186</v>
      </c>
    </row>
    <row r="495" spans="1:38" x14ac:dyDescent="0.25">
      <c r="A495">
        <v>1320</v>
      </c>
      <c r="B495" s="1">
        <v>126796.09365536936</v>
      </c>
      <c r="D495">
        <v>1318</v>
      </c>
      <c r="E495" s="1">
        <v>373204.67999999993</v>
      </c>
      <c r="G495">
        <v>1319</v>
      </c>
      <c r="H495" s="1">
        <v>90069.249720646534</v>
      </c>
      <c r="J495">
        <v>1318</v>
      </c>
      <c r="K495">
        <v>104</v>
      </c>
      <c r="AI495">
        <v>1455</v>
      </c>
      <c r="AJ495" t="s">
        <v>636</v>
      </c>
      <c r="AK495">
        <v>314</v>
      </c>
      <c r="AL495" t="s">
        <v>1186</v>
      </c>
    </row>
    <row r="496" spans="1:38" x14ac:dyDescent="0.25">
      <c r="A496">
        <v>1321</v>
      </c>
      <c r="B496" s="1">
        <v>185697.74253271124</v>
      </c>
      <c r="D496">
        <v>1319</v>
      </c>
      <c r="E496" s="1">
        <v>280144.02999999997</v>
      </c>
      <c r="G496">
        <v>1320</v>
      </c>
      <c r="H496" s="1">
        <v>71311.199383447572</v>
      </c>
      <c r="J496">
        <v>1319</v>
      </c>
      <c r="K496">
        <v>79</v>
      </c>
      <c r="AI496">
        <v>1456</v>
      </c>
      <c r="AJ496" t="s">
        <v>637</v>
      </c>
      <c r="AK496">
        <v>314</v>
      </c>
      <c r="AL496" t="s">
        <v>1186</v>
      </c>
    </row>
    <row r="497" spans="1:38" x14ac:dyDescent="0.25">
      <c r="A497">
        <v>1322</v>
      </c>
      <c r="B497" s="1">
        <v>340813.79524915037</v>
      </c>
      <c r="D497">
        <v>1320</v>
      </c>
      <c r="E497" s="1">
        <v>268747.25</v>
      </c>
      <c r="G497">
        <v>1321</v>
      </c>
      <c r="H497" s="1">
        <v>60190.329888729386</v>
      </c>
      <c r="J497">
        <v>1320</v>
      </c>
      <c r="K497">
        <v>68</v>
      </c>
      <c r="AI497">
        <v>1489</v>
      </c>
      <c r="AJ497" t="s">
        <v>638</v>
      </c>
      <c r="AK497">
        <v>314</v>
      </c>
      <c r="AL497" t="s">
        <v>1186</v>
      </c>
    </row>
    <row r="498" spans="1:38" x14ac:dyDescent="0.25">
      <c r="A498">
        <v>1323</v>
      </c>
      <c r="B498" s="1">
        <v>295049.83865247434</v>
      </c>
      <c r="D498">
        <v>1321</v>
      </c>
      <c r="E498" s="1">
        <v>237539.77999999997</v>
      </c>
      <c r="G498">
        <v>1322</v>
      </c>
      <c r="H498" s="1">
        <v>109784.61299593933</v>
      </c>
      <c r="J498">
        <v>1321</v>
      </c>
      <c r="K498">
        <v>60</v>
      </c>
      <c r="AI498">
        <v>1535</v>
      </c>
      <c r="AJ498" t="s">
        <v>639</v>
      </c>
      <c r="AK498">
        <v>314</v>
      </c>
      <c r="AL498" t="s">
        <v>1186</v>
      </c>
    </row>
    <row r="499" spans="1:38" x14ac:dyDescent="0.25">
      <c r="A499">
        <v>1324</v>
      </c>
      <c r="B499" s="1">
        <v>520773.4501981939</v>
      </c>
      <c r="D499">
        <v>1322</v>
      </c>
      <c r="E499" s="1">
        <v>429744.08000000007</v>
      </c>
      <c r="G499">
        <v>1323</v>
      </c>
      <c r="H499" s="1">
        <v>90721.503446253977</v>
      </c>
      <c r="J499">
        <v>1322</v>
      </c>
      <c r="K499">
        <v>113</v>
      </c>
      <c r="AI499">
        <v>1563</v>
      </c>
      <c r="AJ499" t="s">
        <v>640</v>
      </c>
      <c r="AK499">
        <v>314</v>
      </c>
      <c r="AL499" t="s">
        <v>1186</v>
      </c>
    </row>
    <row r="500" spans="1:38" x14ac:dyDescent="0.25">
      <c r="A500">
        <v>1325</v>
      </c>
      <c r="B500" s="1">
        <v>1095071.6207852536</v>
      </c>
      <c r="D500">
        <v>1323</v>
      </c>
      <c r="E500" s="1">
        <v>380695.87000000005</v>
      </c>
      <c r="G500">
        <v>1324</v>
      </c>
      <c r="H500" s="1">
        <v>107272.59738378893</v>
      </c>
      <c r="J500">
        <v>1323</v>
      </c>
      <c r="K500">
        <v>94</v>
      </c>
      <c r="AI500">
        <v>1603</v>
      </c>
      <c r="AJ500" t="s">
        <v>641</v>
      </c>
      <c r="AK500">
        <v>314</v>
      </c>
      <c r="AL500" t="s">
        <v>1186</v>
      </c>
    </row>
    <row r="501" spans="1:38" x14ac:dyDescent="0.25">
      <c r="A501">
        <v>1326</v>
      </c>
      <c r="B501" s="1">
        <v>540633.43518846156</v>
      </c>
      <c r="D501">
        <v>1324</v>
      </c>
      <c r="E501" s="1">
        <v>614292.29</v>
      </c>
      <c r="G501">
        <v>1325</v>
      </c>
      <c r="H501" s="1">
        <v>259435.77253587468</v>
      </c>
      <c r="J501">
        <v>1324</v>
      </c>
      <c r="K501">
        <v>162</v>
      </c>
      <c r="AI501">
        <v>1613</v>
      </c>
      <c r="AJ501" t="s">
        <v>642</v>
      </c>
      <c r="AK501">
        <v>314</v>
      </c>
      <c r="AL501" t="s">
        <v>1186</v>
      </c>
    </row>
    <row r="502" spans="1:38" x14ac:dyDescent="0.25">
      <c r="A502">
        <v>1327</v>
      </c>
      <c r="B502" s="1">
        <v>563360.15864782105</v>
      </c>
      <c r="D502">
        <v>1325</v>
      </c>
      <c r="E502" s="1">
        <v>757718.3899999999</v>
      </c>
      <c r="G502">
        <v>1326</v>
      </c>
      <c r="H502" s="1">
        <v>87798.535805960782</v>
      </c>
      <c r="J502">
        <v>1325</v>
      </c>
      <c r="K502">
        <v>252</v>
      </c>
      <c r="AI502">
        <v>1670</v>
      </c>
      <c r="AJ502" t="s">
        <v>643</v>
      </c>
      <c r="AK502">
        <v>314</v>
      </c>
      <c r="AL502" t="s">
        <v>1186</v>
      </c>
    </row>
    <row r="503" spans="1:38" x14ac:dyDescent="0.25">
      <c r="A503">
        <v>1328</v>
      </c>
      <c r="B503" s="1">
        <v>268596.13740912592</v>
      </c>
      <c r="D503">
        <v>1326</v>
      </c>
      <c r="E503" s="1">
        <v>477236.43000000005</v>
      </c>
      <c r="G503">
        <v>1327</v>
      </c>
      <c r="H503" s="1">
        <v>119536.82096019271</v>
      </c>
      <c r="J503">
        <v>1326</v>
      </c>
      <c r="K503">
        <v>98</v>
      </c>
      <c r="AI503">
        <v>2032</v>
      </c>
      <c r="AJ503" t="s">
        <v>644</v>
      </c>
      <c r="AK503">
        <v>314</v>
      </c>
      <c r="AL503" t="s">
        <v>1186</v>
      </c>
    </row>
    <row r="504" spans="1:38" x14ac:dyDescent="0.25">
      <c r="A504">
        <v>1330</v>
      </c>
      <c r="B504" s="1">
        <v>533936.04852521734</v>
      </c>
      <c r="D504">
        <v>1327</v>
      </c>
      <c r="E504" s="1">
        <v>546971.49999999988</v>
      </c>
      <c r="G504">
        <v>1328</v>
      </c>
      <c r="H504" s="1">
        <v>70177.546602308284</v>
      </c>
      <c r="J504">
        <v>1327</v>
      </c>
      <c r="K504">
        <v>117</v>
      </c>
      <c r="AI504">
        <v>2124</v>
      </c>
      <c r="AJ504" t="s">
        <v>645</v>
      </c>
      <c r="AK504">
        <v>314</v>
      </c>
      <c r="AL504" t="s">
        <v>1186</v>
      </c>
    </row>
    <row r="505" spans="1:38" x14ac:dyDescent="0.25">
      <c r="A505">
        <v>1331</v>
      </c>
      <c r="B505" s="1">
        <v>402642.25076713861</v>
      </c>
      <c r="D505">
        <v>1328</v>
      </c>
      <c r="E505" s="1">
        <v>364432.53000000009</v>
      </c>
      <c r="G505">
        <v>1330</v>
      </c>
      <c r="H505" s="1">
        <v>202433.13589837289</v>
      </c>
      <c r="J505">
        <v>1328</v>
      </c>
      <c r="K505">
        <v>68</v>
      </c>
      <c r="AI505">
        <v>718</v>
      </c>
      <c r="AJ505" t="s">
        <v>646</v>
      </c>
      <c r="AK505">
        <v>316</v>
      </c>
      <c r="AL505" t="s">
        <v>1186</v>
      </c>
    </row>
    <row r="506" spans="1:38" x14ac:dyDescent="0.25">
      <c r="A506">
        <v>1332</v>
      </c>
      <c r="B506" s="1">
        <v>491405.43507992383</v>
      </c>
      <c r="D506">
        <v>1330</v>
      </c>
      <c r="E506" s="1">
        <v>504719.76000000007</v>
      </c>
      <c r="G506">
        <v>1331</v>
      </c>
      <c r="H506" s="1">
        <v>110421.54553398807</v>
      </c>
      <c r="J506">
        <v>1330</v>
      </c>
      <c r="K506">
        <v>189</v>
      </c>
      <c r="AI506">
        <v>735</v>
      </c>
      <c r="AJ506" t="s">
        <v>647</v>
      </c>
      <c r="AK506">
        <v>316</v>
      </c>
      <c r="AL506" t="s">
        <v>1186</v>
      </c>
    </row>
    <row r="507" spans="1:38" x14ac:dyDescent="0.25">
      <c r="A507">
        <v>1333</v>
      </c>
      <c r="B507" s="1">
        <v>156233.189677588</v>
      </c>
      <c r="D507">
        <v>1331</v>
      </c>
      <c r="E507" s="1">
        <v>433001.87</v>
      </c>
      <c r="G507">
        <v>1332</v>
      </c>
      <c r="H507" s="1">
        <v>127084.04893355153</v>
      </c>
      <c r="J507">
        <v>1331</v>
      </c>
      <c r="K507">
        <v>108</v>
      </c>
      <c r="AI507">
        <v>981</v>
      </c>
      <c r="AJ507" t="s">
        <v>648</v>
      </c>
      <c r="AK507">
        <v>316</v>
      </c>
      <c r="AL507" t="s">
        <v>1186</v>
      </c>
    </row>
    <row r="508" spans="1:38" x14ac:dyDescent="0.25">
      <c r="A508">
        <v>1334</v>
      </c>
      <c r="B508" s="1">
        <v>386794.75576390681</v>
      </c>
      <c r="D508">
        <v>1332</v>
      </c>
      <c r="E508" s="1">
        <v>545135.40999999992</v>
      </c>
      <c r="G508">
        <v>1333</v>
      </c>
      <c r="H508" s="1">
        <v>69607.998188536469</v>
      </c>
      <c r="J508">
        <v>1332</v>
      </c>
      <c r="K508">
        <v>157</v>
      </c>
      <c r="AI508">
        <v>1006</v>
      </c>
      <c r="AJ508" t="s">
        <v>649</v>
      </c>
      <c r="AK508">
        <v>316</v>
      </c>
      <c r="AL508" t="s">
        <v>1186</v>
      </c>
    </row>
    <row r="509" spans="1:38" x14ac:dyDescent="0.25">
      <c r="A509">
        <v>1336</v>
      </c>
      <c r="B509" s="1">
        <v>314939.21490633773</v>
      </c>
      <c r="D509">
        <v>1333</v>
      </c>
      <c r="E509" s="1">
        <v>149131.57</v>
      </c>
      <c r="G509">
        <v>1334</v>
      </c>
      <c r="H509" s="1">
        <v>141673.53353203856</v>
      </c>
      <c r="J509">
        <v>1333</v>
      </c>
      <c r="K509">
        <v>30</v>
      </c>
      <c r="AI509">
        <v>1008</v>
      </c>
      <c r="AJ509" t="s">
        <v>650</v>
      </c>
      <c r="AK509">
        <v>316</v>
      </c>
      <c r="AL509" t="s">
        <v>1186</v>
      </c>
    </row>
    <row r="510" spans="1:38" x14ac:dyDescent="0.25">
      <c r="A510">
        <v>1338</v>
      </c>
      <c r="B510" s="1">
        <v>188939.5084196984</v>
      </c>
      <c r="D510">
        <v>1334</v>
      </c>
      <c r="E510" s="1">
        <v>685732.7</v>
      </c>
      <c r="G510">
        <v>1336</v>
      </c>
      <c r="H510" s="1">
        <v>90588.121108570282</v>
      </c>
      <c r="J510">
        <v>1334</v>
      </c>
      <c r="K510">
        <v>165</v>
      </c>
      <c r="AI510">
        <v>1034</v>
      </c>
      <c r="AJ510" t="s">
        <v>651</v>
      </c>
      <c r="AK510">
        <v>316</v>
      </c>
      <c r="AL510" t="s">
        <v>1186</v>
      </c>
    </row>
    <row r="511" spans="1:38" x14ac:dyDescent="0.25">
      <c r="A511">
        <v>1339</v>
      </c>
      <c r="B511" s="1">
        <v>908610.33355113014</v>
      </c>
      <c r="D511">
        <v>1336</v>
      </c>
      <c r="E511" s="1">
        <v>361562.36</v>
      </c>
      <c r="G511">
        <v>1338</v>
      </c>
      <c r="H511" s="1">
        <v>58051.781060643698</v>
      </c>
      <c r="J511">
        <v>1336</v>
      </c>
      <c r="K511">
        <v>100</v>
      </c>
      <c r="AI511">
        <v>1057</v>
      </c>
      <c r="AJ511" t="s">
        <v>652</v>
      </c>
      <c r="AK511">
        <v>316</v>
      </c>
      <c r="AL511" t="s">
        <v>1186</v>
      </c>
    </row>
    <row r="512" spans="1:38" x14ac:dyDescent="0.25">
      <c r="A512">
        <v>1340</v>
      </c>
      <c r="B512" s="1">
        <v>864487.51526308537</v>
      </c>
      <c r="D512">
        <v>1338</v>
      </c>
      <c r="E512" s="1">
        <v>243927.63999999998</v>
      </c>
      <c r="G512">
        <v>1339</v>
      </c>
      <c r="H512" s="1">
        <v>94064.338120011191</v>
      </c>
      <c r="J512">
        <v>1338</v>
      </c>
      <c r="K512">
        <v>60</v>
      </c>
      <c r="AI512">
        <v>1087</v>
      </c>
      <c r="AJ512" t="s">
        <v>653</v>
      </c>
      <c r="AK512">
        <v>316</v>
      </c>
      <c r="AL512" t="s">
        <v>1186</v>
      </c>
    </row>
    <row r="513" spans="1:38" x14ac:dyDescent="0.25">
      <c r="A513">
        <v>1341</v>
      </c>
      <c r="B513" s="1">
        <v>304121.37560201104</v>
      </c>
      <c r="D513">
        <v>1339</v>
      </c>
      <c r="E513" s="1">
        <v>689367.68000000017</v>
      </c>
      <c r="G513">
        <v>1340</v>
      </c>
      <c r="H513" s="1">
        <v>97160.94770806341</v>
      </c>
      <c r="J513">
        <v>1339</v>
      </c>
      <c r="K513">
        <v>150</v>
      </c>
      <c r="AI513">
        <v>1098</v>
      </c>
      <c r="AJ513" t="s">
        <v>654</v>
      </c>
      <c r="AK513">
        <v>316</v>
      </c>
      <c r="AL513" t="s">
        <v>1186</v>
      </c>
    </row>
    <row r="514" spans="1:38" x14ac:dyDescent="0.25">
      <c r="A514">
        <v>1342</v>
      </c>
      <c r="B514" s="1">
        <v>887067.85929953633</v>
      </c>
      <c r="D514">
        <v>1340</v>
      </c>
      <c r="E514" s="1">
        <v>423253.31999999995</v>
      </c>
      <c r="G514">
        <v>1341</v>
      </c>
      <c r="H514" s="1">
        <v>92462.454463791844</v>
      </c>
      <c r="J514">
        <v>1340</v>
      </c>
      <c r="K514">
        <v>152</v>
      </c>
      <c r="AI514">
        <v>1144</v>
      </c>
      <c r="AJ514" t="s">
        <v>655</v>
      </c>
      <c r="AK514">
        <v>316</v>
      </c>
      <c r="AL514" t="s">
        <v>1186</v>
      </c>
    </row>
    <row r="515" spans="1:38" x14ac:dyDescent="0.25">
      <c r="A515">
        <v>1343</v>
      </c>
      <c r="B515" s="1">
        <v>685622.71219617885</v>
      </c>
      <c r="D515">
        <v>1341</v>
      </c>
      <c r="E515" s="1">
        <v>370975.65999999992</v>
      </c>
      <c r="G515">
        <v>1342</v>
      </c>
      <c r="H515" s="1">
        <v>110207.31543196022</v>
      </c>
      <c r="J515">
        <v>1341</v>
      </c>
      <c r="K515">
        <v>134</v>
      </c>
      <c r="AI515">
        <v>1220</v>
      </c>
      <c r="AJ515" t="s">
        <v>656</v>
      </c>
      <c r="AK515">
        <v>316</v>
      </c>
      <c r="AL515" t="s">
        <v>1186</v>
      </c>
    </row>
    <row r="516" spans="1:38" x14ac:dyDescent="0.25">
      <c r="A516">
        <v>1344</v>
      </c>
      <c r="B516" s="1">
        <v>588547.21566624555</v>
      </c>
      <c r="D516">
        <v>1342</v>
      </c>
      <c r="E516" s="1">
        <v>667269.15</v>
      </c>
      <c r="G516">
        <v>1343</v>
      </c>
      <c r="H516" s="1">
        <v>63482.155112651089</v>
      </c>
      <c r="J516">
        <v>1342</v>
      </c>
      <c r="K516">
        <v>192</v>
      </c>
      <c r="AI516">
        <v>1224</v>
      </c>
      <c r="AJ516" t="s">
        <v>657</v>
      </c>
      <c r="AK516">
        <v>316</v>
      </c>
      <c r="AL516" t="s">
        <v>1186</v>
      </c>
    </row>
    <row r="517" spans="1:38" x14ac:dyDescent="0.25">
      <c r="A517">
        <v>1345</v>
      </c>
      <c r="B517" s="1">
        <v>162749.178189495</v>
      </c>
      <c r="D517">
        <v>1343</v>
      </c>
      <c r="E517" s="1">
        <v>128663.25</v>
      </c>
      <c r="G517">
        <v>1344</v>
      </c>
      <c r="H517" s="1">
        <v>124309.81435293771</v>
      </c>
      <c r="J517">
        <v>1343</v>
      </c>
      <c r="K517">
        <v>67</v>
      </c>
      <c r="AI517">
        <v>1261</v>
      </c>
      <c r="AJ517" t="s">
        <v>658</v>
      </c>
      <c r="AK517">
        <v>316</v>
      </c>
      <c r="AL517" t="s">
        <v>1186</v>
      </c>
    </row>
    <row r="518" spans="1:38" x14ac:dyDescent="0.25">
      <c r="A518">
        <v>1346</v>
      </c>
      <c r="B518" s="1">
        <v>270737.58325707057</v>
      </c>
      <c r="D518">
        <v>1344</v>
      </c>
      <c r="E518" s="1">
        <v>498703.83999999997</v>
      </c>
      <c r="G518">
        <v>1345</v>
      </c>
      <c r="H518" s="1">
        <v>61873.321830543333</v>
      </c>
      <c r="J518">
        <v>1344</v>
      </c>
      <c r="K518">
        <v>122</v>
      </c>
      <c r="AI518">
        <v>1286</v>
      </c>
      <c r="AJ518" t="s">
        <v>659</v>
      </c>
      <c r="AK518">
        <v>316</v>
      </c>
      <c r="AL518" t="s">
        <v>1186</v>
      </c>
    </row>
    <row r="519" spans="1:38" x14ac:dyDescent="0.25">
      <c r="A519">
        <v>1347</v>
      </c>
      <c r="B519" s="1">
        <v>521629.14655008388</v>
      </c>
      <c r="D519">
        <v>1345</v>
      </c>
      <c r="E519" s="1">
        <v>258130.45</v>
      </c>
      <c r="G519">
        <v>1346</v>
      </c>
      <c r="H519" s="1">
        <v>133108.88722888014</v>
      </c>
      <c r="J519">
        <v>1345</v>
      </c>
      <c r="K519">
        <v>52</v>
      </c>
      <c r="AI519">
        <v>1391</v>
      </c>
      <c r="AJ519" t="s">
        <v>660</v>
      </c>
      <c r="AK519">
        <v>316</v>
      </c>
      <c r="AL519" t="s">
        <v>1186</v>
      </c>
    </row>
    <row r="520" spans="1:38" x14ac:dyDescent="0.25">
      <c r="A520">
        <v>1348</v>
      </c>
      <c r="B520" s="1">
        <v>370518.60021886829</v>
      </c>
      <c r="D520">
        <v>1346</v>
      </c>
      <c r="E520" s="1">
        <v>564781.34000000008</v>
      </c>
      <c r="G520">
        <v>1347</v>
      </c>
      <c r="H520" s="1">
        <v>100501.57244011255</v>
      </c>
      <c r="J520">
        <v>1346</v>
      </c>
      <c r="K520">
        <v>133</v>
      </c>
      <c r="AI520">
        <v>1510</v>
      </c>
      <c r="AJ520" t="s">
        <v>661</v>
      </c>
      <c r="AK520">
        <v>316</v>
      </c>
      <c r="AL520" t="s">
        <v>1186</v>
      </c>
    </row>
    <row r="521" spans="1:38" x14ac:dyDescent="0.25">
      <c r="A521">
        <v>1349</v>
      </c>
      <c r="B521" s="1">
        <v>332089.86750905478</v>
      </c>
      <c r="D521">
        <v>1347</v>
      </c>
      <c r="E521" s="1">
        <v>391151.21</v>
      </c>
      <c r="G521">
        <v>1348</v>
      </c>
      <c r="H521" s="1">
        <v>70622.043841676394</v>
      </c>
      <c r="J521">
        <v>1347</v>
      </c>
      <c r="K521">
        <v>97</v>
      </c>
      <c r="AI521">
        <v>1525</v>
      </c>
      <c r="AJ521" t="s">
        <v>662</v>
      </c>
      <c r="AK521">
        <v>316</v>
      </c>
      <c r="AL521" t="s">
        <v>1186</v>
      </c>
    </row>
    <row r="522" spans="1:38" x14ac:dyDescent="0.25">
      <c r="A522">
        <v>1350</v>
      </c>
      <c r="B522" s="1">
        <v>641233.61099307809</v>
      </c>
      <c r="D522">
        <v>1348</v>
      </c>
      <c r="E522" s="1">
        <v>319458.71000000002</v>
      </c>
      <c r="G522">
        <v>1349</v>
      </c>
      <c r="H522" s="1">
        <v>90992.329936440117</v>
      </c>
      <c r="J522">
        <v>1348</v>
      </c>
      <c r="K522">
        <v>82</v>
      </c>
      <c r="AI522">
        <v>1590</v>
      </c>
      <c r="AJ522" t="s">
        <v>663</v>
      </c>
      <c r="AK522">
        <v>316</v>
      </c>
      <c r="AL522" t="s">
        <v>1186</v>
      </c>
    </row>
    <row r="523" spans="1:38" x14ac:dyDescent="0.25">
      <c r="A523">
        <v>1351</v>
      </c>
      <c r="B523" s="1">
        <v>989999.74951690831</v>
      </c>
      <c r="D523">
        <v>1349</v>
      </c>
      <c r="E523" s="1">
        <v>422431.27</v>
      </c>
      <c r="G523">
        <v>1350</v>
      </c>
      <c r="H523" s="1">
        <v>118433.83712495145</v>
      </c>
      <c r="J523">
        <v>1349</v>
      </c>
      <c r="K523">
        <v>103</v>
      </c>
      <c r="AI523">
        <v>1612</v>
      </c>
      <c r="AJ523" t="s">
        <v>664</v>
      </c>
      <c r="AK523">
        <v>316</v>
      </c>
      <c r="AL523" t="s">
        <v>1186</v>
      </c>
    </row>
    <row r="524" spans="1:38" x14ac:dyDescent="0.25">
      <c r="A524">
        <v>1353</v>
      </c>
      <c r="B524" s="1">
        <v>186670.15766142003</v>
      </c>
      <c r="D524">
        <v>1350</v>
      </c>
      <c r="E524" s="1">
        <v>745175.48999999987</v>
      </c>
      <c r="G524">
        <v>1351</v>
      </c>
      <c r="H524" s="1">
        <v>98870.623865819798</v>
      </c>
      <c r="J524">
        <v>1350</v>
      </c>
      <c r="K524">
        <v>171</v>
      </c>
      <c r="AI524">
        <v>1898</v>
      </c>
      <c r="AJ524" t="s">
        <v>665</v>
      </c>
      <c r="AK524">
        <v>316</v>
      </c>
      <c r="AL524" t="s">
        <v>1186</v>
      </c>
    </row>
    <row r="525" spans="1:38" x14ac:dyDescent="0.25">
      <c r="A525">
        <v>1356</v>
      </c>
      <c r="B525" s="1">
        <v>210538.86291924707</v>
      </c>
      <c r="D525">
        <v>1351</v>
      </c>
      <c r="E525" s="1">
        <v>645202.33999999985</v>
      </c>
      <c r="G525">
        <v>1353</v>
      </c>
      <c r="H525" s="1">
        <v>61616.031760519967</v>
      </c>
      <c r="J525">
        <v>1351</v>
      </c>
      <c r="K525">
        <v>120</v>
      </c>
      <c r="AI525">
        <v>2061</v>
      </c>
      <c r="AJ525" t="s">
        <v>666</v>
      </c>
      <c r="AK525">
        <v>316</v>
      </c>
      <c r="AL525" t="s">
        <v>1186</v>
      </c>
    </row>
    <row r="526" spans="1:38" x14ac:dyDescent="0.25">
      <c r="A526">
        <v>1357</v>
      </c>
      <c r="B526" s="1">
        <v>344633.30553339329</v>
      </c>
      <c r="D526">
        <v>1353</v>
      </c>
      <c r="E526" s="1">
        <v>255630.27</v>
      </c>
      <c r="G526">
        <v>1356</v>
      </c>
      <c r="H526" s="1">
        <v>100628.95084808768</v>
      </c>
      <c r="J526">
        <v>1353</v>
      </c>
      <c r="K526">
        <v>67</v>
      </c>
      <c r="AI526">
        <v>2120</v>
      </c>
      <c r="AJ526" t="s">
        <v>667</v>
      </c>
      <c r="AK526">
        <v>316</v>
      </c>
      <c r="AL526" t="s">
        <v>1186</v>
      </c>
    </row>
    <row r="527" spans="1:38" x14ac:dyDescent="0.25">
      <c r="A527">
        <v>1358</v>
      </c>
      <c r="B527" s="1">
        <v>277208.3529481336</v>
      </c>
      <c r="D527">
        <v>1356</v>
      </c>
      <c r="E527" s="1">
        <v>240588.47000000006</v>
      </c>
      <c r="G527">
        <v>1357</v>
      </c>
      <c r="H527" s="1">
        <v>78567.403957200106</v>
      </c>
      <c r="J527">
        <v>1356</v>
      </c>
      <c r="K527">
        <v>76</v>
      </c>
      <c r="AI527">
        <v>342</v>
      </c>
      <c r="AJ527" t="s">
        <v>668</v>
      </c>
      <c r="AK527">
        <v>317</v>
      </c>
      <c r="AL527" t="s">
        <v>1186</v>
      </c>
    </row>
    <row r="528" spans="1:38" x14ac:dyDescent="0.25">
      <c r="A528">
        <v>1359</v>
      </c>
      <c r="B528" s="1">
        <v>640475.52983424789</v>
      </c>
      <c r="D528">
        <v>1357</v>
      </c>
      <c r="E528" s="1">
        <v>403490.48999999987</v>
      </c>
      <c r="G528">
        <v>1358</v>
      </c>
      <c r="H528" s="1">
        <v>64545.505029858628</v>
      </c>
      <c r="J528">
        <v>1357</v>
      </c>
      <c r="K528">
        <v>107</v>
      </c>
      <c r="AI528">
        <v>858</v>
      </c>
      <c r="AJ528" t="s">
        <v>669</v>
      </c>
      <c r="AK528">
        <v>317</v>
      </c>
      <c r="AL528" t="s">
        <v>1186</v>
      </c>
    </row>
    <row r="529" spans="1:38" x14ac:dyDescent="0.25">
      <c r="A529">
        <v>1360</v>
      </c>
      <c r="B529" s="1">
        <v>292309.96254911821</v>
      </c>
      <c r="D529">
        <v>1358</v>
      </c>
      <c r="E529" s="1">
        <v>303522.07</v>
      </c>
      <c r="G529">
        <v>1359</v>
      </c>
      <c r="H529" s="1">
        <v>96600.624418542284</v>
      </c>
      <c r="J529">
        <v>1358</v>
      </c>
      <c r="K529">
        <v>66</v>
      </c>
      <c r="AI529">
        <v>1003</v>
      </c>
      <c r="AJ529" t="s">
        <v>670</v>
      </c>
      <c r="AK529">
        <v>317</v>
      </c>
      <c r="AL529" t="s">
        <v>1186</v>
      </c>
    </row>
    <row r="530" spans="1:38" x14ac:dyDescent="0.25">
      <c r="A530">
        <v>1361</v>
      </c>
      <c r="B530" s="1">
        <v>149868.31546765834</v>
      </c>
      <c r="D530">
        <v>1359</v>
      </c>
      <c r="E530" s="1">
        <v>581780.9</v>
      </c>
      <c r="G530">
        <v>1360</v>
      </c>
      <c r="H530" s="1">
        <v>93294.957048931363</v>
      </c>
      <c r="J530">
        <v>1359</v>
      </c>
      <c r="K530">
        <v>138</v>
      </c>
      <c r="AI530">
        <v>1011</v>
      </c>
      <c r="AJ530" t="s">
        <v>671</v>
      </c>
      <c r="AK530">
        <v>317</v>
      </c>
      <c r="AL530" t="s">
        <v>1186</v>
      </c>
    </row>
    <row r="531" spans="1:38" x14ac:dyDescent="0.25">
      <c r="A531">
        <v>1362</v>
      </c>
      <c r="B531" s="1">
        <v>230829.60003261495</v>
      </c>
      <c r="D531">
        <v>1360</v>
      </c>
      <c r="E531" s="1">
        <v>367519.44999999995</v>
      </c>
      <c r="G531">
        <v>1361</v>
      </c>
      <c r="H531" s="1">
        <v>80097.035286206374</v>
      </c>
      <c r="J531">
        <v>1360</v>
      </c>
      <c r="K531">
        <v>83</v>
      </c>
      <c r="AI531">
        <v>1022</v>
      </c>
      <c r="AJ531" t="s">
        <v>672</v>
      </c>
      <c r="AK531">
        <v>317</v>
      </c>
      <c r="AL531" t="s">
        <v>1186</v>
      </c>
    </row>
    <row r="532" spans="1:38" x14ac:dyDescent="0.25">
      <c r="A532">
        <v>1363</v>
      </c>
      <c r="B532" s="1">
        <v>269682.90726927167</v>
      </c>
      <c r="D532">
        <v>1361</v>
      </c>
      <c r="E532" s="1">
        <v>152571.62999999998</v>
      </c>
      <c r="G532">
        <v>1362</v>
      </c>
      <c r="H532" s="1">
        <v>35469.768149509466</v>
      </c>
      <c r="J532">
        <v>1361</v>
      </c>
      <c r="K532">
        <v>50</v>
      </c>
      <c r="AI532">
        <v>1029</v>
      </c>
      <c r="AJ532" t="s">
        <v>673</v>
      </c>
      <c r="AK532">
        <v>317</v>
      </c>
      <c r="AL532" t="s">
        <v>1186</v>
      </c>
    </row>
    <row r="533" spans="1:38" x14ac:dyDescent="0.25">
      <c r="A533">
        <v>1364</v>
      </c>
      <c r="B533" s="1">
        <v>398128.80924304877</v>
      </c>
      <c r="D533">
        <v>1362</v>
      </c>
      <c r="E533" s="1">
        <v>173458.67999999996</v>
      </c>
      <c r="G533">
        <v>1363</v>
      </c>
      <c r="H533" s="1">
        <v>47883.905827491457</v>
      </c>
      <c r="J533">
        <v>1362</v>
      </c>
      <c r="K533">
        <v>36</v>
      </c>
      <c r="AI533">
        <v>1046</v>
      </c>
      <c r="AJ533" t="s">
        <v>674</v>
      </c>
      <c r="AK533">
        <v>317</v>
      </c>
      <c r="AL533" t="s">
        <v>1186</v>
      </c>
    </row>
    <row r="534" spans="1:38" x14ac:dyDescent="0.25">
      <c r="A534">
        <v>1365</v>
      </c>
      <c r="B534" s="1">
        <v>162631.90060082317</v>
      </c>
      <c r="D534">
        <v>1363</v>
      </c>
      <c r="E534" s="1">
        <v>237508.38</v>
      </c>
      <c r="G534">
        <v>1364</v>
      </c>
      <c r="H534" s="1">
        <v>106078.83716595056</v>
      </c>
      <c r="J534">
        <v>1363</v>
      </c>
      <c r="K534">
        <v>74</v>
      </c>
      <c r="AI534">
        <v>1061</v>
      </c>
      <c r="AJ534" t="s">
        <v>675</v>
      </c>
      <c r="AK534">
        <v>317</v>
      </c>
      <c r="AL534" t="s">
        <v>1186</v>
      </c>
    </row>
    <row r="535" spans="1:38" x14ac:dyDescent="0.25">
      <c r="A535">
        <v>1366</v>
      </c>
      <c r="B535" s="1">
        <v>1012649.4688264761</v>
      </c>
      <c r="D535">
        <v>1364</v>
      </c>
      <c r="E535" s="1">
        <v>443420.20000000007</v>
      </c>
      <c r="G535">
        <v>1365</v>
      </c>
      <c r="H535" s="1">
        <v>94042.64328864243</v>
      </c>
      <c r="J535">
        <v>1364</v>
      </c>
      <c r="K535">
        <v>86</v>
      </c>
      <c r="AI535">
        <v>1073</v>
      </c>
      <c r="AJ535" t="s">
        <v>676</v>
      </c>
      <c r="AK535">
        <v>317</v>
      </c>
      <c r="AL535" t="s">
        <v>1186</v>
      </c>
    </row>
    <row r="536" spans="1:38" x14ac:dyDescent="0.25">
      <c r="A536">
        <v>1367</v>
      </c>
      <c r="B536" s="1">
        <v>90081.802908624173</v>
      </c>
      <c r="D536">
        <v>1365</v>
      </c>
      <c r="E536" s="1">
        <v>184532.43999999994</v>
      </c>
      <c r="G536">
        <v>1366</v>
      </c>
      <c r="H536" s="1">
        <v>152533.56652614215</v>
      </c>
      <c r="J536">
        <v>1365</v>
      </c>
      <c r="K536">
        <v>59</v>
      </c>
      <c r="AI536">
        <v>1114</v>
      </c>
      <c r="AJ536" t="s">
        <v>677</v>
      </c>
      <c r="AK536">
        <v>317</v>
      </c>
      <c r="AL536" t="s">
        <v>1186</v>
      </c>
    </row>
    <row r="537" spans="1:38" x14ac:dyDescent="0.25">
      <c r="A537">
        <v>1368</v>
      </c>
      <c r="B537" s="1">
        <v>212163.20126454759</v>
      </c>
      <c r="D537">
        <v>1366</v>
      </c>
      <c r="E537" s="1">
        <v>695886.38</v>
      </c>
      <c r="G537">
        <v>1367</v>
      </c>
      <c r="H537" s="1">
        <v>49138.761176119515</v>
      </c>
      <c r="J537">
        <v>1366</v>
      </c>
      <c r="K537">
        <v>186</v>
      </c>
      <c r="AI537">
        <v>1213</v>
      </c>
      <c r="AJ537" t="s">
        <v>678</v>
      </c>
      <c r="AK537">
        <v>317</v>
      </c>
      <c r="AL537" t="s">
        <v>1186</v>
      </c>
    </row>
    <row r="538" spans="1:38" x14ac:dyDescent="0.25">
      <c r="A538">
        <v>1369</v>
      </c>
      <c r="B538" s="1">
        <v>162331.24041664475</v>
      </c>
      <c r="D538">
        <v>1367</v>
      </c>
      <c r="E538" s="1">
        <v>129539.55</v>
      </c>
      <c r="G538">
        <v>1368</v>
      </c>
      <c r="H538" s="1">
        <v>60974.537554181908</v>
      </c>
      <c r="J538">
        <v>1367</v>
      </c>
      <c r="K538">
        <v>37</v>
      </c>
      <c r="AI538">
        <v>1226</v>
      </c>
      <c r="AJ538" t="s">
        <v>679</v>
      </c>
      <c r="AK538">
        <v>317</v>
      </c>
      <c r="AL538" t="s">
        <v>1186</v>
      </c>
    </row>
    <row r="539" spans="1:38" x14ac:dyDescent="0.25">
      <c r="A539">
        <v>1370</v>
      </c>
      <c r="B539" s="1">
        <v>518238.7290941478</v>
      </c>
      <c r="D539">
        <v>1368</v>
      </c>
      <c r="E539" s="1">
        <v>287482.94</v>
      </c>
      <c r="G539">
        <v>1369</v>
      </c>
      <c r="H539" s="1">
        <v>89876.979095341143</v>
      </c>
      <c r="J539">
        <v>1368</v>
      </c>
      <c r="K539">
        <v>74</v>
      </c>
      <c r="AI539">
        <v>1235</v>
      </c>
      <c r="AJ539" t="s">
        <v>680</v>
      </c>
      <c r="AK539">
        <v>317</v>
      </c>
      <c r="AL539" t="s">
        <v>1186</v>
      </c>
    </row>
    <row r="540" spans="1:38" x14ac:dyDescent="0.25">
      <c r="A540">
        <v>1371</v>
      </c>
      <c r="B540" s="1">
        <v>144745.91287273448</v>
      </c>
      <c r="D540">
        <v>1369</v>
      </c>
      <c r="E540" s="1">
        <v>329735.52</v>
      </c>
      <c r="G540">
        <v>1370</v>
      </c>
      <c r="H540" s="1">
        <v>180314.0846780529</v>
      </c>
      <c r="J540">
        <v>1369</v>
      </c>
      <c r="K540">
        <v>64</v>
      </c>
      <c r="AI540">
        <v>1348</v>
      </c>
      <c r="AJ540" t="s">
        <v>681</v>
      </c>
      <c r="AK540">
        <v>317</v>
      </c>
      <c r="AL540" t="s">
        <v>1186</v>
      </c>
    </row>
    <row r="541" spans="1:38" x14ac:dyDescent="0.25">
      <c r="A541">
        <v>1372</v>
      </c>
      <c r="B541" s="1">
        <v>148768.80537062467</v>
      </c>
      <c r="D541">
        <v>1370</v>
      </c>
      <c r="E541" s="1">
        <v>557225.92000000004</v>
      </c>
      <c r="G541">
        <v>1371</v>
      </c>
      <c r="H541" s="1">
        <v>58375.38213704271</v>
      </c>
      <c r="J541">
        <v>1370</v>
      </c>
      <c r="K541">
        <v>138</v>
      </c>
      <c r="AI541">
        <v>1360</v>
      </c>
      <c r="AJ541" t="s">
        <v>682</v>
      </c>
      <c r="AK541">
        <v>317</v>
      </c>
      <c r="AL541" t="s">
        <v>1186</v>
      </c>
    </row>
    <row r="542" spans="1:38" x14ac:dyDescent="0.25">
      <c r="A542">
        <v>1373</v>
      </c>
      <c r="B542" s="1">
        <v>133730.91182229173</v>
      </c>
      <c r="D542">
        <v>1371</v>
      </c>
      <c r="E542" s="1">
        <v>147871.71</v>
      </c>
      <c r="G542">
        <v>1372</v>
      </c>
      <c r="H542" s="1">
        <v>44206.35545741961</v>
      </c>
      <c r="J542">
        <v>1371</v>
      </c>
      <c r="K542">
        <v>54</v>
      </c>
      <c r="AI542">
        <v>1389</v>
      </c>
      <c r="AJ542" t="s">
        <v>683</v>
      </c>
      <c r="AK542">
        <v>317</v>
      </c>
      <c r="AL542" t="s">
        <v>1186</v>
      </c>
    </row>
    <row r="543" spans="1:38" x14ac:dyDescent="0.25">
      <c r="A543">
        <v>1374</v>
      </c>
      <c r="B543" s="1">
        <v>162567.37132889664</v>
      </c>
      <c r="D543">
        <v>1372</v>
      </c>
      <c r="E543" s="1">
        <v>0</v>
      </c>
      <c r="G543">
        <v>1373</v>
      </c>
      <c r="H543" s="1">
        <v>75945.311719968129</v>
      </c>
      <c r="J543">
        <v>1372</v>
      </c>
      <c r="K543">
        <v>41</v>
      </c>
      <c r="AI543">
        <v>1478</v>
      </c>
      <c r="AJ543" t="s">
        <v>684</v>
      </c>
      <c r="AK543">
        <v>317</v>
      </c>
      <c r="AL543" t="s">
        <v>1186</v>
      </c>
    </row>
    <row r="544" spans="1:38" x14ac:dyDescent="0.25">
      <c r="A544">
        <v>1375</v>
      </c>
      <c r="B544" s="1">
        <v>105394.32308604315</v>
      </c>
      <c r="D544">
        <v>1373</v>
      </c>
      <c r="E544" s="1">
        <v>247547.13999999996</v>
      </c>
      <c r="G544">
        <v>1374</v>
      </c>
      <c r="H544" s="1">
        <v>62910.528628922708</v>
      </c>
      <c r="J544">
        <v>1373</v>
      </c>
      <c r="K544">
        <v>62</v>
      </c>
      <c r="AI544">
        <v>1527</v>
      </c>
      <c r="AJ544" t="s">
        <v>685</v>
      </c>
      <c r="AK544">
        <v>317</v>
      </c>
      <c r="AL544" t="s">
        <v>1186</v>
      </c>
    </row>
    <row r="545" spans="1:38" x14ac:dyDescent="0.25">
      <c r="A545">
        <v>1377</v>
      </c>
      <c r="B545" s="1">
        <v>58514.037733931989</v>
      </c>
      <c r="D545">
        <v>1374</v>
      </c>
      <c r="E545" s="1">
        <v>181104.12000000002</v>
      </c>
      <c r="G545">
        <v>1375</v>
      </c>
      <c r="H545" s="1">
        <v>33401.323792398347</v>
      </c>
      <c r="J545">
        <v>1374</v>
      </c>
      <c r="K545">
        <v>42</v>
      </c>
      <c r="AI545">
        <v>1560</v>
      </c>
      <c r="AJ545" t="s">
        <v>686</v>
      </c>
      <c r="AK545">
        <v>317</v>
      </c>
      <c r="AL545" t="s">
        <v>1186</v>
      </c>
    </row>
    <row r="546" spans="1:38" x14ac:dyDescent="0.25">
      <c r="A546">
        <v>1378</v>
      </c>
      <c r="B546" s="1">
        <v>125382.30310310083</v>
      </c>
      <c r="D546">
        <v>1375</v>
      </c>
      <c r="E546" s="1">
        <v>205131.43</v>
      </c>
      <c r="G546">
        <v>1377</v>
      </c>
      <c r="H546" s="1">
        <v>32821.806012427769</v>
      </c>
      <c r="J546">
        <v>1375</v>
      </c>
      <c r="K546">
        <v>43</v>
      </c>
      <c r="AI546">
        <v>2078</v>
      </c>
      <c r="AJ546" t="s">
        <v>687</v>
      </c>
      <c r="AK546">
        <v>317</v>
      </c>
      <c r="AL546" t="s">
        <v>1186</v>
      </c>
    </row>
    <row r="547" spans="1:38" x14ac:dyDescent="0.25">
      <c r="A547">
        <v>1379</v>
      </c>
      <c r="B547" s="1">
        <v>92390.023841575108</v>
      </c>
      <c r="D547">
        <v>1377</v>
      </c>
      <c r="E547" s="1">
        <v>132841.78999999998</v>
      </c>
      <c r="G547">
        <v>1378</v>
      </c>
      <c r="H547" s="1">
        <v>62178.925623750183</v>
      </c>
      <c r="J547">
        <v>1377</v>
      </c>
      <c r="K547">
        <v>33</v>
      </c>
      <c r="AI547">
        <v>2098</v>
      </c>
      <c r="AJ547" t="s">
        <v>688</v>
      </c>
      <c r="AK547">
        <v>317</v>
      </c>
      <c r="AL547" t="s">
        <v>1186</v>
      </c>
    </row>
    <row r="548" spans="1:38" x14ac:dyDescent="0.25">
      <c r="A548">
        <v>1381</v>
      </c>
      <c r="B548" s="1">
        <v>598932.81083700177</v>
      </c>
      <c r="D548">
        <v>1378</v>
      </c>
      <c r="E548" s="1">
        <v>254525.08000000005</v>
      </c>
      <c r="G548">
        <v>1379</v>
      </c>
      <c r="H548" s="1">
        <v>50941.180424145845</v>
      </c>
      <c r="J548">
        <v>1378</v>
      </c>
      <c r="K548">
        <v>62</v>
      </c>
      <c r="AI548">
        <v>4015</v>
      </c>
      <c r="AJ548" t="s">
        <v>689</v>
      </c>
      <c r="AK548">
        <v>317</v>
      </c>
      <c r="AL548" t="s">
        <v>1186</v>
      </c>
    </row>
    <row r="549" spans="1:38" x14ac:dyDescent="0.25">
      <c r="A549">
        <v>1383</v>
      </c>
      <c r="B549" s="1">
        <v>610416.21524591011</v>
      </c>
      <c r="D549">
        <v>1379</v>
      </c>
      <c r="E549" s="1">
        <v>253116.06000000006</v>
      </c>
      <c r="G549">
        <v>1381</v>
      </c>
      <c r="H549" s="1">
        <v>54458.488263082589</v>
      </c>
      <c r="J549">
        <v>1379</v>
      </c>
      <c r="K549">
        <v>49</v>
      </c>
      <c r="AI549">
        <v>880</v>
      </c>
      <c r="AJ549" t="s">
        <v>690</v>
      </c>
      <c r="AK549">
        <v>318</v>
      </c>
      <c r="AL549" t="s">
        <v>1186</v>
      </c>
    </row>
    <row r="550" spans="1:38" x14ac:dyDescent="0.25">
      <c r="A550">
        <v>1384</v>
      </c>
      <c r="B550" s="1">
        <v>782027.97329393355</v>
      </c>
      <c r="D550">
        <v>1381</v>
      </c>
      <c r="E550" s="1">
        <v>432137.65</v>
      </c>
      <c r="G550">
        <v>1383</v>
      </c>
      <c r="H550" s="1">
        <v>77614.672382031466</v>
      </c>
      <c r="J550">
        <v>1381</v>
      </c>
      <c r="K550">
        <v>88</v>
      </c>
      <c r="AI550">
        <v>966</v>
      </c>
      <c r="AJ550" t="s">
        <v>691</v>
      </c>
      <c r="AK550">
        <v>318</v>
      </c>
      <c r="AL550" t="s">
        <v>1186</v>
      </c>
    </row>
    <row r="551" spans="1:38" x14ac:dyDescent="0.25">
      <c r="A551">
        <v>1386</v>
      </c>
      <c r="B551" s="1">
        <v>381033.05854561791</v>
      </c>
      <c r="D551">
        <v>1383</v>
      </c>
      <c r="E551" s="1">
        <v>402851.85</v>
      </c>
      <c r="G551">
        <v>1384</v>
      </c>
      <c r="H551" s="1">
        <v>79969.547032523289</v>
      </c>
      <c r="J551">
        <v>1383</v>
      </c>
      <c r="K551">
        <v>110</v>
      </c>
      <c r="AI551">
        <v>976</v>
      </c>
      <c r="AJ551" t="s">
        <v>692</v>
      </c>
      <c r="AK551">
        <v>318</v>
      </c>
      <c r="AL551" t="s">
        <v>1186</v>
      </c>
    </row>
    <row r="552" spans="1:38" x14ac:dyDescent="0.25">
      <c r="A552">
        <v>1387</v>
      </c>
      <c r="B552" s="1">
        <v>303712.90403260087</v>
      </c>
      <c r="D552">
        <v>1384</v>
      </c>
      <c r="E552" s="1">
        <v>518028.19000000006</v>
      </c>
      <c r="G552">
        <v>1386</v>
      </c>
      <c r="H552" s="1">
        <v>56577.07040488621</v>
      </c>
      <c r="J552">
        <v>1384</v>
      </c>
      <c r="K552">
        <v>104</v>
      </c>
      <c r="AI552">
        <v>984</v>
      </c>
      <c r="AJ552" t="s">
        <v>693</v>
      </c>
      <c r="AK552">
        <v>318</v>
      </c>
      <c r="AL552" t="s">
        <v>1186</v>
      </c>
    </row>
    <row r="553" spans="1:38" x14ac:dyDescent="0.25">
      <c r="A553">
        <v>1388</v>
      </c>
      <c r="B553" s="1">
        <v>161457.71111810909</v>
      </c>
      <c r="D553">
        <v>1386</v>
      </c>
      <c r="E553" s="1">
        <v>208189.63999999998</v>
      </c>
      <c r="G553">
        <v>1387</v>
      </c>
      <c r="H553" s="1">
        <v>99145.168516476842</v>
      </c>
      <c r="J553">
        <v>1386</v>
      </c>
      <c r="K553">
        <v>55</v>
      </c>
      <c r="AI553">
        <v>1031</v>
      </c>
      <c r="AJ553" t="s">
        <v>694</v>
      </c>
      <c r="AK553">
        <v>318</v>
      </c>
      <c r="AL553" t="s">
        <v>1186</v>
      </c>
    </row>
    <row r="554" spans="1:38" x14ac:dyDescent="0.25">
      <c r="A554">
        <v>1389</v>
      </c>
      <c r="B554" s="1">
        <v>94300.407130792883</v>
      </c>
      <c r="D554">
        <v>1387</v>
      </c>
      <c r="E554" s="1">
        <v>272993.58999999997</v>
      </c>
      <c r="G554">
        <v>1388</v>
      </c>
      <c r="H554" s="1">
        <v>41849.067361344212</v>
      </c>
      <c r="J554">
        <v>1387</v>
      </c>
      <c r="K554">
        <v>87</v>
      </c>
      <c r="AI554">
        <v>1072</v>
      </c>
      <c r="AJ554" t="s">
        <v>695</v>
      </c>
      <c r="AK554">
        <v>318</v>
      </c>
      <c r="AL554" t="s">
        <v>1186</v>
      </c>
    </row>
    <row r="555" spans="1:38" x14ac:dyDescent="0.25">
      <c r="A555">
        <v>1390</v>
      </c>
      <c r="B555" s="1">
        <v>198425.961488484</v>
      </c>
      <c r="D555">
        <v>1388</v>
      </c>
      <c r="E555" s="1">
        <v>221663.96</v>
      </c>
      <c r="G555">
        <v>1389</v>
      </c>
      <c r="H555" s="1">
        <v>28733.384984877026</v>
      </c>
      <c r="J555">
        <v>1388</v>
      </c>
      <c r="K555">
        <v>60</v>
      </c>
      <c r="AI555">
        <v>1100</v>
      </c>
      <c r="AJ555" t="s">
        <v>696</v>
      </c>
      <c r="AK555">
        <v>318</v>
      </c>
      <c r="AL555" t="s">
        <v>1186</v>
      </c>
    </row>
    <row r="556" spans="1:38" x14ac:dyDescent="0.25">
      <c r="A556">
        <v>1391</v>
      </c>
      <c r="B556" s="1">
        <v>321490.93050632963</v>
      </c>
      <c r="D556">
        <v>1389</v>
      </c>
      <c r="E556" s="1">
        <v>146271.71000000002</v>
      </c>
      <c r="G556">
        <v>1390</v>
      </c>
      <c r="H556" s="1">
        <v>82201.573272877373</v>
      </c>
      <c r="J556">
        <v>1389</v>
      </c>
      <c r="K556">
        <v>34</v>
      </c>
      <c r="AI556">
        <v>1150</v>
      </c>
      <c r="AJ556" t="s">
        <v>697</v>
      </c>
      <c r="AK556">
        <v>318</v>
      </c>
      <c r="AL556" t="s">
        <v>1186</v>
      </c>
    </row>
    <row r="557" spans="1:38" x14ac:dyDescent="0.25">
      <c r="A557">
        <v>1392</v>
      </c>
      <c r="B557" s="1">
        <v>558050.49487243907</v>
      </c>
      <c r="D557">
        <v>1390</v>
      </c>
      <c r="E557" s="1">
        <v>340035.13999999996</v>
      </c>
      <c r="G557">
        <v>1391</v>
      </c>
      <c r="H557" s="1">
        <v>90158.160166798538</v>
      </c>
      <c r="J557">
        <v>1390</v>
      </c>
      <c r="K557">
        <v>53</v>
      </c>
      <c r="AI557">
        <v>1172</v>
      </c>
      <c r="AJ557" t="s">
        <v>698</v>
      </c>
      <c r="AK557">
        <v>318</v>
      </c>
      <c r="AL557" t="s">
        <v>1186</v>
      </c>
    </row>
    <row r="558" spans="1:38" x14ac:dyDescent="0.25">
      <c r="A558">
        <v>1393</v>
      </c>
      <c r="B558" s="1">
        <v>583381.00968682277</v>
      </c>
      <c r="D558">
        <v>1391</v>
      </c>
      <c r="E558" s="1">
        <v>207396.18000000005</v>
      </c>
      <c r="G558">
        <v>1392</v>
      </c>
      <c r="H558" s="1">
        <v>112334.12530938815</v>
      </c>
      <c r="J558">
        <v>1391</v>
      </c>
      <c r="K558">
        <v>76</v>
      </c>
      <c r="AI558">
        <v>1210</v>
      </c>
      <c r="AJ558" t="s">
        <v>699</v>
      </c>
      <c r="AK558">
        <v>318</v>
      </c>
      <c r="AL558" t="s">
        <v>1186</v>
      </c>
    </row>
    <row r="559" spans="1:38" x14ac:dyDescent="0.25">
      <c r="A559">
        <v>1394</v>
      </c>
      <c r="B559" s="1">
        <v>281815.67021617439</v>
      </c>
      <c r="D559">
        <v>1392</v>
      </c>
      <c r="E559" s="1">
        <v>550564.93999999994</v>
      </c>
      <c r="G559">
        <v>1393</v>
      </c>
      <c r="H559" s="1">
        <v>143121.87674158739</v>
      </c>
      <c r="J559">
        <v>1392</v>
      </c>
      <c r="K559">
        <v>106</v>
      </c>
      <c r="AI559">
        <v>1236</v>
      </c>
      <c r="AJ559" t="s">
        <v>700</v>
      </c>
      <c r="AK559">
        <v>318</v>
      </c>
      <c r="AL559" t="s">
        <v>1186</v>
      </c>
    </row>
    <row r="560" spans="1:38" x14ac:dyDescent="0.25">
      <c r="A560">
        <v>1395</v>
      </c>
      <c r="B560" s="1">
        <v>216947.79565866737</v>
      </c>
      <c r="D560">
        <v>1393</v>
      </c>
      <c r="E560" s="1">
        <v>482797.93000000011</v>
      </c>
      <c r="G560">
        <v>1394</v>
      </c>
      <c r="H560" s="1">
        <v>71630.98494224649</v>
      </c>
      <c r="J560">
        <v>1393</v>
      </c>
      <c r="K560">
        <v>165</v>
      </c>
      <c r="AI560">
        <v>1263</v>
      </c>
      <c r="AJ560" t="s">
        <v>701</v>
      </c>
      <c r="AK560">
        <v>318</v>
      </c>
      <c r="AL560" t="s">
        <v>1186</v>
      </c>
    </row>
    <row r="561" spans="1:38" x14ac:dyDescent="0.25">
      <c r="A561">
        <v>1396</v>
      </c>
      <c r="B561" s="1">
        <v>143972.59046826797</v>
      </c>
      <c r="D561">
        <v>1394</v>
      </c>
      <c r="E561" s="1">
        <v>296029.63</v>
      </c>
      <c r="G561">
        <v>1395</v>
      </c>
      <c r="H561" s="1">
        <v>54270.201809025224</v>
      </c>
      <c r="J561">
        <v>1394</v>
      </c>
      <c r="K561">
        <v>51</v>
      </c>
      <c r="AI561">
        <v>1276</v>
      </c>
      <c r="AJ561" t="s">
        <v>702</v>
      </c>
      <c r="AK561">
        <v>318</v>
      </c>
      <c r="AL561" t="s">
        <v>1186</v>
      </c>
    </row>
    <row r="562" spans="1:38" x14ac:dyDescent="0.25">
      <c r="A562">
        <v>1397</v>
      </c>
      <c r="B562" s="1">
        <v>168219.85820323002</v>
      </c>
      <c r="D562">
        <v>1395</v>
      </c>
      <c r="E562" s="1">
        <v>141989.69999999998</v>
      </c>
      <c r="G562">
        <v>1396</v>
      </c>
      <c r="H562" s="1">
        <v>53775.210124194033</v>
      </c>
      <c r="J562">
        <v>1395</v>
      </c>
      <c r="K562">
        <v>43</v>
      </c>
      <c r="AI562">
        <v>1290</v>
      </c>
      <c r="AJ562" t="s">
        <v>703</v>
      </c>
      <c r="AK562">
        <v>318</v>
      </c>
      <c r="AL562" t="s">
        <v>1186</v>
      </c>
    </row>
    <row r="563" spans="1:38" x14ac:dyDescent="0.25">
      <c r="A563">
        <v>1398</v>
      </c>
      <c r="B563" s="1">
        <v>397782.66096412</v>
      </c>
      <c r="D563">
        <v>1396</v>
      </c>
      <c r="E563" s="1">
        <v>193956.53</v>
      </c>
      <c r="G563">
        <v>1397</v>
      </c>
      <c r="H563" s="1">
        <v>45219.246681763783</v>
      </c>
      <c r="J563">
        <v>1396</v>
      </c>
      <c r="K563">
        <v>41</v>
      </c>
      <c r="AI563">
        <v>1304</v>
      </c>
      <c r="AJ563" t="s">
        <v>704</v>
      </c>
      <c r="AK563">
        <v>318</v>
      </c>
      <c r="AL563" t="s">
        <v>1186</v>
      </c>
    </row>
    <row r="564" spans="1:38" x14ac:dyDescent="0.25">
      <c r="A564">
        <v>1402</v>
      </c>
      <c r="B564" s="1">
        <v>353666.3003130877</v>
      </c>
      <c r="D564">
        <v>1397</v>
      </c>
      <c r="E564" s="1">
        <v>154327.96</v>
      </c>
      <c r="G564">
        <v>1398</v>
      </c>
      <c r="H564" s="1">
        <v>129226.42473326018</v>
      </c>
      <c r="J564">
        <v>1397</v>
      </c>
      <c r="K564">
        <v>49</v>
      </c>
      <c r="AI564">
        <v>1413</v>
      </c>
      <c r="AJ564" t="s">
        <v>705</v>
      </c>
      <c r="AK564">
        <v>318</v>
      </c>
      <c r="AL564" t="s">
        <v>1186</v>
      </c>
    </row>
    <row r="565" spans="1:38" x14ac:dyDescent="0.25">
      <c r="A565">
        <v>1404</v>
      </c>
      <c r="B565" s="1">
        <v>124554.46124503842</v>
      </c>
      <c r="D565">
        <v>1398</v>
      </c>
      <c r="E565" s="1">
        <v>350148.09000000008</v>
      </c>
      <c r="G565">
        <v>1402</v>
      </c>
      <c r="H565" s="1">
        <v>63409.489852796178</v>
      </c>
      <c r="J565">
        <v>1398</v>
      </c>
      <c r="K565">
        <v>86</v>
      </c>
      <c r="AI565">
        <v>1431</v>
      </c>
      <c r="AJ565" t="s">
        <v>706</v>
      </c>
      <c r="AK565">
        <v>318</v>
      </c>
      <c r="AL565" t="s">
        <v>1186</v>
      </c>
    </row>
    <row r="566" spans="1:38" x14ac:dyDescent="0.25">
      <c r="A566">
        <v>1405</v>
      </c>
      <c r="B566" s="1">
        <v>142100.8790984262</v>
      </c>
      <c r="D566">
        <v>1402</v>
      </c>
      <c r="E566" s="1">
        <v>389633.63</v>
      </c>
      <c r="G566">
        <v>1404</v>
      </c>
      <c r="H566" s="1">
        <v>52830.259226034956</v>
      </c>
      <c r="J566">
        <v>1402</v>
      </c>
      <c r="K566">
        <v>59</v>
      </c>
      <c r="AI566">
        <v>1564</v>
      </c>
      <c r="AJ566" t="s">
        <v>707</v>
      </c>
      <c r="AK566">
        <v>318</v>
      </c>
      <c r="AL566" t="s">
        <v>1186</v>
      </c>
    </row>
    <row r="567" spans="1:38" x14ac:dyDescent="0.25">
      <c r="A567">
        <v>1406</v>
      </c>
      <c r="B567" s="1">
        <v>268638.54027373937</v>
      </c>
      <c r="D567">
        <v>1404</v>
      </c>
      <c r="E567" s="1">
        <v>161965.09</v>
      </c>
      <c r="G567">
        <v>1405</v>
      </c>
      <c r="H567" s="1">
        <v>57808.083738827518</v>
      </c>
      <c r="J567">
        <v>1404</v>
      </c>
      <c r="K567">
        <v>42</v>
      </c>
      <c r="AI567">
        <v>1647</v>
      </c>
      <c r="AJ567" t="s">
        <v>708</v>
      </c>
      <c r="AK567">
        <v>318</v>
      </c>
      <c r="AL567" t="s">
        <v>1186</v>
      </c>
    </row>
    <row r="568" spans="1:38" x14ac:dyDescent="0.25">
      <c r="A568">
        <v>1407</v>
      </c>
      <c r="B568" s="1">
        <v>222718.66501259559</v>
      </c>
      <c r="D568">
        <v>1405</v>
      </c>
      <c r="E568" s="1">
        <v>130207.19</v>
      </c>
      <c r="G568">
        <v>1406</v>
      </c>
      <c r="H568" s="1">
        <v>92117.36665059434</v>
      </c>
      <c r="J568">
        <v>1405</v>
      </c>
      <c r="K568">
        <v>58</v>
      </c>
      <c r="AI568">
        <v>1998</v>
      </c>
      <c r="AJ568" t="s">
        <v>709</v>
      </c>
      <c r="AK568">
        <v>318</v>
      </c>
      <c r="AL568" t="s">
        <v>1186</v>
      </c>
    </row>
    <row r="569" spans="1:38" x14ac:dyDescent="0.25">
      <c r="A569">
        <v>1408</v>
      </c>
      <c r="B569" s="1">
        <v>145733.08206313464</v>
      </c>
      <c r="D569">
        <v>1406</v>
      </c>
      <c r="E569" s="1">
        <v>363439.81</v>
      </c>
      <c r="G569">
        <v>1407</v>
      </c>
      <c r="H569" s="1">
        <v>90923.481032693322</v>
      </c>
      <c r="J569">
        <v>1406</v>
      </c>
      <c r="K569">
        <v>79</v>
      </c>
      <c r="AI569">
        <v>423</v>
      </c>
      <c r="AJ569" t="s">
        <v>710</v>
      </c>
      <c r="AK569">
        <v>319</v>
      </c>
      <c r="AL569" t="s">
        <v>1186</v>
      </c>
    </row>
    <row r="570" spans="1:38" x14ac:dyDescent="0.25">
      <c r="A570">
        <v>1409</v>
      </c>
      <c r="B570" s="1">
        <v>178892.39562895353</v>
      </c>
      <c r="D570">
        <v>1407</v>
      </c>
      <c r="E570" s="1">
        <v>228307.17</v>
      </c>
      <c r="G570">
        <v>1408</v>
      </c>
      <c r="H570" s="1">
        <v>55664.179166985268</v>
      </c>
      <c r="J570">
        <v>1407</v>
      </c>
      <c r="K570">
        <v>77</v>
      </c>
      <c r="AI570">
        <v>603</v>
      </c>
      <c r="AJ570" t="s">
        <v>711</v>
      </c>
      <c r="AK570">
        <v>319</v>
      </c>
      <c r="AL570" t="s">
        <v>1186</v>
      </c>
    </row>
    <row r="571" spans="1:38" x14ac:dyDescent="0.25">
      <c r="A571">
        <v>1410</v>
      </c>
      <c r="B571" s="1">
        <v>150449.59153387518</v>
      </c>
      <c r="D571">
        <v>1408</v>
      </c>
      <c r="E571" s="1">
        <v>185726.86</v>
      </c>
      <c r="G571">
        <v>1409</v>
      </c>
      <c r="H571" s="1">
        <v>43753.063136419725</v>
      </c>
      <c r="J571">
        <v>1408</v>
      </c>
      <c r="K571">
        <v>44</v>
      </c>
      <c r="AI571">
        <v>898</v>
      </c>
      <c r="AJ571" t="s">
        <v>712</v>
      </c>
      <c r="AK571">
        <v>319</v>
      </c>
      <c r="AL571" t="s">
        <v>1186</v>
      </c>
    </row>
    <row r="572" spans="1:38" x14ac:dyDescent="0.25">
      <c r="A572">
        <v>1411</v>
      </c>
      <c r="B572" s="1">
        <v>232310.17554454136</v>
      </c>
      <c r="D572">
        <v>1409</v>
      </c>
      <c r="E572" s="1">
        <v>182181.63000000006</v>
      </c>
      <c r="G572">
        <v>1410</v>
      </c>
      <c r="H572" s="1">
        <v>55361.471469087875</v>
      </c>
      <c r="J572">
        <v>1409</v>
      </c>
      <c r="K572">
        <v>51</v>
      </c>
      <c r="AI572">
        <v>1001</v>
      </c>
      <c r="AJ572" t="s">
        <v>713</v>
      </c>
      <c r="AK572">
        <v>319</v>
      </c>
      <c r="AL572" t="s">
        <v>1186</v>
      </c>
    </row>
    <row r="573" spans="1:38" x14ac:dyDescent="0.25">
      <c r="A573">
        <v>1413</v>
      </c>
      <c r="B573" s="1">
        <v>577568.24948605371</v>
      </c>
      <c r="D573">
        <v>1410</v>
      </c>
      <c r="E573" s="1">
        <v>241634.22</v>
      </c>
      <c r="G573">
        <v>1411</v>
      </c>
      <c r="H573" s="1">
        <v>75312.530643314356</v>
      </c>
      <c r="J573">
        <v>1410</v>
      </c>
      <c r="K573">
        <v>66</v>
      </c>
      <c r="AI573">
        <v>1028</v>
      </c>
      <c r="AJ573" t="s">
        <v>714</v>
      </c>
      <c r="AK573">
        <v>319</v>
      </c>
      <c r="AL573" t="s">
        <v>1186</v>
      </c>
    </row>
    <row r="574" spans="1:38" x14ac:dyDescent="0.25">
      <c r="A574">
        <v>1414</v>
      </c>
      <c r="B574" s="1">
        <v>553619.13109240262</v>
      </c>
      <c r="D574">
        <v>1411</v>
      </c>
      <c r="E574" s="1">
        <v>280540.23</v>
      </c>
      <c r="G574">
        <v>1413</v>
      </c>
      <c r="H574" s="1">
        <v>75590.532796726708</v>
      </c>
      <c r="J574">
        <v>1411</v>
      </c>
      <c r="K574">
        <v>76</v>
      </c>
      <c r="AI574">
        <v>1050</v>
      </c>
      <c r="AJ574" t="s">
        <v>715</v>
      </c>
      <c r="AK574">
        <v>319</v>
      </c>
      <c r="AL574" t="s">
        <v>1186</v>
      </c>
    </row>
    <row r="575" spans="1:38" x14ac:dyDescent="0.25">
      <c r="A575">
        <v>1415</v>
      </c>
      <c r="B575" s="1">
        <v>1124613.466518305</v>
      </c>
      <c r="D575">
        <v>1413</v>
      </c>
      <c r="E575" s="1">
        <v>459741.48000000004</v>
      </c>
      <c r="G575">
        <v>1414</v>
      </c>
      <c r="H575" s="1">
        <v>90848.907111530163</v>
      </c>
      <c r="J575">
        <v>1413</v>
      </c>
      <c r="K575">
        <v>113</v>
      </c>
      <c r="AI575">
        <v>1058</v>
      </c>
      <c r="AJ575" t="s">
        <v>716</v>
      </c>
      <c r="AK575">
        <v>319</v>
      </c>
      <c r="AL575" t="s">
        <v>1186</v>
      </c>
    </row>
    <row r="576" spans="1:38" x14ac:dyDescent="0.25">
      <c r="A576">
        <v>1416</v>
      </c>
      <c r="B576" s="1">
        <v>534044.3899974263</v>
      </c>
      <c r="D576">
        <v>1414</v>
      </c>
      <c r="E576" s="1">
        <v>471034.2</v>
      </c>
      <c r="G576">
        <v>1415</v>
      </c>
      <c r="H576" s="1">
        <v>139179.96658767157</v>
      </c>
      <c r="J576">
        <v>1414</v>
      </c>
      <c r="K576">
        <v>126</v>
      </c>
      <c r="AI576">
        <v>1065</v>
      </c>
      <c r="AJ576" t="s">
        <v>717</v>
      </c>
      <c r="AK576">
        <v>319</v>
      </c>
      <c r="AL576" t="s">
        <v>1186</v>
      </c>
    </row>
    <row r="577" spans="1:38" x14ac:dyDescent="0.25">
      <c r="A577">
        <v>1417</v>
      </c>
      <c r="B577" s="1">
        <v>210568.40212452557</v>
      </c>
      <c r="D577">
        <v>1415</v>
      </c>
      <c r="E577" s="1">
        <v>714802.1100000001</v>
      </c>
      <c r="G577">
        <v>1416</v>
      </c>
      <c r="H577" s="1">
        <v>79981.764952676414</v>
      </c>
      <c r="J577">
        <v>1415</v>
      </c>
      <c r="K577">
        <v>201</v>
      </c>
      <c r="AI577">
        <v>1068</v>
      </c>
      <c r="AJ577" t="s">
        <v>718</v>
      </c>
      <c r="AK577">
        <v>319</v>
      </c>
      <c r="AL577" t="s">
        <v>1186</v>
      </c>
    </row>
    <row r="578" spans="1:38" x14ac:dyDescent="0.25">
      <c r="A578">
        <v>1418</v>
      </c>
      <c r="B578" s="1">
        <v>452191.7601196036</v>
      </c>
      <c r="D578">
        <v>1416</v>
      </c>
      <c r="E578" s="1">
        <v>266133.86000000004</v>
      </c>
      <c r="G578">
        <v>1417</v>
      </c>
      <c r="H578" s="1">
        <v>109850.54206498514</v>
      </c>
      <c r="J578">
        <v>1416</v>
      </c>
      <c r="K578">
        <v>82</v>
      </c>
      <c r="AI578">
        <v>1149</v>
      </c>
      <c r="AJ578" t="s">
        <v>719</v>
      </c>
      <c r="AK578">
        <v>319</v>
      </c>
      <c r="AL578" t="s">
        <v>1186</v>
      </c>
    </row>
    <row r="579" spans="1:38" x14ac:dyDescent="0.25">
      <c r="A579">
        <v>1419</v>
      </c>
      <c r="B579" s="1">
        <v>129453.24671978873</v>
      </c>
      <c r="D579">
        <v>1417</v>
      </c>
      <c r="E579" s="1">
        <v>355170.94999999995</v>
      </c>
      <c r="G579">
        <v>1418</v>
      </c>
      <c r="H579" s="1">
        <v>105085.67104404738</v>
      </c>
      <c r="J579">
        <v>1417</v>
      </c>
      <c r="K579">
        <v>114</v>
      </c>
      <c r="AI579">
        <v>1206</v>
      </c>
      <c r="AJ579" t="s">
        <v>720</v>
      </c>
      <c r="AK579">
        <v>319</v>
      </c>
      <c r="AL579" t="s">
        <v>1186</v>
      </c>
    </row>
    <row r="580" spans="1:38" x14ac:dyDescent="0.25">
      <c r="A580">
        <v>1420</v>
      </c>
      <c r="B580" s="1">
        <v>485517.05234681343</v>
      </c>
      <c r="D580">
        <v>1418</v>
      </c>
      <c r="E580" s="1">
        <v>409506.84</v>
      </c>
      <c r="G580">
        <v>1419</v>
      </c>
      <c r="H580" s="1">
        <v>79936.001906933147</v>
      </c>
      <c r="J580">
        <v>1418</v>
      </c>
      <c r="K580">
        <v>108</v>
      </c>
      <c r="AI580">
        <v>1231</v>
      </c>
      <c r="AJ580" t="s">
        <v>721</v>
      </c>
      <c r="AK580">
        <v>319</v>
      </c>
      <c r="AL580" t="s">
        <v>1186</v>
      </c>
    </row>
    <row r="581" spans="1:38" x14ac:dyDescent="0.25">
      <c r="A581">
        <v>1421</v>
      </c>
      <c r="B581" s="1">
        <v>242312.24418028624</v>
      </c>
      <c r="D581">
        <v>1419</v>
      </c>
      <c r="E581" s="1">
        <v>319466.58</v>
      </c>
      <c r="G581">
        <v>1420</v>
      </c>
      <c r="H581" s="1">
        <v>124356.12192294899</v>
      </c>
      <c r="J581">
        <v>1419</v>
      </c>
      <c r="K581">
        <v>64</v>
      </c>
      <c r="AI581">
        <v>1265</v>
      </c>
      <c r="AJ581" t="s">
        <v>722</v>
      </c>
      <c r="AK581">
        <v>319</v>
      </c>
      <c r="AL581" t="s">
        <v>1186</v>
      </c>
    </row>
    <row r="582" spans="1:38" x14ac:dyDescent="0.25">
      <c r="A582">
        <v>1422</v>
      </c>
      <c r="B582" s="1">
        <v>29550.759045045146</v>
      </c>
      <c r="D582">
        <v>1420</v>
      </c>
      <c r="E582" s="1">
        <v>532337.99000000022</v>
      </c>
      <c r="G582">
        <v>1421</v>
      </c>
      <c r="H582" s="1">
        <v>70004.235356061734</v>
      </c>
      <c r="J582">
        <v>1420</v>
      </c>
      <c r="K582">
        <v>149</v>
      </c>
      <c r="AI582">
        <v>1271</v>
      </c>
      <c r="AJ582" t="s">
        <v>723</v>
      </c>
      <c r="AK582">
        <v>319</v>
      </c>
      <c r="AL582" t="s">
        <v>1186</v>
      </c>
    </row>
    <row r="583" spans="1:38" x14ac:dyDescent="0.25">
      <c r="A583">
        <v>1423</v>
      </c>
      <c r="B583" s="1">
        <v>382960.66590652545</v>
      </c>
      <c r="D583">
        <v>1421</v>
      </c>
      <c r="E583" s="1">
        <v>293733.92000000004</v>
      </c>
      <c r="G583">
        <v>1422</v>
      </c>
      <c r="H583" s="1">
        <v>32167.377730129581</v>
      </c>
      <c r="J583">
        <v>1421</v>
      </c>
      <c r="K583">
        <v>87</v>
      </c>
      <c r="AI583">
        <v>1367</v>
      </c>
      <c r="AJ583" t="s">
        <v>724</v>
      </c>
      <c r="AK583">
        <v>319</v>
      </c>
      <c r="AL583" t="s">
        <v>1186</v>
      </c>
    </row>
    <row r="584" spans="1:38" x14ac:dyDescent="0.25">
      <c r="A584">
        <v>1424</v>
      </c>
      <c r="B584" s="1">
        <v>153898.32275522919</v>
      </c>
      <c r="D584">
        <v>1422</v>
      </c>
      <c r="E584" s="1">
        <v>123745.24</v>
      </c>
      <c r="G584">
        <v>1423</v>
      </c>
      <c r="H584" s="1">
        <v>39269.607667898141</v>
      </c>
      <c r="J584">
        <v>1422</v>
      </c>
      <c r="K584">
        <v>28</v>
      </c>
      <c r="AI584">
        <v>1395</v>
      </c>
      <c r="AJ584" t="s">
        <v>725</v>
      </c>
      <c r="AK584">
        <v>319</v>
      </c>
      <c r="AL584" t="s">
        <v>1186</v>
      </c>
    </row>
    <row r="585" spans="1:38" x14ac:dyDescent="0.25">
      <c r="A585">
        <v>1425</v>
      </c>
      <c r="B585" s="1">
        <v>92719.996085273655</v>
      </c>
      <c r="D585">
        <v>1423</v>
      </c>
      <c r="E585" s="1">
        <v>209259.17</v>
      </c>
      <c r="G585">
        <v>1424</v>
      </c>
      <c r="H585" s="1">
        <v>21740.420761905116</v>
      </c>
      <c r="J585">
        <v>1423</v>
      </c>
      <c r="K585">
        <v>35</v>
      </c>
      <c r="AI585">
        <v>1404</v>
      </c>
      <c r="AJ585" t="s">
        <v>726</v>
      </c>
      <c r="AK585">
        <v>319</v>
      </c>
      <c r="AL585" t="s">
        <v>1186</v>
      </c>
    </row>
    <row r="586" spans="1:38" x14ac:dyDescent="0.25">
      <c r="A586">
        <v>1426</v>
      </c>
      <c r="B586" s="1">
        <v>301105.99035678816</v>
      </c>
      <c r="D586">
        <v>1424</v>
      </c>
      <c r="E586" s="1">
        <v>120184.71</v>
      </c>
      <c r="G586">
        <v>1425</v>
      </c>
      <c r="H586" s="1">
        <v>26347.77503383439</v>
      </c>
      <c r="J586">
        <v>1424</v>
      </c>
      <c r="K586">
        <v>27</v>
      </c>
      <c r="AI586">
        <v>1492</v>
      </c>
      <c r="AJ586" t="s">
        <v>727</v>
      </c>
      <c r="AK586">
        <v>319</v>
      </c>
      <c r="AL586" t="s">
        <v>1186</v>
      </c>
    </row>
    <row r="587" spans="1:38" x14ac:dyDescent="0.25">
      <c r="A587">
        <v>1430</v>
      </c>
      <c r="B587" s="1">
        <v>294929.91616383387</v>
      </c>
      <c r="D587">
        <v>1425</v>
      </c>
      <c r="E587" s="1">
        <v>135587.71000000002</v>
      </c>
      <c r="G587">
        <v>1426</v>
      </c>
      <c r="H587" s="1">
        <v>55116.765907621681</v>
      </c>
      <c r="J587">
        <v>1425</v>
      </c>
      <c r="K587">
        <v>29</v>
      </c>
      <c r="AI587">
        <v>1509</v>
      </c>
      <c r="AJ587" t="s">
        <v>728</v>
      </c>
      <c r="AK587">
        <v>319</v>
      </c>
      <c r="AL587" t="s">
        <v>1186</v>
      </c>
    </row>
    <row r="588" spans="1:38" x14ac:dyDescent="0.25">
      <c r="A588">
        <v>1431</v>
      </c>
      <c r="B588" s="1">
        <v>100558.82971543807</v>
      </c>
      <c r="D588">
        <v>1426</v>
      </c>
      <c r="E588" s="1">
        <v>239555.96</v>
      </c>
      <c r="G588">
        <v>1430</v>
      </c>
      <c r="H588" s="1">
        <v>85809.161419682787</v>
      </c>
      <c r="J588">
        <v>1426</v>
      </c>
      <c r="K588">
        <v>37</v>
      </c>
      <c r="AI588">
        <v>1532</v>
      </c>
      <c r="AJ588" t="s">
        <v>729</v>
      </c>
      <c r="AK588">
        <v>319</v>
      </c>
      <c r="AL588" t="s">
        <v>1186</v>
      </c>
    </row>
    <row r="589" spans="1:38" x14ac:dyDescent="0.25">
      <c r="A589">
        <v>1432</v>
      </c>
      <c r="B589" s="1">
        <v>55688.948599625925</v>
      </c>
      <c r="D589">
        <v>1430</v>
      </c>
      <c r="E589" s="1">
        <v>359640.87999999995</v>
      </c>
      <c r="G589">
        <v>1431</v>
      </c>
      <c r="H589" s="1">
        <v>49125.296668945579</v>
      </c>
      <c r="J589">
        <v>1430</v>
      </c>
      <c r="K589">
        <v>86</v>
      </c>
      <c r="AI589">
        <v>1691</v>
      </c>
      <c r="AJ589" t="s">
        <v>730</v>
      </c>
      <c r="AK589">
        <v>319</v>
      </c>
      <c r="AL589" t="s">
        <v>1186</v>
      </c>
    </row>
    <row r="590" spans="1:38" x14ac:dyDescent="0.25">
      <c r="A590">
        <v>1434</v>
      </c>
      <c r="B590" s="1">
        <v>284310.22972693929</v>
      </c>
      <c r="D590">
        <v>1431</v>
      </c>
      <c r="E590" s="1">
        <v>140907.36999999997</v>
      </c>
      <c r="G590">
        <v>1432</v>
      </c>
      <c r="H590" s="1">
        <v>34024.494758961111</v>
      </c>
      <c r="J590">
        <v>1431</v>
      </c>
      <c r="K590">
        <v>28</v>
      </c>
      <c r="AI590">
        <v>1821</v>
      </c>
      <c r="AJ590" t="s">
        <v>731</v>
      </c>
      <c r="AK590">
        <v>319</v>
      </c>
      <c r="AL590" t="s">
        <v>1186</v>
      </c>
    </row>
    <row r="591" spans="1:38" x14ac:dyDescent="0.25">
      <c r="A591">
        <v>1435</v>
      </c>
      <c r="B591" s="1">
        <v>511813.31161324441</v>
      </c>
      <c r="D591">
        <v>1432</v>
      </c>
      <c r="E591" s="1">
        <v>91013.680000000008</v>
      </c>
      <c r="G591">
        <v>1434</v>
      </c>
      <c r="H591" s="1">
        <v>80219.084978157145</v>
      </c>
      <c r="J591">
        <v>1432</v>
      </c>
      <c r="K591">
        <v>27</v>
      </c>
      <c r="AI591">
        <v>1903</v>
      </c>
      <c r="AJ591" t="s">
        <v>732</v>
      </c>
      <c r="AK591">
        <v>319</v>
      </c>
      <c r="AL591" t="s">
        <v>1186</v>
      </c>
    </row>
    <row r="592" spans="1:38" x14ac:dyDescent="0.25">
      <c r="A592">
        <v>1436</v>
      </c>
      <c r="B592" s="1">
        <v>98274.456067651379</v>
      </c>
      <c r="D592">
        <v>1434</v>
      </c>
      <c r="E592" s="1">
        <v>338280.75</v>
      </c>
      <c r="G592">
        <v>1435</v>
      </c>
      <c r="H592" s="1">
        <v>71991.57106367049</v>
      </c>
      <c r="J592">
        <v>1434</v>
      </c>
      <c r="K592">
        <v>92</v>
      </c>
      <c r="AI592">
        <v>4005</v>
      </c>
      <c r="AJ592" t="s">
        <v>733</v>
      </c>
      <c r="AK592">
        <v>319</v>
      </c>
      <c r="AL592" t="s">
        <v>1186</v>
      </c>
    </row>
    <row r="593" spans="1:38" x14ac:dyDescent="0.25">
      <c r="A593">
        <v>1437</v>
      </c>
      <c r="B593" s="1">
        <v>170417.94955591264</v>
      </c>
      <c r="D593">
        <v>1435</v>
      </c>
      <c r="E593" s="1">
        <v>467734.68999999994</v>
      </c>
      <c r="G593">
        <v>1436</v>
      </c>
      <c r="H593" s="1">
        <v>85417.075880172721</v>
      </c>
      <c r="J593">
        <v>1435</v>
      </c>
      <c r="K593">
        <v>142</v>
      </c>
      <c r="AI593">
        <v>4007</v>
      </c>
      <c r="AJ593" t="s">
        <v>734</v>
      </c>
      <c r="AK593">
        <v>319</v>
      </c>
      <c r="AL593" t="s">
        <v>1186</v>
      </c>
    </row>
    <row r="594" spans="1:38" x14ac:dyDescent="0.25">
      <c r="A594">
        <v>1438</v>
      </c>
      <c r="B594" s="1">
        <v>253847.79953488457</v>
      </c>
      <c r="D594">
        <v>1436</v>
      </c>
      <c r="E594" s="1">
        <v>320873.84999999998</v>
      </c>
      <c r="G594">
        <v>1437</v>
      </c>
      <c r="H594" s="1">
        <v>109231.1394117852</v>
      </c>
      <c r="J594">
        <v>1436</v>
      </c>
      <c r="K594">
        <v>133</v>
      </c>
      <c r="AI594">
        <v>4012</v>
      </c>
      <c r="AJ594" t="s">
        <v>735</v>
      </c>
      <c r="AK594">
        <v>319</v>
      </c>
      <c r="AL594" t="s">
        <v>1186</v>
      </c>
    </row>
    <row r="595" spans="1:38" x14ac:dyDescent="0.25">
      <c r="A595">
        <v>1439</v>
      </c>
      <c r="B595" s="1">
        <v>407489.22200327681</v>
      </c>
      <c r="D595">
        <v>1437</v>
      </c>
      <c r="E595" s="1">
        <v>366020.10000000003</v>
      </c>
      <c r="G595">
        <v>1438</v>
      </c>
      <c r="H595" s="1">
        <v>59415.275493615409</v>
      </c>
      <c r="J595">
        <v>1437</v>
      </c>
      <c r="K595">
        <v>80</v>
      </c>
      <c r="AI595">
        <v>127</v>
      </c>
      <c r="AJ595" t="s">
        <v>736</v>
      </c>
      <c r="AK595">
        <v>410</v>
      </c>
      <c r="AL595" t="s">
        <v>1187</v>
      </c>
    </row>
    <row r="596" spans="1:38" x14ac:dyDescent="0.25">
      <c r="A596">
        <v>1444</v>
      </c>
      <c r="B596" s="1">
        <v>531244.71640405431</v>
      </c>
      <c r="D596">
        <v>1438</v>
      </c>
      <c r="E596" s="1">
        <v>322996.01000000007</v>
      </c>
      <c r="G596">
        <v>1439</v>
      </c>
      <c r="H596" s="1">
        <v>59052.655487943972</v>
      </c>
      <c r="J596">
        <v>1438</v>
      </c>
      <c r="K596">
        <v>77</v>
      </c>
      <c r="AI596">
        <v>191</v>
      </c>
      <c r="AJ596" t="s">
        <v>737</v>
      </c>
      <c r="AK596">
        <v>410</v>
      </c>
      <c r="AL596" t="s">
        <v>1187</v>
      </c>
    </row>
    <row r="597" spans="1:38" x14ac:dyDescent="0.25">
      <c r="A597">
        <v>1448</v>
      </c>
      <c r="B597" s="1">
        <v>323122.51135783771</v>
      </c>
      <c r="D597">
        <v>1439</v>
      </c>
      <c r="E597" s="1">
        <v>171933.92</v>
      </c>
      <c r="G597">
        <v>1444</v>
      </c>
      <c r="H597" s="1">
        <v>70046.657209480458</v>
      </c>
      <c r="J597">
        <v>1439</v>
      </c>
      <c r="K597">
        <v>70</v>
      </c>
      <c r="AI597">
        <v>376</v>
      </c>
      <c r="AJ597" t="s">
        <v>738</v>
      </c>
      <c r="AK597">
        <v>410</v>
      </c>
      <c r="AL597" t="s">
        <v>1187</v>
      </c>
    </row>
    <row r="598" spans="1:38" x14ac:dyDescent="0.25">
      <c r="A598">
        <v>1450</v>
      </c>
      <c r="B598" s="1">
        <v>116996.61871128459</v>
      </c>
      <c r="D598">
        <v>1444</v>
      </c>
      <c r="E598" s="1">
        <v>331022.65999999997</v>
      </c>
      <c r="G598">
        <v>1448</v>
      </c>
      <c r="H598" s="1">
        <v>58457.09900194747</v>
      </c>
      <c r="J598">
        <v>1444</v>
      </c>
      <c r="K598">
        <v>76</v>
      </c>
      <c r="AI598">
        <v>445</v>
      </c>
      <c r="AJ598" t="s">
        <v>739</v>
      </c>
      <c r="AK598">
        <v>410</v>
      </c>
      <c r="AL598" t="s">
        <v>1187</v>
      </c>
    </row>
    <row r="599" spans="1:38" x14ac:dyDescent="0.25">
      <c r="A599">
        <v>1451</v>
      </c>
      <c r="B599" s="1">
        <v>222604.73031050814</v>
      </c>
      <c r="D599">
        <v>1448</v>
      </c>
      <c r="E599" s="1">
        <v>401271.57</v>
      </c>
      <c r="G599">
        <v>1450</v>
      </c>
      <c r="H599" s="1">
        <v>33737.456709460268</v>
      </c>
      <c r="J599">
        <v>1448</v>
      </c>
      <c r="K599">
        <v>79</v>
      </c>
      <c r="AI599">
        <v>484</v>
      </c>
      <c r="AJ599" t="s">
        <v>740</v>
      </c>
      <c r="AK599">
        <v>410</v>
      </c>
      <c r="AL599" t="s">
        <v>1187</v>
      </c>
    </row>
    <row r="600" spans="1:38" x14ac:dyDescent="0.25">
      <c r="A600">
        <v>1452</v>
      </c>
      <c r="B600" s="1">
        <v>212145.12633202242</v>
      </c>
      <c r="D600">
        <v>1450</v>
      </c>
      <c r="E600" s="1">
        <v>183674.27</v>
      </c>
      <c r="G600">
        <v>1451</v>
      </c>
      <c r="H600" s="1">
        <v>59420.458869885042</v>
      </c>
      <c r="J600">
        <v>1450</v>
      </c>
      <c r="K600">
        <v>53</v>
      </c>
      <c r="AI600">
        <v>538</v>
      </c>
      <c r="AJ600" t="s">
        <v>741</v>
      </c>
      <c r="AK600">
        <v>410</v>
      </c>
      <c r="AL600" t="s">
        <v>1187</v>
      </c>
    </row>
    <row r="601" spans="1:38" x14ac:dyDescent="0.25">
      <c r="A601">
        <v>1453</v>
      </c>
      <c r="B601" s="1">
        <v>207799.078807101</v>
      </c>
      <c r="D601">
        <v>1451</v>
      </c>
      <c r="E601" s="1">
        <v>208487.40999999997</v>
      </c>
      <c r="G601">
        <v>1452</v>
      </c>
      <c r="H601" s="1">
        <v>49260.562772668171</v>
      </c>
      <c r="J601">
        <v>1451</v>
      </c>
      <c r="K601">
        <v>59</v>
      </c>
      <c r="AI601">
        <v>639</v>
      </c>
      <c r="AJ601" t="s">
        <v>742</v>
      </c>
      <c r="AK601">
        <v>410</v>
      </c>
      <c r="AL601" t="s">
        <v>1187</v>
      </c>
    </row>
    <row r="602" spans="1:38" x14ac:dyDescent="0.25">
      <c r="A602">
        <v>1455</v>
      </c>
      <c r="B602" s="1">
        <v>378078.2714617821</v>
      </c>
      <c r="D602">
        <v>1452</v>
      </c>
      <c r="E602" s="1">
        <v>293617.10000000003</v>
      </c>
      <c r="G602">
        <v>1453</v>
      </c>
      <c r="H602" s="1">
        <v>52810.467539890233</v>
      </c>
      <c r="J602">
        <v>1452</v>
      </c>
      <c r="K602">
        <v>64</v>
      </c>
      <c r="AI602">
        <v>1260</v>
      </c>
      <c r="AJ602" t="s">
        <v>743</v>
      </c>
      <c r="AK602">
        <v>410</v>
      </c>
      <c r="AL602" t="s">
        <v>1187</v>
      </c>
    </row>
    <row r="603" spans="1:38" x14ac:dyDescent="0.25">
      <c r="A603">
        <v>1456</v>
      </c>
      <c r="B603" s="1">
        <v>1155614.3019405815</v>
      </c>
      <c r="D603">
        <v>1453</v>
      </c>
      <c r="E603" s="1">
        <v>246472.13</v>
      </c>
      <c r="G603">
        <v>1455</v>
      </c>
      <c r="H603" s="1">
        <v>58007.212177972811</v>
      </c>
      <c r="J603">
        <v>1453</v>
      </c>
      <c r="K603">
        <v>65</v>
      </c>
      <c r="AI603">
        <v>1332</v>
      </c>
      <c r="AJ603" t="s">
        <v>744</v>
      </c>
      <c r="AK603">
        <v>410</v>
      </c>
      <c r="AL603" t="s">
        <v>1187</v>
      </c>
    </row>
    <row r="604" spans="1:38" x14ac:dyDescent="0.25">
      <c r="A604">
        <v>1457</v>
      </c>
      <c r="B604" s="1">
        <v>277514.58829973376</v>
      </c>
      <c r="D604">
        <v>1455</v>
      </c>
      <c r="E604" s="1">
        <v>434448.05999999982</v>
      </c>
      <c r="G604">
        <v>1456</v>
      </c>
      <c r="H604" s="1">
        <v>209502.5752829297</v>
      </c>
      <c r="J604">
        <v>1455</v>
      </c>
      <c r="K604">
        <v>100</v>
      </c>
      <c r="AI604">
        <v>1346</v>
      </c>
      <c r="AJ604" t="s">
        <v>745</v>
      </c>
      <c r="AK604">
        <v>410</v>
      </c>
      <c r="AL604" t="s">
        <v>1187</v>
      </c>
    </row>
    <row r="605" spans="1:38" x14ac:dyDescent="0.25">
      <c r="A605">
        <v>1458</v>
      </c>
      <c r="B605" s="1">
        <v>240891.81882468259</v>
      </c>
      <c r="D605">
        <v>1456</v>
      </c>
      <c r="E605" s="1">
        <v>1136762.8899999999</v>
      </c>
      <c r="G605">
        <v>1457</v>
      </c>
      <c r="H605" s="1">
        <v>69816.288753370158</v>
      </c>
      <c r="J605">
        <v>1456</v>
      </c>
      <c r="K605">
        <v>262</v>
      </c>
      <c r="AI605">
        <v>1418</v>
      </c>
      <c r="AJ605" t="s">
        <v>746</v>
      </c>
      <c r="AK605">
        <v>410</v>
      </c>
      <c r="AL605" t="s">
        <v>1187</v>
      </c>
    </row>
    <row r="606" spans="1:38" x14ac:dyDescent="0.25">
      <c r="A606">
        <v>1459</v>
      </c>
      <c r="B606" s="1">
        <v>425102.87163468322</v>
      </c>
      <c r="D606">
        <v>1457</v>
      </c>
      <c r="E606" s="1">
        <v>379578.58</v>
      </c>
      <c r="G606">
        <v>1458</v>
      </c>
      <c r="H606" s="1">
        <v>59855.541332991153</v>
      </c>
      <c r="J606">
        <v>1457</v>
      </c>
      <c r="K606">
        <v>64</v>
      </c>
      <c r="AI606">
        <v>1419</v>
      </c>
      <c r="AJ606" t="s">
        <v>747</v>
      </c>
      <c r="AK606">
        <v>410</v>
      </c>
      <c r="AL606" t="s">
        <v>1187</v>
      </c>
    </row>
    <row r="607" spans="1:38" x14ac:dyDescent="0.25">
      <c r="A607">
        <v>1460</v>
      </c>
      <c r="B607" s="1">
        <v>497646.23946279084</v>
      </c>
      <c r="D607">
        <v>1458</v>
      </c>
      <c r="E607" s="1">
        <v>210503.48000000004</v>
      </c>
      <c r="G607">
        <v>1459</v>
      </c>
      <c r="H607" s="1">
        <v>97576.736001263343</v>
      </c>
      <c r="J607">
        <v>1458</v>
      </c>
      <c r="K607">
        <v>54</v>
      </c>
      <c r="AI607">
        <v>1436</v>
      </c>
      <c r="AJ607" t="s">
        <v>748</v>
      </c>
      <c r="AK607">
        <v>410</v>
      </c>
      <c r="AL607" t="s">
        <v>1187</v>
      </c>
    </row>
    <row r="608" spans="1:38" x14ac:dyDescent="0.25">
      <c r="A608">
        <v>1461</v>
      </c>
      <c r="B608" s="1">
        <v>214567.96619052067</v>
      </c>
      <c r="D608">
        <v>1459</v>
      </c>
      <c r="E608" s="1">
        <v>571355.99000000011</v>
      </c>
      <c r="G608">
        <v>1460</v>
      </c>
      <c r="H608" s="1">
        <v>58433.523458010153</v>
      </c>
      <c r="J608">
        <v>1459</v>
      </c>
      <c r="K608">
        <v>126</v>
      </c>
      <c r="AI608">
        <v>1497</v>
      </c>
      <c r="AJ608" t="s">
        <v>749</v>
      </c>
      <c r="AK608">
        <v>410</v>
      </c>
      <c r="AL608" t="s">
        <v>1187</v>
      </c>
    </row>
    <row r="609" spans="1:38" x14ac:dyDescent="0.25">
      <c r="A609">
        <v>1462</v>
      </c>
      <c r="B609" s="1">
        <v>243877.56283529254</v>
      </c>
      <c r="D609">
        <v>1460</v>
      </c>
      <c r="E609" s="1">
        <v>455839.20999999996</v>
      </c>
      <c r="G609">
        <v>1461</v>
      </c>
      <c r="H609" s="1">
        <v>72695.646053612945</v>
      </c>
      <c r="J609">
        <v>1460</v>
      </c>
      <c r="K609">
        <v>83</v>
      </c>
      <c r="AI609">
        <v>1541</v>
      </c>
      <c r="AJ609" t="s">
        <v>750</v>
      </c>
      <c r="AK609">
        <v>410</v>
      </c>
      <c r="AL609" t="s">
        <v>1187</v>
      </c>
    </row>
    <row r="610" spans="1:38" x14ac:dyDescent="0.25">
      <c r="A610">
        <v>1463</v>
      </c>
      <c r="B610" s="1">
        <v>137659.94733617766</v>
      </c>
      <c r="D610">
        <v>1461</v>
      </c>
      <c r="E610" s="1">
        <v>274484.64999999997</v>
      </c>
      <c r="G610">
        <v>1462</v>
      </c>
      <c r="H610" s="1">
        <v>57377.435725238072</v>
      </c>
      <c r="J610">
        <v>1461</v>
      </c>
      <c r="K610">
        <v>90</v>
      </c>
      <c r="AI610">
        <v>1550</v>
      </c>
      <c r="AJ610" t="s">
        <v>751</v>
      </c>
      <c r="AK610">
        <v>410</v>
      </c>
      <c r="AL610" t="s">
        <v>1187</v>
      </c>
    </row>
    <row r="611" spans="1:38" x14ac:dyDescent="0.25">
      <c r="A611">
        <v>1464</v>
      </c>
      <c r="B611" s="1">
        <v>289316.09055614367</v>
      </c>
      <c r="D611">
        <v>1462</v>
      </c>
      <c r="E611" s="1">
        <v>226389.81</v>
      </c>
      <c r="G611">
        <v>1463</v>
      </c>
      <c r="H611" s="1">
        <v>59712.461671879733</v>
      </c>
      <c r="J611">
        <v>1462</v>
      </c>
      <c r="K611">
        <v>55</v>
      </c>
      <c r="AI611">
        <v>1694</v>
      </c>
      <c r="AJ611" t="s">
        <v>752</v>
      </c>
      <c r="AK611">
        <v>410</v>
      </c>
      <c r="AL611" t="s">
        <v>1187</v>
      </c>
    </row>
    <row r="612" spans="1:38" x14ac:dyDescent="0.25">
      <c r="A612">
        <v>1465</v>
      </c>
      <c r="B612" s="1">
        <v>392974.59590449015</v>
      </c>
      <c r="D612">
        <v>1463</v>
      </c>
      <c r="E612" s="1">
        <v>221223.98999999993</v>
      </c>
      <c r="G612">
        <v>1464</v>
      </c>
      <c r="H612" s="1">
        <v>48406.386988765677</v>
      </c>
      <c r="J612">
        <v>1463</v>
      </c>
      <c r="K612">
        <v>54</v>
      </c>
      <c r="AI612">
        <v>1779</v>
      </c>
      <c r="AJ612" t="s">
        <v>753</v>
      </c>
      <c r="AK612">
        <v>410</v>
      </c>
      <c r="AL612" t="s">
        <v>1187</v>
      </c>
    </row>
    <row r="613" spans="1:38" x14ac:dyDescent="0.25">
      <c r="A613">
        <v>1466</v>
      </c>
      <c r="B613" s="1">
        <v>976931.50708005321</v>
      </c>
      <c r="D613">
        <v>1464</v>
      </c>
      <c r="E613" s="1">
        <v>189673.53999999998</v>
      </c>
      <c r="G613">
        <v>1465</v>
      </c>
      <c r="H613" s="1">
        <v>43929.868180263729</v>
      </c>
      <c r="J613">
        <v>1464</v>
      </c>
      <c r="K613">
        <v>68</v>
      </c>
      <c r="AI613">
        <v>1824</v>
      </c>
      <c r="AJ613" t="s">
        <v>754</v>
      </c>
      <c r="AK613">
        <v>410</v>
      </c>
      <c r="AL613" t="s">
        <v>1187</v>
      </c>
    </row>
    <row r="614" spans="1:38" x14ac:dyDescent="0.25">
      <c r="A614">
        <v>1467</v>
      </c>
      <c r="B614" s="1">
        <v>446788.81097582227</v>
      </c>
      <c r="D614">
        <v>1465</v>
      </c>
      <c r="E614" s="1">
        <v>196895.61</v>
      </c>
      <c r="G614">
        <v>1466</v>
      </c>
      <c r="H614" s="1">
        <v>67589.8565168926</v>
      </c>
      <c r="J614">
        <v>1465</v>
      </c>
      <c r="K614">
        <v>69</v>
      </c>
      <c r="AI614">
        <v>1828</v>
      </c>
      <c r="AJ614" t="s">
        <v>755</v>
      </c>
      <c r="AK614">
        <v>410</v>
      </c>
      <c r="AL614" t="s">
        <v>1187</v>
      </c>
    </row>
    <row r="615" spans="1:38" x14ac:dyDescent="0.25">
      <c r="A615">
        <v>1469</v>
      </c>
      <c r="B615" s="1">
        <v>199236.72302748068</v>
      </c>
      <c r="D615">
        <v>1466</v>
      </c>
      <c r="E615" s="1">
        <v>261975.36000000002</v>
      </c>
      <c r="G615">
        <v>1467</v>
      </c>
      <c r="H615" s="1">
        <v>88721.147417118191</v>
      </c>
      <c r="J615">
        <v>1466</v>
      </c>
      <c r="K615">
        <v>108</v>
      </c>
      <c r="AI615">
        <v>173</v>
      </c>
      <c r="AJ615" t="s">
        <v>756</v>
      </c>
      <c r="AK615">
        <v>411</v>
      </c>
      <c r="AL615" t="s">
        <v>1187</v>
      </c>
    </row>
    <row r="616" spans="1:38" x14ac:dyDescent="0.25">
      <c r="A616">
        <v>1470</v>
      </c>
      <c r="B616" s="1">
        <v>315873.70857235754</v>
      </c>
      <c r="D616">
        <v>1467</v>
      </c>
      <c r="E616" s="1">
        <v>236910.75</v>
      </c>
      <c r="G616">
        <v>1469</v>
      </c>
      <c r="H616" s="1">
        <v>56306.571224467538</v>
      </c>
      <c r="J616">
        <v>1467</v>
      </c>
      <c r="K616">
        <v>102</v>
      </c>
      <c r="AI616">
        <v>233</v>
      </c>
      <c r="AJ616" t="s">
        <v>757</v>
      </c>
      <c r="AK616">
        <v>411</v>
      </c>
      <c r="AL616" t="s">
        <v>1187</v>
      </c>
    </row>
    <row r="617" spans="1:38" x14ac:dyDescent="0.25">
      <c r="A617">
        <v>1471</v>
      </c>
      <c r="B617" s="1">
        <v>87623.37675483014</v>
      </c>
      <c r="D617">
        <v>1469</v>
      </c>
      <c r="E617" s="1">
        <v>178661.1</v>
      </c>
      <c r="G617">
        <v>1470</v>
      </c>
      <c r="H617" s="1">
        <v>54118.600738491703</v>
      </c>
      <c r="J617">
        <v>1469</v>
      </c>
      <c r="K617">
        <v>95</v>
      </c>
      <c r="AI617">
        <v>257</v>
      </c>
      <c r="AJ617" t="s">
        <v>758</v>
      </c>
      <c r="AK617">
        <v>411</v>
      </c>
      <c r="AL617" t="s">
        <v>1187</v>
      </c>
    </row>
    <row r="618" spans="1:38" x14ac:dyDescent="0.25">
      <c r="A618">
        <v>1472</v>
      </c>
      <c r="B618" s="1">
        <v>445390.88860610436</v>
      </c>
      <c r="D618">
        <v>1470</v>
      </c>
      <c r="E618" s="1">
        <v>163381.79999999999</v>
      </c>
      <c r="G618">
        <v>1471</v>
      </c>
      <c r="H618" s="1">
        <v>53360.474705537184</v>
      </c>
      <c r="J618">
        <v>1470</v>
      </c>
      <c r="K618">
        <v>103</v>
      </c>
      <c r="AI618">
        <v>263</v>
      </c>
      <c r="AJ618" t="s">
        <v>759</v>
      </c>
      <c r="AK618">
        <v>411</v>
      </c>
      <c r="AL618" t="s">
        <v>1187</v>
      </c>
    </row>
    <row r="619" spans="1:38" x14ac:dyDescent="0.25">
      <c r="A619">
        <v>1473</v>
      </c>
      <c r="B619" s="1">
        <v>97469.691856462479</v>
      </c>
      <c r="D619">
        <v>1471</v>
      </c>
      <c r="E619" s="1">
        <v>275227.14</v>
      </c>
      <c r="G619">
        <v>1472</v>
      </c>
      <c r="H619" s="1">
        <v>73117.837808362427</v>
      </c>
      <c r="J619">
        <v>1471</v>
      </c>
      <c r="K619">
        <v>27</v>
      </c>
      <c r="AI619">
        <v>293</v>
      </c>
      <c r="AJ619" t="s">
        <v>760</v>
      </c>
      <c r="AK619">
        <v>411</v>
      </c>
      <c r="AL619" t="s">
        <v>1187</v>
      </c>
    </row>
    <row r="620" spans="1:38" x14ac:dyDescent="0.25">
      <c r="A620">
        <v>1476</v>
      </c>
      <c r="B620" s="1">
        <v>296258.8188505033</v>
      </c>
      <c r="D620">
        <v>1472</v>
      </c>
      <c r="E620" s="1">
        <v>206097.33999999997</v>
      </c>
      <c r="G620">
        <v>1473</v>
      </c>
      <c r="H620" s="1">
        <v>39925.049211861624</v>
      </c>
      <c r="J620">
        <v>1472</v>
      </c>
      <c r="K620">
        <v>105</v>
      </c>
      <c r="AI620">
        <v>330</v>
      </c>
      <c r="AJ620" t="s">
        <v>761</v>
      </c>
      <c r="AK620">
        <v>411</v>
      </c>
      <c r="AL620" t="s">
        <v>1187</v>
      </c>
    </row>
    <row r="621" spans="1:38" x14ac:dyDescent="0.25">
      <c r="A621">
        <v>1477</v>
      </c>
      <c r="B621" s="1">
        <v>133846.49013025168</v>
      </c>
      <c r="D621">
        <v>1473</v>
      </c>
      <c r="E621" s="1">
        <v>114671.25000000001</v>
      </c>
      <c r="G621">
        <v>1476</v>
      </c>
      <c r="H621" s="1">
        <v>70816.83528797864</v>
      </c>
      <c r="J621">
        <v>1473</v>
      </c>
      <c r="K621">
        <v>36</v>
      </c>
      <c r="AI621">
        <v>331</v>
      </c>
      <c r="AJ621" t="s">
        <v>762</v>
      </c>
      <c r="AK621">
        <v>411</v>
      </c>
      <c r="AL621" t="s">
        <v>1187</v>
      </c>
    </row>
    <row r="622" spans="1:38" x14ac:dyDescent="0.25">
      <c r="A622">
        <v>1478</v>
      </c>
      <c r="B622" s="1">
        <v>382892.34188544704</v>
      </c>
      <c r="D622">
        <v>1476</v>
      </c>
      <c r="E622" s="1">
        <v>334301.7</v>
      </c>
      <c r="G622">
        <v>1477</v>
      </c>
      <c r="H622" s="1">
        <v>37012.048917185653</v>
      </c>
      <c r="J622">
        <v>1476</v>
      </c>
      <c r="K622">
        <v>73</v>
      </c>
      <c r="AI622">
        <v>514</v>
      </c>
      <c r="AJ622" t="s">
        <v>763</v>
      </c>
      <c r="AK622">
        <v>411</v>
      </c>
      <c r="AL622" t="s">
        <v>1187</v>
      </c>
    </row>
    <row r="623" spans="1:38" x14ac:dyDescent="0.25">
      <c r="A623">
        <v>1479</v>
      </c>
      <c r="B623" s="1">
        <v>459802.82683917636</v>
      </c>
      <c r="D623">
        <v>1477</v>
      </c>
      <c r="E623" s="1">
        <v>178133.56</v>
      </c>
      <c r="G623">
        <v>1478</v>
      </c>
      <c r="H623" s="1">
        <v>64938.297259203791</v>
      </c>
      <c r="J623">
        <v>1477</v>
      </c>
      <c r="K623">
        <v>49</v>
      </c>
      <c r="AI623">
        <v>623</v>
      </c>
      <c r="AJ623" t="s">
        <v>764</v>
      </c>
      <c r="AK623">
        <v>411</v>
      </c>
      <c r="AL623" t="s">
        <v>1187</v>
      </c>
    </row>
    <row r="624" spans="1:38" x14ac:dyDescent="0.25">
      <c r="A624">
        <v>1480</v>
      </c>
      <c r="B624" s="1">
        <v>465486.58395312622</v>
      </c>
      <c r="D624">
        <v>1478</v>
      </c>
      <c r="E624" s="1">
        <v>320030.01</v>
      </c>
      <c r="G624">
        <v>1479</v>
      </c>
      <c r="H624" s="1">
        <v>61184.55659931172</v>
      </c>
      <c r="J624">
        <v>1478</v>
      </c>
      <c r="K624">
        <v>68</v>
      </c>
      <c r="AI624">
        <v>913</v>
      </c>
      <c r="AJ624" t="s">
        <v>765</v>
      </c>
      <c r="AK624">
        <v>411</v>
      </c>
      <c r="AL624" t="s">
        <v>1187</v>
      </c>
    </row>
    <row r="625" spans="1:38" x14ac:dyDescent="0.25">
      <c r="A625">
        <v>1481</v>
      </c>
      <c r="B625" s="1">
        <v>218983.1896967153</v>
      </c>
      <c r="D625">
        <v>1479</v>
      </c>
      <c r="E625" s="1">
        <v>508049.8299999999</v>
      </c>
      <c r="G625">
        <v>1480</v>
      </c>
      <c r="H625" s="1">
        <v>138511.93252472379</v>
      </c>
      <c r="J625">
        <v>1479</v>
      </c>
      <c r="K625">
        <v>77</v>
      </c>
      <c r="AI625">
        <v>929</v>
      </c>
      <c r="AJ625" t="s">
        <v>766</v>
      </c>
      <c r="AK625">
        <v>411</v>
      </c>
      <c r="AL625" t="s">
        <v>1187</v>
      </c>
    </row>
    <row r="626" spans="1:38" x14ac:dyDescent="0.25">
      <c r="A626">
        <v>1482</v>
      </c>
      <c r="B626" s="1">
        <v>340386.18714040553</v>
      </c>
      <c r="D626">
        <v>1480</v>
      </c>
      <c r="E626" s="1">
        <v>369965.58</v>
      </c>
      <c r="G626">
        <v>1481</v>
      </c>
      <c r="H626" s="1">
        <v>53653.209446301153</v>
      </c>
      <c r="J626">
        <v>1480</v>
      </c>
      <c r="K626">
        <v>86</v>
      </c>
      <c r="AI626">
        <v>1026</v>
      </c>
      <c r="AJ626" t="s">
        <v>767</v>
      </c>
      <c r="AK626">
        <v>411</v>
      </c>
      <c r="AL626" t="s">
        <v>1187</v>
      </c>
    </row>
    <row r="627" spans="1:38" x14ac:dyDescent="0.25">
      <c r="A627">
        <v>1483</v>
      </c>
      <c r="B627" s="1">
        <v>165685.95293594475</v>
      </c>
      <c r="D627">
        <v>1481</v>
      </c>
      <c r="E627" s="1">
        <v>237174.32</v>
      </c>
      <c r="G627">
        <v>1482</v>
      </c>
      <c r="H627" s="1">
        <v>49041.660933076244</v>
      </c>
      <c r="J627">
        <v>1481</v>
      </c>
      <c r="K627">
        <v>67</v>
      </c>
      <c r="AI627">
        <v>1159</v>
      </c>
      <c r="AJ627" t="s">
        <v>768</v>
      </c>
      <c r="AK627">
        <v>411</v>
      </c>
      <c r="AL627" t="s">
        <v>1187</v>
      </c>
    </row>
    <row r="628" spans="1:38" x14ac:dyDescent="0.25">
      <c r="A628">
        <v>1484</v>
      </c>
      <c r="B628" s="1">
        <v>112499.71535734663</v>
      </c>
      <c r="D628">
        <v>1482</v>
      </c>
      <c r="E628" s="1">
        <v>126645.71999999999</v>
      </c>
      <c r="G628">
        <v>1483</v>
      </c>
      <c r="H628" s="1">
        <v>45102.764932209539</v>
      </c>
      <c r="J628">
        <v>1482</v>
      </c>
      <c r="K628">
        <v>70</v>
      </c>
      <c r="AI628">
        <v>1356</v>
      </c>
      <c r="AJ628" t="s">
        <v>769</v>
      </c>
      <c r="AK628">
        <v>411</v>
      </c>
      <c r="AL628" t="s">
        <v>1187</v>
      </c>
    </row>
    <row r="629" spans="1:38" x14ac:dyDescent="0.25">
      <c r="A629">
        <v>1485</v>
      </c>
      <c r="B629" s="1">
        <v>293799.47123135772</v>
      </c>
      <c r="D629">
        <v>1483</v>
      </c>
      <c r="E629" s="1">
        <v>130239.38</v>
      </c>
      <c r="G629">
        <v>1484</v>
      </c>
      <c r="H629" s="1">
        <v>26812.918609997225</v>
      </c>
      <c r="J629">
        <v>1483</v>
      </c>
      <c r="K629">
        <v>44</v>
      </c>
      <c r="AI629">
        <v>1364</v>
      </c>
      <c r="AJ629" t="s">
        <v>770</v>
      </c>
      <c r="AK629">
        <v>411</v>
      </c>
      <c r="AL629" t="s">
        <v>1187</v>
      </c>
    </row>
    <row r="630" spans="1:38" x14ac:dyDescent="0.25">
      <c r="A630">
        <v>1486</v>
      </c>
      <c r="B630" s="1">
        <v>97650.778850370465</v>
      </c>
      <c r="D630">
        <v>1484</v>
      </c>
      <c r="E630" s="1">
        <v>41937.240000000013</v>
      </c>
      <c r="G630">
        <v>1485</v>
      </c>
      <c r="H630" s="1">
        <v>69286.819053364758</v>
      </c>
      <c r="J630">
        <v>1484</v>
      </c>
      <c r="K630">
        <v>39</v>
      </c>
      <c r="AI630">
        <v>1365</v>
      </c>
      <c r="AJ630" t="s">
        <v>771</v>
      </c>
      <c r="AK630">
        <v>411</v>
      </c>
      <c r="AL630" t="s">
        <v>1187</v>
      </c>
    </row>
    <row r="631" spans="1:38" x14ac:dyDescent="0.25">
      <c r="A631">
        <v>1487</v>
      </c>
      <c r="B631" s="1">
        <v>200107.15763855452</v>
      </c>
      <c r="D631">
        <v>1485</v>
      </c>
      <c r="E631" s="1">
        <v>247040.47000000003</v>
      </c>
      <c r="G631">
        <v>1486</v>
      </c>
      <c r="H631" s="1">
        <v>45850.265894024982</v>
      </c>
      <c r="J631">
        <v>1485</v>
      </c>
      <c r="K631">
        <v>80</v>
      </c>
      <c r="AI631">
        <v>1417</v>
      </c>
      <c r="AJ631" t="s">
        <v>772</v>
      </c>
      <c r="AK631">
        <v>411</v>
      </c>
      <c r="AL631" t="s">
        <v>1187</v>
      </c>
    </row>
    <row r="632" spans="1:38" x14ac:dyDescent="0.25">
      <c r="A632">
        <v>1489</v>
      </c>
      <c r="B632" s="1">
        <v>134233.46610844991</v>
      </c>
      <c r="D632">
        <v>1486</v>
      </c>
      <c r="E632" s="1">
        <v>208498.31</v>
      </c>
      <c r="G632">
        <v>1487</v>
      </c>
      <c r="H632" s="1">
        <v>52094.61012973138</v>
      </c>
      <c r="J632">
        <v>1486</v>
      </c>
      <c r="K632">
        <v>51</v>
      </c>
      <c r="AI632">
        <v>1421</v>
      </c>
      <c r="AJ632" t="s">
        <v>773</v>
      </c>
      <c r="AK632">
        <v>411</v>
      </c>
      <c r="AL632" t="s">
        <v>1187</v>
      </c>
    </row>
    <row r="633" spans="1:38" x14ac:dyDescent="0.25">
      <c r="A633">
        <v>1490</v>
      </c>
      <c r="B633" s="1">
        <v>389994.90863401326</v>
      </c>
      <c r="D633">
        <v>1487</v>
      </c>
      <c r="E633" s="1">
        <v>248070.44</v>
      </c>
      <c r="G633">
        <v>1489</v>
      </c>
      <c r="H633" s="1">
        <v>49118.698403787421</v>
      </c>
      <c r="J633">
        <v>1487</v>
      </c>
      <c r="K633">
        <v>45</v>
      </c>
      <c r="AI633">
        <v>1496</v>
      </c>
      <c r="AJ633" t="s">
        <v>774</v>
      </c>
      <c r="AK633">
        <v>411</v>
      </c>
      <c r="AL633" t="s">
        <v>1187</v>
      </c>
    </row>
    <row r="634" spans="1:38" x14ac:dyDescent="0.25">
      <c r="A634">
        <v>1492</v>
      </c>
      <c r="B634" s="1">
        <v>130941.22030383705</v>
      </c>
      <c r="D634">
        <v>1489</v>
      </c>
      <c r="E634" s="1">
        <v>170827.1</v>
      </c>
      <c r="G634">
        <v>1490</v>
      </c>
      <c r="H634" s="1">
        <v>55254.733021441491</v>
      </c>
      <c r="J634">
        <v>1489</v>
      </c>
      <c r="K634">
        <v>46</v>
      </c>
      <c r="AI634">
        <v>1577</v>
      </c>
      <c r="AJ634" t="s">
        <v>775</v>
      </c>
      <c r="AK634">
        <v>411</v>
      </c>
      <c r="AL634" t="s">
        <v>1187</v>
      </c>
    </row>
    <row r="635" spans="1:38" x14ac:dyDescent="0.25">
      <c r="A635">
        <v>1493</v>
      </c>
      <c r="B635" s="1">
        <v>302284.93123335746</v>
      </c>
      <c r="D635">
        <v>1490</v>
      </c>
      <c r="E635" s="1">
        <v>434358.43999999994</v>
      </c>
      <c r="G635">
        <v>1492</v>
      </c>
      <c r="H635" s="1">
        <v>61306.450154136634</v>
      </c>
      <c r="J635">
        <v>1490</v>
      </c>
      <c r="K635">
        <v>79</v>
      </c>
      <c r="AI635">
        <v>1607</v>
      </c>
      <c r="AJ635" t="s">
        <v>776</v>
      </c>
      <c r="AK635">
        <v>411</v>
      </c>
      <c r="AL635" t="s">
        <v>1187</v>
      </c>
    </row>
    <row r="636" spans="1:38" x14ac:dyDescent="0.25">
      <c r="A636">
        <v>1494</v>
      </c>
      <c r="B636" s="1">
        <v>183090.14637400885</v>
      </c>
      <c r="D636">
        <v>1492</v>
      </c>
      <c r="E636" s="1">
        <v>142272</v>
      </c>
      <c r="G636">
        <v>1493</v>
      </c>
      <c r="H636" s="1">
        <v>66126.471396805675</v>
      </c>
      <c r="J636">
        <v>1492</v>
      </c>
      <c r="K636">
        <v>36</v>
      </c>
      <c r="AI636">
        <v>1623</v>
      </c>
      <c r="AJ636" t="s">
        <v>777</v>
      </c>
      <c r="AK636">
        <v>411</v>
      </c>
      <c r="AL636" t="s">
        <v>1187</v>
      </c>
    </row>
    <row r="637" spans="1:38" x14ac:dyDescent="0.25">
      <c r="A637">
        <v>1495</v>
      </c>
      <c r="B637" s="1">
        <v>283493.42607061996</v>
      </c>
      <c r="D637">
        <v>1493</v>
      </c>
      <c r="E637" s="1">
        <v>479032.98</v>
      </c>
      <c r="G637">
        <v>1494</v>
      </c>
      <c r="H637" s="1">
        <v>58824.211928098914</v>
      </c>
      <c r="J637">
        <v>1493</v>
      </c>
      <c r="K637">
        <v>66</v>
      </c>
      <c r="AI637">
        <v>1682</v>
      </c>
      <c r="AJ637" t="s">
        <v>766</v>
      </c>
      <c r="AK637">
        <v>411</v>
      </c>
      <c r="AL637" t="s">
        <v>1187</v>
      </c>
    </row>
    <row r="638" spans="1:38" x14ac:dyDescent="0.25">
      <c r="A638">
        <v>1496</v>
      </c>
      <c r="B638" s="1">
        <v>306961.61928014824</v>
      </c>
      <c r="D638">
        <v>1494</v>
      </c>
      <c r="E638" s="1">
        <v>173222.96000000002</v>
      </c>
      <c r="G638">
        <v>1495</v>
      </c>
      <c r="H638" s="1">
        <v>56422.305866506606</v>
      </c>
      <c r="J638">
        <v>1494</v>
      </c>
      <c r="K638">
        <v>64</v>
      </c>
      <c r="AI638">
        <v>1740</v>
      </c>
      <c r="AJ638" t="s">
        <v>778</v>
      </c>
      <c r="AK638">
        <v>411</v>
      </c>
      <c r="AL638" t="s">
        <v>1187</v>
      </c>
    </row>
    <row r="639" spans="1:38" x14ac:dyDescent="0.25">
      <c r="A639">
        <v>1497</v>
      </c>
      <c r="B639" s="1">
        <v>274178.58629028266</v>
      </c>
      <c r="D639">
        <v>1495</v>
      </c>
      <c r="E639" s="1">
        <v>316196.75</v>
      </c>
      <c r="G639">
        <v>1496</v>
      </c>
      <c r="H639" s="1">
        <v>87637.007011842812</v>
      </c>
      <c r="J639">
        <v>1495</v>
      </c>
      <c r="K639">
        <v>83</v>
      </c>
      <c r="AI639">
        <v>242</v>
      </c>
      <c r="AJ639" t="s">
        <v>779</v>
      </c>
      <c r="AK639">
        <v>412</v>
      </c>
      <c r="AL639" t="s">
        <v>1187</v>
      </c>
    </row>
    <row r="640" spans="1:38" x14ac:dyDescent="0.25">
      <c r="A640">
        <v>1498</v>
      </c>
      <c r="B640" s="1">
        <v>274402.24687691312</v>
      </c>
      <c r="D640">
        <v>1496</v>
      </c>
      <c r="E640" s="1">
        <v>283438.8</v>
      </c>
      <c r="G640">
        <v>1497</v>
      </c>
      <c r="H640" s="1">
        <v>110029.3546842401</v>
      </c>
      <c r="J640">
        <v>1496</v>
      </c>
      <c r="K640">
        <v>67</v>
      </c>
      <c r="AI640">
        <v>243</v>
      </c>
      <c r="AJ640" t="s">
        <v>780</v>
      </c>
      <c r="AK640">
        <v>412</v>
      </c>
      <c r="AL640" t="s">
        <v>1187</v>
      </c>
    </row>
    <row r="641" spans="1:38" x14ac:dyDescent="0.25">
      <c r="A641">
        <v>1499</v>
      </c>
      <c r="B641" s="1">
        <v>1770416.7563266321</v>
      </c>
      <c r="D641">
        <v>1497</v>
      </c>
      <c r="E641" s="1">
        <v>480145.73999999993</v>
      </c>
      <c r="G641">
        <v>1498</v>
      </c>
      <c r="H641" s="1">
        <v>77735.600882239552</v>
      </c>
      <c r="J641">
        <v>1497</v>
      </c>
      <c r="K641">
        <v>141</v>
      </c>
      <c r="AI641">
        <v>288</v>
      </c>
      <c r="AJ641" t="s">
        <v>781</v>
      </c>
      <c r="AK641">
        <v>412</v>
      </c>
      <c r="AL641" t="s">
        <v>1187</v>
      </c>
    </row>
    <row r="642" spans="1:38" x14ac:dyDescent="0.25">
      <c r="A642">
        <v>1502</v>
      </c>
      <c r="B642" s="1">
        <v>294988.78734420048</v>
      </c>
      <c r="D642">
        <v>1498</v>
      </c>
      <c r="E642" s="1">
        <v>297612.36999999994</v>
      </c>
      <c r="G642">
        <v>1499</v>
      </c>
      <c r="H642" s="1">
        <v>165857.6495583425</v>
      </c>
      <c r="J642">
        <v>1498</v>
      </c>
      <c r="K642">
        <v>85</v>
      </c>
      <c r="AI642">
        <v>369</v>
      </c>
      <c r="AJ642" t="s">
        <v>782</v>
      </c>
      <c r="AK642">
        <v>412</v>
      </c>
      <c r="AL642" t="s">
        <v>1187</v>
      </c>
    </row>
    <row r="643" spans="1:38" x14ac:dyDescent="0.25">
      <c r="A643">
        <v>1503</v>
      </c>
      <c r="B643" s="1">
        <v>230582.16227786464</v>
      </c>
      <c r="D643">
        <v>1499</v>
      </c>
      <c r="E643" s="1">
        <v>480604.37</v>
      </c>
      <c r="G643">
        <v>1502</v>
      </c>
      <c r="H643" s="1">
        <v>49044.562214031204</v>
      </c>
      <c r="J643">
        <v>1499</v>
      </c>
      <c r="K643">
        <v>230</v>
      </c>
      <c r="AI643">
        <v>486</v>
      </c>
      <c r="AJ643" t="s">
        <v>783</v>
      </c>
      <c r="AK643">
        <v>412</v>
      </c>
      <c r="AL643" t="s">
        <v>1187</v>
      </c>
    </row>
    <row r="644" spans="1:38" x14ac:dyDescent="0.25">
      <c r="A644">
        <v>1504</v>
      </c>
      <c r="B644" s="1">
        <v>189004.15256296686</v>
      </c>
      <c r="D644">
        <v>1502</v>
      </c>
      <c r="E644" s="1">
        <v>271820.18</v>
      </c>
      <c r="G644">
        <v>1503</v>
      </c>
      <c r="H644" s="1">
        <v>75265.437967488004</v>
      </c>
      <c r="J644">
        <v>1502</v>
      </c>
      <c r="K644">
        <v>146</v>
      </c>
      <c r="AI644">
        <v>525</v>
      </c>
      <c r="AJ644" t="s">
        <v>784</v>
      </c>
      <c r="AK644">
        <v>412</v>
      </c>
      <c r="AL644" t="s">
        <v>1187</v>
      </c>
    </row>
    <row r="645" spans="1:38" x14ac:dyDescent="0.25">
      <c r="A645">
        <v>1505</v>
      </c>
      <c r="B645" s="1">
        <v>155699.72593351058</v>
      </c>
      <c r="D645">
        <v>1503</v>
      </c>
      <c r="E645" s="1">
        <v>346929.42</v>
      </c>
      <c r="G645">
        <v>1504</v>
      </c>
      <c r="H645" s="1">
        <v>49580.294300565198</v>
      </c>
      <c r="J645">
        <v>1503</v>
      </c>
      <c r="K645">
        <v>74</v>
      </c>
      <c r="AI645">
        <v>933</v>
      </c>
      <c r="AJ645" t="s">
        <v>785</v>
      </c>
      <c r="AK645">
        <v>412</v>
      </c>
      <c r="AL645" t="s">
        <v>1187</v>
      </c>
    </row>
    <row r="646" spans="1:38" x14ac:dyDescent="0.25">
      <c r="A646">
        <v>1506</v>
      </c>
      <c r="B646" s="1">
        <v>300317.51354791049</v>
      </c>
      <c r="D646">
        <v>1504</v>
      </c>
      <c r="E646" s="1">
        <v>185354.38</v>
      </c>
      <c r="G646">
        <v>1505</v>
      </c>
      <c r="H646" s="1">
        <v>38714.398499857984</v>
      </c>
      <c r="J646">
        <v>1504</v>
      </c>
      <c r="K646">
        <v>130</v>
      </c>
      <c r="AI646">
        <v>1327</v>
      </c>
      <c r="AJ646" t="s">
        <v>786</v>
      </c>
      <c r="AK646">
        <v>412</v>
      </c>
      <c r="AL646" t="s">
        <v>1187</v>
      </c>
    </row>
    <row r="647" spans="1:38" x14ac:dyDescent="0.25">
      <c r="A647">
        <v>1507</v>
      </c>
      <c r="B647" s="1">
        <v>136763.62754317155</v>
      </c>
      <c r="D647">
        <v>1505</v>
      </c>
      <c r="E647" s="1">
        <v>147723.74000000002</v>
      </c>
      <c r="G647">
        <v>1506</v>
      </c>
      <c r="H647" s="1">
        <v>51470.766831606175</v>
      </c>
      <c r="J647">
        <v>1505</v>
      </c>
      <c r="K647">
        <v>33</v>
      </c>
      <c r="AI647">
        <v>1349</v>
      </c>
      <c r="AJ647" t="s">
        <v>787</v>
      </c>
      <c r="AK647">
        <v>412</v>
      </c>
      <c r="AL647" t="s">
        <v>1187</v>
      </c>
    </row>
    <row r="648" spans="1:38" x14ac:dyDescent="0.25">
      <c r="A648">
        <v>1508</v>
      </c>
      <c r="B648" s="1">
        <v>116674.55283116418</v>
      </c>
      <c r="D648">
        <v>1506</v>
      </c>
      <c r="E648" s="1">
        <v>268241.14000000007</v>
      </c>
      <c r="G648">
        <v>1507</v>
      </c>
      <c r="H648" s="1">
        <v>66462.062804086076</v>
      </c>
      <c r="J648">
        <v>1506</v>
      </c>
      <c r="K648">
        <v>79</v>
      </c>
      <c r="AI648">
        <v>1387</v>
      </c>
      <c r="AJ648" t="s">
        <v>788</v>
      </c>
      <c r="AK648">
        <v>412</v>
      </c>
      <c r="AL648" t="s">
        <v>1187</v>
      </c>
    </row>
    <row r="649" spans="1:38" x14ac:dyDescent="0.25">
      <c r="A649">
        <v>1509</v>
      </c>
      <c r="B649" s="1">
        <v>171710.08399909016</v>
      </c>
      <c r="D649">
        <v>1507</v>
      </c>
      <c r="E649" s="1">
        <v>284248.28000000003</v>
      </c>
      <c r="G649">
        <v>1508</v>
      </c>
      <c r="H649" s="1">
        <v>43480.530571493633</v>
      </c>
      <c r="J649">
        <v>1507</v>
      </c>
      <c r="K649">
        <v>82</v>
      </c>
      <c r="AI649">
        <v>1552</v>
      </c>
      <c r="AJ649" t="s">
        <v>789</v>
      </c>
      <c r="AK649">
        <v>412</v>
      </c>
      <c r="AL649" t="s">
        <v>1187</v>
      </c>
    </row>
    <row r="650" spans="1:38" x14ac:dyDescent="0.25">
      <c r="A650">
        <v>1510</v>
      </c>
      <c r="B650" s="1">
        <v>623821.18561856938</v>
      </c>
      <c r="D650">
        <v>1508</v>
      </c>
      <c r="E650" s="1">
        <v>188883.87</v>
      </c>
      <c r="G650">
        <v>1509</v>
      </c>
      <c r="H650" s="1">
        <v>78399.89345759718</v>
      </c>
      <c r="J650">
        <v>1508</v>
      </c>
      <c r="K650">
        <v>48</v>
      </c>
      <c r="AI650">
        <v>1615</v>
      </c>
      <c r="AJ650" t="s">
        <v>790</v>
      </c>
      <c r="AK650">
        <v>412</v>
      </c>
      <c r="AL650" t="s">
        <v>1187</v>
      </c>
    </row>
    <row r="651" spans="1:38" x14ac:dyDescent="0.25">
      <c r="A651">
        <v>1511</v>
      </c>
      <c r="B651" s="1">
        <v>379547.44047957484</v>
      </c>
      <c r="D651">
        <v>1509</v>
      </c>
      <c r="E651" s="1">
        <v>160319.28</v>
      </c>
      <c r="G651">
        <v>1510</v>
      </c>
      <c r="H651" s="1">
        <v>105528.99306796049</v>
      </c>
      <c r="J651">
        <v>1509</v>
      </c>
      <c r="K651">
        <v>51</v>
      </c>
      <c r="AI651">
        <v>1621</v>
      </c>
      <c r="AJ651" t="s">
        <v>791</v>
      </c>
      <c r="AK651">
        <v>412</v>
      </c>
      <c r="AL651" t="s">
        <v>1187</v>
      </c>
    </row>
    <row r="652" spans="1:38" x14ac:dyDescent="0.25">
      <c r="A652">
        <v>1515</v>
      </c>
      <c r="B652" s="1">
        <v>475868.19664368127</v>
      </c>
      <c r="D652">
        <v>1510</v>
      </c>
      <c r="E652" s="1">
        <v>499001.38999999996</v>
      </c>
      <c r="G652">
        <v>1511</v>
      </c>
      <c r="H652" s="1">
        <v>123524.46840538233</v>
      </c>
      <c r="J652">
        <v>1510</v>
      </c>
      <c r="K652">
        <v>128</v>
      </c>
      <c r="AI652">
        <v>1681</v>
      </c>
      <c r="AJ652" t="s">
        <v>792</v>
      </c>
      <c r="AK652">
        <v>412</v>
      </c>
      <c r="AL652" t="s">
        <v>1187</v>
      </c>
    </row>
    <row r="653" spans="1:38" x14ac:dyDescent="0.25">
      <c r="A653">
        <v>1516</v>
      </c>
      <c r="B653" s="1">
        <v>141429.40964203744</v>
      </c>
      <c r="D653">
        <v>1511</v>
      </c>
      <c r="E653" s="1">
        <v>456269.51999999996</v>
      </c>
      <c r="G653">
        <v>1515</v>
      </c>
      <c r="H653" s="1">
        <v>48598.03015400876</v>
      </c>
      <c r="J653">
        <v>1511</v>
      </c>
      <c r="K653">
        <v>74</v>
      </c>
      <c r="AI653">
        <v>1732</v>
      </c>
      <c r="AJ653" t="s">
        <v>793</v>
      </c>
      <c r="AK653">
        <v>412</v>
      </c>
      <c r="AL653" t="s">
        <v>1187</v>
      </c>
    </row>
    <row r="654" spans="1:38" x14ac:dyDescent="0.25">
      <c r="A654">
        <v>1517</v>
      </c>
      <c r="B654" s="1">
        <v>345497.06634080078</v>
      </c>
      <c r="D654">
        <v>1515</v>
      </c>
      <c r="E654" s="1">
        <v>153082.78999999998</v>
      </c>
      <c r="G654">
        <v>1516</v>
      </c>
      <c r="H654" s="1">
        <v>40340.905711132924</v>
      </c>
      <c r="J654">
        <v>1515</v>
      </c>
      <c r="K654">
        <v>105</v>
      </c>
      <c r="AI654">
        <v>1742</v>
      </c>
      <c r="AJ654" t="s">
        <v>794</v>
      </c>
      <c r="AK654">
        <v>412</v>
      </c>
      <c r="AL654" t="s">
        <v>1187</v>
      </c>
    </row>
    <row r="655" spans="1:38" x14ac:dyDescent="0.25">
      <c r="A655">
        <v>1519</v>
      </c>
      <c r="B655" s="1">
        <v>595458.46307263873</v>
      </c>
      <c r="D655">
        <v>1516</v>
      </c>
      <c r="E655" s="1">
        <v>325600.83</v>
      </c>
      <c r="G655">
        <v>1517</v>
      </c>
      <c r="H655" s="1">
        <v>43114.040706709406</v>
      </c>
      <c r="J655">
        <v>1516</v>
      </c>
      <c r="K655">
        <v>58</v>
      </c>
      <c r="AI655">
        <v>1806</v>
      </c>
      <c r="AJ655" t="s">
        <v>795</v>
      </c>
      <c r="AK655">
        <v>412</v>
      </c>
      <c r="AL655" t="s">
        <v>1187</v>
      </c>
    </row>
    <row r="656" spans="1:38" x14ac:dyDescent="0.25">
      <c r="A656">
        <v>1520</v>
      </c>
      <c r="B656" s="1">
        <v>343459.13271655288</v>
      </c>
      <c r="D656">
        <v>1517</v>
      </c>
      <c r="E656" s="1">
        <v>343765.05</v>
      </c>
      <c r="G656">
        <v>1519</v>
      </c>
      <c r="H656" s="1">
        <v>52873.451238983354</v>
      </c>
      <c r="J656">
        <v>1517</v>
      </c>
      <c r="K656">
        <v>63</v>
      </c>
      <c r="AI656">
        <v>1827</v>
      </c>
      <c r="AJ656" t="s">
        <v>796</v>
      </c>
      <c r="AK656">
        <v>412</v>
      </c>
      <c r="AL656" t="s">
        <v>1187</v>
      </c>
    </row>
    <row r="657" spans="1:38" x14ac:dyDescent="0.25">
      <c r="A657">
        <v>1521</v>
      </c>
      <c r="B657" s="1">
        <v>735534.1832328625</v>
      </c>
      <c r="D657">
        <v>1519</v>
      </c>
      <c r="E657" s="1">
        <v>267372.54999999993</v>
      </c>
      <c r="G657">
        <v>1520</v>
      </c>
      <c r="H657" s="1">
        <v>49393.267498472072</v>
      </c>
      <c r="J657">
        <v>1519</v>
      </c>
      <c r="K657">
        <v>127</v>
      </c>
      <c r="AI657">
        <v>1959</v>
      </c>
      <c r="AJ657" t="s">
        <v>797</v>
      </c>
      <c r="AK657">
        <v>412</v>
      </c>
      <c r="AL657" t="s">
        <v>1187</v>
      </c>
    </row>
    <row r="658" spans="1:38" x14ac:dyDescent="0.25">
      <c r="A658">
        <v>1523</v>
      </c>
      <c r="B658" s="1">
        <v>263283.16609402426</v>
      </c>
      <c r="D658">
        <v>1520</v>
      </c>
      <c r="E658" s="1">
        <v>285527.53999999998</v>
      </c>
      <c r="G658">
        <v>1521</v>
      </c>
      <c r="H658" s="1">
        <v>81877.472668293587</v>
      </c>
      <c r="J658">
        <v>1520</v>
      </c>
      <c r="K658">
        <v>53</v>
      </c>
      <c r="AI658">
        <v>1965</v>
      </c>
      <c r="AJ658" t="s">
        <v>798</v>
      </c>
      <c r="AK658">
        <v>412</v>
      </c>
      <c r="AL658" t="s">
        <v>1187</v>
      </c>
    </row>
    <row r="659" spans="1:38" x14ac:dyDescent="0.25">
      <c r="A659">
        <v>1524</v>
      </c>
      <c r="B659" s="1">
        <v>244457.49769535175</v>
      </c>
      <c r="D659">
        <v>1521</v>
      </c>
      <c r="E659" s="1">
        <v>390625.31999999995</v>
      </c>
      <c r="G659">
        <v>1523</v>
      </c>
      <c r="H659" s="1">
        <v>91902.724882052935</v>
      </c>
      <c r="J659">
        <v>1521</v>
      </c>
      <c r="K659">
        <v>156</v>
      </c>
      <c r="AI659">
        <v>217</v>
      </c>
      <c r="AJ659" t="s">
        <v>799</v>
      </c>
      <c r="AK659">
        <v>413</v>
      </c>
      <c r="AL659" t="s">
        <v>1187</v>
      </c>
    </row>
    <row r="660" spans="1:38" x14ac:dyDescent="0.25">
      <c r="A660">
        <v>1525</v>
      </c>
      <c r="B660" s="1">
        <v>204624.6841930715</v>
      </c>
      <c r="D660">
        <v>1523</v>
      </c>
      <c r="E660" s="1">
        <v>345660.5500000001</v>
      </c>
      <c r="G660">
        <v>1524</v>
      </c>
      <c r="H660" s="1">
        <v>86297.260146617657</v>
      </c>
      <c r="J660">
        <v>1523</v>
      </c>
      <c r="K660">
        <v>75</v>
      </c>
      <c r="AI660">
        <v>362</v>
      </c>
      <c r="AJ660" t="s">
        <v>800</v>
      </c>
      <c r="AK660">
        <v>413</v>
      </c>
      <c r="AL660" t="s">
        <v>1187</v>
      </c>
    </row>
    <row r="661" spans="1:38" x14ac:dyDescent="0.25">
      <c r="A661">
        <v>1527</v>
      </c>
      <c r="B661" s="1">
        <v>284525.83364271937</v>
      </c>
      <c r="D661">
        <v>1524</v>
      </c>
      <c r="E661" s="1">
        <v>194937.86</v>
      </c>
      <c r="G661">
        <v>1525</v>
      </c>
      <c r="H661" s="1">
        <v>54808.253635540023</v>
      </c>
      <c r="J661">
        <v>1524</v>
      </c>
      <c r="K661">
        <v>81</v>
      </c>
      <c r="AI661">
        <v>364</v>
      </c>
      <c r="AJ661" t="s">
        <v>801</v>
      </c>
      <c r="AK661">
        <v>413</v>
      </c>
      <c r="AL661" t="s">
        <v>1187</v>
      </c>
    </row>
    <row r="662" spans="1:38" x14ac:dyDescent="0.25">
      <c r="A662">
        <v>1528</v>
      </c>
      <c r="B662" s="1">
        <v>146738.96060001099</v>
      </c>
      <c r="D662">
        <v>1525</v>
      </c>
      <c r="E662" s="1">
        <v>222354.61999999997</v>
      </c>
      <c r="G662">
        <v>1527</v>
      </c>
      <c r="H662" s="1">
        <v>65520.220603866081</v>
      </c>
      <c r="J662">
        <v>1525</v>
      </c>
      <c r="K662">
        <v>57</v>
      </c>
      <c r="AI662">
        <v>374</v>
      </c>
      <c r="AJ662" t="s">
        <v>802</v>
      </c>
      <c r="AK662">
        <v>413</v>
      </c>
      <c r="AL662" t="s">
        <v>1187</v>
      </c>
    </row>
    <row r="663" spans="1:38" x14ac:dyDescent="0.25">
      <c r="A663">
        <v>1529</v>
      </c>
      <c r="B663" s="1">
        <v>206675.16087017799</v>
      </c>
      <c r="D663">
        <v>1527</v>
      </c>
      <c r="E663" s="1">
        <v>242890.16</v>
      </c>
      <c r="G663">
        <v>1528</v>
      </c>
      <c r="H663" s="1">
        <v>53733.64653774396</v>
      </c>
      <c r="J663">
        <v>1527</v>
      </c>
      <c r="K663">
        <v>46</v>
      </c>
      <c r="AI663">
        <v>375</v>
      </c>
      <c r="AJ663" t="s">
        <v>803</v>
      </c>
      <c r="AK663">
        <v>413</v>
      </c>
      <c r="AL663" t="s">
        <v>1187</v>
      </c>
    </row>
    <row r="664" spans="1:38" x14ac:dyDescent="0.25">
      <c r="A664">
        <v>1530</v>
      </c>
      <c r="B664" s="1">
        <v>217861.63122904697</v>
      </c>
      <c r="D664">
        <v>1528</v>
      </c>
      <c r="E664" s="1">
        <v>203670.17</v>
      </c>
      <c r="G664">
        <v>1529</v>
      </c>
      <c r="H664" s="1">
        <v>45633.666238985374</v>
      </c>
      <c r="J664">
        <v>1528</v>
      </c>
      <c r="K664">
        <v>39</v>
      </c>
      <c r="AI664">
        <v>377</v>
      </c>
      <c r="AJ664" t="s">
        <v>804</v>
      </c>
      <c r="AK664">
        <v>413</v>
      </c>
      <c r="AL664" t="s">
        <v>1187</v>
      </c>
    </row>
    <row r="665" spans="1:38" x14ac:dyDescent="0.25">
      <c r="A665">
        <v>1531</v>
      </c>
      <c r="B665" s="1">
        <v>761269.50371149112</v>
      </c>
      <c r="D665">
        <v>1529</v>
      </c>
      <c r="E665" s="1">
        <v>277894.67</v>
      </c>
      <c r="G665">
        <v>1530</v>
      </c>
      <c r="H665" s="1">
        <v>69311.469795592682</v>
      </c>
      <c r="J665">
        <v>1529</v>
      </c>
      <c r="K665">
        <v>50</v>
      </c>
      <c r="AI665">
        <v>378</v>
      </c>
      <c r="AJ665" t="s">
        <v>805</v>
      </c>
      <c r="AK665">
        <v>413</v>
      </c>
      <c r="AL665" t="s">
        <v>1187</v>
      </c>
    </row>
    <row r="666" spans="1:38" x14ac:dyDescent="0.25">
      <c r="A666">
        <v>1532</v>
      </c>
      <c r="B666" s="1">
        <v>219855.69016528298</v>
      </c>
      <c r="D666">
        <v>1530</v>
      </c>
      <c r="E666" s="1">
        <v>274541.68000000011</v>
      </c>
      <c r="G666">
        <v>1531</v>
      </c>
      <c r="H666" s="1">
        <v>120290.69631858639</v>
      </c>
      <c r="J666">
        <v>1530</v>
      </c>
      <c r="K666">
        <v>93</v>
      </c>
      <c r="AI666">
        <v>428</v>
      </c>
      <c r="AJ666" t="s">
        <v>806</v>
      </c>
      <c r="AK666">
        <v>413</v>
      </c>
      <c r="AL666" t="s">
        <v>1187</v>
      </c>
    </row>
    <row r="667" spans="1:38" x14ac:dyDescent="0.25">
      <c r="A667">
        <v>1533</v>
      </c>
      <c r="B667" s="1">
        <v>256458.62456777581</v>
      </c>
      <c r="D667">
        <v>1531</v>
      </c>
      <c r="E667" s="1">
        <v>256073.30999999997</v>
      </c>
      <c r="G667">
        <v>1532</v>
      </c>
      <c r="H667" s="1">
        <v>67813.252155685434</v>
      </c>
      <c r="J667">
        <v>1531</v>
      </c>
      <c r="K667">
        <v>116</v>
      </c>
      <c r="AI667">
        <v>547</v>
      </c>
      <c r="AJ667" t="s">
        <v>807</v>
      </c>
      <c r="AK667">
        <v>413</v>
      </c>
      <c r="AL667" t="s">
        <v>1187</v>
      </c>
    </row>
    <row r="668" spans="1:38" x14ac:dyDescent="0.25">
      <c r="A668">
        <v>1534</v>
      </c>
      <c r="B668" s="1">
        <v>98911.611039921059</v>
      </c>
      <c r="D668">
        <v>1532</v>
      </c>
      <c r="E668" s="1">
        <v>149896.32999999999</v>
      </c>
      <c r="G668">
        <v>1533</v>
      </c>
      <c r="H668" s="1">
        <v>63378.263646789434</v>
      </c>
      <c r="J668">
        <v>1532</v>
      </c>
      <c r="K668">
        <v>43</v>
      </c>
      <c r="AI668">
        <v>590</v>
      </c>
      <c r="AJ668" t="s">
        <v>808</v>
      </c>
      <c r="AK668">
        <v>413</v>
      </c>
      <c r="AL668" t="s">
        <v>1187</v>
      </c>
    </row>
    <row r="669" spans="1:38" x14ac:dyDescent="0.25">
      <c r="A669">
        <v>1535</v>
      </c>
      <c r="B669" s="1">
        <v>430648.55443762965</v>
      </c>
      <c r="D669">
        <v>1533</v>
      </c>
      <c r="E669" s="1">
        <v>332232.74999999994</v>
      </c>
      <c r="G669">
        <v>1534</v>
      </c>
      <c r="H669" s="1">
        <v>43772.904983597145</v>
      </c>
      <c r="J669">
        <v>1533</v>
      </c>
      <c r="K669">
        <v>39</v>
      </c>
      <c r="AI669">
        <v>999</v>
      </c>
      <c r="AJ669" t="s">
        <v>809</v>
      </c>
      <c r="AK669">
        <v>413</v>
      </c>
      <c r="AL669" t="s">
        <v>1187</v>
      </c>
    </row>
    <row r="670" spans="1:38" x14ac:dyDescent="0.25">
      <c r="A670">
        <v>1536</v>
      </c>
      <c r="B670" s="1">
        <v>358463.67379949638</v>
      </c>
      <c r="D670">
        <v>1534</v>
      </c>
      <c r="E670" s="1">
        <v>99006.24</v>
      </c>
      <c r="G670">
        <v>1535</v>
      </c>
      <c r="H670" s="1">
        <v>109034.98619713265</v>
      </c>
      <c r="J670">
        <v>1534</v>
      </c>
      <c r="K670">
        <v>27</v>
      </c>
      <c r="AI670">
        <v>1059</v>
      </c>
      <c r="AJ670" t="s">
        <v>810</v>
      </c>
      <c r="AK670">
        <v>413</v>
      </c>
      <c r="AL670" t="s">
        <v>1187</v>
      </c>
    </row>
    <row r="671" spans="1:38" x14ac:dyDescent="0.25">
      <c r="A671">
        <v>1537</v>
      </c>
      <c r="B671" s="1">
        <v>211963.3638107508</v>
      </c>
      <c r="D671">
        <v>1535</v>
      </c>
      <c r="E671" s="1">
        <v>563453.25</v>
      </c>
      <c r="G671">
        <v>1536</v>
      </c>
      <c r="H671" s="1">
        <v>34342.058581611964</v>
      </c>
      <c r="J671">
        <v>1535</v>
      </c>
      <c r="K671">
        <v>124</v>
      </c>
      <c r="AI671">
        <v>1217</v>
      </c>
      <c r="AJ671" t="s">
        <v>811</v>
      </c>
      <c r="AK671">
        <v>413</v>
      </c>
      <c r="AL671" t="s">
        <v>1187</v>
      </c>
    </row>
    <row r="672" spans="1:38" x14ac:dyDescent="0.25">
      <c r="A672">
        <v>1539</v>
      </c>
      <c r="B672" s="1">
        <v>328410.67860527209</v>
      </c>
      <c r="D672">
        <v>1536</v>
      </c>
      <c r="E672" s="1">
        <v>122188.67000000001</v>
      </c>
      <c r="G672">
        <v>1537</v>
      </c>
      <c r="H672" s="1">
        <v>78574.573763515305</v>
      </c>
      <c r="J672">
        <v>1536</v>
      </c>
      <c r="K672">
        <v>39</v>
      </c>
      <c r="AI672">
        <v>1341</v>
      </c>
      <c r="AJ672" t="s">
        <v>812</v>
      </c>
      <c r="AK672">
        <v>413</v>
      </c>
      <c r="AL672" t="s">
        <v>1187</v>
      </c>
    </row>
    <row r="673" spans="1:38" x14ac:dyDescent="0.25">
      <c r="A673">
        <v>1540</v>
      </c>
      <c r="B673" s="1">
        <v>325573.59607527987</v>
      </c>
      <c r="D673">
        <v>1537</v>
      </c>
      <c r="E673" s="1">
        <v>334539.87</v>
      </c>
      <c r="G673">
        <v>1539</v>
      </c>
      <c r="H673" s="1">
        <v>62647.996257061888</v>
      </c>
      <c r="J673">
        <v>1537</v>
      </c>
      <c r="K673">
        <v>121</v>
      </c>
      <c r="AI673">
        <v>1344</v>
      </c>
      <c r="AJ673" t="s">
        <v>813</v>
      </c>
      <c r="AK673">
        <v>413</v>
      </c>
      <c r="AL673" t="s">
        <v>1187</v>
      </c>
    </row>
    <row r="674" spans="1:38" x14ac:dyDescent="0.25">
      <c r="A674">
        <v>1541</v>
      </c>
      <c r="B674" s="1">
        <v>124106.47830112904</v>
      </c>
      <c r="D674">
        <v>1539</v>
      </c>
      <c r="E674" s="1">
        <v>155457.93</v>
      </c>
      <c r="G674">
        <v>1540</v>
      </c>
      <c r="H674" s="1">
        <v>88514.157314446493</v>
      </c>
      <c r="J674">
        <v>1539</v>
      </c>
      <c r="K674">
        <v>92</v>
      </c>
      <c r="AI674">
        <v>1398</v>
      </c>
      <c r="AJ674" t="s">
        <v>814</v>
      </c>
      <c r="AK674">
        <v>413</v>
      </c>
      <c r="AL674" t="s">
        <v>1187</v>
      </c>
    </row>
    <row r="675" spans="1:38" x14ac:dyDescent="0.25">
      <c r="A675">
        <v>1542</v>
      </c>
      <c r="B675" s="1">
        <v>113283.59111370068</v>
      </c>
      <c r="D675">
        <v>1540</v>
      </c>
      <c r="E675" s="1">
        <v>282237.47999999992</v>
      </c>
      <c r="G675">
        <v>1541</v>
      </c>
      <c r="H675" s="1">
        <v>95113.970305739465</v>
      </c>
      <c r="J675">
        <v>1540</v>
      </c>
      <c r="K675">
        <v>116</v>
      </c>
      <c r="AI675">
        <v>1437</v>
      </c>
      <c r="AJ675" t="s">
        <v>815</v>
      </c>
      <c r="AK675">
        <v>413</v>
      </c>
      <c r="AL675" t="s">
        <v>1187</v>
      </c>
    </row>
    <row r="676" spans="1:38" x14ac:dyDescent="0.25">
      <c r="A676">
        <v>1543</v>
      </c>
      <c r="B676" s="1">
        <v>67129.151688756581</v>
      </c>
      <c r="D676">
        <v>1541</v>
      </c>
      <c r="E676" s="1">
        <v>263915.31</v>
      </c>
      <c r="G676">
        <v>1542</v>
      </c>
      <c r="H676" s="1">
        <v>59839.361175634302</v>
      </c>
      <c r="J676">
        <v>1541</v>
      </c>
      <c r="K676">
        <v>111</v>
      </c>
      <c r="AI676">
        <v>1537</v>
      </c>
      <c r="AJ676" t="s">
        <v>816</v>
      </c>
      <c r="AK676">
        <v>413</v>
      </c>
      <c r="AL676" t="s">
        <v>1187</v>
      </c>
    </row>
    <row r="677" spans="1:38" x14ac:dyDescent="0.25">
      <c r="A677">
        <v>1544</v>
      </c>
      <c r="B677" s="1">
        <v>245658.12539966879</v>
      </c>
      <c r="D677">
        <v>1542</v>
      </c>
      <c r="E677" s="1">
        <v>249259.43000000002</v>
      </c>
      <c r="G677">
        <v>1543</v>
      </c>
      <c r="H677" s="1">
        <v>53745.781641001209</v>
      </c>
      <c r="J677">
        <v>1542</v>
      </c>
      <c r="K677">
        <v>74</v>
      </c>
      <c r="AI677">
        <v>1636</v>
      </c>
      <c r="AJ677" t="s">
        <v>817</v>
      </c>
      <c r="AK677">
        <v>413</v>
      </c>
      <c r="AL677" t="s">
        <v>1187</v>
      </c>
    </row>
    <row r="678" spans="1:38" x14ac:dyDescent="0.25">
      <c r="A678">
        <v>1545</v>
      </c>
      <c r="B678" s="1">
        <v>56119.051969895751</v>
      </c>
      <c r="D678">
        <v>1543</v>
      </c>
      <c r="E678" s="1">
        <v>0</v>
      </c>
      <c r="G678">
        <v>1544</v>
      </c>
      <c r="H678" s="1">
        <v>50931.885805497215</v>
      </c>
      <c r="J678">
        <v>1543</v>
      </c>
      <c r="K678">
        <v>50</v>
      </c>
      <c r="AI678">
        <v>1731</v>
      </c>
      <c r="AJ678" t="s">
        <v>818</v>
      </c>
      <c r="AK678">
        <v>413</v>
      </c>
      <c r="AL678" t="s">
        <v>1187</v>
      </c>
    </row>
    <row r="679" spans="1:38" x14ac:dyDescent="0.25">
      <c r="A679">
        <v>1546</v>
      </c>
      <c r="B679" s="1">
        <v>68131.270148701005</v>
      </c>
      <c r="D679">
        <v>1544</v>
      </c>
      <c r="E679" s="1">
        <v>111455.68999999999</v>
      </c>
      <c r="G679">
        <v>1545</v>
      </c>
      <c r="H679" s="1">
        <v>57176.593938344173</v>
      </c>
      <c r="J679">
        <v>1544</v>
      </c>
      <c r="K679">
        <v>41</v>
      </c>
      <c r="AI679">
        <v>1801</v>
      </c>
      <c r="AJ679" t="s">
        <v>819</v>
      </c>
      <c r="AK679">
        <v>413</v>
      </c>
      <c r="AL679" t="s">
        <v>1187</v>
      </c>
    </row>
    <row r="680" spans="1:38" x14ac:dyDescent="0.25">
      <c r="A680">
        <v>1548</v>
      </c>
      <c r="B680" s="1">
        <v>160206.60513836893</v>
      </c>
      <c r="D680">
        <v>1545</v>
      </c>
      <c r="E680" s="1">
        <v>139467.12999999998</v>
      </c>
      <c r="G680">
        <v>1546</v>
      </c>
      <c r="H680" s="1">
        <v>49589.626135010687</v>
      </c>
      <c r="J680">
        <v>1545</v>
      </c>
      <c r="K680">
        <v>46</v>
      </c>
      <c r="AI680">
        <v>1819</v>
      </c>
      <c r="AJ680" t="s">
        <v>820</v>
      </c>
      <c r="AK680">
        <v>413</v>
      </c>
      <c r="AL680" t="s">
        <v>1187</v>
      </c>
    </row>
    <row r="681" spans="1:38" x14ac:dyDescent="0.25">
      <c r="A681">
        <v>1549</v>
      </c>
      <c r="B681" s="1">
        <v>282832.960175196</v>
      </c>
      <c r="D681">
        <v>1546</v>
      </c>
      <c r="E681" s="1">
        <v>163788.76</v>
      </c>
      <c r="G681">
        <v>1548</v>
      </c>
      <c r="H681" s="1">
        <v>39888.797309205067</v>
      </c>
      <c r="J681">
        <v>1546</v>
      </c>
      <c r="K681">
        <v>50</v>
      </c>
      <c r="AI681">
        <v>1900</v>
      </c>
      <c r="AJ681" t="s">
        <v>821</v>
      </c>
      <c r="AK681">
        <v>413</v>
      </c>
      <c r="AL681" t="s">
        <v>1187</v>
      </c>
    </row>
    <row r="682" spans="1:38" x14ac:dyDescent="0.25">
      <c r="A682">
        <v>1550</v>
      </c>
      <c r="B682" s="1">
        <v>160599.15129954572</v>
      </c>
      <c r="D682">
        <v>1548</v>
      </c>
      <c r="E682" s="1">
        <v>205005.84000000003</v>
      </c>
      <c r="G682">
        <v>1549</v>
      </c>
      <c r="H682" s="1">
        <v>95261.475809375785</v>
      </c>
      <c r="J682">
        <v>1548</v>
      </c>
      <c r="K682">
        <v>44</v>
      </c>
      <c r="AI682">
        <v>114</v>
      </c>
      <c r="AJ682" t="s">
        <v>822</v>
      </c>
      <c r="AK682">
        <v>414</v>
      </c>
      <c r="AL682" t="s">
        <v>1187</v>
      </c>
    </row>
    <row r="683" spans="1:38" x14ac:dyDescent="0.25">
      <c r="A683">
        <v>1552</v>
      </c>
      <c r="B683" s="1">
        <v>306677.7057624564</v>
      </c>
      <c r="D683">
        <v>1549</v>
      </c>
      <c r="E683" s="1">
        <v>346951.7</v>
      </c>
      <c r="G683">
        <v>1550</v>
      </c>
      <c r="H683" s="1">
        <v>91643.987155084265</v>
      </c>
      <c r="J683">
        <v>1549</v>
      </c>
      <c r="K683">
        <v>156</v>
      </c>
      <c r="AI683">
        <v>122</v>
      </c>
      <c r="AJ683" t="s">
        <v>823</v>
      </c>
      <c r="AK683">
        <v>414</v>
      </c>
      <c r="AL683" t="s">
        <v>1187</v>
      </c>
    </row>
    <row r="684" spans="1:38" x14ac:dyDescent="0.25">
      <c r="A684">
        <v>1553</v>
      </c>
      <c r="B684" s="1">
        <v>342960.36862833321</v>
      </c>
      <c r="D684">
        <v>1550</v>
      </c>
      <c r="E684" s="1">
        <v>326160.33999999997</v>
      </c>
      <c r="G684">
        <v>1552</v>
      </c>
      <c r="H684" s="1">
        <v>90431.307967053348</v>
      </c>
      <c r="J684">
        <v>1550</v>
      </c>
      <c r="K684">
        <v>85</v>
      </c>
      <c r="AI684">
        <v>360</v>
      </c>
      <c r="AJ684" t="s">
        <v>824</v>
      </c>
      <c r="AK684">
        <v>414</v>
      </c>
      <c r="AL684" t="s">
        <v>1187</v>
      </c>
    </row>
    <row r="685" spans="1:38" x14ac:dyDescent="0.25">
      <c r="A685">
        <v>1556</v>
      </c>
      <c r="B685" s="1">
        <v>438067.52392231848</v>
      </c>
      <c r="D685">
        <v>1552</v>
      </c>
      <c r="E685" s="1">
        <v>342655.00999999995</v>
      </c>
      <c r="G685">
        <v>1553</v>
      </c>
      <c r="H685" s="1">
        <v>108517.89602467445</v>
      </c>
      <c r="J685">
        <v>1552</v>
      </c>
      <c r="K685">
        <v>81</v>
      </c>
      <c r="AI685">
        <v>361</v>
      </c>
      <c r="AJ685" t="s">
        <v>825</v>
      </c>
      <c r="AK685">
        <v>414</v>
      </c>
      <c r="AL685" t="s">
        <v>1187</v>
      </c>
    </row>
    <row r="686" spans="1:38" x14ac:dyDescent="0.25">
      <c r="A686">
        <v>1557</v>
      </c>
      <c r="B686" s="1">
        <v>201235.08203851763</v>
      </c>
      <c r="D686">
        <v>1553</v>
      </c>
      <c r="E686" s="1">
        <v>395780.58000000007</v>
      </c>
      <c r="G686">
        <v>1556</v>
      </c>
      <c r="H686" s="1">
        <v>82280.819310466031</v>
      </c>
      <c r="J686">
        <v>1553</v>
      </c>
      <c r="K686">
        <v>114</v>
      </c>
      <c r="AI686">
        <v>366</v>
      </c>
      <c r="AJ686" t="s">
        <v>826</v>
      </c>
      <c r="AK686">
        <v>414</v>
      </c>
      <c r="AL686" t="s">
        <v>1187</v>
      </c>
    </row>
    <row r="687" spans="1:38" x14ac:dyDescent="0.25">
      <c r="A687">
        <v>1558</v>
      </c>
      <c r="B687" s="1">
        <v>1055913.2813084179</v>
      </c>
      <c r="D687">
        <v>1556</v>
      </c>
      <c r="E687" s="1">
        <v>259830.14999999997</v>
      </c>
      <c r="G687">
        <v>1557</v>
      </c>
      <c r="H687" s="1">
        <v>38497.981850644137</v>
      </c>
      <c r="J687">
        <v>1556</v>
      </c>
      <c r="K687">
        <v>123</v>
      </c>
      <c r="AI687">
        <v>372</v>
      </c>
      <c r="AJ687" t="s">
        <v>827</v>
      </c>
      <c r="AK687">
        <v>414</v>
      </c>
      <c r="AL687" t="s">
        <v>1187</v>
      </c>
    </row>
    <row r="688" spans="1:38" x14ac:dyDescent="0.25">
      <c r="A688">
        <v>1560</v>
      </c>
      <c r="B688" s="1">
        <v>547611.48554407957</v>
      </c>
      <c r="D688">
        <v>1557</v>
      </c>
      <c r="E688" s="1">
        <v>149498.15000000002</v>
      </c>
      <c r="G688">
        <v>1558</v>
      </c>
      <c r="H688" s="1">
        <v>82593.682906305519</v>
      </c>
      <c r="J688">
        <v>1557</v>
      </c>
      <c r="K688">
        <v>46</v>
      </c>
      <c r="AI688">
        <v>539</v>
      </c>
      <c r="AJ688" t="s">
        <v>828</v>
      </c>
      <c r="AK688">
        <v>414</v>
      </c>
      <c r="AL688" t="s">
        <v>1187</v>
      </c>
    </row>
    <row r="689" spans="1:38" x14ac:dyDescent="0.25">
      <c r="A689">
        <v>1563</v>
      </c>
      <c r="B689" s="1">
        <v>293998.83714056679</v>
      </c>
      <c r="D689">
        <v>1558</v>
      </c>
      <c r="E689" s="1">
        <v>620088.82000000007</v>
      </c>
      <c r="G689">
        <v>1560</v>
      </c>
      <c r="H689" s="1">
        <v>170961.83997600773</v>
      </c>
      <c r="J689">
        <v>1558</v>
      </c>
      <c r="K689">
        <v>148</v>
      </c>
      <c r="AI689">
        <v>676</v>
      </c>
      <c r="AJ689" t="s">
        <v>829</v>
      </c>
      <c r="AK689">
        <v>414</v>
      </c>
      <c r="AL689" t="s">
        <v>1187</v>
      </c>
    </row>
    <row r="690" spans="1:38" x14ac:dyDescent="0.25">
      <c r="A690">
        <v>1564</v>
      </c>
      <c r="B690" s="1">
        <v>256731.66366229826</v>
      </c>
      <c r="D690">
        <v>1560</v>
      </c>
      <c r="E690" s="1">
        <v>466439.27000000014</v>
      </c>
      <c r="G690">
        <v>1563</v>
      </c>
      <c r="H690" s="1">
        <v>98090.629047936687</v>
      </c>
      <c r="J690">
        <v>1560</v>
      </c>
      <c r="K690">
        <v>185</v>
      </c>
      <c r="AI690">
        <v>1205</v>
      </c>
      <c r="AJ690" t="s">
        <v>830</v>
      </c>
      <c r="AK690">
        <v>414</v>
      </c>
      <c r="AL690" t="s">
        <v>1187</v>
      </c>
    </row>
    <row r="691" spans="1:38" x14ac:dyDescent="0.25">
      <c r="A691">
        <v>1565</v>
      </c>
      <c r="B691" s="1">
        <v>85493.385064673144</v>
      </c>
      <c r="D691">
        <v>1563</v>
      </c>
      <c r="E691" s="1">
        <v>397467.91999999993</v>
      </c>
      <c r="G691">
        <v>1564</v>
      </c>
      <c r="H691" s="1">
        <v>39941.550263679776</v>
      </c>
      <c r="J691">
        <v>1563</v>
      </c>
      <c r="K691">
        <v>82</v>
      </c>
      <c r="AI691">
        <v>1215</v>
      </c>
      <c r="AJ691" t="s">
        <v>831</v>
      </c>
      <c r="AK691">
        <v>414</v>
      </c>
      <c r="AL691" t="s">
        <v>1187</v>
      </c>
    </row>
    <row r="692" spans="1:38" x14ac:dyDescent="0.25">
      <c r="A692">
        <v>1568</v>
      </c>
      <c r="B692" s="1">
        <v>255143.57220315209</v>
      </c>
      <c r="D692">
        <v>1564</v>
      </c>
      <c r="E692" s="1">
        <v>239686.24000000002</v>
      </c>
      <c r="G692">
        <v>1565</v>
      </c>
      <c r="H692" s="1">
        <v>44532.748531212856</v>
      </c>
      <c r="J692">
        <v>1564</v>
      </c>
      <c r="K692">
        <v>58</v>
      </c>
      <c r="AI692">
        <v>1238</v>
      </c>
      <c r="AJ692" t="s">
        <v>832</v>
      </c>
      <c r="AK692">
        <v>414</v>
      </c>
      <c r="AL692" t="s">
        <v>1187</v>
      </c>
    </row>
    <row r="693" spans="1:38" x14ac:dyDescent="0.25">
      <c r="A693">
        <v>1569</v>
      </c>
      <c r="B693" s="1">
        <v>552085.01926725241</v>
      </c>
      <c r="D693">
        <v>1565</v>
      </c>
      <c r="E693" s="1">
        <v>183649.88999999998</v>
      </c>
      <c r="G693">
        <v>1568</v>
      </c>
      <c r="H693" s="1">
        <v>79018.125117292977</v>
      </c>
      <c r="J693">
        <v>1565</v>
      </c>
      <c r="K693">
        <v>50</v>
      </c>
      <c r="AI693">
        <v>1246</v>
      </c>
      <c r="AJ693" t="s">
        <v>833</v>
      </c>
      <c r="AK693">
        <v>414</v>
      </c>
      <c r="AL693" t="s">
        <v>1187</v>
      </c>
    </row>
    <row r="694" spans="1:38" x14ac:dyDescent="0.25">
      <c r="A694">
        <v>1570</v>
      </c>
      <c r="B694" s="1">
        <v>249369.53502222235</v>
      </c>
      <c r="D694">
        <v>1568</v>
      </c>
      <c r="E694" s="1">
        <v>250715.47000000003</v>
      </c>
      <c r="G694">
        <v>1569</v>
      </c>
      <c r="H694" s="1">
        <v>90404.09515186616</v>
      </c>
      <c r="J694">
        <v>1568</v>
      </c>
      <c r="K694">
        <v>90</v>
      </c>
      <c r="AI694">
        <v>1259</v>
      </c>
      <c r="AJ694" t="s">
        <v>834</v>
      </c>
      <c r="AK694">
        <v>414</v>
      </c>
      <c r="AL694" t="s">
        <v>1187</v>
      </c>
    </row>
    <row r="695" spans="1:38" x14ac:dyDescent="0.25">
      <c r="A695">
        <v>1571</v>
      </c>
      <c r="B695" s="1">
        <v>642129.3355288899</v>
      </c>
      <c r="D695">
        <v>1569</v>
      </c>
      <c r="E695" s="1">
        <v>411212.85</v>
      </c>
      <c r="G695">
        <v>1570</v>
      </c>
      <c r="H695" s="1">
        <v>42654.684045552087</v>
      </c>
      <c r="J695">
        <v>1569</v>
      </c>
      <c r="K695">
        <v>92</v>
      </c>
      <c r="AI695">
        <v>1285</v>
      </c>
      <c r="AJ695" t="s">
        <v>835</v>
      </c>
      <c r="AK695">
        <v>414</v>
      </c>
      <c r="AL695" t="s">
        <v>1187</v>
      </c>
    </row>
    <row r="696" spans="1:38" x14ac:dyDescent="0.25">
      <c r="A696">
        <v>1572</v>
      </c>
      <c r="B696" s="1">
        <v>1579561.596489663</v>
      </c>
      <c r="D696">
        <v>1570</v>
      </c>
      <c r="E696" s="1">
        <v>147839.87000000002</v>
      </c>
      <c r="G696">
        <v>1571</v>
      </c>
      <c r="H696" s="1">
        <v>56864.569295859532</v>
      </c>
      <c r="J696">
        <v>1570</v>
      </c>
      <c r="K696">
        <v>114</v>
      </c>
      <c r="AI696">
        <v>1498</v>
      </c>
      <c r="AJ696" t="s">
        <v>836</v>
      </c>
      <c r="AK696">
        <v>414</v>
      </c>
      <c r="AL696" t="s">
        <v>1187</v>
      </c>
    </row>
    <row r="697" spans="1:38" x14ac:dyDescent="0.25">
      <c r="A697">
        <v>1573</v>
      </c>
      <c r="B697" s="1">
        <v>384058.60392116278</v>
      </c>
      <c r="D697">
        <v>1571</v>
      </c>
      <c r="E697" s="1">
        <v>259150.59999999998</v>
      </c>
      <c r="G697">
        <v>1572</v>
      </c>
      <c r="H697" s="1">
        <v>197121.90218893162</v>
      </c>
      <c r="J697">
        <v>1571</v>
      </c>
      <c r="K697">
        <v>119</v>
      </c>
      <c r="AI697">
        <v>1609</v>
      </c>
      <c r="AJ697" t="s">
        <v>837</v>
      </c>
      <c r="AK697">
        <v>414</v>
      </c>
      <c r="AL697" t="s">
        <v>1187</v>
      </c>
    </row>
    <row r="698" spans="1:38" x14ac:dyDescent="0.25">
      <c r="A698">
        <v>1575</v>
      </c>
      <c r="B698" s="1">
        <v>186128.70630148239</v>
      </c>
      <c r="D698">
        <v>1572</v>
      </c>
      <c r="E698" s="1">
        <v>0</v>
      </c>
      <c r="G698">
        <v>1573</v>
      </c>
      <c r="H698" s="1">
        <v>84440.375610015995</v>
      </c>
      <c r="J698">
        <v>1572</v>
      </c>
      <c r="K698">
        <v>163</v>
      </c>
      <c r="AI698">
        <v>1741</v>
      </c>
      <c r="AJ698" t="s">
        <v>838</v>
      </c>
      <c r="AK698">
        <v>414</v>
      </c>
      <c r="AL698" t="s">
        <v>1187</v>
      </c>
    </row>
    <row r="699" spans="1:38" x14ac:dyDescent="0.25">
      <c r="A699">
        <v>1577</v>
      </c>
      <c r="B699" s="1">
        <v>87410.732150340511</v>
      </c>
      <c r="D699">
        <v>1573</v>
      </c>
      <c r="E699" s="1">
        <v>0</v>
      </c>
      <c r="G699">
        <v>1575</v>
      </c>
      <c r="H699" s="1">
        <v>65149.750736953116</v>
      </c>
      <c r="J699">
        <v>1573</v>
      </c>
      <c r="K699">
        <v>55</v>
      </c>
      <c r="AI699">
        <v>1937</v>
      </c>
      <c r="AJ699" t="s">
        <v>839</v>
      </c>
      <c r="AK699">
        <v>414</v>
      </c>
      <c r="AL699" t="s">
        <v>1187</v>
      </c>
    </row>
    <row r="700" spans="1:38" x14ac:dyDescent="0.25">
      <c r="A700">
        <v>1578</v>
      </c>
      <c r="B700" s="1">
        <v>105641.69159280628</v>
      </c>
      <c r="D700">
        <v>1575</v>
      </c>
      <c r="E700" s="1">
        <v>318944.75999999995</v>
      </c>
      <c r="G700">
        <v>1577</v>
      </c>
      <c r="H700" s="1">
        <v>45265.101744140877</v>
      </c>
      <c r="J700">
        <v>1575</v>
      </c>
      <c r="K700">
        <v>50</v>
      </c>
      <c r="AI700">
        <v>1938</v>
      </c>
      <c r="AJ700" t="s">
        <v>840</v>
      </c>
      <c r="AK700">
        <v>414</v>
      </c>
      <c r="AL700" t="s">
        <v>1187</v>
      </c>
    </row>
    <row r="701" spans="1:38" x14ac:dyDescent="0.25">
      <c r="A701">
        <v>1579</v>
      </c>
      <c r="B701" s="1">
        <v>660832.6245732134</v>
      </c>
      <c r="D701">
        <v>1577</v>
      </c>
      <c r="E701" s="1">
        <v>151220.82</v>
      </c>
      <c r="G701">
        <v>1578</v>
      </c>
      <c r="H701" s="1">
        <v>50761.064915095718</v>
      </c>
      <c r="J701">
        <v>1577</v>
      </c>
      <c r="K701">
        <v>42</v>
      </c>
      <c r="AI701">
        <v>1939</v>
      </c>
      <c r="AJ701" t="s">
        <v>841</v>
      </c>
      <c r="AK701">
        <v>414</v>
      </c>
      <c r="AL701" t="s">
        <v>1187</v>
      </c>
    </row>
    <row r="702" spans="1:38" x14ac:dyDescent="0.25">
      <c r="A702">
        <v>1581</v>
      </c>
      <c r="B702" s="1">
        <v>220560.57196636649</v>
      </c>
      <c r="D702">
        <v>1578</v>
      </c>
      <c r="E702" s="1">
        <v>155438.06999999995</v>
      </c>
      <c r="G702">
        <v>1579</v>
      </c>
      <c r="H702" s="1">
        <v>62236.623255168815</v>
      </c>
      <c r="J702">
        <v>1578</v>
      </c>
      <c r="K702">
        <v>46</v>
      </c>
      <c r="AI702">
        <v>1157</v>
      </c>
      <c r="AJ702" t="s">
        <v>842</v>
      </c>
      <c r="AK702">
        <v>415</v>
      </c>
      <c r="AL702" t="s">
        <v>1187</v>
      </c>
    </row>
    <row r="703" spans="1:38" x14ac:dyDescent="0.25">
      <c r="A703">
        <v>1582</v>
      </c>
      <c r="B703" s="1">
        <v>168122.06347226872</v>
      </c>
      <c r="D703">
        <v>1579</v>
      </c>
      <c r="E703" s="1">
        <v>252080.40000000002</v>
      </c>
      <c r="G703">
        <v>1581</v>
      </c>
      <c r="H703" s="1">
        <v>54215.080771862638</v>
      </c>
      <c r="J703">
        <v>1579</v>
      </c>
      <c r="K703">
        <v>142</v>
      </c>
      <c r="AI703">
        <v>1309</v>
      </c>
      <c r="AJ703" t="s">
        <v>843</v>
      </c>
      <c r="AK703">
        <v>415</v>
      </c>
      <c r="AL703" t="s">
        <v>1187</v>
      </c>
    </row>
    <row r="704" spans="1:38" x14ac:dyDescent="0.25">
      <c r="A704">
        <v>1583</v>
      </c>
      <c r="B704" s="1">
        <v>98690.741067694267</v>
      </c>
      <c r="D704">
        <v>1581</v>
      </c>
      <c r="E704" s="1">
        <v>225927.58</v>
      </c>
      <c r="G704">
        <v>1582</v>
      </c>
      <c r="H704" s="1">
        <v>65025.057315410304</v>
      </c>
      <c r="J704">
        <v>1581</v>
      </c>
      <c r="K704">
        <v>56</v>
      </c>
      <c r="AI704">
        <v>1465</v>
      </c>
      <c r="AJ704" t="s">
        <v>844</v>
      </c>
      <c r="AK704">
        <v>415</v>
      </c>
      <c r="AL704" t="s">
        <v>1187</v>
      </c>
    </row>
    <row r="705" spans="1:38" x14ac:dyDescent="0.25">
      <c r="A705">
        <v>1586</v>
      </c>
      <c r="B705" s="1">
        <v>14196.420310956642</v>
      </c>
      <c r="D705">
        <v>1582</v>
      </c>
      <c r="E705" s="1">
        <v>0</v>
      </c>
      <c r="G705">
        <v>1583</v>
      </c>
      <c r="H705" s="1">
        <v>65882.341006817311</v>
      </c>
      <c r="J705">
        <v>1582</v>
      </c>
      <c r="K705">
        <v>59</v>
      </c>
      <c r="AI705">
        <v>1466</v>
      </c>
      <c r="AJ705" t="s">
        <v>845</v>
      </c>
      <c r="AK705">
        <v>415</v>
      </c>
      <c r="AL705" t="s">
        <v>1187</v>
      </c>
    </row>
    <row r="706" spans="1:38" x14ac:dyDescent="0.25">
      <c r="A706">
        <v>1590</v>
      </c>
      <c r="B706" s="1">
        <v>135022.08370461245</v>
      </c>
      <c r="D706">
        <v>1583</v>
      </c>
      <c r="E706" s="1">
        <v>355347.29000000004</v>
      </c>
      <c r="G706">
        <v>1586</v>
      </c>
      <c r="H706" s="1">
        <v>55116.11686311556</v>
      </c>
      <c r="J706">
        <v>1583</v>
      </c>
      <c r="K706">
        <v>71</v>
      </c>
      <c r="AI706">
        <v>1470</v>
      </c>
      <c r="AJ706" t="s">
        <v>846</v>
      </c>
      <c r="AK706">
        <v>415</v>
      </c>
      <c r="AL706" t="s">
        <v>1187</v>
      </c>
    </row>
    <row r="707" spans="1:38" x14ac:dyDescent="0.25">
      <c r="A707">
        <v>1591</v>
      </c>
      <c r="B707" s="1">
        <v>156615.33778499538</v>
      </c>
      <c r="D707">
        <v>1586</v>
      </c>
      <c r="E707" s="1">
        <v>59007.68</v>
      </c>
      <c r="G707">
        <v>1590</v>
      </c>
      <c r="H707" s="1">
        <v>51260.811313484533</v>
      </c>
      <c r="J707">
        <v>1586</v>
      </c>
      <c r="K707">
        <v>121</v>
      </c>
      <c r="AI707">
        <v>1482</v>
      </c>
      <c r="AJ707" t="s">
        <v>847</v>
      </c>
      <c r="AK707">
        <v>415</v>
      </c>
      <c r="AL707" t="s">
        <v>1187</v>
      </c>
    </row>
    <row r="708" spans="1:38" x14ac:dyDescent="0.25">
      <c r="A708">
        <v>1592</v>
      </c>
      <c r="B708" s="1">
        <v>223792.63377810019</v>
      </c>
      <c r="D708">
        <v>1590</v>
      </c>
      <c r="E708" s="1">
        <v>151812.99</v>
      </c>
      <c r="G708">
        <v>1591</v>
      </c>
      <c r="H708" s="1">
        <v>45854.314621675265</v>
      </c>
      <c r="J708">
        <v>1590</v>
      </c>
      <c r="K708">
        <v>42</v>
      </c>
      <c r="AI708">
        <v>1484</v>
      </c>
      <c r="AJ708" t="s">
        <v>848</v>
      </c>
      <c r="AK708">
        <v>415</v>
      </c>
      <c r="AL708" t="s">
        <v>1187</v>
      </c>
    </row>
    <row r="709" spans="1:38" x14ac:dyDescent="0.25">
      <c r="A709">
        <v>1593</v>
      </c>
      <c r="B709" s="1">
        <v>456045.5106179103</v>
      </c>
      <c r="D709">
        <v>1591</v>
      </c>
      <c r="E709" s="1">
        <v>205867.32000000004</v>
      </c>
      <c r="G709">
        <v>1592</v>
      </c>
      <c r="H709" s="1">
        <v>67407.685721317743</v>
      </c>
      <c r="J709">
        <v>1591</v>
      </c>
      <c r="K709">
        <v>49</v>
      </c>
      <c r="AI709">
        <v>1499</v>
      </c>
      <c r="AJ709" t="s">
        <v>849</v>
      </c>
      <c r="AK709">
        <v>415</v>
      </c>
      <c r="AL709" t="s">
        <v>1187</v>
      </c>
    </row>
    <row r="710" spans="1:38" x14ac:dyDescent="0.25">
      <c r="A710">
        <v>1594</v>
      </c>
      <c r="B710" s="1">
        <v>644950.48434180149</v>
      </c>
      <c r="D710">
        <v>1592</v>
      </c>
      <c r="E710" s="1">
        <v>300240.49999999994</v>
      </c>
      <c r="G710">
        <v>1593</v>
      </c>
      <c r="H710" s="1">
        <v>86183.95216411131</v>
      </c>
      <c r="J710">
        <v>1592</v>
      </c>
      <c r="K710">
        <v>68</v>
      </c>
      <c r="AI710">
        <v>1515</v>
      </c>
      <c r="AJ710" t="s">
        <v>850</v>
      </c>
      <c r="AK710">
        <v>415</v>
      </c>
      <c r="AL710" t="s">
        <v>1187</v>
      </c>
    </row>
    <row r="711" spans="1:38" x14ac:dyDescent="0.25">
      <c r="A711">
        <v>1595</v>
      </c>
      <c r="B711" s="1">
        <v>170672.52612035602</v>
      </c>
      <c r="D711">
        <v>1593</v>
      </c>
      <c r="E711" s="1">
        <v>304626.13</v>
      </c>
      <c r="G711">
        <v>1594</v>
      </c>
      <c r="H711" s="1">
        <v>109045.32815970553</v>
      </c>
      <c r="J711">
        <v>1593</v>
      </c>
      <c r="K711">
        <v>104</v>
      </c>
      <c r="AI711">
        <v>1521</v>
      </c>
      <c r="AJ711" t="s">
        <v>851</v>
      </c>
      <c r="AK711">
        <v>415</v>
      </c>
      <c r="AL711" t="s">
        <v>1187</v>
      </c>
    </row>
    <row r="712" spans="1:38" x14ac:dyDescent="0.25">
      <c r="A712">
        <v>1596</v>
      </c>
      <c r="B712" s="1">
        <v>199437.23634756234</v>
      </c>
      <c r="D712">
        <v>1594</v>
      </c>
      <c r="E712" s="1">
        <v>434932.92999999993</v>
      </c>
      <c r="G712">
        <v>1595</v>
      </c>
      <c r="H712" s="1">
        <v>88762.528468903402</v>
      </c>
      <c r="J712">
        <v>1594</v>
      </c>
      <c r="K712">
        <v>129</v>
      </c>
      <c r="AI712">
        <v>1531</v>
      </c>
      <c r="AJ712" t="s">
        <v>852</v>
      </c>
      <c r="AK712">
        <v>415</v>
      </c>
      <c r="AL712" t="s">
        <v>1187</v>
      </c>
    </row>
    <row r="713" spans="1:38" x14ac:dyDescent="0.25">
      <c r="A713">
        <v>1599</v>
      </c>
      <c r="B713" s="1">
        <v>43257.060460505265</v>
      </c>
      <c r="D713">
        <v>1595</v>
      </c>
      <c r="E713" s="1">
        <v>208671.15999999997</v>
      </c>
      <c r="G713">
        <v>1596</v>
      </c>
      <c r="H713" s="1">
        <v>63479.606080858699</v>
      </c>
      <c r="J713">
        <v>1595</v>
      </c>
      <c r="K713">
        <v>59</v>
      </c>
      <c r="AI713">
        <v>1570</v>
      </c>
      <c r="AJ713" t="s">
        <v>853</v>
      </c>
      <c r="AK713">
        <v>415</v>
      </c>
      <c r="AL713" t="s">
        <v>1187</v>
      </c>
    </row>
    <row r="714" spans="1:38" x14ac:dyDescent="0.25">
      <c r="A714">
        <v>1601</v>
      </c>
      <c r="B714" s="1">
        <v>114097.70993799919</v>
      </c>
      <c r="D714">
        <v>1596</v>
      </c>
      <c r="E714" s="1">
        <v>235395.19999999998</v>
      </c>
      <c r="G714">
        <v>1599</v>
      </c>
      <c r="H714" s="1">
        <v>27646.705803248435</v>
      </c>
      <c r="J714">
        <v>1596</v>
      </c>
      <c r="K714">
        <v>58</v>
      </c>
      <c r="AI714">
        <v>1571</v>
      </c>
      <c r="AJ714" t="s">
        <v>854</v>
      </c>
      <c r="AK714">
        <v>415</v>
      </c>
      <c r="AL714" t="s">
        <v>1187</v>
      </c>
    </row>
    <row r="715" spans="1:38" x14ac:dyDescent="0.25">
      <c r="A715">
        <v>1602</v>
      </c>
      <c r="B715" s="1">
        <v>36899</v>
      </c>
      <c r="D715">
        <v>1599</v>
      </c>
      <c r="E715" s="1">
        <v>38849.980000000003</v>
      </c>
      <c r="G715">
        <v>1601</v>
      </c>
      <c r="H715" s="1">
        <v>49703.726890751532</v>
      </c>
      <c r="J715">
        <v>1599</v>
      </c>
      <c r="K715">
        <v>33</v>
      </c>
      <c r="AI715">
        <v>1579</v>
      </c>
      <c r="AJ715" t="s">
        <v>855</v>
      </c>
      <c r="AK715">
        <v>415</v>
      </c>
      <c r="AL715" t="s">
        <v>1187</v>
      </c>
    </row>
    <row r="716" spans="1:38" x14ac:dyDescent="0.25">
      <c r="A716">
        <v>1603</v>
      </c>
      <c r="B716" s="1">
        <v>618802.63176967017</v>
      </c>
      <c r="D716">
        <v>1601</v>
      </c>
      <c r="E716" s="1">
        <v>170820.53000000003</v>
      </c>
      <c r="G716">
        <v>1602</v>
      </c>
      <c r="H716" s="1">
        <v>22475.125344334952</v>
      </c>
      <c r="J716">
        <v>1601</v>
      </c>
      <c r="K716">
        <v>36</v>
      </c>
      <c r="AI716">
        <v>1659</v>
      </c>
      <c r="AJ716" t="s">
        <v>856</v>
      </c>
      <c r="AK716">
        <v>415</v>
      </c>
      <c r="AL716" t="s">
        <v>1187</v>
      </c>
    </row>
    <row r="717" spans="1:38" x14ac:dyDescent="0.25">
      <c r="A717">
        <v>1607</v>
      </c>
      <c r="B717" s="1">
        <v>379312.20607485709</v>
      </c>
      <c r="D717">
        <v>1602</v>
      </c>
      <c r="E717" s="1">
        <v>36281.03</v>
      </c>
      <c r="G717">
        <v>1603</v>
      </c>
      <c r="H717" s="1">
        <v>116777.59153045143</v>
      </c>
      <c r="J717">
        <v>1602</v>
      </c>
      <c r="K717">
        <v>20</v>
      </c>
      <c r="AI717">
        <v>1660</v>
      </c>
      <c r="AJ717" t="s">
        <v>857</v>
      </c>
      <c r="AK717">
        <v>415</v>
      </c>
      <c r="AL717" t="s">
        <v>1187</v>
      </c>
    </row>
    <row r="718" spans="1:38" x14ac:dyDescent="0.25">
      <c r="A718">
        <v>1609</v>
      </c>
      <c r="B718" s="1">
        <v>183710.15484859631</v>
      </c>
      <c r="D718">
        <v>1603</v>
      </c>
      <c r="E718" s="1">
        <v>286488.65999999997</v>
      </c>
      <c r="G718">
        <v>1607</v>
      </c>
      <c r="H718" s="1">
        <v>53239.897562865488</v>
      </c>
      <c r="J718">
        <v>1603</v>
      </c>
      <c r="K718">
        <v>133</v>
      </c>
      <c r="AI718">
        <v>1671</v>
      </c>
      <c r="AJ718" t="s">
        <v>858</v>
      </c>
      <c r="AK718">
        <v>415</v>
      </c>
      <c r="AL718" t="s">
        <v>1187</v>
      </c>
    </row>
    <row r="719" spans="1:38" x14ac:dyDescent="0.25">
      <c r="A719">
        <v>1610</v>
      </c>
      <c r="B719" s="1">
        <v>382409.19787414168</v>
      </c>
      <c r="D719">
        <v>1607</v>
      </c>
      <c r="E719" s="1">
        <v>277368.07</v>
      </c>
      <c r="G719">
        <v>1609</v>
      </c>
      <c r="H719" s="1">
        <v>86882.899863939921</v>
      </c>
      <c r="J719">
        <v>1607</v>
      </c>
      <c r="K719">
        <v>80</v>
      </c>
      <c r="AI719">
        <v>1752</v>
      </c>
      <c r="AJ719" t="s">
        <v>859</v>
      </c>
      <c r="AK719">
        <v>415</v>
      </c>
      <c r="AL719" t="s">
        <v>1187</v>
      </c>
    </row>
    <row r="720" spans="1:38" x14ac:dyDescent="0.25">
      <c r="A720">
        <v>1612</v>
      </c>
      <c r="B720" s="1">
        <v>347309.303999978</v>
      </c>
      <c r="D720">
        <v>1609</v>
      </c>
      <c r="E720" s="1">
        <v>203926.03000000003</v>
      </c>
      <c r="G720">
        <v>1610</v>
      </c>
      <c r="H720" s="1">
        <v>100450.73784407906</v>
      </c>
      <c r="J720">
        <v>1609</v>
      </c>
      <c r="K720">
        <v>46</v>
      </c>
      <c r="AI720">
        <v>1787</v>
      </c>
      <c r="AJ720" t="s">
        <v>860</v>
      </c>
      <c r="AK720">
        <v>415</v>
      </c>
      <c r="AL720" t="s">
        <v>1187</v>
      </c>
    </row>
    <row r="721" spans="1:38" x14ac:dyDescent="0.25">
      <c r="A721">
        <v>1613</v>
      </c>
      <c r="B721" s="1">
        <v>404953.0291776887</v>
      </c>
      <c r="D721">
        <v>1610</v>
      </c>
      <c r="E721" s="1">
        <v>254350.54000000004</v>
      </c>
      <c r="G721">
        <v>1612</v>
      </c>
      <c r="H721" s="1">
        <v>107729.34290350713</v>
      </c>
      <c r="J721">
        <v>1610</v>
      </c>
      <c r="K721">
        <v>85</v>
      </c>
      <c r="AI721">
        <v>1832</v>
      </c>
      <c r="AJ721" t="s">
        <v>861</v>
      </c>
      <c r="AK721">
        <v>415</v>
      </c>
      <c r="AL721" t="s">
        <v>1187</v>
      </c>
    </row>
    <row r="722" spans="1:38" x14ac:dyDescent="0.25">
      <c r="A722">
        <v>1614</v>
      </c>
      <c r="B722" s="1">
        <v>641183.29942745971</v>
      </c>
      <c r="D722">
        <v>1612</v>
      </c>
      <c r="E722" s="1">
        <v>272641.41000000003</v>
      </c>
      <c r="G722">
        <v>1613</v>
      </c>
      <c r="H722" s="1">
        <v>62612.91618100398</v>
      </c>
      <c r="J722">
        <v>1612</v>
      </c>
      <c r="K722">
        <v>86</v>
      </c>
      <c r="AI722">
        <v>1833</v>
      </c>
      <c r="AJ722" t="s">
        <v>862</v>
      </c>
      <c r="AK722">
        <v>415</v>
      </c>
      <c r="AL722" t="s">
        <v>1187</v>
      </c>
    </row>
    <row r="723" spans="1:38" x14ac:dyDescent="0.25">
      <c r="A723">
        <v>1615</v>
      </c>
      <c r="B723" s="1">
        <v>336075.51004397706</v>
      </c>
      <c r="D723">
        <v>1613</v>
      </c>
      <c r="E723" s="1">
        <v>319891.68000000005</v>
      </c>
      <c r="G723">
        <v>1614</v>
      </c>
      <c r="H723" s="1">
        <v>90787.980398941945</v>
      </c>
      <c r="J723">
        <v>1613</v>
      </c>
      <c r="K723">
        <v>75</v>
      </c>
      <c r="AI723">
        <v>2025</v>
      </c>
      <c r="AJ723" t="s">
        <v>863</v>
      </c>
      <c r="AK723">
        <v>415</v>
      </c>
      <c r="AL723" t="s">
        <v>1187</v>
      </c>
    </row>
    <row r="724" spans="1:38" x14ac:dyDescent="0.25">
      <c r="A724">
        <v>1616</v>
      </c>
      <c r="B724" s="1">
        <v>534086.24087146227</v>
      </c>
      <c r="D724">
        <v>1614</v>
      </c>
      <c r="E724" s="1">
        <v>497639.35</v>
      </c>
      <c r="G724">
        <v>1615</v>
      </c>
      <c r="H724" s="1">
        <v>88681.827409459831</v>
      </c>
      <c r="J724">
        <v>1614</v>
      </c>
      <c r="K724">
        <v>108</v>
      </c>
      <c r="AI724">
        <v>2054</v>
      </c>
      <c r="AJ724" t="s">
        <v>864</v>
      </c>
      <c r="AK724">
        <v>415</v>
      </c>
      <c r="AL724" t="s">
        <v>1187</v>
      </c>
    </row>
    <row r="725" spans="1:38" x14ac:dyDescent="0.25">
      <c r="A725">
        <v>1618</v>
      </c>
      <c r="B725" s="1">
        <v>180314.06950275879</v>
      </c>
      <c r="D725">
        <v>1615</v>
      </c>
      <c r="E725" s="1">
        <v>426427.71999999991</v>
      </c>
      <c r="G725">
        <v>1616</v>
      </c>
      <c r="H725" s="1">
        <v>125059.17160587588</v>
      </c>
      <c r="J725">
        <v>1615</v>
      </c>
      <c r="K725">
        <v>157</v>
      </c>
      <c r="AI725">
        <v>2070</v>
      </c>
      <c r="AJ725" t="s">
        <v>865</v>
      </c>
      <c r="AK725">
        <v>415</v>
      </c>
      <c r="AL725" t="s">
        <v>1187</v>
      </c>
    </row>
    <row r="726" spans="1:38" x14ac:dyDescent="0.25">
      <c r="A726">
        <v>1621</v>
      </c>
      <c r="B726" s="1">
        <v>208257.74069201591</v>
      </c>
      <c r="D726">
        <v>1616</v>
      </c>
      <c r="E726" s="1">
        <v>500358.99</v>
      </c>
      <c r="G726">
        <v>1618</v>
      </c>
      <c r="H726" s="1">
        <v>57130.242608914406</v>
      </c>
      <c r="J726">
        <v>1616</v>
      </c>
      <c r="K726">
        <v>143</v>
      </c>
      <c r="AI726">
        <v>2081</v>
      </c>
      <c r="AJ726" t="s">
        <v>866</v>
      </c>
      <c r="AK726">
        <v>415</v>
      </c>
      <c r="AL726" t="s">
        <v>1187</v>
      </c>
    </row>
    <row r="727" spans="1:38" x14ac:dyDescent="0.25">
      <c r="A727">
        <v>1623</v>
      </c>
      <c r="B727" s="1">
        <v>151654.53091285616</v>
      </c>
      <c r="D727">
        <v>1618</v>
      </c>
      <c r="E727" s="1">
        <v>161821.78</v>
      </c>
      <c r="G727">
        <v>1621</v>
      </c>
      <c r="H727" s="1">
        <v>63884.225033884424</v>
      </c>
      <c r="J727">
        <v>1618</v>
      </c>
      <c r="K727">
        <v>57</v>
      </c>
      <c r="AI727">
        <v>1111</v>
      </c>
      <c r="AJ727" t="s">
        <v>867</v>
      </c>
      <c r="AK727">
        <v>416</v>
      </c>
      <c r="AL727" t="s">
        <v>1187</v>
      </c>
    </row>
    <row r="728" spans="1:38" x14ac:dyDescent="0.25">
      <c r="A728">
        <v>1625</v>
      </c>
      <c r="B728" s="1">
        <v>191009.69130071229</v>
      </c>
      <c r="D728">
        <v>1621</v>
      </c>
      <c r="E728" s="1">
        <v>243106.97000000003</v>
      </c>
      <c r="G728">
        <v>1623</v>
      </c>
      <c r="H728" s="1">
        <v>78649.962038412865</v>
      </c>
      <c r="J728">
        <v>1621</v>
      </c>
      <c r="K728">
        <v>69</v>
      </c>
      <c r="AI728">
        <v>1439</v>
      </c>
      <c r="AJ728" t="s">
        <v>868</v>
      </c>
      <c r="AK728">
        <v>416</v>
      </c>
      <c r="AL728" t="s">
        <v>1187</v>
      </c>
    </row>
    <row r="729" spans="1:38" x14ac:dyDescent="0.25">
      <c r="A729">
        <v>1626</v>
      </c>
      <c r="B729" s="1">
        <v>280807.44780500629</v>
      </c>
      <c r="D729">
        <v>1623</v>
      </c>
      <c r="E729" s="1">
        <v>216890.29999999993</v>
      </c>
      <c r="G729">
        <v>1625</v>
      </c>
      <c r="H729" s="1">
        <v>33825.021798577087</v>
      </c>
      <c r="J729">
        <v>1623</v>
      </c>
      <c r="K729">
        <v>68</v>
      </c>
      <c r="AI729">
        <v>1467</v>
      </c>
      <c r="AJ729" t="s">
        <v>869</v>
      </c>
      <c r="AK729">
        <v>416</v>
      </c>
      <c r="AL729" t="s">
        <v>1187</v>
      </c>
    </row>
    <row r="730" spans="1:38" x14ac:dyDescent="0.25">
      <c r="A730">
        <v>1627</v>
      </c>
      <c r="B730" s="1">
        <v>720375.04449297569</v>
      </c>
      <c r="D730">
        <v>1625</v>
      </c>
      <c r="E730" s="1">
        <v>240483.58000000002</v>
      </c>
      <c r="G730">
        <v>1626</v>
      </c>
      <c r="H730" s="1">
        <v>43897.442091045807</v>
      </c>
      <c r="J730">
        <v>1625</v>
      </c>
      <c r="K730">
        <v>49</v>
      </c>
      <c r="AI730">
        <v>1469</v>
      </c>
      <c r="AJ730" t="s">
        <v>870</v>
      </c>
      <c r="AK730">
        <v>416</v>
      </c>
      <c r="AL730" t="s">
        <v>1187</v>
      </c>
    </row>
    <row r="731" spans="1:38" x14ac:dyDescent="0.25">
      <c r="A731">
        <v>1629</v>
      </c>
      <c r="B731" s="1">
        <v>239020.52760478196</v>
      </c>
      <c r="D731">
        <v>1626</v>
      </c>
      <c r="E731" s="1">
        <v>156808.29999999996</v>
      </c>
      <c r="G731">
        <v>1627</v>
      </c>
      <c r="H731" s="1">
        <v>127319.20286902701</v>
      </c>
      <c r="J731">
        <v>1626</v>
      </c>
      <c r="K731">
        <v>40</v>
      </c>
      <c r="AI731">
        <v>1472</v>
      </c>
      <c r="AJ731" t="s">
        <v>871</v>
      </c>
      <c r="AK731">
        <v>416</v>
      </c>
      <c r="AL731" t="s">
        <v>1187</v>
      </c>
    </row>
    <row r="732" spans="1:38" x14ac:dyDescent="0.25">
      <c r="A732">
        <v>1632</v>
      </c>
      <c r="B732" s="1">
        <v>399094.87650100468</v>
      </c>
      <c r="D732">
        <v>1627</v>
      </c>
      <c r="E732" s="1">
        <v>713168.00000000035</v>
      </c>
      <c r="G732">
        <v>1629</v>
      </c>
      <c r="H732" s="1">
        <v>68737.108489970473</v>
      </c>
      <c r="J732">
        <v>1627</v>
      </c>
      <c r="K732">
        <v>202</v>
      </c>
      <c r="AI732">
        <v>1504</v>
      </c>
      <c r="AJ732" t="s">
        <v>872</v>
      </c>
      <c r="AK732">
        <v>416</v>
      </c>
      <c r="AL732" t="s">
        <v>1187</v>
      </c>
    </row>
    <row r="733" spans="1:38" x14ac:dyDescent="0.25">
      <c r="A733">
        <v>1633</v>
      </c>
      <c r="B733" s="1">
        <v>562243.72995632852</v>
      </c>
      <c r="D733">
        <v>1629</v>
      </c>
      <c r="E733" s="1">
        <v>235662</v>
      </c>
      <c r="G733">
        <v>1632</v>
      </c>
      <c r="H733" s="1">
        <v>44247.500864794871</v>
      </c>
      <c r="J733">
        <v>1629</v>
      </c>
      <c r="K733">
        <v>70</v>
      </c>
      <c r="AI733">
        <v>1519</v>
      </c>
      <c r="AJ733" t="s">
        <v>873</v>
      </c>
      <c r="AK733">
        <v>416</v>
      </c>
      <c r="AL733" t="s">
        <v>1187</v>
      </c>
    </row>
    <row r="734" spans="1:38" x14ac:dyDescent="0.25">
      <c r="A734">
        <v>1634</v>
      </c>
      <c r="B734" s="1">
        <v>458720.58016776689</v>
      </c>
      <c r="D734">
        <v>1632</v>
      </c>
      <c r="E734" s="1">
        <v>340650.61</v>
      </c>
      <c r="G734">
        <v>1633</v>
      </c>
      <c r="H734" s="1">
        <v>47528.378966391232</v>
      </c>
      <c r="J734">
        <v>1632</v>
      </c>
      <c r="K734">
        <v>96</v>
      </c>
      <c r="AI734">
        <v>1536</v>
      </c>
      <c r="AJ734" t="s">
        <v>874</v>
      </c>
      <c r="AK734">
        <v>416</v>
      </c>
      <c r="AL734" t="s">
        <v>1187</v>
      </c>
    </row>
    <row r="735" spans="1:38" x14ac:dyDescent="0.25">
      <c r="A735">
        <v>1636</v>
      </c>
      <c r="B735" s="1">
        <v>126768.84546553089</v>
      </c>
      <c r="D735">
        <v>1633</v>
      </c>
      <c r="E735" s="1">
        <v>367549.75000000006</v>
      </c>
      <c r="G735">
        <v>1634</v>
      </c>
      <c r="H735" s="1">
        <v>55694.815688355273</v>
      </c>
      <c r="J735">
        <v>1633</v>
      </c>
      <c r="K735">
        <v>64</v>
      </c>
      <c r="AI735">
        <v>1539</v>
      </c>
      <c r="AJ735" t="s">
        <v>875</v>
      </c>
      <c r="AK735">
        <v>416</v>
      </c>
      <c r="AL735" t="s">
        <v>1187</v>
      </c>
    </row>
    <row r="736" spans="1:38" x14ac:dyDescent="0.25">
      <c r="A736">
        <v>1638</v>
      </c>
      <c r="B736" s="1">
        <v>10718.063863611966</v>
      </c>
      <c r="D736">
        <v>1634</v>
      </c>
      <c r="E736" s="1">
        <v>244168.12000000005</v>
      </c>
      <c r="G736">
        <v>1636</v>
      </c>
      <c r="H736" s="1">
        <v>89197.089154270187</v>
      </c>
      <c r="J736">
        <v>1634</v>
      </c>
      <c r="K736">
        <v>57</v>
      </c>
      <c r="AI736">
        <v>1540</v>
      </c>
      <c r="AJ736" t="s">
        <v>876</v>
      </c>
      <c r="AK736">
        <v>416</v>
      </c>
      <c r="AL736" t="s">
        <v>1187</v>
      </c>
    </row>
    <row r="737" spans="1:38" x14ac:dyDescent="0.25">
      <c r="A737">
        <v>1639</v>
      </c>
      <c r="B737" s="1">
        <v>293486.29899481207</v>
      </c>
      <c r="D737">
        <v>1636</v>
      </c>
      <c r="E737" s="1">
        <v>255633</v>
      </c>
      <c r="G737">
        <v>1638</v>
      </c>
      <c r="H737" s="1">
        <v>63450.423785720763</v>
      </c>
      <c r="J737">
        <v>1636</v>
      </c>
      <c r="K737">
        <v>83</v>
      </c>
      <c r="AI737">
        <v>1549</v>
      </c>
      <c r="AJ737" t="s">
        <v>877</v>
      </c>
      <c r="AK737">
        <v>416</v>
      </c>
      <c r="AL737" t="s">
        <v>1187</v>
      </c>
    </row>
    <row r="738" spans="1:38" x14ac:dyDescent="0.25">
      <c r="A738">
        <v>1641</v>
      </c>
      <c r="B738" s="1">
        <v>399260.45791339653</v>
      </c>
      <c r="D738">
        <v>1638</v>
      </c>
      <c r="E738" s="1">
        <v>49048.98</v>
      </c>
      <c r="G738">
        <v>1639</v>
      </c>
      <c r="H738" s="1">
        <v>67901.137456432902</v>
      </c>
      <c r="J738">
        <v>1638</v>
      </c>
      <c r="K738">
        <v>40</v>
      </c>
      <c r="AI738">
        <v>1556</v>
      </c>
      <c r="AJ738" t="s">
        <v>878</v>
      </c>
      <c r="AK738">
        <v>416</v>
      </c>
      <c r="AL738" t="s">
        <v>1187</v>
      </c>
    </row>
    <row r="739" spans="1:38" x14ac:dyDescent="0.25">
      <c r="A739">
        <v>1642</v>
      </c>
      <c r="B739" s="1">
        <v>527097.20836982515</v>
      </c>
      <c r="D739">
        <v>1639</v>
      </c>
      <c r="E739" s="1">
        <v>207558.88999999998</v>
      </c>
      <c r="G739">
        <v>1641</v>
      </c>
      <c r="H739" s="1">
        <v>134203.90004192089</v>
      </c>
      <c r="J739">
        <v>1639</v>
      </c>
      <c r="K739">
        <v>73</v>
      </c>
      <c r="AI739">
        <v>1663</v>
      </c>
      <c r="AJ739" t="s">
        <v>879</v>
      </c>
      <c r="AK739">
        <v>416</v>
      </c>
      <c r="AL739" t="s">
        <v>1187</v>
      </c>
    </row>
    <row r="740" spans="1:38" x14ac:dyDescent="0.25">
      <c r="A740">
        <v>1645</v>
      </c>
      <c r="B740" s="1">
        <v>121971.55726323184</v>
      </c>
      <c r="D740">
        <v>1641</v>
      </c>
      <c r="E740" s="1">
        <v>470243.07999999996</v>
      </c>
      <c r="G740">
        <v>1642</v>
      </c>
      <c r="H740" s="1">
        <v>177991.05109318139</v>
      </c>
      <c r="J740">
        <v>1641</v>
      </c>
      <c r="K740">
        <v>153</v>
      </c>
      <c r="AI740">
        <v>1666</v>
      </c>
      <c r="AJ740" t="s">
        <v>880</v>
      </c>
      <c r="AK740">
        <v>416</v>
      </c>
      <c r="AL740" t="s">
        <v>1187</v>
      </c>
    </row>
    <row r="741" spans="1:38" x14ac:dyDescent="0.25">
      <c r="A741">
        <v>1646</v>
      </c>
      <c r="B741" s="1">
        <v>213478.56528520101</v>
      </c>
      <c r="D741">
        <v>1642</v>
      </c>
      <c r="E741" s="1">
        <v>484911.35</v>
      </c>
      <c r="G741">
        <v>1645</v>
      </c>
      <c r="H741" s="1">
        <v>57852.891178510494</v>
      </c>
      <c r="J741">
        <v>1642</v>
      </c>
      <c r="K741">
        <v>195</v>
      </c>
      <c r="AI741">
        <v>1667</v>
      </c>
      <c r="AJ741" t="s">
        <v>881</v>
      </c>
      <c r="AK741">
        <v>416</v>
      </c>
      <c r="AL741" t="s">
        <v>1187</v>
      </c>
    </row>
    <row r="742" spans="1:38" x14ac:dyDescent="0.25">
      <c r="A742">
        <v>1647</v>
      </c>
      <c r="B742" s="1">
        <v>0</v>
      </c>
      <c r="D742">
        <v>1645</v>
      </c>
      <c r="E742" s="1">
        <v>231301.01999999996</v>
      </c>
      <c r="G742">
        <v>1646</v>
      </c>
      <c r="H742" s="1">
        <v>68149.510821510426</v>
      </c>
      <c r="J742">
        <v>1645</v>
      </c>
      <c r="K742">
        <v>63</v>
      </c>
      <c r="AI742">
        <v>1672</v>
      </c>
      <c r="AJ742" t="s">
        <v>882</v>
      </c>
      <c r="AK742">
        <v>416</v>
      </c>
      <c r="AL742" t="s">
        <v>1187</v>
      </c>
    </row>
    <row r="743" spans="1:38" x14ac:dyDescent="0.25">
      <c r="A743">
        <v>1648</v>
      </c>
      <c r="B743" s="1">
        <v>566454.56394555874</v>
      </c>
      <c r="D743">
        <v>1646</v>
      </c>
      <c r="E743" s="1">
        <v>201040.61999999997</v>
      </c>
      <c r="G743">
        <v>1647</v>
      </c>
      <c r="H743" s="1">
        <v>0</v>
      </c>
      <c r="J743">
        <v>1646</v>
      </c>
      <c r="K743">
        <v>62</v>
      </c>
      <c r="AI743">
        <v>1687</v>
      </c>
      <c r="AJ743" t="s">
        <v>883</v>
      </c>
      <c r="AK743">
        <v>416</v>
      </c>
      <c r="AL743" t="s">
        <v>1187</v>
      </c>
    </row>
    <row r="744" spans="1:38" x14ac:dyDescent="0.25">
      <c r="A744">
        <v>1651</v>
      </c>
      <c r="B744" s="1">
        <v>122454.0714881194</v>
      </c>
      <c r="D744">
        <v>1647</v>
      </c>
      <c r="E744" s="1">
        <v>5718.9900000000007</v>
      </c>
      <c r="G744">
        <v>1648</v>
      </c>
      <c r="H744" s="1">
        <v>163801.85228595886</v>
      </c>
      <c r="J744">
        <v>1647</v>
      </c>
      <c r="K744">
        <v>14</v>
      </c>
      <c r="AI744">
        <v>1729</v>
      </c>
      <c r="AJ744" t="s">
        <v>884</v>
      </c>
      <c r="AK744">
        <v>416</v>
      </c>
      <c r="AL744" t="s">
        <v>1187</v>
      </c>
    </row>
    <row r="745" spans="1:38" x14ac:dyDescent="0.25">
      <c r="A745">
        <v>1652</v>
      </c>
      <c r="B745" s="1">
        <v>308025.91593466082</v>
      </c>
      <c r="D745">
        <v>1648</v>
      </c>
      <c r="E745" s="1">
        <v>419364.46</v>
      </c>
      <c r="G745">
        <v>1651</v>
      </c>
      <c r="H745" s="1">
        <v>89795.891154988087</v>
      </c>
      <c r="J745">
        <v>1648</v>
      </c>
      <c r="K745">
        <v>174</v>
      </c>
      <c r="AI745">
        <v>1788</v>
      </c>
      <c r="AJ745" t="s">
        <v>885</v>
      </c>
      <c r="AK745">
        <v>416</v>
      </c>
      <c r="AL745" t="s">
        <v>1187</v>
      </c>
    </row>
    <row r="746" spans="1:38" x14ac:dyDescent="0.25">
      <c r="A746">
        <v>1653</v>
      </c>
      <c r="B746" s="1">
        <v>127479.90277210393</v>
      </c>
      <c r="D746">
        <v>1651</v>
      </c>
      <c r="E746" s="1">
        <v>167190.97000000006</v>
      </c>
      <c r="G746">
        <v>1652</v>
      </c>
      <c r="H746" s="1">
        <v>74433.240806643327</v>
      </c>
      <c r="J746">
        <v>1651</v>
      </c>
      <c r="K746">
        <v>51</v>
      </c>
      <c r="AI746">
        <v>2062</v>
      </c>
      <c r="AJ746" t="s">
        <v>886</v>
      </c>
      <c r="AK746">
        <v>416</v>
      </c>
      <c r="AL746" t="s">
        <v>1187</v>
      </c>
    </row>
    <row r="747" spans="1:38" x14ac:dyDescent="0.25">
      <c r="A747">
        <v>1654</v>
      </c>
      <c r="B747" s="1">
        <v>200122.49623177643</v>
      </c>
      <c r="D747">
        <v>1652</v>
      </c>
      <c r="E747" s="1">
        <v>237121.46</v>
      </c>
      <c r="G747">
        <v>1653</v>
      </c>
      <c r="H747" s="1">
        <v>36050.174386635619</v>
      </c>
      <c r="J747">
        <v>1652</v>
      </c>
      <c r="K747">
        <v>91</v>
      </c>
      <c r="AI747">
        <v>2063</v>
      </c>
      <c r="AJ747" t="s">
        <v>887</v>
      </c>
      <c r="AK747">
        <v>416</v>
      </c>
      <c r="AL747" t="s">
        <v>1187</v>
      </c>
    </row>
    <row r="748" spans="1:38" x14ac:dyDescent="0.25">
      <c r="A748">
        <v>1655</v>
      </c>
      <c r="B748" s="1">
        <v>169484.05565196564</v>
      </c>
      <c r="D748">
        <v>1653</v>
      </c>
      <c r="E748" s="1">
        <v>91309.669999999984</v>
      </c>
      <c r="G748">
        <v>1654</v>
      </c>
      <c r="H748" s="1">
        <v>104731.08440376716</v>
      </c>
      <c r="J748">
        <v>1653</v>
      </c>
      <c r="K748">
        <v>27</v>
      </c>
      <c r="AI748">
        <v>2091</v>
      </c>
      <c r="AJ748" t="s">
        <v>888</v>
      </c>
      <c r="AK748">
        <v>416</v>
      </c>
      <c r="AL748" t="s">
        <v>1187</v>
      </c>
    </row>
    <row r="749" spans="1:38" x14ac:dyDescent="0.25">
      <c r="A749">
        <v>1657</v>
      </c>
      <c r="B749" s="1">
        <v>536347.81046076026</v>
      </c>
      <c r="D749">
        <v>1654</v>
      </c>
      <c r="E749" s="1">
        <v>319975.25000000006</v>
      </c>
      <c r="G749">
        <v>1655</v>
      </c>
      <c r="H749" s="1">
        <v>45636.59217640791</v>
      </c>
      <c r="J749">
        <v>1654</v>
      </c>
      <c r="K749">
        <v>126</v>
      </c>
      <c r="AI749">
        <v>1586</v>
      </c>
      <c r="AJ749" t="s">
        <v>889</v>
      </c>
      <c r="AK749">
        <v>417</v>
      </c>
      <c r="AL749" t="s">
        <v>1187</v>
      </c>
    </row>
    <row r="750" spans="1:38" x14ac:dyDescent="0.25">
      <c r="A750">
        <v>1659</v>
      </c>
      <c r="B750" s="1">
        <v>296039.73804114328</v>
      </c>
      <c r="D750">
        <v>1655</v>
      </c>
      <c r="E750" s="1">
        <v>208227.17</v>
      </c>
      <c r="G750">
        <v>1657</v>
      </c>
      <c r="H750" s="1">
        <v>63732.339826706208</v>
      </c>
      <c r="J750">
        <v>1655</v>
      </c>
      <c r="K750">
        <v>51</v>
      </c>
      <c r="AI750">
        <v>1695</v>
      </c>
      <c r="AJ750" t="s">
        <v>890</v>
      </c>
      <c r="AK750">
        <v>417</v>
      </c>
      <c r="AL750" t="s">
        <v>1187</v>
      </c>
    </row>
    <row r="751" spans="1:38" x14ac:dyDescent="0.25">
      <c r="A751">
        <v>1660</v>
      </c>
      <c r="B751" s="1">
        <v>985625.74273851677</v>
      </c>
      <c r="D751">
        <v>1657</v>
      </c>
      <c r="E751" s="1">
        <v>283103.31999999995</v>
      </c>
      <c r="G751">
        <v>1659</v>
      </c>
      <c r="H751" s="1">
        <v>60439.427709821903</v>
      </c>
      <c r="J751">
        <v>1657</v>
      </c>
      <c r="K751">
        <v>75</v>
      </c>
      <c r="AI751">
        <v>1711</v>
      </c>
      <c r="AJ751" t="s">
        <v>891</v>
      </c>
      <c r="AK751">
        <v>417</v>
      </c>
      <c r="AL751" t="s">
        <v>1187</v>
      </c>
    </row>
    <row r="752" spans="1:38" x14ac:dyDescent="0.25">
      <c r="A752">
        <v>1661</v>
      </c>
      <c r="B752" s="1">
        <v>351447.68758535525</v>
      </c>
      <c r="D752">
        <v>1659</v>
      </c>
      <c r="E752" s="1">
        <v>247521.03999999998</v>
      </c>
      <c r="G752">
        <v>1660</v>
      </c>
      <c r="H752" s="1">
        <v>103066.2886655789</v>
      </c>
      <c r="J752">
        <v>1659</v>
      </c>
      <c r="K752">
        <v>132</v>
      </c>
      <c r="AI752">
        <v>1714</v>
      </c>
      <c r="AJ752" t="s">
        <v>892</v>
      </c>
      <c r="AK752">
        <v>417</v>
      </c>
      <c r="AL752" t="s">
        <v>1187</v>
      </c>
    </row>
    <row r="753" spans="1:38" x14ac:dyDescent="0.25">
      <c r="A753">
        <v>1663</v>
      </c>
      <c r="B753" s="1">
        <v>744215.88802017015</v>
      </c>
      <c r="D753">
        <v>1660</v>
      </c>
      <c r="E753" s="1">
        <v>346428.63999999996</v>
      </c>
      <c r="G753">
        <v>1661</v>
      </c>
      <c r="H753" s="1">
        <v>65122.661523311137</v>
      </c>
      <c r="J753">
        <v>1660</v>
      </c>
      <c r="K753">
        <v>248</v>
      </c>
      <c r="AI753">
        <v>1749</v>
      </c>
      <c r="AJ753" t="s">
        <v>893</v>
      </c>
      <c r="AK753">
        <v>417</v>
      </c>
      <c r="AL753" t="s">
        <v>1187</v>
      </c>
    </row>
    <row r="754" spans="1:38" x14ac:dyDescent="0.25">
      <c r="A754">
        <v>1664</v>
      </c>
      <c r="B754" s="1">
        <v>313228.55191386002</v>
      </c>
      <c r="D754">
        <v>1661</v>
      </c>
      <c r="E754" s="1">
        <v>188422.56000000003</v>
      </c>
      <c r="G754">
        <v>1663</v>
      </c>
      <c r="H754" s="1">
        <v>45868.956309916772</v>
      </c>
      <c r="J754">
        <v>1661</v>
      </c>
      <c r="K754">
        <v>92</v>
      </c>
      <c r="AI754">
        <v>1773</v>
      </c>
      <c r="AJ754" t="s">
        <v>894</v>
      </c>
      <c r="AK754">
        <v>417</v>
      </c>
      <c r="AL754" t="s">
        <v>1187</v>
      </c>
    </row>
    <row r="755" spans="1:38" x14ac:dyDescent="0.25">
      <c r="A755">
        <v>1665</v>
      </c>
      <c r="B755" s="1">
        <v>192333.05545053689</v>
      </c>
      <c r="D755">
        <v>1663</v>
      </c>
      <c r="E755" s="1">
        <v>233148.21000000002</v>
      </c>
      <c r="G755">
        <v>1664</v>
      </c>
      <c r="H755" s="1">
        <v>74856.98920831221</v>
      </c>
      <c r="J755">
        <v>1663</v>
      </c>
      <c r="K755">
        <v>65</v>
      </c>
      <c r="AI755">
        <v>1781</v>
      </c>
      <c r="AJ755" t="s">
        <v>895</v>
      </c>
      <c r="AK755">
        <v>417</v>
      </c>
      <c r="AL755" t="s">
        <v>1187</v>
      </c>
    </row>
    <row r="756" spans="1:38" x14ac:dyDescent="0.25">
      <c r="A756">
        <v>1666</v>
      </c>
      <c r="B756" s="1">
        <v>98254.543373050925</v>
      </c>
      <c r="D756">
        <v>1664</v>
      </c>
      <c r="E756" s="1">
        <v>375846.13000000006</v>
      </c>
      <c r="G756">
        <v>1665</v>
      </c>
      <c r="H756" s="1">
        <v>58621.347657130493</v>
      </c>
      <c r="J756">
        <v>1664</v>
      </c>
      <c r="K756">
        <v>84</v>
      </c>
      <c r="AI756">
        <v>1791</v>
      </c>
      <c r="AJ756" t="s">
        <v>896</v>
      </c>
      <c r="AK756">
        <v>417</v>
      </c>
      <c r="AL756" t="s">
        <v>1187</v>
      </c>
    </row>
    <row r="757" spans="1:38" x14ac:dyDescent="0.25">
      <c r="A757">
        <v>1667</v>
      </c>
      <c r="B757" s="1">
        <v>135311.2460113946</v>
      </c>
      <c r="D757">
        <v>1665</v>
      </c>
      <c r="E757" s="1">
        <v>83763.939999999988</v>
      </c>
      <c r="G757">
        <v>1666</v>
      </c>
      <c r="H757" s="1">
        <v>61497.603182074155</v>
      </c>
      <c r="J757">
        <v>1665</v>
      </c>
      <c r="K757">
        <v>44</v>
      </c>
      <c r="AI757">
        <v>1835</v>
      </c>
      <c r="AJ757" t="s">
        <v>897</v>
      </c>
      <c r="AK757">
        <v>417</v>
      </c>
      <c r="AL757" t="s">
        <v>1187</v>
      </c>
    </row>
    <row r="758" spans="1:38" x14ac:dyDescent="0.25">
      <c r="A758">
        <v>1669</v>
      </c>
      <c r="B758" s="1">
        <v>489086.05387360993</v>
      </c>
      <c r="D758">
        <v>1666</v>
      </c>
      <c r="E758" s="1">
        <v>129353.36</v>
      </c>
      <c r="G758">
        <v>1667</v>
      </c>
      <c r="H758" s="1">
        <v>102906.03145371491</v>
      </c>
      <c r="J758">
        <v>1666</v>
      </c>
      <c r="K758">
        <v>92</v>
      </c>
      <c r="AI758">
        <v>1852</v>
      </c>
      <c r="AJ758" t="s">
        <v>898</v>
      </c>
      <c r="AK758">
        <v>417</v>
      </c>
      <c r="AL758" t="s">
        <v>1187</v>
      </c>
    </row>
    <row r="759" spans="1:38" x14ac:dyDescent="0.25">
      <c r="A759">
        <v>1670</v>
      </c>
      <c r="B759" s="1">
        <v>157655.67856494212</v>
      </c>
      <c r="D759">
        <v>1667</v>
      </c>
      <c r="E759" s="1">
        <v>229390.68</v>
      </c>
      <c r="G759">
        <v>1669</v>
      </c>
      <c r="H759" s="1">
        <v>73277.064779428227</v>
      </c>
      <c r="J759">
        <v>1667</v>
      </c>
      <c r="K759">
        <v>94</v>
      </c>
      <c r="AI759">
        <v>1884</v>
      </c>
      <c r="AJ759" t="s">
        <v>899</v>
      </c>
      <c r="AK759">
        <v>417</v>
      </c>
      <c r="AL759" t="s">
        <v>1187</v>
      </c>
    </row>
    <row r="760" spans="1:38" x14ac:dyDescent="0.25">
      <c r="A760">
        <v>1671</v>
      </c>
      <c r="B760" s="1">
        <v>629239.30839666526</v>
      </c>
      <c r="D760">
        <v>1669</v>
      </c>
      <c r="E760" s="1">
        <v>423983.28</v>
      </c>
      <c r="G760">
        <v>1670</v>
      </c>
      <c r="H760" s="1">
        <v>78680.573260282297</v>
      </c>
      <c r="J760">
        <v>1669</v>
      </c>
      <c r="K760">
        <v>103</v>
      </c>
      <c r="AI760">
        <v>2034</v>
      </c>
      <c r="AJ760" t="s">
        <v>900</v>
      </c>
      <c r="AK760">
        <v>417</v>
      </c>
      <c r="AL760" t="s">
        <v>1187</v>
      </c>
    </row>
    <row r="761" spans="1:38" x14ac:dyDescent="0.25">
      <c r="A761">
        <v>1672</v>
      </c>
      <c r="B761" s="1">
        <v>548648.25938526692</v>
      </c>
      <c r="D761">
        <v>1670</v>
      </c>
      <c r="E761" s="1">
        <v>138803.70000000001</v>
      </c>
      <c r="G761">
        <v>1671</v>
      </c>
      <c r="H761" s="1">
        <v>58092.081123666212</v>
      </c>
      <c r="J761">
        <v>1670</v>
      </c>
      <c r="K761">
        <v>57</v>
      </c>
      <c r="AI761">
        <v>2035</v>
      </c>
      <c r="AJ761" t="s">
        <v>901</v>
      </c>
      <c r="AK761">
        <v>417</v>
      </c>
      <c r="AL761" t="s">
        <v>1187</v>
      </c>
    </row>
    <row r="762" spans="1:38" x14ac:dyDescent="0.25">
      <c r="A762">
        <v>1676</v>
      </c>
      <c r="B762" s="1">
        <v>190107.79125595067</v>
      </c>
      <c r="D762">
        <v>1671</v>
      </c>
      <c r="E762" s="1">
        <v>277294.02999999997</v>
      </c>
      <c r="G762">
        <v>1672</v>
      </c>
      <c r="H762" s="1">
        <v>92559.450450441262</v>
      </c>
      <c r="J762">
        <v>1671</v>
      </c>
      <c r="K762">
        <v>171</v>
      </c>
      <c r="AI762">
        <v>2038</v>
      </c>
      <c r="AJ762" t="s">
        <v>902</v>
      </c>
      <c r="AK762">
        <v>417</v>
      </c>
      <c r="AL762" t="s">
        <v>1187</v>
      </c>
    </row>
    <row r="763" spans="1:38" x14ac:dyDescent="0.25">
      <c r="A763">
        <v>1678</v>
      </c>
      <c r="B763" s="1">
        <v>378251.66569123301</v>
      </c>
      <c r="D763">
        <v>1672</v>
      </c>
      <c r="E763" s="1">
        <v>323802.57</v>
      </c>
      <c r="G763">
        <v>1676</v>
      </c>
      <c r="H763" s="1">
        <v>59471.374053528285</v>
      </c>
      <c r="J763">
        <v>1672</v>
      </c>
      <c r="K763">
        <v>117</v>
      </c>
      <c r="AI763">
        <v>2043</v>
      </c>
      <c r="AJ763" t="s">
        <v>903</v>
      </c>
      <c r="AK763">
        <v>417</v>
      </c>
      <c r="AL763" t="s">
        <v>1187</v>
      </c>
    </row>
    <row r="764" spans="1:38" x14ac:dyDescent="0.25">
      <c r="A764">
        <v>1679</v>
      </c>
      <c r="B764" s="1">
        <v>514967.95808253501</v>
      </c>
      <c r="D764">
        <v>1676</v>
      </c>
      <c r="E764" s="1">
        <v>126287.7</v>
      </c>
      <c r="G764">
        <v>1678</v>
      </c>
      <c r="H764" s="1">
        <v>55325.670676061141</v>
      </c>
      <c r="J764">
        <v>1676</v>
      </c>
      <c r="K764">
        <v>36</v>
      </c>
      <c r="AI764">
        <v>2044</v>
      </c>
      <c r="AJ764" t="s">
        <v>904</v>
      </c>
      <c r="AK764">
        <v>417</v>
      </c>
      <c r="AL764" t="s">
        <v>1187</v>
      </c>
    </row>
    <row r="765" spans="1:38" x14ac:dyDescent="0.25">
      <c r="A765">
        <v>1681</v>
      </c>
      <c r="B765" s="1">
        <v>306006.32667483087</v>
      </c>
      <c r="D765">
        <v>1678</v>
      </c>
      <c r="E765" s="1">
        <v>219787.80000000002</v>
      </c>
      <c r="G765">
        <v>1679</v>
      </c>
      <c r="H765" s="1">
        <v>43751.348264077205</v>
      </c>
      <c r="J765">
        <v>1678</v>
      </c>
      <c r="K765">
        <v>112</v>
      </c>
      <c r="AI765">
        <v>2059</v>
      </c>
      <c r="AJ765" t="s">
        <v>905</v>
      </c>
      <c r="AK765">
        <v>417</v>
      </c>
      <c r="AL765" t="s">
        <v>1187</v>
      </c>
    </row>
    <row r="766" spans="1:38" x14ac:dyDescent="0.25">
      <c r="A766">
        <v>1682</v>
      </c>
      <c r="B766" s="1">
        <v>277246.10863735049</v>
      </c>
      <c r="D766">
        <v>1679</v>
      </c>
      <c r="E766" s="1">
        <v>255741.40999999997</v>
      </c>
      <c r="G766">
        <v>1681</v>
      </c>
      <c r="H766" s="1">
        <v>114903.50941132137</v>
      </c>
      <c r="J766">
        <v>1679</v>
      </c>
      <c r="K766">
        <v>123</v>
      </c>
      <c r="AI766">
        <v>2068</v>
      </c>
      <c r="AJ766" t="s">
        <v>906</v>
      </c>
      <c r="AK766">
        <v>417</v>
      </c>
      <c r="AL766" t="s">
        <v>1187</v>
      </c>
    </row>
    <row r="767" spans="1:38" x14ac:dyDescent="0.25">
      <c r="A767">
        <v>1683</v>
      </c>
      <c r="B767" s="1">
        <v>343627.47613295092</v>
      </c>
      <c r="D767">
        <v>1681</v>
      </c>
      <c r="E767" s="1">
        <v>255548.56</v>
      </c>
      <c r="G767">
        <v>1682</v>
      </c>
      <c r="H767" s="1">
        <v>108564.49473257904</v>
      </c>
      <c r="J767">
        <v>1681</v>
      </c>
      <c r="K767">
        <v>109</v>
      </c>
      <c r="AI767">
        <v>2076</v>
      </c>
      <c r="AJ767" t="s">
        <v>907</v>
      </c>
      <c r="AK767">
        <v>417</v>
      </c>
      <c r="AL767" t="s">
        <v>1187</v>
      </c>
    </row>
    <row r="768" spans="1:38" x14ac:dyDescent="0.25">
      <c r="A768">
        <v>1685</v>
      </c>
      <c r="B768" s="1">
        <v>500897.17053089751</v>
      </c>
      <c r="D768">
        <v>1682</v>
      </c>
      <c r="E768" s="1">
        <v>210480.84999999995</v>
      </c>
      <c r="G768">
        <v>1683</v>
      </c>
      <c r="H768" s="1">
        <v>71146.473151979866</v>
      </c>
      <c r="J768">
        <v>1682</v>
      </c>
      <c r="K768">
        <v>100</v>
      </c>
      <c r="AI768">
        <v>2103</v>
      </c>
      <c r="AJ768" t="s">
        <v>908</v>
      </c>
      <c r="AK768">
        <v>417</v>
      </c>
      <c r="AL768" t="s">
        <v>1187</v>
      </c>
    </row>
    <row r="769" spans="1:38" x14ac:dyDescent="0.25">
      <c r="A769">
        <v>1686</v>
      </c>
      <c r="B769" s="1">
        <v>328643.15292434237</v>
      </c>
      <c r="D769">
        <v>1683</v>
      </c>
      <c r="E769" s="1">
        <v>312878.52</v>
      </c>
      <c r="G769">
        <v>1685</v>
      </c>
      <c r="H769" s="1">
        <v>108559.66002573354</v>
      </c>
      <c r="J769">
        <v>1683</v>
      </c>
      <c r="K769">
        <v>91</v>
      </c>
      <c r="AI769">
        <v>2106</v>
      </c>
      <c r="AJ769" t="s">
        <v>909</v>
      </c>
      <c r="AK769">
        <v>417</v>
      </c>
      <c r="AL769" t="s">
        <v>1187</v>
      </c>
    </row>
    <row r="770" spans="1:38" x14ac:dyDescent="0.25">
      <c r="A770">
        <v>1687</v>
      </c>
      <c r="B770" s="1">
        <v>771959.91230581654</v>
      </c>
      <c r="D770">
        <v>1685</v>
      </c>
      <c r="E770" s="1">
        <v>90165.049999999988</v>
      </c>
      <c r="G770">
        <v>1686</v>
      </c>
      <c r="H770" s="1">
        <v>61845.368636877807</v>
      </c>
      <c r="J770">
        <v>1685</v>
      </c>
      <c r="K770">
        <v>65</v>
      </c>
      <c r="AI770">
        <v>2112</v>
      </c>
      <c r="AJ770" t="s">
        <v>910</v>
      </c>
      <c r="AK770">
        <v>417</v>
      </c>
      <c r="AL770" t="s">
        <v>1187</v>
      </c>
    </row>
    <row r="771" spans="1:38" x14ac:dyDescent="0.25">
      <c r="A771">
        <v>1688</v>
      </c>
      <c r="B771" s="1">
        <v>717437.6059625966</v>
      </c>
      <c r="D771">
        <v>1686</v>
      </c>
      <c r="E771" s="1">
        <v>295563.42</v>
      </c>
      <c r="G771">
        <v>1687</v>
      </c>
      <c r="H771" s="1">
        <v>79987.655733729189</v>
      </c>
      <c r="J771">
        <v>1686</v>
      </c>
      <c r="K771">
        <v>63</v>
      </c>
      <c r="AI771">
        <v>2118</v>
      </c>
      <c r="AJ771" t="s">
        <v>911</v>
      </c>
      <c r="AK771">
        <v>417</v>
      </c>
      <c r="AL771" t="s">
        <v>1187</v>
      </c>
    </row>
    <row r="772" spans="1:38" x14ac:dyDescent="0.25">
      <c r="A772">
        <v>1689</v>
      </c>
      <c r="B772" s="1">
        <v>102551.60049531043</v>
      </c>
      <c r="D772">
        <v>1687</v>
      </c>
      <c r="E772" s="1">
        <v>173960.95000000004</v>
      </c>
      <c r="G772">
        <v>1688</v>
      </c>
      <c r="H772" s="1">
        <v>66131.328309554578</v>
      </c>
      <c r="J772">
        <v>1687</v>
      </c>
      <c r="K772">
        <v>90</v>
      </c>
      <c r="AI772">
        <v>1599</v>
      </c>
      <c r="AJ772" t="s">
        <v>912</v>
      </c>
      <c r="AK772">
        <v>418</v>
      </c>
      <c r="AL772" t="s">
        <v>1187</v>
      </c>
    </row>
    <row r="773" spans="1:38" x14ac:dyDescent="0.25">
      <c r="A773">
        <v>1691</v>
      </c>
      <c r="B773" s="1">
        <v>345371.02980165376</v>
      </c>
      <c r="D773">
        <v>1688</v>
      </c>
      <c r="E773" s="1">
        <v>194495.61</v>
      </c>
      <c r="G773">
        <v>1689</v>
      </c>
      <c r="H773" s="1">
        <v>47253.419790112057</v>
      </c>
      <c r="J773">
        <v>1688</v>
      </c>
      <c r="K773">
        <v>187</v>
      </c>
      <c r="AI773">
        <v>1661</v>
      </c>
      <c r="AJ773" t="s">
        <v>913</v>
      </c>
      <c r="AK773">
        <v>418</v>
      </c>
      <c r="AL773" t="s">
        <v>1187</v>
      </c>
    </row>
    <row r="774" spans="1:38" x14ac:dyDescent="0.25">
      <c r="A774">
        <v>1692</v>
      </c>
      <c r="B774" s="1">
        <v>656865.2067872152</v>
      </c>
      <c r="D774">
        <v>1689</v>
      </c>
      <c r="E774" s="1">
        <v>103258.91</v>
      </c>
      <c r="G774">
        <v>1691</v>
      </c>
      <c r="H774" s="1">
        <v>123294.97078806431</v>
      </c>
      <c r="J774">
        <v>1689</v>
      </c>
      <c r="K774">
        <v>39</v>
      </c>
      <c r="AI774">
        <v>1665</v>
      </c>
      <c r="AJ774" t="s">
        <v>914</v>
      </c>
      <c r="AK774">
        <v>418</v>
      </c>
      <c r="AL774" t="s">
        <v>1187</v>
      </c>
    </row>
    <row r="775" spans="1:38" x14ac:dyDescent="0.25">
      <c r="A775">
        <v>1693</v>
      </c>
      <c r="B775" s="1">
        <v>238100.73457571439</v>
      </c>
      <c r="D775">
        <v>1691</v>
      </c>
      <c r="E775" s="1">
        <v>273715</v>
      </c>
      <c r="G775">
        <v>1692</v>
      </c>
      <c r="H775" s="1">
        <v>87586.859995734005</v>
      </c>
      <c r="J775">
        <v>1691</v>
      </c>
      <c r="K775">
        <v>94</v>
      </c>
      <c r="AI775">
        <v>1676</v>
      </c>
      <c r="AJ775" t="s">
        <v>915</v>
      </c>
      <c r="AK775">
        <v>418</v>
      </c>
      <c r="AL775" t="s">
        <v>1187</v>
      </c>
    </row>
    <row r="776" spans="1:38" x14ac:dyDescent="0.25">
      <c r="A776">
        <v>1694</v>
      </c>
      <c r="B776" s="1">
        <v>192737.44814721262</v>
      </c>
      <c r="D776">
        <v>1692</v>
      </c>
      <c r="E776" s="1">
        <v>210598.86000000004</v>
      </c>
      <c r="G776">
        <v>1693</v>
      </c>
      <c r="H776" s="1">
        <v>38561.76437955341</v>
      </c>
      <c r="J776">
        <v>1692</v>
      </c>
      <c r="K776">
        <v>169</v>
      </c>
      <c r="AI776">
        <v>1678</v>
      </c>
      <c r="AJ776" t="s">
        <v>916</v>
      </c>
      <c r="AK776">
        <v>418</v>
      </c>
      <c r="AL776" t="s">
        <v>1187</v>
      </c>
    </row>
    <row r="777" spans="1:38" x14ac:dyDescent="0.25">
      <c r="A777">
        <v>1695</v>
      </c>
      <c r="B777" s="1">
        <v>226011.60427072243</v>
      </c>
      <c r="D777">
        <v>1693</v>
      </c>
      <c r="E777" s="1">
        <v>113763.71999999999</v>
      </c>
      <c r="G777">
        <v>1694</v>
      </c>
      <c r="H777" s="1">
        <v>48853.202472637218</v>
      </c>
      <c r="J777">
        <v>1693</v>
      </c>
      <c r="K777">
        <v>102</v>
      </c>
      <c r="AI777">
        <v>1679</v>
      </c>
      <c r="AJ777" t="s">
        <v>917</v>
      </c>
      <c r="AK777">
        <v>418</v>
      </c>
      <c r="AL777" t="s">
        <v>1187</v>
      </c>
    </row>
    <row r="778" spans="1:38" x14ac:dyDescent="0.25">
      <c r="A778">
        <v>1696</v>
      </c>
      <c r="B778" s="1">
        <v>844581.60207999265</v>
      </c>
      <c r="D778">
        <v>1694</v>
      </c>
      <c r="E778" s="1">
        <v>224039.31</v>
      </c>
      <c r="G778">
        <v>1695</v>
      </c>
      <c r="H778" s="1">
        <v>33384.675821947778</v>
      </c>
      <c r="J778">
        <v>1694</v>
      </c>
      <c r="K778">
        <v>54</v>
      </c>
      <c r="AI778">
        <v>1686</v>
      </c>
      <c r="AJ778" t="s">
        <v>918</v>
      </c>
      <c r="AK778">
        <v>418</v>
      </c>
      <c r="AL778" t="s">
        <v>1187</v>
      </c>
    </row>
    <row r="779" spans="1:38" x14ac:dyDescent="0.25">
      <c r="A779">
        <v>1697</v>
      </c>
      <c r="B779" s="1">
        <v>332230.26026354771</v>
      </c>
      <c r="D779">
        <v>1695</v>
      </c>
      <c r="E779" s="1">
        <v>81485.569999999992</v>
      </c>
      <c r="G779">
        <v>1696</v>
      </c>
      <c r="H779" s="1">
        <v>90711.392333402269</v>
      </c>
      <c r="J779">
        <v>1695</v>
      </c>
      <c r="K779">
        <v>68</v>
      </c>
      <c r="AI779">
        <v>1707</v>
      </c>
      <c r="AJ779" t="s">
        <v>919</v>
      </c>
      <c r="AK779">
        <v>418</v>
      </c>
      <c r="AL779" t="s">
        <v>1187</v>
      </c>
    </row>
    <row r="780" spans="1:38" x14ac:dyDescent="0.25">
      <c r="A780">
        <v>1698</v>
      </c>
      <c r="B780" s="1">
        <v>89147.125206614364</v>
      </c>
      <c r="D780">
        <v>1696</v>
      </c>
      <c r="E780" s="1">
        <v>227030.02000000005</v>
      </c>
      <c r="G780">
        <v>1697</v>
      </c>
      <c r="H780" s="1">
        <v>73000.729705387057</v>
      </c>
      <c r="J780">
        <v>1696</v>
      </c>
      <c r="K780">
        <v>127</v>
      </c>
      <c r="AI780">
        <v>1717</v>
      </c>
      <c r="AJ780" t="s">
        <v>920</v>
      </c>
      <c r="AK780">
        <v>418</v>
      </c>
      <c r="AL780" t="s">
        <v>1187</v>
      </c>
    </row>
    <row r="781" spans="1:38" x14ac:dyDescent="0.25">
      <c r="A781">
        <v>1699</v>
      </c>
      <c r="B781" s="1">
        <v>141271.56485974588</v>
      </c>
      <c r="D781">
        <v>1697</v>
      </c>
      <c r="E781" s="1">
        <v>172668.91</v>
      </c>
      <c r="G781">
        <v>1698</v>
      </c>
      <c r="H781" s="1">
        <v>38868.880120095899</v>
      </c>
      <c r="J781">
        <v>1697</v>
      </c>
      <c r="K781">
        <v>136</v>
      </c>
      <c r="AI781">
        <v>1718</v>
      </c>
      <c r="AJ781" t="s">
        <v>921</v>
      </c>
      <c r="AK781">
        <v>418</v>
      </c>
      <c r="AL781" t="s">
        <v>1187</v>
      </c>
    </row>
    <row r="782" spans="1:38" x14ac:dyDescent="0.25">
      <c r="A782">
        <v>1700</v>
      </c>
      <c r="B782" s="1">
        <v>227289.99150690337</v>
      </c>
      <c r="D782">
        <v>1698</v>
      </c>
      <c r="E782" s="1">
        <v>131349.08000000002</v>
      </c>
      <c r="G782">
        <v>1699</v>
      </c>
      <c r="H782" s="1">
        <v>57622.779550303254</v>
      </c>
      <c r="J782">
        <v>1698</v>
      </c>
      <c r="K782">
        <v>54</v>
      </c>
      <c r="AI782">
        <v>1724</v>
      </c>
      <c r="AJ782" t="s">
        <v>922</v>
      </c>
      <c r="AK782">
        <v>418</v>
      </c>
      <c r="AL782" t="s">
        <v>1187</v>
      </c>
    </row>
    <row r="783" spans="1:38" x14ac:dyDescent="0.25">
      <c r="A783">
        <v>1702</v>
      </c>
      <c r="B783" s="1">
        <v>420583.22179171373</v>
      </c>
      <c r="D783">
        <v>1699</v>
      </c>
      <c r="E783" s="1">
        <v>212178.97999999998</v>
      </c>
      <c r="G783">
        <v>1700</v>
      </c>
      <c r="H783" s="1">
        <v>62378.07873113449</v>
      </c>
      <c r="J783">
        <v>1699</v>
      </c>
      <c r="K783">
        <v>90</v>
      </c>
      <c r="AI783">
        <v>1730</v>
      </c>
      <c r="AJ783" t="s">
        <v>923</v>
      </c>
      <c r="AK783">
        <v>418</v>
      </c>
      <c r="AL783" t="s">
        <v>1187</v>
      </c>
    </row>
    <row r="784" spans="1:38" x14ac:dyDescent="0.25">
      <c r="A784">
        <v>1704</v>
      </c>
      <c r="B784" s="1">
        <v>382745.73658670089</v>
      </c>
      <c r="D784">
        <v>1700</v>
      </c>
      <c r="E784" s="1">
        <v>214968.55000000008</v>
      </c>
      <c r="G784">
        <v>1702</v>
      </c>
      <c r="H784" s="1">
        <v>58242.051787227661</v>
      </c>
      <c r="J784">
        <v>1700</v>
      </c>
      <c r="K784">
        <v>76</v>
      </c>
      <c r="AI784">
        <v>1739</v>
      </c>
      <c r="AJ784" t="s">
        <v>924</v>
      </c>
      <c r="AK784">
        <v>418</v>
      </c>
      <c r="AL784" t="s">
        <v>1187</v>
      </c>
    </row>
    <row r="785" spans="1:38" x14ac:dyDescent="0.25">
      <c r="A785">
        <v>1705</v>
      </c>
      <c r="B785" s="1">
        <v>505249.73290337261</v>
      </c>
      <c r="D785">
        <v>1702</v>
      </c>
      <c r="E785" s="1">
        <v>350420.62999999989</v>
      </c>
      <c r="G785">
        <v>1704</v>
      </c>
      <c r="H785" s="1">
        <v>81332.386617146956</v>
      </c>
      <c r="J785">
        <v>1702</v>
      </c>
      <c r="K785">
        <v>105</v>
      </c>
      <c r="AI785">
        <v>1751</v>
      </c>
      <c r="AJ785" t="s">
        <v>925</v>
      </c>
      <c r="AK785">
        <v>418</v>
      </c>
      <c r="AL785" t="s">
        <v>1187</v>
      </c>
    </row>
    <row r="786" spans="1:38" x14ac:dyDescent="0.25">
      <c r="A786">
        <v>1706</v>
      </c>
      <c r="B786" s="1">
        <v>163293.05694161166</v>
      </c>
      <c r="D786">
        <v>1704</v>
      </c>
      <c r="E786" s="1">
        <v>204940.00999999998</v>
      </c>
      <c r="G786">
        <v>1705</v>
      </c>
      <c r="H786" s="1">
        <v>52305.365296694697</v>
      </c>
      <c r="J786">
        <v>1704</v>
      </c>
      <c r="K786">
        <v>108</v>
      </c>
      <c r="AI786">
        <v>1782</v>
      </c>
      <c r="AJ786" t="s">
        <v>926</v>
      </c>
      <c r="AK786">
        <v>418</v>
      </c>
      <c r="AL786" t="s">
        <v>1187</v>
      </c>
    </row>
    <row r="787" spans="1:38" x14ac:dyDescent="0.25">
      <c r="A787">
        <v>1707</v>
      </c>
      <c r="B787" s="1">
        <v>919395.23846646387</v>
      </c>
      <c r="D787">
        <v>1705</v>
      </c>
      <c r="E787" s="1">
        <v>162147.59999999998</v>
      </c>
      <c r="G787">
        <v>1706</v>
      </c>
      <c r="H787" s="1">
        <v>111161.61742451636</v>
      </c>
      <c r="J787">
        <v>1705</v>
      </c>
      <c r="K787">
        <v>84</v>
      </c>
      <c r="AI787">
        <v>1789</v>
      </c>
      <c r="AJ787" t="s">
        <v>927</v>
      </c>
      <c r="AK787">
        <v>418</v>
      </c>
      <c r="AL787" t="s">
        <v>1187</v>
      </c>
    </row>
    <row r="788" spans="1:38" x14ac:dyDescent="0.25">
      <c r="A788">
        <v>1708</v>
      </c>
      <c r="B788" s="1">
        <v>61554.228697660328</v>
      </c>
      <c r="D788">
        <v>1706</v>
      </c>
      <c r="E788" s="1">
        <v>178981.03999999998</v>
      </c>
      <c r="G788">
        <v>1707</v>
      </c>
      <c r="H788" s="1">
        <v>80985.625372677998</v>
      </c>
      <c r="J788">
        <v>1706</v>
      </c>
      <c r="K788">
        <v>77</v>
      </c>
      <c r="AI788">
        <v>1810</v>
      </c>
      <c r="AJ788" t="s">
        <v>928</v>
      </c>
      <c r="AK788">
        <v>418</v>
      </c>
      <c r="AL788" t="s">
        <v>1187</v>
      </c>
    </row>
    <row r="789" spans="1:38" x14ac:dyDescent="0.25">
      <c r="A789">
        <v>1709</v>
      </c>
      <c r="B789" s="1">
        <v>316593.95248401712</v>
      </c>
      <c r="D789">
        <v>1707</v>
      </c>
      <c r="E789" s="1">
        <v>298929.07000000007</v>
      </c>
      <c r="G789">
        <v>1708</v>
      </c>
      <c r="H789" s="1">
        <v>49630.218370238174</v>
      </c>
      <c r="J789">
        <v>1707</v>
      </c>
      <c r="K789">
        <v>167</v>
      </c>
      <c r="AI789">
        <v>1811</v>
      </c>
      <c r="AJ789" t="s">
        <v>929</v>
      </c>
      <c r="AK789">
        <v>418</v>
      </c>
      <c r="AL789" t="s">
        <v>1187</v>
      </c>
    </row>
    <row r="790" spans="1:38" x14ac:dyDescent="0.25">
      <c r="A790">
        <v>1711</v>
      </c>
      <c r="B790" s="1">
        <v>247056.79124877416</v>
      </c>
      <c r="D790">
        <v>1708</v>
      </c>
      <c r="E790" s="1">
        <v>101005.26</v>
      </c>
      <c r="G790">
        <v>1709</v>
      </c>
      <c r="H790" s="1">
        <v>182171.60653306521</v>
      </c>
      <c r="J790">
        <v>1708</v>
      </c>
      <c r="K790">
        <v>42</v>
      </c>
      <c r="AI790">
        <v>1813</v>
      </c>
      <c r="AJ790" t="s">
        <v>930</v>
      </c>
      <c r="AK790">
        <v>418</v>
      </c>
      <c r="AL790" t="s">
        <v>1187</v>
      </c>
    </row>
    <row r="791" spans="1:38" x14ac:dyDescent="0.25">
      <c r="A791">
        <v>1712</v>
      </c>
      <c r="B791" s="1">
        <v>583804.18763109518</v>
      </c>
      <c r="D791">
        <v>1709</v>
      </c>
      <c r="E791" s="1">
        <v>470129.22</v>
      </c>
      <c r="G791">
        <v>1711</v>
      </c>
      <c r="H791" s="1">
        <v>42807.310111213912</v>
      </c>
      <c r="J791">
        <v>1709</v>
      </c>
      <c r="K791">
        <v>151</v>
      </c>
      <c r="AI791">
        <v>1837</v>
      </c>
      <c r="AJ791" t="s">
        <v>931</v>
      </c>
      <c r="AK791">
        <v>418</v>
      </c>
      <c r="AL791" t="s">
        <v>1187</v>
      </c>
    </row>
    <row r="792" spans="1:38" x14ac:dyDescent="0.25">
      <c r="A792">
        <v>1714</v>
      </c>
      <c r="B792" s="1">
        <v>385184.76116563712</v>
      </c>
      <c r="D792">
        <v>1711</v>
      </c>
      <c r="E792" s="1">
        <v>134376.15</v>
      </c>
      <c r="G792">
        <v>1712</v>
      </c>
      <c r="H792" s="1">
        <v>65068.834848272796</v>
      </c>
      <c r="J792">
        <v>1711</v>
      </c>
      <c r="K792">
        <v>43</v>
      </c>
      <c r="AI792">
        <v>1846</v>
      </c>
      <c r="AJ792" t="s">
        <v>932</v>
      </c>
      <c r="AK792">
        <v>418</v>
      </c>
      <c r="AL792" t="s">
        <v>1187</v>
      </c>
    </row>
    <row r="793" spans="1:38" x14ac:dyDescent="0.25">
      <c r="A793">
        <v>1715</v>
      </c>
      <c r="B793" s="1">
        <v>89336.893328257458</v>
      </c>
      <c r="D793">
        <v>1712</v>
      </c>
      <c r="E793" s="1">
        <v>135394.79999999999</v>
      </c>
      <c r="G793">
        <v>1714</v>
      </c>
      <c r="H793" s="1">
        <v>49020.047047026266</v>
      </c>
      <c r="J793">
        <v>1712</v>
      </c>
      <c r="K793">
        <v>46</v>
      </c>
      <c r="AI793">
        <v>1860</v>
      </c>
      <c r="AJ793" t="s">
        <v>933</v>
      </c>
      <c r="AK793">
        <v>418</v>
      </c>
      <c r="AL793" t="s">
        <v>1187</v>
      </c>
    </row>
    <row r="794" spans="1:38" x14ac:dyDescent="0.25">
      <c r="A794">
        <v>1717</v>
      </c>
      <c r="B794" s="1">
        <v>445928.26330656966</v>
      </c>
      <c r="D794">
        <v>1714</v>
      </c>
      <c r="E794" s="1">
        <v>177372.41</v>
      </c>
      <c r="G794">
        <v>1715</v>
      </c>
      <c r="H794" s="1">
        <v>76083.271597426094</v>
      </c>
      <c r="J794">
        <v>1714</v>
      </c>
      <c r="K794">
        <v>86</v>
      </c>
      <c r="AI794">
        <v>1862</v>
      </c>
      <c r="AJ794" t="s">
        <v>934</v>
      </c>
      <c r="AK794">
        <v>418</v>
      </c>
      <c r="AL794" t="s">
        <v>1187</v>
      </c>
    </row>
    <row r="795" spans="1:38" x14ac:dyDescent="0.25">
      <c r="A795">
        <v>1718</v>
      </c>
      <c r="B795" s="1">
        <v>95451.26561816092</v>
      </c>
      <c r="D795">
        <v>1715</v>
      </c>
      <c r="E795" s="1">
        <v>113945.83000000003</v>
      </c>
      <c r="G795">
        <v>1717</v>
      </c>
      <c r="H795" s="1">
        <v>64477.148171560788</v>
      </c>
      <c r="J795">
        <v>1715</v>
      </c>
      <c r="K795">
        <v>64</v>
      </c>
      <c r="AI795">
        <v>1864</v>
      </c>
      <c r="AJ795" t="s">
        <v>935</v>
      </c>
      <c r="AK795">
        <v>418</v>
      </c>
      <c r="AL795" t="s">
        <v>1187</v>
      </c>
    </row>
    <row r="796" spans="1:38" x14ac:dyDescent="0.25">
      <c r="A796">
        <v>1719</v>
      </c>
      <c r="B796" s="1">
        <v>88292.165848117191</v>
      </c>
      <c r="D796">
        <v>1717</v>
      </c>
      <c r="E796" s="1">
        <v>273968.5400000001</v>
      </c>
      <c r="G796">
        <v>1718</v>
      </c>
      <c r="H796" s="1">
        <v>63921.757666216203</v>
      </c>
      <c r="J796">
        <v>1717</v>
      </c>
      <c r="K796">
        <v>123</v>
      </c>
      <c r="AI796">
        <v>1688</v>
      </c>
      <c r="AJ796" t="s">
        <v>936</v>
      </c>
      <c r="AK796">
        <v>419</v>
      </c>
      <c r="AL796" t="s">
        <v>1187</v>
      </c>
    </row>
    <row r="797" spans="1:38" x14ac:dyDescent="0.25">
      <c r="A797">
        <v>1720</v>
      </c>
      <c r="B797" s="1">
        <v>363239.2978228447</v>
      </c>
      <c r="D797">
        <v>1718</v>
      </c>
      <c r="E797" s="1">
        <v>172847.91999999998</v>
      </c>
      <c r="G797">
        <v>1719</v>
      </c>
      <c r="H797" s="1">
        <v>50438.276618965538</v>
      </c>
      <c r="J797">
        <v>1718</v>
      </c>
      <c r="K797">
        <v>48</v>
      </c>
      <c r="AI797">
        <v>1692</v>
      </c>
      <c r="AJ797" t="s">
        <v>937</v>
      </c>
      <c r="AK797">
        <v>419</v>
      </c>
      <c r="AL797" t="s">
        <v>1187</v>
      </c>
    </row>
    <row r="798" spans="1:38" x14ac:dyDescent="0.25">
      <c r="A798">
        <v>1723</v>
      </c>
      <c r="B798" s="1">
        <v>289854.79161270906</v>
      </c>
      <c r="D798">
        <v>1719</v>
      </c>
      <c r="E798" s="1">
        <v>105870.04000000001</v>
      </c>
      <c r="G798">
        <v>1720</v>
      </c>
      <c r="H798" s="1">
        <v>52758.673775898846</v>
      </c>
      <c r="J798">
        <v>1719</v>
      </c>
      <c r="K798">
        <v>41</v>
      </c>
      <c r="AI798">
        <v>1693</v>
      </c>
      <c r="AJ798" t="s">
        <v>938</v>
      </c>
      <c r="AK798">
        <v>419</v>
      </c>
      <c r="AL798" t="s">
        <v>1187</v>
      </c>
    </row>
    <row r="799" spans="1:38" x14ac:dyDescent="0.25">
      <c r="A799">
        <v>1724</v>
      </c>
      <c r="B799" s="1">
        <v>559369.14349205582</v>
      </c>
      <c r="D799">
        <v>1720</v>
      </c>
      <c r="E799" s="1">
        <v>297636.10000000003</v>
      </c>
      <c r="G799">
        <v>1723</v>
      </c>
      <c r="H799" s="1">
        <v>70458.940756890486</v>
      </c>
      <c r="J799">
        <v>1720</v>
      </c>
      <c r="K799">
        <v>68</v>
      </c>
      <c r="AI799">
        <v>1696</v>
      </c>
      <c r="AJ799" t="s">
        <v>939</v>
      </c>
      <c r="AK799">
        <v>419</v>
      </c>
      <c r="AL799" t="s">
        <v>1187</v>
      </c>
    </row>
    <row r="800" spans="1:38" x14ac:dyDescent="0.25">
      <c r="A800">
        <v>1725</v>
      </c>
      <c r="B800" s="1">
        <v>67950.491335206185</v>
      </c>
      <c r="D800">
        <v>1723</v>
      </c>
      <c r="E800" s="1">
        <v>176513.09000000005</v>
      </c>
      <c r="G800">
        <v>1724</v>
      </c>
      <c r="H800" s="1">
        <v>76794.663170988861</v>
      </c>
      <c r="J800">
        <v>1723</v>
      </c>
      <c r="K800">
        <v>85</v>
      </c>
      <c r="AI800">
        <v>1697</v>
      </c>
      <c r="AJ800" t="s">
        <v>940</v>
      </c>
      <c r="AK800">
        <v>419</v>
      </c>
      <c r="AL800" t="s">
        <v>1187</v>
      </c>
    </row>
    <row r="801" spans="1:38" x14ac:dyDescent="0.25">
      <c r="A801">
        <v>1726</v>
      </c>
      <c r="B801" s="1">
        <v>93032.497755173594</v>
      </c>
      <c r="D801">
        <v>1724</v>
      </c>
      <c r="E801" s="1">
        <v>274302.02999999997</v>
      </c>
      <c r="G801">
        <v>1725</v>
      </c>
      <c r="H801" s="1">
        <v>37105.430086365479</v>
      </c>
      <c r="J801">
        <v>1724</v>
      </c>
      <c r="K801">
        <v>109</v>
      </c>
      <c r="AI801">
        <v>1704</v>
      </c>
      <c r="AJ801" t="s">
        <v>941</v>
      </c>
      <c r="AK801">
        <v>419</v>
      </c>
      <c r="AL801" t="s">
        <v>1187</v>
      </c>
    </row>
    <row r="802" spans="1:38" x14ac:dyDescent="0.25">
      <c r="A802">
        <v>1727</v>
      </c>
      <c r="B802" s="1">
        <v>383324.64402318036</v>
      </c>
      <c r="D802">
        <v>1725</v>
      </c>
      <c r="E802" s="1">
        <v>67848.000000000015</v>
      </c>
      <c r="G802">
        <v>1726</v>
      </c>
      <c r="H802" s="1">
        <v>36403.452092665495</v>
      </c>
      <c r="J802">
        <v>1725</v>
      </c>
      <c r="K802">
        <v>28</v>
      </c>
      <c r="AI802">
        <v>1705</v>
      </c>
      <c r="AJ802" t="s">
        <v>942</v>
      </c>
      <c r="AK802">
        <v>419</v>
      </c>
      <c r="AL802" t="s">
        <v>1187</v>
      </c>
    </row>
    <row r="803" spans="1:38" x14ac:dyDescent="0.25">
      <c r="A803">
        <v>1728</v>
      </c>
      <c r="B803" s="1">
        <v>79856.366392171098</v>
      </c>
      <c r="D803">
        <v>1726</v>
      </c>
      <c r="E803" s="1">
        <v>140900.87</v>
      </c>
      <c r="G803">
        <v>1727</v>
      </c>
      <c r="H803" s="1">
        <v>77459.618197982636</v>
      </c>
      <c r="J803">
        <v>1726</v>
      </c>
      <c r="K803">
        <v>41</v>
      </c>
      <c r="AI803">
        <v>1712</v>
      </c>
      <c r="AJ803" t="s">
        <v>943</v>
      </c>
      <c r="AK803">
        <v>419</v>
      </c>
      <c r="AL803" t="s">
        <v>1187</v>
      </c>
    </row>
    <row r="804" spans="1:38" x14ac:dyDescent="0.25">
      <c r="A804">
        <v>1729</v>
      </c>
      <c r="B804" s="1">
        <v>127767.19832274888</v>
      </c>
      <c r="D804">
        <v>1727</v>
      </c>
      <c r="E804" s="1">
        <v>255333.49000000005</v>
      </c>
      <c r="G804">
        <v>1728</v>
      </c>
      <c r="H804" s="1">
        <v>24838.660990960056</v>
      </c>
      <c r="J804">
        <v>1727</v>
      </c>
      <c r="K804">
        <v>71</v>
      </c>
      <c r="AI804">
        <v>1737</v>
      </c>
      <c r="AJ804" t="s">
        <v>944</v>
      </c>
      <c r="AK804">
        <v>419</v>
      </c>
      <c r="AL804" t="s">
        <v>1187</v>
      </c>
    </row>
    <row r="805" spans="1:38" x14ac:dyDescent="0.25">
      <c r="A805">
        <v>1730</v>
      </c>
      <c r="B805" s="1">
        <v>102478.81553963904</v>
      </c>
      <c r="D805">
        <v>1728</v>
      </c>
      <c r="E805" s="1">
        <v>121985.72000000002</v>
      </c>
      <c r="G805">
        <v>1729</v>
      </c>
      <c r="H805" s="1">
        <v>120837.72030376851</v>
      </c>
      <c r="J805">
        <v>1728</v>
      </c>
      <c r="K805">
        <v>44</v>
      </c>
      <c r="AI805">
        <v>1738</v>
      </c>
      <c r="AJ805" t="s">
        <v>945</v>
      </c>
      <c r="AK805">
        <v>419</v>
      </c>
      <c r="AL805" t="s">
        <v>1187</v>
      </c>
    </row>
    <row r="806" spans="1:38" x14ac:dyDescent="0.25">
      <c r="A806">
        <v>1731</v>
      </c>
      <c r="B806" s="1">
        <v>141409.46896664711</v>
      </c>
      <c r="D806">
        <v>1729</v>
      </c>
      <c r="E806" s="1">
        <v>221105.78999999998</v>
      </c>
      <c r="G806">
        <v>1730</v>
      </c>
      <c r="H806" s="1">
        <v>46480.818750500795</v>
      </c>
      <c r="J806">
        <v>1729</v>
      </c>
      <c r="K806">
        <v>91</v>
      </c>
      <c r="AI806">
        <v>1748</v>
      </c>
      <c r="AJ806" t="s">
        <v>946</v>
      </c>
      <c r="AK806">
        <v>419</v>
      </c>
      <c r="AL806" t="s">
        <v>1187</v>
      </c>
    </row>
    <row r="807" spans="1:38" x14ac:dyDescent="0.25">
      <c r="A807">
        <v>1732</v>
      </c>
      <c r="B807" s="1">
        <v>309465.5647013525</v>
      </c>
      <c r="D807">
        <v>1730</v>
      </c>
      <c r="E807" s="1">
        <v>159709.22000000003</v>
      </c>
      <c r="G807">
        <v>1731</v>
      </c>
      <c r="H807" s="1">
        <v>95830.485232534091</v>
      </c>
      <c r="J807">
        <v>1730</v>
      </c>
      <c r="K807">
        <v>34</v>
      </c>
      <c r="AI807">
        <v>1775</v>
      </c>
      <c r="AJ807" t="s">
        <v>947</v>
      </c>
      <c r="AK807">
        <v>419</v>
      </c>
      <c r="AL807" t="s">
        <v>1187</v>
      </c>
    </row>
    <row r="808" spans="1:38" x14ac:dyDescent="0.25">
      <c r="A808">
        <v>1733</v>
      </c>
      <c r="B808" s="1">
        <v>219098.67054606997</v>
      </c>
      <c r="D808">
        <v>1731</v>
      </c>
      <c r="E808" s="1">
        <v>156756.22</v>
      </c>
      <c r="G808">
        <v>1732</v>
      </c>
      <c r="H808" s="1">
        <v>70321.013094947135</v>
      </c>
      <c r="J808">
        <v>1731</v>
      </c>
      <c r="K808">
        <v>57</v>
      </c>
      <c r="AI808">
        <v>1780</v>
      </c>
      <c r="AJ808" t="s">
        <v>948</v>
      </c>
      <c r="AK808">
        <v>419</v>
      </c>
      <c r="AL808" t="s">
        <v>1187</v>
      </c>
    </row>
    <row r="809" spans="1:38" x14ac:dyDescent="0.25">
      <c r="A809">
        <v>1734</v>
      </c>
      <c r="B809" s="1">
        <v>207488.54640957364</v>
      </c>
      <c r="D809">
        <v>1732</v>
      </c>
      <c r="E809" s="1">
        <v>308147.27</v>
      </c>
      <c r="G809">
        <v>1733</v>
      </c>
      <c r="H809" s="1">
        <v>94594.496009526847</v>
      </c>
      <c r="J809">
        <v>1732</v>
      </c>
      <c r="K809">
        <v>84</v>
      </c>
      <c r="AI809">
        <v>1797</v>
      </c>
      <c r="AJ809" t="s">
        <v>949</v>
      </c>
      <c r="AK809">
        <v>419</v>
      </c>
      <c r="AL809" t="s">
        <v>1187</v>
      </c>
    </row>
    <row r="810" spans="1:38" x14ac:dyDescent="0.25">
      <c r="A810">
        <v>1737</v>
      </c>
      <c r="B810" s="1">
        <v>284075.19510626956</v>
      </c>
      <c r="D810">
        <v>1733</v>
      </c>
      <c r="E810" s="1">
        <v>224275.12</v>
      </c>
      <c r="G810">
        <v>1734</v>
      </c>
      <c r="H810" s="1">
        <v>36824.486314724316</v>
      </c>
      <c r="J810">
        <v>1733</v>
      </c>
      <c r="K810">
        <v>86</v>
      </c>
      <c r="AI810">
        <v>1825</v>
      </c>
      <c r="AJ810" t="s">
        <v>950</v>
      </c>
      <c r="AK810">
        <v>419</v>
      </c>
      <c r="AL810" t="s">
        <v>1187</v>
      </c>
    </row>
    <row r="811" spans="1:38" x14ac:dyDescent="0.25">
      <c r="A811">
        <v>1738</v>
      </c>
      <c r="B811" s="1">
        <v>512978.93501356972</v>
      </c>
      <c r="D811">
        <v>1734</v>
      </c>
      <c r="E811" s="1">
        <v>159164.81</v>
      </c>
      <c r="G811">
        <v>1737</v>
      </c>
      <c r="H811" s="1">
        <v>62586.642435114765</v>
      </c>
      <c r="J811">
        <v>1734</v>
      </c>
      <c r="K811">
        <v>74</v>
      </c>
      <c r="AI811">
        <v>1853</v>
      </c>
      <c r="AJ811" t="s">
        <v>951</v>
      </c>
      <c r="AK811">
        <v>419</v>
      </c>
      <c r="AL811" t="s">
        <v>1187</v>
      </c>
    </row>
    <row r="812" spans="1:38" x14ac:dyDescent="0.25">
      <c r="A812">
        <v>1739</v>
      </c>
      <c r="B812" s="1">
        <v>454034.2507465416</v>
      </c>
      <c r="D812">
        <v>1737</v>
      </c>
      <c r="E812" s="1">
        <v>135585.64999999997</v>
      </c>
      <c r="G812">
        <v>1738</v>
      </c>
      <c r="H812" s="1">
        <v>68330.033612550294</v>
      </c>
      <c r="J812">
        <v>1737</v>
      </c>
      <c r="K812">
        <v>68</v>
      </c>
      <c r="AI812">
        <v>2049</v>
      </c>
      <c r="AJ812" t="s">
        <v>952</v>
      </c>
      <c r="AK812">
        <v>419</v>
      </c>
      <c r="AL812" t="s">
        <v>1187</v>
      </c>
    </row>
    <row r="813" spans="1:38" x14ac:dyDescent="0.25">
      <c r="A813">
        <v>1740</v>
      </c>
      <c r="B813" s="1">
        <v>127049.78933871951</v>
      </c>
      <c r="D813">
        <v>1738</v>
      </c>
      <c r="E813" s="1">
        <v>127800.57</v>
      </c>
      <c r="G813">
        <v>1739</v>
      </c>
      <c r="H813" s="1">
        <v>67436.483496933099</v>
      </c>
      <c r="J813">
        <v>1738</v>
      </c>
      <c r="K813">
        <v>116</v>
      </c>
      <c r="AI813">
        <v>2060</v>
      </c>
      <c r="AJ813" t="s">
        <v>953</v>
      </c>
      <c r="AK813">
        <v>419</v>
      </c>
      <c r="AL813" t="s">
        <v>1187</v>
      </c>
    </row>
    <row r="814" spans="1:38" x14ac:dyDescent="0.25">
      <c r="A814">
        <v>1741</v>
      </c>
      <c r="B814" s="1">
        <v>140900.18834615563</v>
      </c>
      <c r="D814">
        <v>1739</v>
      </c>
      <c r="E814" s="1">
        <v>203661.11000000002</v>
      </c>
      <c r="G814">
        <v>1740</v>
      </c>
      <c r="H814" s="1">
        <v>59963.172413408123</v>
      </c>
      <c r="J814">
        <v>1739</v>
      </c>
      <c r="K814">
        <v>92</v>
      </c>
      <c r="AI814">
        <v>2065</v>
      </c>
      <c r="AJ814" t="s">
        <v>954</v>
      </c>
      <c r="AK814">
        <v>419</v>
      </c>
      <c r="AL814" t="s">
        <v>1187</v>
      </c>
    </row>
    <row r="815" spans="1:38" x14ac:dyDescent="0.25">
      <c r="A815">
        <v>1742</v>
      </c>
      <c r="B815" s="1">
        <v>169196.46736186428</v>
      </c>
      <c r="D815">
        <v>1740</v>
      </c>
      <c r="E815" s="1">
        <v>202191.49000000002</v>
      </c>
      <c r="G815">
        <v>1741</v>
      </c>
      <c r="H815" s="1">
        <v>90957.846649099709</v>
      </c>
      <c r="J815">
        <v>1740</v>
      </c>
      <c r="K815">
        <v>59</v>
      </c>
      <c r="AI815">
        <v>2069</v>
      </c>
      <c r="AJ815" t="s">
        <v>955</v>
      </c>
      <c r="AK815">
        <v>419</v>
      </c>
      <c r="AL815" t="s">
        <v>1187</v>
      </c>
    </row>
    <row r="816" spans="1:38" x14ac:dyDescent="0.25">
      <c r="A816">
        <v>1743</v>
      </c>
      <c r="B816" s="1">
        <v>170676.96646757133</v>
      </c>
      <c r="D816">
        <v>1741</v>
      </c>
      <c r="E816" s="1">
        <v>237881.61999999997</v>
      </c>
      <c r="G816">
        <v>1742</v>
      </c>
      <c r="H816" s="1">
        <v>44530.00084130279</v>
      </c>
      <c r="J816">
        <v>1741</v>
      </c>
      <c r="K816">
        <v>64</v>
      </c>
      <c r="AI816">
        <v>2095</v>
      </c>
      <c r="AJ816" t="s">
        <v>956</v>
      </c>
      <c r="AK816">
        <v>419</v>
      </c>
      <c r="AL816" t="s">
        <v>1187</v>
      </c>
    </row>
    <row r="817" spans="1:38" x14ac:dyDescent="0.25">
      <c r="A817">
        <v>1744</v>
      </c>
      <c r="B817" s="1">
        <v>217019.98474152567</v>
      </c>
      <c r="D817">
        <v>1742</v>
      </c>
      <c r="E817" s="1">
        <v>179547.83</v>
      </c>
      <c r="G817">
        <v>1743</v>
      </c>
      <c r="H817" s="1">
        <v>40012.00044098682</v>
      </c>
      <c r="J817">
        <v>1742</v>
      </c>
      <c r="K817">
        <v>33</v>
      </c>
      <c r="AI817">
        <v>2101</v>
      </c>
      <c r="AJ817" t="s">
        <v>957</v>
      </c>
      <c r="AK817">
        <v>419</v>
      </c>
      <c r="AL817" t="s">
        <v>1187</v>
      </c>
    </row>
    <row r="818" spans="1:38" x14ac:dyDescent="0.25">
      <c r="A818">
        <v>1745</v>
      </c>
      <c r="B818" s="1">
        <v>97704.714596792066</v>
      </c>
      <c r="D818">
        <v>1743</v>
      </c>
      <c r="E818" s="1">
        <v>176921.28</v>
      </c>
      <c r="G818">
        <v>1744</v>
      </c>
      <c r="H818" s="1">
        <v>36801.597757906929</v>
      </c>
      <c r="J818">
        <v>1743</v>
      </c>
      <c r="K818">
        <v>38</v>
      </c>
      <c r="AI818">
        <v>2105</v>
      </c>
      <c r="AJ818" t="s">
        <v>958</v>
      </c>
      <c r="AK818">
        <v>419</v>
      </c>
      <c r="AL818" t="s">
        <v>1187</v>
      </c>
    </row>
    <row r="819" spans="1:38" x14ac:dyDescent="0.25">
      <c r="A819">
        <v>1746</v>
      </c>
      <c r="B819" s="1">
        <v>62011.56545938916</v>
      </c>
      <c r="D819">
        <v>1744</v>
      </c>
      <c r="E819" s="1">
        <v>252621.91999999998</v>
      </c>
      <c r="G819">
        <v>1745</v>
      </c>
      <c r="H819" s="1">
        <v>17509.246697074028</v>
      </c>
      <c r="J819">
        <v>1744</v>
      </c>
      <c r="K819">
        <v>50</v>
      </c>
      <c r="AI819">
        <v>2116</v>
      </c>
      <c r="AJ819" t="s">
        <v>959</v>
      </c>
      <c r="AK819">
        <v>419</v>
      </c>
      <c r="AL819" t="s">
        <v>1187</v>
      </c>
    </row>
    <row r="820" spans="1:38" x14ac:dyDescent="0.25">
      <c r="A820">
        <v>1747</v>
      </c>
      <c r="B820" s="1">
        <v>97880.273301853173</v>
      </c>
      <c r="D820">
        <v>1745</v>
      </c>
      <c r="E820" s="1">
        <v>100142.25</v>
      </c>
      <c r="G820">
        <v>1746</v>
      </c>
      <c r="H820" s="1">
        <v>32694.790104787608</v>
      </c>
      <c r="J820">
        <v>1745</v>
      </c>
      <c r="K820">
        <v>27</v>
      </c>
      <c r="AI820">
        <v>2121</v>
      </c>
      <c r="AJ820" t="s">
        <v>960</v>
      </c>
      <c r="AK820">
        <v>419</v>
      </c>
      <c r="AL820" t="s">
        <v>1187</v>
      </c>
    </row>
    <row r="821" spans="1:38" x14ac:dyDescent="0.25">
      <c r="A821">
        <v>1748</v>
      </c>
      <c r="B821" s="1">
        <v>478020.33113750978</v>
      </c>
      <c r="D821">
        <v>1746</v>
      </c>
      <c r="E821" s="1">
        <v>106412.23000000001</v>
      </c>
      <c r="G821">
        <v>1747</v>
      </c>
      <c r="H821" s="1">
        <v>48279.501469563722</v>
      </c>
      <c r="J821">
        <v>1746</v>
      </c>
      <c r="K821">
        <v>27</v>
      </c>
      <c r="AI821">
        <v>81</v>
      </c>
      <c r="AJ821" t="s">
        <v>961</v>
      </c>
      <c r="AK821">
        <v>510</v>
      </c>
      <c r="AL821" t="s">
        <v>1188</v>
      </c>
    </row>
    <row r="822" spans="1:38" x14ac:dyDescent="0.25">
      <c r="A822">
        <v>1749</v>
      </c>
      <c r="B822" s="1">
        <v>242185.55895847315</v>
      </c>
      <c r="D822">
        <v>1747</v>
      </c>
      <c r="E822" s="1">
        <v>183700.62999999998</v>
      </c>
      <c r="G822">
        <v>1748</v>
      </c>
      <c r="H822" s="1">
        <v>48954.004891316959</v>
      </c>
      <c r="J822">
        <v>1747</v>
      </c>
      <c r="K822">
        <v>49</v>
      </c>
      <c r="AI822">
        <v>136</v>
      </c>
      <c r="AJ822" t="s">
        <v>962</v>
      </c>
      <c r="AK822">
        <v>510</v>
      </c>
      <c r="AL822" t="s">
        <v>1188</v>
      </c>
    </row>
    <row r="823" spans="1:38" x14ac:dyDescent="0.25">
      <c r="A823">
        <v>1750</v>
      </c>
      <c r="B823" s="1">
        <v>39173.139867487116</v>
      </c>
      <c r="D823">
        <v>1748</v>
      </c>
      <c r="E823" s="1">
        <v>101237.01000000002</v>
      </c>
      <c r="G823">
        <v>1749</v>
      </c>
      <c r="H823" s="1">
        <v>74447.113877731346</v>
      </c>
      <c r="J823">
        <v>1748</v>
      </c>
      <c r="K823">
        <v>59</v>
      </c>
      <c r="AI823">
        <v>186</v>
      </c>
      <c r="AJ823" t="s">
        <v>963</v>
      </c>
      <c r="AK823">
        <v>510</v>
      </c>
      <c r="AL823" t="s">
        <v>1188</v>
      </c>
    </row>
    <row r="824" spans="1:38" x14ac:dyDescent="0.25">
      <c r="A824">
        <v>1751</v>
      </c>
      <c r="B824" s="1">
        <v>231968.49072631379</v>
      </c>
      <c r="D824">
        <v>1749</v>
      </c>
      <c r="E824" s="1">
        <v>192446.43999999997</v>
      </c>
      <c r="G824">
        <v>1750</v>
      </c>
      <c r="H824" s="1">
        <v>46123.80294935331</v>
      </c>
      <c r="J824">
        <v>1749</v>
      </c>
      <c r="K824">
        <v>97</v>
      </c>
      <c r="AI824">
        <v>220</v>
      </c>
      <c r="AJ824" t="s">
        <v>964</v>
      </c>
      <c r="AK824">
        <v>510</v>
      </c>
      <c r="AL824" t="s">
        <v>1188</v>
      </c>
    </row>
    <row r="825" spans="1:38" x14ac:dyDescent="0.25">
      <c r="A825">
        <v>1752</v>
      </c>
      <c r="B825" s="1">
        <v>406201.60263490712</v>
      </c>
      <c r="D825">
        <v>1750</v>
      </c>
      <c r="E825" s="1">
        <v>86273.430000000022</v>
      </c>
      <c r="G825">
        <v>1751</v>
      </c>
      <c r="H825" s="1">
        <v>102250.20611978119</v>
      </c>
      <c r="J825">
        <v>1750</v>
      </c>
      <c r="K825">
        <v>32</v>
      </c>
      <c r="AI825">
        <v>248</v>
      </c>
      <c r="AJ825" t="s">
        <v>965</v>
      </c>
      <c r="AK825">
        <v>510</v>
      </c>
      <c r="AL825" t="s">
        <v>1188</v>
      </c>
    </row>
    <row r="826" spans="1:38" x14ac:dyDescent="0.25">
      <c r="A826">
        <v>1753</v>
      </c>
      <c r="B826" s="1">
        <v>230710.72457153286</v>
      </c>
      <c r="D826">
        <v>1751</v>
      </c>
      <c r="E826" s="1">
        <v>374414.24</v>
      </c>
      <c r="G826">
        <v>1752</v>
      </c>
      <c r="H826" s="1">
        <v>57142.793321008052</v>
      </c>
      <c r="J826">
        <v>1751</v>
      </c>
      <c r="K826">
        <v>168</v>
      </c>
      <c r="AI826">
        <v>249</v>
      </c>
      <c r="AJ826" t="s">
        <v>966</v>
      </c>
      <c r="AK826">
        <v>510</v>
      </c>
      <c r="AL826" t="s">
        <v>1188</v>
      </c>
    </row>
    <row r="827" spans="1:38" x14ac:dyDescent="0.25">
      <c r="A827">
        <v>1754</v>
      </c>
      <c r="B827" s="1">
        <v>157539.75810458153</v>
      </c>
      <c r="D827">
        <v>1752</v>
      </c>
      <c r="E827" s="1">
        <v>119528.44000000002</v>
      </c>
      <c r="G827">
        <v>1753</v>
      </c>
      <c r="H827" s="1">
        <v>85890.864184587059</v>
      </c>
      <c r="J827">
        <v>1752</v>
      </c>
      <c r="K827">
        <v>53</v>
      </c>
      <c r="AI827">
        <v>322</v>
      </c>
      <c r="AJ827" t="s">
        <v>967</v>
      </c>
      <c r="AK827">
        <v>510</v>
      </c>
      <c r="AL827" t="s">
        <v>1188</v>
      </c>
    </row>
    <row r="828" spans="1:38" x14ac:dyDescent="0.25">
      <c r="A828">
        <v>1755</v>
      </c>
      <c r="B828" s="1">
        <v>92619.543796659316</v>
      </c>
      <c r="D828">
        <v>1753</v>
      </c>
      <c r="E828" s="1">
        <v>300192.24</v>
      </c>
      <c r="G828">
        <v>1754</v>
      </c>
      <c r="H828" s="1">
        <v>23807.686123736014</v>
      </c>
      <c r="J828">
        <v>1753</v>
      </c>
      <c r="K828">
        <v>103</v>
      </c>
      <c r="AI828">
        <v>324</v>
      </c>
      <c r="AJ828" t="s">
        <v>968</v>
      </c>
      <c r="AK828">
        <v>510</v>
      </c>
      <c r="AL828" t="s">
        <v>1188</v>
      </c>
    </row>
    <row r="829" spans="1:38" x14ac:dyDescent="0.25">
      <c r="A829">
        <v>1756</v>
      </c>
      <c r="B829" s="1">
        <v>243314.34619507837</v>
      </c>
      <c r="D829">
        <v>1754</v>
      </c>
      <c r="E829" s="1">
        <v>161703.54</v>
      </c>
      <c r="G829">
        <v>1755</v>
      </c>
      <c r="H829" s="1">
        <v>19313.444439330411</v>
      </c>
      <c r="J829">
        <v>1754</v>
      </c>
      <c r="K829">
        <v>36</v>
      </c>
      <c r="AI829">
        <v>348</v>
      </c>
      <c r="AJ829" t="s">
        <v>969</v>
      </c>
      <c r="AK829">
        <v>510</v>
      </c>
      <c r="AL829" t="s">
        <v>1188</v>
      </c>
    </row>
    <row r="830" spans="1:38" x14ac:dyDescent="0.25">
      <c r="A830">
        <v>1759</v>
      </c>
      <c r="B830" s="1">
        <v>56602.57893140673</v>
      </c>
      <c r="D830">
        <v>1755</v>
      </c>
      <c r="E830" s="1">
        <v>151699.82</v>
      </c>
      <c r="G830">
        <v>1756</v>
      </c>
      <c r="H830" s="1">
        <v>40176.194048102254</v>
      </c>
      <c r="J830">
        <v>1755</v>
      </c>
      <c r="K830">
        <v>44</v>
      </c>
      <c r="AI830">
        <v>406</v>
      </c>
      <c r="AJ830" t="s">
        <v>970</v>
      </c>
      <c r="AK830">
        <v>510</v>
      </c>
      <c r="AL830" t="s">
        <v>1188</v>
      </c>
    </row>
    <row r="831" spans="1:38" x14ac:dyDescent="0.25">
      <c r="A831">
        <v>1763</v>
      </c>
      <c r="B831" s="1">
        <v>125971.39475142444</v>
      </c>
      <c r="D831">
        <v>1756</v>
      </c>
      <c r="E831" s="1">
        <v>0</v>
      </c>
      <c r="G831">
        <v>1759</v>
      </c>
      <c r="H831" s="1">
        <v>55799.645570441498</v>
      </c>
      <c r="J831">
        <v>1756</v>
      </c>
      <c r="K831">
        <v>35</v>
      </c>
      <c r="AI831">
        <v>451</v>
      </c>
      <c r="AJ831" t="s">
        <v>971</v>
      </c>
      <c r="AK831">
        <v>510</v>
      </c>
      <c r="AL831" t="s">
        <v>1188</v>
      </c>
    </row>
    <row r="832" spans="1:38" x14ac:dyDescent="0.25">
      <c r="A832">
        <v>1764</v>
      </c>
      <c r="B832" s="1">
        <v>99026.761314112271</v>
      </c>
      <c r="D832">
        <v>1759</v>
      </c>
      <c r="E832" s="1">
        <v>92281.330000000016</v>
      </c>
      <c r="G832">
        <v>1763</v>
      </c>
      <c r="H832" s="1">
        <v>23522.469625041122</v>
      </c>
      <c r="J832">
        <v>1759</v>
      </c>
      <c r="K832">
        <v>37</v>
      </c>
      <c r="AI832">
        <v>943</v>
      </c>
      <c r="AJ832" t="s">
        <v>972</v>
      </c>
      <c r="AK832">
        <v>510</v>
      </c>
      <c r="AL832" t="s">
        <v>1188</v>
      </c>
    </row>
    <row r="833" spans="1:38" x14ac:dyDescent="0.25">
      <c r="A833">
        <v>1765</v>
      </c>
      <c r="B833" s="1">
        <v>108483.48744585444</v>
      </c>
      <c r="D833">
        <v>1763</v>
      </c>
      <c r="E833" s="1">
        <v>167819.19</v>
      </c>
      <c r="G833">
        <v>1764</v>
      </c>
      <c r="H833" s="1">
        <v>85237.409624190928</v>
      </c>
      <c r="J833">
        <v>1763</v>
      </c>
      <c r="K833">
        <v>35</v>
      </c>
      <c r="AI833">
        <v>952</v>
      </c>
      <c r="AJ833" t="s">
        <v>973</v>
      </c>
      <c r="AK833">
        <v>510</v>
      </c>
      <c r="AL833" t="s">
        <v>1188</v>
      </c>
    </row>
    <row r="834" spans="1:38" x14ac:dyDescent="0.25">
      <c r="A834">
        <v>1766</v>
      </c>
      <c r="B834" s="1">
        <v>554900.71889406431</v>
      </c>
      <c r="D834">
        <v>1764</v>
      </c>
      <c r="E834" s="1">
        <v>101310.45999999999</v>
      </c>
      <c r="G834">
        <v>1765</v>
      </c>
      <c r="H834" s="1">
        <v>42293.527473152069</v>
      </c>
      <c r="J834">
        <v>1764</v>
      </c>
      <c r="K834">
        <v>65</v>
      </c>
      <c r="AI834">
        <v>953</v>
      </c>
      <c r="AJ834" t="s">
        <v>974</v>
      </c>
      <c r="AK834">
        <v>510</v>
      </c>
      <c r="AL834" t="s">
        <v>1188</v>
      </c>
    </row>
    <row r="835" spans="1:38" x14ac:dyDescent="0.25">
      <c r="A835">
        <v>1770</v>
      </c>
      <c r="B835" s="1">
        <v>193898.11047970862</v>
      </c>
      <c r="D835">
        <v>1765</v>
      </c>
      <c r="E835" s="1">
        <v>154221.87</v>
      </c>
      <c r="G835">
        <v>1766</v>
      </c>
      <c r="H835" s="1">
        <v>68443.631369932104</v>
      </c>
      <c r="J835">
        <v>1765</v>
      </c>
      <c r="K835">
        <v>51</v>
      </c>
      <c r="AI835">
        <v>1458</v>
      </c>
      <c r="AJ835" t="s">
        <v>975</v>
      </c>
      <c r="AK835">
        <v>510</v>
      </c>
      <c r="AL835" t="s">
        <v>1188</v>
      </c>
    </row>
    <row r="836" spans="1:38" x14ac:dyDescent="0.25">
      <c r="A836">
        <v>1771</v>
      </c>
      <c r="B836" s="1">
        <v>75729.730339239177</v>
      </c>
      <c r="D836">
        <v>1766</v>
      </c>
      <c r="E836" s="1">
        <v>0</v>
      </c>
      <c r="G836">
        <v>1770</v>
      </c>
      <c r="H836" s="1">
        <v>77217.941122506643</v>
      </c>
      <c r="J836">
        <v>1766</v>
      </c>
      <c r="K836">
        <v>113</v>
      </c>
      <c r="AI836">
        <v>1464</v>
      </c>
      <c r="AJ836" t="s">
        <v>976</v>
      </c>
      <c r="AK836">
        <v>510</v>
      </c>
      <c r="AL836" t="s">
        <v>1188</v>
      </c>
    </row>
    <row r="837" spans="1:38" x14ac:dyDescent="0.25">
      <c r="A837">
        <v>1772</v>
      </c>
      <c r="B837" s="1">
        <v>226924.45635845032</v>
      </c>
      <c r="D837">
        <v>1770</v>
      </c>
      <c r="E837" s="1">
        <v>169046.89000000004</v>
      </c>
      <c r="G837">
        <v>1771</v>
      </c>
      <c r="H837" s="1">
        <v>35940.195720706346</v>
      </c>
      <c r="J837">
        <v>1770</v>
      </c>
      <c r="K837">
        <v>76</v>
      </c>
      <c r="AI837">
        <v>1473</v>
      </c>
      <c r="AJ837" t="s">
        <v>977</v>
      </c>
      <c r="AK837">
        <v>510</v>
      </c>
      <c r="AL837" t="s">
        <v>1188</v>
      </c>
    </row>
    <row r="838" spans="1:38" x14ac:dyDescent="0.25">
      <c r="A838">
        <v>1773</v>
      </c>
      <c r="B838" s="1">
        <v>578586.97131933761</v>
      </c>
      <c r="D838">
        <v>1771</v>
      </c>
      <c r="E838" s="1">
        <v>101281.57</v>
      </c>
      <c r="G838">
        <v>1772</v>
      </c>
      <c r="H838" s="1">
        <v>93608.874063075622</v>
      </c>
      <c r="J838">
        <v>1771</v>
      </c>
      <c r="K838">
        <v>27</v>
      </c>
      <c r="AI838">
        <v>1483</v>
      </c>
      <c r="AJ838" t="s">
        <v>978</v>
      </c>
      <c r="AK838">
        <v>510</v>
      </c>
      <c r="AL838" t="s">
        <v>1188</v>
      </c>
    </row>
    <row r="839" spans="1:38" x14ac:dyDescent="0.25">
      <c r="A839">
        <v>1775</v>
      </c>
      <c r="B839" s="1">
        <v>340436.98088649596</v>
      </c>
      <c r="D839">
        <v>1772</v>
      </c>
      <c r="E839" s="1">
        <v>98652.469999999987</v>
      </c>
      <c r="G839">
        <v>1773</v>
      </c>
      <c r="H839" s="1">
        <v>121024.42821477039</v>
      </c>
      <c r="J839">
        <v>1772</v>
      </c>
      <c r="K839">
        <v>86</v>
      </c>
      <c r="AI839">
        <v>1502</v>
      </c>
      <c r="AJ839" t="s">
        <v>979</v>
      </c>
      <c r="AK839">
        <v>510</v>
      </c>
      <c r="AL839" t="s">
        <v>1188</v>
      </c>
    </row>
    <row r="840" spans="1:38" x14ac:dyDescent="0.25">
      <c r="A840">
        <v>1777</v>
      </c>
      <c r="B840" s="1">
        <v>66777.240037382348</v>
      </c>
      <c r="D840">
        <v>1773</v>
      </c>
      <c r="E840" s="1">
        <v>232322.08999999997</v>
      </c>
      <c r="G840">
        <v>1775</v>
      </c>
      <c r="H840" s="1">
        <v>56025.551500944763</v>
      </c>
      <c r="J840">
        <v>1773</v>
      </c>
      <c r="K840">
        <v>120</v>
      </c>
      <c r="AI840">
        <v>1506</v>
      </c>
      <c r="AJ840" t="s">
        <v>980</v>
      </c>
      <c r="AK840">
        <v>510</v>
      </c>
      <c r="AL840" t="s">
        <v>1188</v>
      </c>
    </row>
    <row r="841" spans="1:38" x14ac:dyDescent="0.25">
      <c r="A841">
        <v>1779</v>
      </c>
      <c r="B841" s="1">
        <v>187319.26421755052</v>
      </c>
      <c r="D841">
        <v>1775</v>
      </c>
      <c r="E841" s="1">
        <v>93736.200000000012</v>
      </c>
      <c r="G841">
        <v>1777</v>
      </c>
      <c r="H841" s="1">
        <v>39405.017976416246</v>
      </c>
      <c r="J841">
        <v>1775</v>
      </c>
      <c r="K841">
        <v>90</v>
      </c>
      <c r="AI841">
        <v>1867</v>
      </c>
      <c r="AJ841" t="s">
        <v>981</v>
      </c>
      <c r="AK841">
        <v>510</v>
      </c>
      <c r="AL841" t="s">
        <v>1188</v>
      </c>
    </row>
    <row r="842" spans="1:38" x14ac:dyDescent="0.25">
      <c r="A842">
        <v>1780</v>
      </c>
      <c r="B842" s="1">
        <v>796547.86100518494</v>
      </c>
      <c r="D842">
        <v>1777</v>
      </c>
      <c r="E842" s="1">
        <v>154917.08000000002</v>
      </c>
      <c r="G842">
        <v>1779</v>
      </c>
      <c r="H842" s="1">
        <v>55733.23432715689</v>
      </c>
      <c r="J842">
        <v>1777</v>
      </c>
      <c r="K842">
        <v>41</v>
      </c>
      <c r="AI842">
        <v>1886</v>
      </c>
      <c r="AJ842" t="s">
        <v>982</v>
      </c>
      <c r="AK842">
        <v>510</v>
      </c>
      <c r="AL842" t="s">
        <v>1188</v>
      </c>
    </row>
    <row r="843" spans="1:38" x14ac:dyDescent="0.25">
      <c r="A843">
        <v>1781</v>
      </c>
      <c r="B843" s="1">
        <v>436590.56640591542</v>
      </c>
      <c r="D843">
        <v>1779</v>
      </c>
      <c r="E843" s="1">
        <v>168098.11999999997</v>
      </c>
      <c r="G843">
        <v>1780</v>
      </c>
      <c r="H843" s="1">
        <v>103203.75047702796</v>
      </c>
      <c r="J843">
        <v>1779</v>
      </c>
      <c r="K843">
        <v>50</v>
      </c>
      <c r="AI843">
        <v>2042</v>
      </c>
      <c r="AJ843" t="s">
        <v>983</v>
      </c>
      <c r="AK843">
        <v>510</v>
      </c>
      <c r="AL843" t="s">
        <v>1188</v>
      </c>
    </row>
    <row r="844" spans="1:38" x14ac:dyDescent="0.25">
      <c r="A844">
        <v>1782</v>
      </c>
      <c r="B844" s="1">
        <v>200621.00371098332</v>
      </c>
      <c r="D844">
        <v>1780</v>
      </c>
      <c r="E844" s="1">
        <v>251664.80000000002</v>
      </c>
      <c r="G844">
        <v>1781</v>
      </c>
      <c r="H844" s="1">
        <v>53351.265152766704</v>
      </c>
      <c r="J844">
        <v>1780</v>
      </c>
      <c r="K844">
        <v>204</v>
      </c>
      <c r="AI844">
        <v>2045</v>
      </c>
      <c r="AJ844" t="s">
        <v>984</v>
      </c>
      <c r="AK844">
        <v>510</v>
      </c>
      <c r="AL844" t="s">
        <v>1188</v>
      </c>
    </row>
    <row r="845" spans="1:38" x14ac:dyDescent="0.25">
      <c r="A845">
        <v>1783</v>
      </c>
      <c r="B845" s="1">
        <v>33525.879129174311</v>
      </c>
      <c r="D845">
        <v>1781</v>
      </c>
      <c r="E845" s="1">
        <v>178876.62000000002</v>
      </c>
      <c r="G845">
        <v>1782</v>
      </c>
      <c r="H845" s="1">
        <v>33343.289317012634</v>
      </c>
      <c r="J845">
        <v>1781</v>
      </c>
      <c r="K845">
        <v>89</v>
      </c>
      <c r="AI845">
        <v>2064</v>
      </c>
      <c r="AJ845" t="s">
        <v>985</v>
      </c>
      <c r="AK845">
        <v>510</v>
      </c>
      <c r="AL845" t="s">
        <v>1188</v>
      </c>
    </row>
    <row r="846" spans="1:38" x14ac:dyDescent="0.25">
      <c r="A846">
        <v>1785</v>
      </c>
      <c r="B846" s="1">
        <v>82514.788907087655</v>
      </c>
      <c r="D846">
        <v>1782</v>
      </c>
      <c r="E846" s="1">
        <v>124513.16000000003</v>
      </c>
      <c r="G846">
        <v>1783</v>
      </c>
      <c r="H846" s="1">
        <v>24705.999506292483</v>
      </c>
      <c r="J846">
        <v>1782</v>
      </c>
      <c r="K846">
        <v>110</v>
      </c>
      <c r="AI846">
        <v>2066</v>
      </c>
      <c r="AJ846" t="s">
        <v>986</v>
      </c>
      <c r="AK846">
        <v>510</v>
      </c>
      <c r="AL846" t="s">
        <v>1188</v>
      </c>
    </row>
    <row r="847" spans="1:38" x14ac:dyDescent="0.25">
      <c r="A847">
        <v>1786</v>
      </c>
      <c r="B847" s="1">
        <v>142705.89971872154</v>
      </c>
      <c r="D847">
        <v>1783</v>
      </c>
      <c r="E847" s="1">
        <v>75595.86</v>
      </c>
      <c r="G847">
        <v>1785</v>
      </c>
      <c r="H847" s="1">
        <v>44604.280658558913</v>
      </c>
      <c r="J847">
        <v>1783</v>
      </c>
      <c r="K847">
        <v>32</v>
      </c>
      <c r="AI847">
        <v>2071</v>
      </c>
      <c r="AJ847" t="s">
        <v>987</v>
      </c>
      <c r="AK847">
        <v>510</v>
      </c>
      <c r="AL847" t="s">
        <v>1188</v>
      </c>
    </row>
    <row r="848" spans="1:38" x14ac:dyDescent="0.25">
      <c r="A848">
        <v>1787</v>
      </c>
      <c r="B848" s="1">
        <v>163799.35883256813</v>
      </c>
      <c r="D848">
        <v>1785</v>
      </c>
      <c r="E848" s="1">
        <v>206001.53</v>
      </c>
      <c r="G848">
        <v>1786</v>
      </c>
      <c r="H848" s="1">
        <v>69288.593022707239</v>
      </c>
      <c r="J848">
        <v>1785</v>
      </c>
      <c r="K848">
        <v>45</v>
      </c>
      <c r="AI848">
        <v>2083</v>
      </c>
      <c r="AJ848" t="s">
        <v>988</v>
      </c>
      <c r="AK848">
        <v>510</v>
      </c>
      <c r="AL848" t="s">
        <v>1188</v>
      </c>
    </row>
    <row r="849" spans="1:38" x14ac:dyDescent="0.25">
      <c r="A849">
        <v>1788</v>
      </c>
      <c r="B849" s="1">
        <v>117726.26284822375</v>
      </c>
      <c r="D849">
        <v>1786</v>
      </c>
      <c r="E849" s="1">
        <v>177304.86000000002</v>
      </c>
      <c r="G849">
        <v>1787</v>
      </c>
      <c r="H849" s="1">
        <v>43790.881287073658</v>
      </c>
      <c r="J849">
        <v>1786</v>
      </c>
      <c r="K849">
        <v>68</v>
      </c>
      <c r="AI849">
        <v>2084</v>
      </c>
      <c r="AJ849" t="s">
        <v>989</v>
      </c>
      <c r="AK849">
        <v>510</v>
      </c>
      <c r="AL849" t="s">
        <v>1188</v>
      </c>
    </row>
    <row r="850" spans="1:38" x14ac:dyDescent="0.25">
      <c r="A850">
        <v>1789</v>
      </c>
      <c r="B850" s="1">
        <v>823752.84894522175</v>
      </c>
      <c r="D850">
        <v>1787</v>
      </c>
      <c r="E850" s="1">
        <v>67496.890000000014</v>
      </c>
      <c r="G850">
        <v>1788</v>
      </c>
      <c r="H850" s="1">
        <v>29369.91835335299</v>
      </c>
      <c r="J850">
        <v>1787</v>
      </c>
      <c r="K850">
        <v>54</v>
      </c>
      <c r="AI850">
        <v>2132</v>
      </c>
      <c r="AJ850" t="s">
        <v>990</v>
      </c>
      <c r="AK850">
        <v>510</v>
      </c>
      <c r="AL850" t="s">
        <v>1188</v>
      </c>
    </row>
    <row r="851" spans="1:38" x14ac:dyDescent="0.25">
      <c r="A851">
        <v>1790</v>
      </c>
      <c r="B851" s="1">
        <v>79274.087884584034</v>
      </c>
      <c r="D851">
        <v>1788</v>
      </c>
      <c r="E851" s="1">
        <v>161782.40000000002</v>
      </c>
      <c r="G851">
        <v>1789</v>
      </c>
      <c r="H851" s="1">
        <v>87086.477712283115</v>
      </c>
      <c r="J851">
        <v>1788</v>
      </c>
      <c r="K851">
        <v>84</v>
      </c>
      <c r="AI851">
        <v>367</v>
      </c>
      <c r="AJ851" t="s">
        <v>991</v>
      </c>
      <c r="AK851">
        <v>511</v>
      </c>
      <c r="AL851" t="s">
        <v>1188</v>
      </c>
    </row>
    <row r="852" spans="1:38" x14ac:dyDescent="0.25">
      <c r="A852">
        <v>1791</v>
      </c>
      <c r="B852" s="1">
        <v>183332.35192408686</v>
      </c>
      <c r="D852">
        <v>1789</v>
      </c>
      <c r="E852" s="1">
        <v>275732.86000000004</v>
      </c>
      <c r="G852">
        <v>1790</v>
      </c>
      <c r="H852" s="1">
        <v>36144.958812997575</v>
      </c>
      <c r="J852">
        <v>1789</v>
      </c>
      <c r="K852">
        <v>162</v>
      </c>
      <c r="AI852">
        <v>381</v>
      </c>
      <c r="AJ852" t="s">
        <v>992</v>
      </c>
      <c r="AK852">
        <v>511</v>
      </c>
      <c r="AL852" t="s">
        <v>1188</v>
      </c>
    </row>
    <row r="853" spans="1:38" x14ac:dyDescent="0.25">
      <c r="A853">
        <v>1794</v>
      </c>
      <c r="B853" s="1">
        <v>93173.872625228571</v>
      </c>
      <c r="D853">
        <v>1790</v>
      </c>
      <c r="E853" s="1">
        <v>106432.27999999997</v>
      </c>
      <c r="G853">
        <v>1791</v>
      </c>
      <c r="H853" s="1">
        <v>42626.950252279006</v>
      </c>
      <c r="J853">
        <v>1790</v>
      </c>
      <c r="K853">
        <v>37</v>
      </c>
      <c r="AI853">
        <v>392</v>
      </c>
      <c r="AJ853" t="s">
        <v>993</v>
      </c>
      <c r="AK853">
        <v>511</v>
      </c>
      <c r="AL853" t="s">
        <v>1188</v>
      </c>
    </row>
    <row r="854" spans="1:38" x14ac:dyDescent="0.25">
      <c r="A854">
        <v>1795</v>
      </c>
      <c r="B854" s="1">
        <v>83418.158766081106</v>
      </c>
      <c r="D854">
        <v>1791</v>
      </c>
      <c r="E854" s="1">
        <v>114419.18000000001</v>
      </c>
      <c r="G854">
        <v>1794</v>
      </c>
      <c r="H854" s="1">
        <v>29564.548500427238</v>
      </c>
      <c r="J854">
        <v>1791</v>
      </c>
      <c r="K854">
        <v>78</v>
      </c>
      <c r="AI854">
        <v>393</v>
      </c>
      <c r="AJ854" t="s">
        <v>994</v>
      </c>
      <c r="AK854">
        <v>511</v>
      </c>
      <c r="AL854" t="s">
        <v>1188</v>
      </c>
    </row>
    <row r="855" spans="1:38" x14ac:dyDescent="0.25">
      <c r="A855">
        <v>1797</v>
      </c>
      <c r="B855" s="1">
        <v>262481.76907733938</v>
      </c>
      <c r="D855">
        <v>1794</v>
      </c>
      <c r="E855" s="1">
        <v>69936.7</v>
      </c>
      <c r="G855">
        <v>1795</v>
      </c>
      <c r="H855" s="1">
        <v>44696.589221208873</v>
      </c>
      <c r="J855">
        <v>1794</v>
      </c>
      <c r="K855">
        <v>28</v>
      </c>
      <c r="AI855">
        <v>1135</v>
      </c>
      <c r="AJ855" t="s">
        <v>995</v>
      </c>
      <c r="AK855">
        <v>511</v>
      </c>
      <c r="AL855" t="s">
        <v>1188</v>
      </c>
    </row>
    <row r="856" spans="1:38" x14ac:dyDescent="0.25">
      <c r="A856">
        <v>1799</v>
      </c>
      <c r="B856" s="1">
        <v>52166.791493181459</v>
      </c>
      <c r="D856">
        <v>1795</v>
      </c>
      <c r="E856" s="1">
        <v>169481.72999999998</v>
      </c>
      <c r="G856">
        <v>1797</v>
      </c>
      <c r="H856" s="1">
        <v>80406.523098499994</v>
      </c>
      <c r="J856">
        <v>1795</v>
      </c>
      <c r="K856">
        <v>44</v>
      </c>
      <c r="AI856">
        <v>1203</v>
      </c>
      <c r="AJ856" t="s">
        <v>996</v>
      </c>
      <c r="AK856">
        <v>511</v>
      </c>
      <c r="AL856" t="s">
        <v>1188</v>
      </c>
    </row>
    <row r="857" spans="1:38" x14ac:dyDescent="0.25">
      <c r="A857">
        <v>1800</v>
      </c>
      <c r="B857" s="1">
        <v>43777.151535341545</v>
      </c>
      <c r="D857">
        <v>1797</v>
      </c>
      <c r="E857" s="1">
        <v>156094.19</v>
      </c>
      <c r="G857">
        <v>1799</v>
      </c>
      <c r="H857" s="1">
        <v>30853.484458297993</v>
      </c>
      <c r="J857">
        <v>1797</v>
      </c>
      <c r="K857">
        <v>116</v>
      </c>
      <c r="AI857">
        <v>1245</v>
      </c>
      <c r="AJ857" t="s">
        <v>997</v>
      </c>
      <c r="AK857">
        <v>511</v>
      </c>
      <c r="AL857" t="s">
        <v>1188</v>
      </c>
    </row>
    <row r="858" spans="1:38" x14ac:dyDescent="0.25">
      <c r="A858">
        <v>1801</v>
      </c>
      <c r="B858" s="1">
        <v>68600.032204456627</v>
      </c>
      <c r="D858">
        <v>1799</v>
      </c>
      <c r="E858" s="1">
        <v>67757.249999999985</v>
      </c>
      <c r="G858">
        <v>1800</v>
      </c>
      <c r="H858" s="1">
        <v>29016.030530164368</v>
      </c>
      <c r="J858">
        <v>1799</v>
      </c>
      <c r="K858">
        <v>37</v>
      </c>
      <c r="AI858">
        <v>1292</v>
      </c>
      <c r="AJ858" t="s">
        <v>998</v>
      </c>
      <c r="AK858">
        <v>511</v>
      </c>
      <c r="AL858" t="s">
        <v>1188</v>
      </c>
    </row>
    <row r="859" spans="1:38" x14ac:dyDescent="0.25">
      <c r="A859">
        <v>1802</v>
      </c>
      <c r="B859" s="1">
        <v>138331.85261272753</v>
      </c>
      <c r="D859">
        <v>1800</v>
      </c>
      <c r="E859" s="1">
        <v>53799.799999999981</v>
      </c>
      <c r="G859">
        <v>1801</v>
      </c>
      <c r="H859" s="1">
        <v>68843.923596417822</v>
      </c>
      <c r="J859">
        <v>1800</v>
      </c>
      <c r="K859">
        <v>27</v>
      </c>
      <c r="AI859">
        <v>1362</v>
      </c>
      <c r="AJ859" t="s">
        <v>999</v>
      </c>
      <c r="AK859">
        <v>511</v>
      </c>
      <c r="AL859" t="s">
        <v>1188</v>
      </c>
    </row>
    <row r="860" spans="1:38" x14ac:dyDescent="0.25">
      <c r="A860">
        <v>1803</v>
      </c>
      <c r="B860" s="1">
        <v>60126.308134788174</v>
      </c>
      <c r="D860">
        <v>1801</v>
      </c>
      <c r="E860" s="1">
        <v>194969.43000000002</v>
      </c>
      <c r="G860">
        <v>1802</v>
      </c>
      <c r="H860" s="1">
        <v>64045.457095514867</v>
      </c>
      <c r="J860">
        <v>1801</v>
      </c>
      <c r="K860">
        <v>79</v>
      </c>
      <c r="AI860">
        <v>1423</v>
      </c>
      <c r="AJ860" t="s">
        <v>1000</v>
      </c>
      <c r="AK860">
        <v>511</v>
      </c>
      <c r="AL860" t="s">
        <v>1188</v>
      </c>
    </row>
    <row r="861" spans="1:38" x14ac:dyDescent="0.25">
      <c r="A861">
        <v>1804</v>
      </c>
      <c r="B861" s="1">
        <v>128498.09120558581</v>
      </c>
      <c r="D861">
        <v>1802</v>
      </c>
      <c r="E861" s="1">
        <v>165182.27000000005</v>
      </c>
      <c r="G861">
        <v>1803</v>
      </c>
      <c r="H861" s="1">
        <v>31723.400914143509</v>
      </c>
      <c r="J861">
        <v>1802</v>
      </c>
      <c r="K861">
        <v>58</v>
      </c>
      <c r="AI861">
        <v>1424</v>
      </c>
      <c r="AJ861" t="s">
        <v>1001</v>
      </c>
      <c r="AK861">
        <v>511</v>
      </c>
      <c r="AL861" t="s">
        <v>1188</v>
      </c>
    </row>
    <row r="862" spans="1:38" x14ac:dyDescent="0.25">
      <c r="A862">
        <v>1805</v>
      </c>
      <c r="B862" s="1">
        <v>109410.0335120727</v>
      </c>
      <c r="D862">
        <v>1803</v>
      </c>
      <c r="E862" s="1">
        <v>126731.91</v>
      </c>
      <c r="G862">
        <v>1804</v>
      </c>
      <c r="H862" s="1">
        <v>38244.509699119269</v>
      </c>
      <c r="J862">
        <v>1803</v>
      </c>
      <c r="K862">
        <v>34</v>
      </c>
      <c r="AI862">
        <v>1425</v>
      </c>
      <c r="AJ862" t="s">
        <v>1002</v>
      </c>
      <c r="AK862">
        <v>511</v>
      </c>
      <c r="AL862" t="s">
        <v>1188</v>
      </c>
    </row>
    <row r="863" spans="1:38" x14ac:dyDescent="0.25">
      <c r="A863">
        <v>1806</v>
      </c>
      <c r="B863" s="1">
        <v>76868.666098560177</v>
      </c>
      <c r="D863">
        <v>1804</v>
      </c>
      <c r="E863" s="1">
        <v>106487.82999999997</v>
      </c>
      <c r="G863">
        <v>1805</v>
      </c>
      <c r="H863" s="1">
        <v>60584.726323479372</v>
      </c>
      <c r="J863">
        <v>1804</v>
      </c>
      <c r="K863">
        <v>27</v>
      </c>
      <c r="AI863">
        <v>1444</v>
      </c>
      <c r="AJ863" t="s">
        <v>1003</v>
      </c>
      <c r="AK863">
        <v>511</v>
      </c>
      <c r="AL863" t="s">
        <v>1188</v>
      </c>
    </row>
    <row r="864" spans="1:38" x14ac:dyDescent="0.25">
      <c r="A864">
        <v>1810</v>
      </c>
      <c r="B864" s="1">
        <v>479596.36834089999</v>
      </c>
      <c r="D864">
        <v>1805</v>
      </c>
      <c r="E864" s="1">
        <v>208530.55</v>
      </c>
      <c r="G864">
        <v>1806</v>
      </c>
      <c r="H864" s="1">
        <v>35150.729977908893</v>
      </c>
      <c r="J864">
        <v>1805</v>
      </c>
      <c r="K864">
        <v>71</v>
      </c>
      <c r="AI864">
        <v>1505</v>
      </c>
      <c r="AJ864" t="s">
        <v>1004</v>
      </c>
      <c r="AK864">
        <v>511</v>
      </c>
      <c r="AL864" t="s">
        <v>1188</v>
      </c>
    </row>
    <row r="865" spans="1:38" x14ac:dyDescent="0.25">
      <c r="A865">
        <v>1811</v>
      </c>
      <c r="B865" s="1">
        <v>283405.56610705203</v>
      </c>
      <c r="D865">
        <v>1806</v>
      </c>
      <c r="E865" s="1">
        <v>118526.70999999998</v>
      </c>
      <c r="G865">
        <v>1810</v>
      </c>
      <c r="H865" s="1">
        <v>72021.179217229714</v>
      </c>
      <c r="J865">
        <v>1806</v>
      </c>
      <c r="K865">
        <v>59</v>
      </c>
      <c r="AI865">
        <v>1520</v>
      </c>
      <c r="AJ865" t="s">
        <v>1005</v>
      </c>
      <c r="AK865">
        <v>511</v>
      </c>
      <c r="AL865" t="s">
        <v>1188</v>
      </c>
    </row>
    <row r="866" spans="1:38" x14ac:dyDescent="0.25">
      <c r="A866">
        <v>1812</v>
      </c>
      <c r="B866" s="1">
        <v>101691.49796372815</v>
      </c>
      <c r="D866">
        <v>1810</v>
      </c>
      <c r="E866" s="1">
        <v>153254.90999999997</v>
      </c>
      <c r="G866">
        <v>1811</v>
      </c>
      <c r="H866" s="1">
        <v>44175.18622164891</v>
      </c>
      <c r="J866">
        <v>1810</v>
      </c>
      <c r="K866">
        <v>98</v>
      </c>
      <c r="AI866">
        <v>1653</v>
      </c>
      <c r="AJ866" t="s">
        <v>1006</v>
      </c>
      <c r="AK866">
        <v>511</v>
      </c>
      <c r="AL866" t="s">
        <v>1188</v>
      </c>
    </row>
    <row r="867" spans="1:38" x14ac:dyDescent="0.25">
      <c r="A867">
        <v>1813</v>
      </c>
      <c r="B867" s="1">
        <v>451444.16496813262</v>
      </c>
      <c r="D867">
        <v>1811</v>
      </c>
      <c r="E867" s="1">
        <v>109636.06</v>
      </c>
      <c r="G867">
        <v>1812</v>
      </c>
      <c r="H867" s="1">
        <v>45219.675797813368</v>
      </c>
      <c r="J867">
        <v>1811</v>
      </c>
      <c r="K867">
        <v>73</v>
      </c>
      <c r="AI867">
        <v>1794</v>
      </c>
      <c r="AJ867" t="s">
        <v>1007</v>
      </c>
      <c r="AK867">
        <v>511</v>
      </c>
      <c r="AL867" t="s">
        <v>1188</v>
      </c>
    </row>
    <row r="868" spans="1:38" x14ac:dyDescent="0.25">
      <c r="A868">
        <v>1814</v>
      </c>
      <c r="B868" s="1">
        <v>171843.50851165247</v>
      </c>
      <c r="D868">
        <v>1812</v>
      </c>
      <c r="E868" s="1">
        <v>157456.16</v>
      </c>
      <c r="G868">
        <v>1813</v>
      </c>
      <c r="H868" s="1">
        <v>52244.404853696469</v>
      </c>
      <c r="J868">
        <v>1812</v>
      </c>
      <c r="K868">
        <v>54</v>
      </c>
      <c r="AI868">
        <v>1804</v>
      </c>
      <c r="AJ868" t="s">
        <v>1008</v>
      </c>
      <c r="AK868">
        <v>511</v>
      </c>
      <c r="AL868" t="s">
        <v>1188</v>
      </c>
    </row>
    <row r="869" spans="1:38" x14ac:dyDescent="0.25">
      <c r="A869">
        <v>1815</v>
      </c>
      <c r="B869" s="1">
        <v>57724.271299559841</v>
      </c>
      <c r="D869">
        <v>1813</v>
      </c>
      <c r="E869" s="1">
        <v>178539.76999999996</v>
      </c>
      <c r="G869">
        <v>1814</v>
      </c>
      <c r="H869" s="1">
        <v>84288.793756455096</v>
      </c>
      <c r="J869">
        <v>1813</v>
      </c>
      <c r="K869">
        <v>132</v>
      </c>
      <c r="AI869">
        <v>1815</v>
      </c>
      <c r="AJ869" t="s">
        <v>1009</v>
      </c>
      <c r="AK869">
        <v>511</v>
      </c>
      <c r="AL869" t="s">
        <v>1188</v>
      </c>
    </row>
    <row r="870" spans="1:38" x14ac:dyDescent="0.25">
      <c r="A870">
        <v>1817</v>
      </c>
      <c r="B870" s="1">
        <v>85666.841952041053</v>
      </c>
      <c r="D870">
        <v>1814</v>
      </c>
      <c r="E870" s="1">
        <v>224811.18999999997</v>
      </c>
      <c r="G870">
        <v>1815</v>
      </c>
      <c r="H870" s="1">
        <v>26651.946904960212</v>
      </c>
      <c r="J870">
        <v>1814</v>
      </c>
      <c r="K870">
        <v>65</v>
      </c>
      <c r="AI870">
        <v>1980</v>
      </c>
      <c r="AJ870" t="s">
        <v>1010</v>
      </c>
      <c r="AK870">
        <v>511</v>
      </c>
      <c r="AL870" t="s">
        <v>1188</v>
      </c>
    </row>
    <row r="871" spans="1:38" x14ac:dyDescent="0.25">
      <c r="A871">
        <v>1819</v>
      </c>
      <c r="B871" s="1">
        <v>126691.58473223903</v>
      </c>
      <c r="D871">
        <v>1815</v>
      </c>
      <c r="E871" s="1">
        <v>79469.339999999982</v>
      </c>
      <c r="G871">
        <v>1817</v>
      </c>
      <c r="H871" s="1">
        <v>46417.130783707464</v>
      </c>
      <c r="J871">
        <v>1815</v>
      </c>
      <c r="K871">
        <v>31</v>
      </c>
      <c r="AI871">
        <v>1981</v>
      </c>
      <c r="AJ871" t="s">
        <v>1011</v>
      </c>
      <c r="AK871">
        <v>511</v>
      </c>
      <c r="AL871" t="s">
        <v>1188</v>
      </c>
    </row>
    <row r="872" spans="1:38" x14ac:dyDescent="0.25">
      <c r="A872">
        <v>1821</v>
      </c>
      <c r="B872" s="1">
        <v>212239.60225365037</v>
      </c>
      <c r="D872">
        <v>1817</v>
      </c>
      <c r="E872" s="1">
        <v>169394.64999999997</v>
      </c>
      <c r="G872">
        <v>1819</v>
      </c>
      <c r="H872" s="1">
        <v>53355.607264473205</v>
      </c>
      <c r="J872">
        <v>1817</v>
      </c>
      <c r="K872">
        <v>51</v>
      </c>
      <c r="AI872">
        <v>2027</v>
      </c>
      <c r="AJ872" t="s">
        <v>1012</v>
      </c>
      <c r="AK872">
        <v>511</v>
      </c>
      <c r="AL872" t="s">
        <v>1188</v>
      </c>
    </row>
    <row r="873" spans="1:38" x14ac:dyDescent="0.25">
      <c r="A873">
        <v>1822</v>
      </c>
      <c r="B873" s="1">
        <v>45543.922617800141</v>
      </c>
      <c r="D873">
        <v>1819</v>
      </c>
      <c r="E873" s="1">
        <v>185057.27</v>
      </c>
      <c r="G873">
        <v>1821</v>
      </c>
      <c r="H873" s="1">
        <v>56197.114779691954</v>
      </c>
      <c r="J873">
        <v>1819</v>
      </c>
      <c r="K873">
        <v>51</v>
      </c>
      <c r="AI873">
        <v>2115</v>
      </c>
      <c r="AJ873" t="s">
        <v>1013</v>
      </c>
      <c r="AK873">
        <v>511</v>
      </c>
      <c r="AL873" t="s">
        <v>1188</v>
      </c>
    </row>
    <row r="874" spans="1:38" x14ac:dyDescent="0.25">
      <c r="A874">
        <v>1823</v>
      </c>
      <c r="B874" s="1">
        <v>48555.549003169916</v>
      </c>
      <c r="D874">
        <v>1821</v>
      </c>
      <c r="E874" s="1">
        <v>178811.53</v>
      </c>
      <c r="G874">
        <v>1822</v>
      </c>
      <c r="H874" s="1">
        <v>72554.998216902502</v>
      </c>
      <c r="J874">
        <v>1821</v>
      </c>
      <c r="K874">
        <v>50</v>
      </c>
      <c r="AI874">
        <v>199</v>
      </c>
      <c r="AJ874" t="s">
        <v>1014</v>
      </c>
      <c r="AK874">
        <v>512</v>
      </c>
      <c r="AL874" t="s">
        <v>1188</v>
      </c>
    </row>
    <row r="875" spans="1:38" x14ac:dyDescent="0.25">
      <c r="A875">
        <v>1824</v>
      </c>
      <c r="B875" s="1">
        <v>109484.22347798398</v>
      </c>
      <c r="D875">
        <v>1822</v>
      </c>
      <c r="E875" s="1">
        <v>155418.84999999998</v>
      </c>
      <c r="G875">
        <v>1823</v>
      </c>
      <c r="H875" s="1">
        <v>46527.595075953141</v>
      </c>
      <c r="J875">
        <v>1822</v>
      </c>
      <c r="K875">
        <v>45</v>
      </c>
      <c r="AI875">
        <v>1113</v>
      </c>
      <c r="AJ875" t="s">
        <v>1015</v>
      </c>
      <c r="AK875">
        <v>512</v>
      </c>
      <c r="AL875" t="s">
        <v>1188</v>
      </c>
    </row>
    <row r="876" spans="1:38" x14ac:dyDescent="0.25">
      <c r="A876">
        <v>1825</v>
      </c>
      <c r="B876" s="1">
        <v>379112.69737801165</v>
      </c>
      <c r="D876">
        <v>1823</v>
      </c>
      <c r="E876" s="1">
        <v>114262.99000000002</v>
      </c>
      <c r="G876">
        <v>1824</v>
      </c>
      <c r="H876" s="1">
        <v>86770.702212589385</v>
      </c>
      <c r="J876">
        <v>1823</v>
      </c>
      <c r="K876">
        <v>43</v>
      </c>
      <c r="AI876">
        <v>1119</v>
      </c>
      <c r="AJ876" t="s">
        <v>1016</v>
      </c>
      <c r="AK876">
        <v>512</v>
      </c>
      <c r="AL876" t="s">
        <v>1188</v>
      </c>
    </row>
    <row r="877" spans="1:38" x14ac:dyDescent="0.25">
      <c r="A877">
        <v>1827</v>
      </c>
      <c r="B877" s="1">
        <v>155336.38925896795</v>
      </c>
      <c r="D877">
        <v>1824</v>
      </c>
      <c r="E877" s="1">
        <v>265415.87</v>
      </c>
      <c r="G877">
        <v>1825</v>
      </c>
      <c r="H877" s="1">
        <v>41877.437700202201</v>
      </c>
      <c r="J877">
        <v>1824</v>
      </c>
      <c r="K877">
        <v>99</v>
      </c>
      <c r="AI877">
        <v>1133</v>
      </c>
      <c r="AJ877" t="s">
        <v>1017</v>
      </c>
      <c r="AK877">
        <v>512</v>
      </c>
      <c r="AL877" t="s">
        <v>1188</v>
      </c>
    </row>
    <row r="878" spans="1:38" x14ac:dyDescent="0.25">
      <c r="A878">
        <v>1828</v>
      </c>
      <c r="B878" s="1">
        <v>123275.18280105955</v>
      </c>
      <c r="D878">
        <v>1825</v>
      </c>
      <c r="E878" s="1">
        <v>181638.97</v>
      </c>
      <c r="G878">
        <v>1827</v>
      </c>
      <c r="H878" s="1">
        <v>48656.390545828523</v>
      </c>
      <c r="J878">
        <v>1825</v>
      </c>
      <c r="K878">
        <v>155</v>
      </c>
      <c r="AI878">
        <v>1153</v>
      </c>
      <c r="AJ878" t="s">
        <v>1018</v>
      </c>
      <c r="AK878">
        <v>512</v>
      </c>
      <c r="AL878" t="s">
        <v>1188</v>
      </c>
    </row>
    <row r="879" spans="1:38" x14ac:dyDescent="0.25">
      <c r="A879">
        <v>1830</v>
      </c>
      <c r="B879" s="1">
        <v>115682.03820102678</v>
      </c>
      <c r="D879">
        <v>1827</v>
      </c>
      <c r="E879" s="1">
        <v>196080.33000000002</v>
      </c>
      <c r="G879">
        <v>1828</v>
      </c>
      <c r="H879" s="1">
        <v>90421.951486092308</v>
      </c>
      <c r="J879">
        <v>1827</v>
      </c>
      <c r="K879">
        <v>34</v>
      </c>
      <c r="AI879">
        <v>1196</v>
      </c>
      <c r="AJ879" t="s">
        <v>1019</v>
      </c>
      <c r="AK879">
        <v>512</v>
      </c>
      <c r="AL879" t="s">
        <v>1188</v>
      </c>
    </row>
    <row r="880" spans="1:38" x14ac:dyDescent="0.25">
      <c r="A880">
        <v>1832</v>
      </c>
      <c r="B880" s="1">
        <v>3030.8141510758715</v>
      </c>
      <c r="D880">
        <v>1828</v>
      </c>
      <c r="E880" s="1">
        <v>324096.55000000005</v>
      </c>
      <c r="G880">
        <v>1830</v>
      </c>
      <c r="H880" s="1">
        <v>45349.667058600848</v>
      </c>
      <c r="J880">
        <v>1828</v>
      </c>
      <c r="K880">
        <v>132</v>
      </c>
      <c r="AI880">
        <v>1201</v>
      </c>
      <c r="AJ880" t="s">
        <v>1020</v>
      </c>
      <c r="AK880">
        <v>512</v>
      </c>
      <c r="AL880" t="s">
        <v>1188</v>
      </c>
    </row>
    <row r="881" spans="1:38" x14ac:dyDescent="0.25">
      <c r="A881">
        <v>1833</v>
      </c>
      <c r="B881" s="1">
        <v>1908.7781487868829</v>
      </c>
      <c r="D881">
        <v>1830</v>
      </c>
      <c r="E881" s="1">
        <v>136732.44</v>
      </c>
      <c r="G881">
        <v>1832</v>
      </c>
      <c r="H881" s="1">
        <v>402.27575032766197</v>
      </c>
      <c r="J881">
        <v>1830</v>
      </c>
      <c r="K881">
        <v>47</v>
      </c>
      <c r="AI881">
        <v>1242</v>
      </c>
      <c r="AJ881" t="s">
        <v>1021</v>
      </c>
      <c r="AK881">
        <v>512</v>
      </c>
      <c r="AL881" t="s">
        <v>1188</v>
      </c>
    </row>
    <row r="882" spans="1:38" x14ac:dyDescent="0.25">
      <c r="A882">
        <v>1834</v>
      </c>
      <c r="B882" s="1">
        <v>13257.620407939456</v>
      </c>
      <c r="D882">
        <v>1832</v>
      </c>
      <c r="E882" s="1">
        <v>59877.27</v>
      </c>
      <c r="G882">
        <v>1833</v>
      </c>
      <c r="H882" s="1">
        <v>220.8981263123851</v>
      </c>
      <c r="J882">
        <v>1832</v>
      </c>
      <c r="K882">
        <v>33</v>
      </c>
      <c r="AI882">
        <v>1267</v>
      </c>
      <c r="AJ882" t="s">
        <v>1022</v>
      </c>
      <c r="AK882">
        <v>512</v>
      </c>
      <c r="AL882" t="s">
        <v>1188</v>
      </c>
    </row>
    <row r="883" spans="1:38" x14ac:dyDescent="0.25">
      <c r="A883">
        <v>1835</v>
      </c>
      <c r="B883" s="1">
        <v>2314.5384749890504</v>
      </c>
      <c r="D883">
        <v>1833</v>
      </c>
      <c r="E883" s="1">
        <v>51616.38</v>
      </c>
      <c r="G883">
        <v>1834</v>
      </c>
      <c r="H883" s="1">
        <v>380.69895984907964</v>
      </c>
      <c r="J883">
        <v>1833</v>
      </c>
      <c r="K883">
        <v>41</v>
      </c>
      <c r="AI883">
        <v>1311</v>
      </c>
      <c r="AJ883" t="s">
        <v>1023</v>
      </c>
      <c r="AK883">
        <v>512</v>
      </c>
      <c r="AL883" t="s">
        <v>1188</v>
      </c>
    </row>
    <row r="884" spans="1:38" x14ac:dyDescent="0.25">
      <c r="A884">
        <v>1837</v>
      </c>
      <c r="B884" s="1">
        <v>1180.1933884641294</v>
      </c>
      <c r="D884">
        <v>1834</v>
      </c>
      <c r="E884" s="1">
        <v>0</v>
      </c>
      <c r="G884">
        <v>1835</v>
      </c>
      <c r="H884" s="1">
        <v>593.57602265720141</v>
      </c>
      <c r="J884">
        <v>1834</v>
      </c>
      <c r="K884">
        <v>48</v>
      </c>
      <c r="AI884">
        <v>1363</v>
      </c>
      <c r="AJ884" t="s">
        <v>1024</v>
      </c>
      <c r="AK884">
        <v>512</v>
      </c>
      <c r="AL884" t="s">
        <v>1188</v>
      </c>
    </row>
    <row r="885" spans="1:38" x14ac:dyDescent="0.25">
      <c r="A885">
        <v>1838</v>
      </c>
      <c r="B885" s="1">
        <v>142242.54978277368</v>
      </c>
      <c r="D885">
        <v>1835</v>
      </c>
      <c r="E885" s="1">
        <v>41822.9</v>
      </c>
      <c r="G885">
        <v>1837</v>
      </c>
      <c r="H885" s="1">
        <v>113.00122649878634</v>
      </c>
      <c r="J885">
        <v>1835</v>
      </c>
      <c r="K885">
        <v>44</v>
      </c>
      <c r="AI885">
        <v>1381</v>
      </c>
      <c r="AJ885" t="s">
        <v>1025</v>
      </c>
      <c r="AK885">
        <v>512</v>
      </c>
      <c r="AL885" t="s">
        <v>1188</v>
      </c>
    </row>
    <row r="886" spans="1:38" x14ac:dyDescent="0.25">
      <c r="A886">
        <v>1839</v>
      </c>
      <c r="B886" s="1">
        <v>475429.83883105387</v>
      </c>
      <c r="D886">
        <v>1837</v>
      </c>
      <c r="E886" s="1">
        <v>34741.919999999998</v>
      </c>
      <c r="G886">
        <v>1838</v>
      </c>
      <c r="H886" s="1">
        <v>33506.797794971484</v>
      </c>
      <c r="J886">
        <v>1837</v>
      </c>
      <c r="K886">
        <v>33</v>
      </c>
      <c r="AI886">
        <v>1426</v>
      </c>
      <c r="AJ886" t="s">
        <v>1026</v>
      </c>
      <c r="AK886">
        <v>512</v>
      </c>
      <c r="AL886" t="s">
        <v>1188</v>
      </c>
    </row>
    <row r="887" spans="1:38" x14ac:dyDescent="0.25">
      <c r="A887">
        <v>1841</v>
      </c>
      <c r="B887" s="1">
        <v>349268.14111039753</v>
      </c>
      <c r="D887">
        <v>1838</v>
      </c>
      <c r="E887" s="1">
        <v>208453.78999999998</v>
      </c>
      <c r="G887">
        <v>1839</v>
      </c>
      <c r="H887" s="1">
        <v>61443.487705425803</v>
      </c>
      <c r="J887">
        <v>1838</v>
      </c>
      <c r="K887">
        <v>36</v>
      </c>
      <c r="AI887">
        <v>1481</v>
      </c>
      <c r="AJ887" t="s">
        <v>1027</v>
      </c>
      <c r="AK887">
        <v>512</v>
      </c>
      <c r="AL887" t="s">
        <v>1188</v>
      </c>
    </row>
    <row r="888" spans="1:38" x14ac:dyDescent="0.25">
      <c r="A888">
        <v>1845</v>
      </c>
      <c r="B888" s="1">
        <v>70269.132739465829</v>
      </c>
      <c r="D888">
        <v>1839</v>
      </c>
      <c r="E888" s="1">
        <v>326245.25999999995</v>
      </c>
      <c r="G888">
        <v>1841</v>
      </c>
      <c r="H888" s="1">
        <v>48822.085228730095</v>
      </c>
      <c r="J888">
        <v>1839</v>
      </c>
      <c r="K888">
        <v>71</v>
      </c>
      <c r="AI888">
        <v>1581</v>
      </c>
      <c r="AJ888" t="s">
        <v>1028</v>
      </c>
      <c r="AK888">
        <v>512</v>
      </c>
      <c r="AL888" t="s">
        <v>1188</v>
      </c>
    </row>
    <row r="889" spans="1:38" x14ac:dyDescent="0.25">
      <c r="A889">
        <v>1846</v>
      </c>
      <c r="B889" s="1">
        <v>163731.72175314455</v>
      </c>
      <c r="D889">
        <v>1841</v>
      </c>
      <c r="E889" s="1">
        <v>232810.62000000005</v>
      </c>
      <c r="G889">
        <v>1845</v>
      </c>
      <c r="H889" s="1">
        <v>21555.662646553479</v>
      </c>
      <c r="J889">
        <v>1841</v>
      </c>
      <c r="K889">
        <v>47</v>
      </c>
      <c r="AI889">
        <v>1655</v>
      </c>
      <c r="AJ889" t="s">
        <v>1029</v>
      </c>
      <c r="AK889">
        <v>512</v>
      </c>
      <c r="AL889" t="s">
        <v>1188</v>
      </c>
    </row>
    <row r="890" spans="1:38" x14ac:dyDescent="0.25">
      <c r="A890">
        <v>1848</v>
      </c>
      <c r="B890" s="1">
        <v>91637.513318529862</v>
      </c>
      <c r="D890">
        <v>1845</v>
      </c>
      <c r="E890" s="1">
        <v>19937.590000000004</v>
      </c>
      <c r="G890">
        <v>1846</v>
      </c>
      <c r="H890" s="1">
        <v>48517.127999194607</v>
      </c>
      <c r="J890">
        <v>1845</v>
      </c>
      <c r="K890">
        <v>27</v>
      </c>
      <c r="AI890">
        <v>1734</v>
      </c>
      <c r="AJ890" t="s">
        <v>1030</v>
      </c>
      <c r="AK890">
        <v>512</v>
      </c>
      <c r="AL890" t="s">
        <v>1188</v>
      </c>
    </row>
    <row r="891" spans="1:38" x14ac:dyDescent="0.25">
      <c r="A891">
        <v>1852</v>
      </c>
      <c r="B891" s="1">
        <v>276136.62515631848</v>
      </c>
      <c r="D891">
        <v>1846</v>
      </c>
      <c r="E891" s="1">
        <v>123193.32</v>
      </c>
      <c r="G891">
        <v>1848</v>
      </c>
      <c r="H891" s="1">
        <v>54636.405856016238</v>
      </c>
      <c r="J891">
        <v>1846</v>
      </c>
      <c r="K891">
        <v>99</v>
      </c>
      <c r="AI891">
        <v>1899</v>
      </c>
      <c r="AJ891" t="s">
        <v>1031</v>
      </c>
      <c r="AK891">
        <v>512</v>
      </c>
      <c r="AL891" t="s">
        <v>1188</v>
      </c>
    </row>
    <row r="892" spans="1:38" x14ac:dyDescent="0.25">
      <c r="A892">
        <v>1853</v>
      </c>
      <c r="B892" s="1">
        <v>265134.47268726269</v>
      </c>
      <c r="D892">
        <v>1848</v>
      </c>
      <c r="E892" s="1">
        <v>159071.81</v>
      </c>
      <c r="G892">
        <v>1852</v>
      </c>
      <c r="H892" s="1">
        <v>33801.085431147563</v>
      </c>
      <c r="J892">
        <v>1848</v>
      </c>
      <c r="K892">
        <v>65</v>
      </c>
      <c r="AI892">
        <v>1947</v>
      </c>
      <c r="AJ892" t="s">
        <v>1032</v>
      </c>
      <c r="AK892">
        <v>512</v>
      </c>
      <c r="AL892" t="s">
        <v>1188</v>
      </c>
    </row>
    <row r="893" spans="1:38" x14ac:dyDescent="0.25">
      <c r="A893">
        <v>1854</v>
      </c>
      <c r="B893" s="1">
        <v>38699.957105165719</v>
      </c>
      <c r="D893">
        <v>1852</v>
      </c>
      <c r="E893" s="1">
        <v>75356.179999999993</v>
      </c>
      <c r="G893">
        <v>1853</v>
      </c>
      <c r="H893" s="1">
        <v>40912.480671188328</v>
      </c>
      <c r="J893">
        <v>1852</v>
      </c>
      <c r="K893">
        <v>39</v>
      </c>
      <c r="AI893">
        <v>189</v>
      </c>
      <c r="AJ893" t="s">
        <v>1033</v>
      </c>
      <c r="AK893">
        <v>513</v>
      </c>
      <c r="AL893" t="s">
        <v>1188</v>
      </c>
    </row>
    <row r="894" spans="1:38" x14ac:dyDescent="0.25">
      <c r="A894">
        <v>1855</v>
      </c>
      <c r="B894" s="1">
        <v>120396.56737157742</v>
      </c>
      <c r="D894">
        <v>1853</v>
      </c>
      <c r="E894" s="1">
        <v>120184.82999999999</v>
      </c>
      <c r="G894">
        <v>1854</v>
      </c>
      <c r="H894" s="1">
        <v>38638.691973899586</v>
      </c>
      <c r="J894">
        <v>1853</v>
      </c>
      <c r="K894">
        <v>121</v>
      </c>
      <c r="AI894">
        <v>311</v>
      </c>
      <c r="AJ894" t="s">
        <v>1034</v>
      </c>
      <c r="AK894">
        <v>513</v>
      </c>
      <c r="AL894" t="s">
        <v>1188</v>
      </c>
    </row>
    <row r="895" spans="1:38" x14ac:dyDescent="0.25">
      <c r="A895">
        <v>1860</v>
      </c>
      <c r="B895" s="1">
        <v>700167.09703823167</v>
      </c>
      <c r="D895">
        <v>1854</v>
      </c>
      <c r="E895" s="1">
        <v>88496.969999999987</v>
      </c>
      <c r="G895">
        <v>1855</v>
      </c>
      <c r="H895" s="1">
        <v>45334.640120820666</v>
      </c>
      <c r="J895">
        <v>1854</v>
      </c>
      <c r="K895">
        <v>36</v>
      </c>
      <c r="AI895">
        <v>1124</v>
      </c>
      <c r="AJ895" t="s">
        <v>1035</v>
      </c>
      <c r="AK895">
        <v>513</v>
      </c>
      <c r="AL895" t="s">
        <v>1188</v>
      </c>
    </row>
    <row r="896" spans="1:38" x14ac:dyDescent="0.25">
      <c r="A896">
        <v>1862</v>
      </c>
      <c r="B896" s="1">
        <v>385430.07344321266</v>
      </c>
      <c r="D896">
        <v>1855</v>
      </c>
      <c r="E896" s="1">
        <v>166193.86000000007</v>
      </c>
      <c r="G896">
        <v>1860</v>
      </c>
      <c r="H896" s="1">
        <v>105021.12253425764</v>
      </c>
      <c r="J896">
        <v>1855</v>
      </c>
      <c r="K896">
        <v>41</v>
      </c>
      <c r="AI896">
        <v>1137</v>
      </c>
      <c r="AJ896" t="s">
        <v>1036</v>
      </c>
      <c r="AK896">
        <v>513</v>
      </c>
      <c r="AL896" t="s">
        <v>1188</v>
      </c>
    </row>
    <row r="897" spans="1:38" x14ac:dyDescent="0.25">
      <c r="A897">
        <v>1864</v>
      </c>
      <c r="B897" s="1">
        <v>185311.09611442511</v>
      </c>
      <c r="D897">
        <v>1860</v>
      </c>
      <c r="E897" s="1">
        <v>341593.59999999992</v>
      </c>
      <c r="G897">
        <v>1862</v>
      </c>
      <c r="H897" s="1">
        <v>68340.415072962991</v>
      </c>
      <c r="J897">
        <v>1860</v>
      </c>
      <c r="K897">
        <v>249</v>
      </c>
      <c r="AI897">
        <v>1202</v>
      </c>
      <c r="AJ897" t="s">
        <v>1037</v>
      </c>
      <c r="AK897">
        <v>513</v>
      </c>
      <c r="AL897" t="s">
        <v>1188</v>
      </c>
    </row>
    <row r="898" spans="1:38" x14ac:dyDescent="0.25">
      <c r="A898">
        <v>1865</v>
      </c>
      <c r="B898" s="1">
        <v>146312.75097221532</v>
      </c>
      <c r="D898">
        <v>1862</v>
      </c>
      <c r="E898" s="1">
        <v>161176.03999999998</v>
      </c>
      <c r="G898">
        <v>1864</v>
      </c>
      <c r="H898" s="1">
        <v>49997.187875469826</v>
      </c>
      <c r="J898">
        <v>1862</v>
      </c>
      <c r="K898">
        <v>92</v>
      </c>
      <c r="AI898">
        <v>1208</v>
      </c>
      <c r="AJ898" t="s">
        <v>1038</v>
      </c>
      <c r="AK898">
        <v>513</v>
      </c>
      <c r="AL898" t="s">
        <v>1188</v>
      </c>
    </row>
    <row r="899" spans="1:38" x14ac:dyDescent="0.25">
      <c r="A899">
        <v>1867</v>
      </c>
      <c r="B899" s="1">
        <v>169635.53267905832</v>
      </c>
      <c r="D899">
        <v>1864</v>
      </c>
      <c r="E899" s="1">
        <v>96415.62</v>
      </c>
      <c r="G899">
        <v>1865</v>
      </c>
      <c r="H899" s="1">
        <v>38417.461310585975</v>
      </c>
      <c r="J899">
        <v>1864</v>
      </c>
      <c r="K899">
        <v>48</v>
      </c>
      <c r="AI899">
        <v>1278</v>
      </c>
      <c r="AJ899" t="s">
        <v>1039</v>
      </c>
      <c r="AK899">
        <v>513</v>
      </c>
      <c r="AL899" t="s">
        <v>1188</v>
      </c>
    </row>
    <row r="900" spans="1:38" x14ac:dyDescent="0.25">
      <c r="A900">
        <v>1884</v>
      </c>
      <c r="B900" s="1">
        <v>233002.73615876929</v>
      </c>
      <c r="D900">
        <v>1865</v>
      </c>
      <c r="E900" s="1">
        <v>156330.79999999999</v>
      </c>
      <c r="G900">
        <v>1867</v>
      </c>
      <c r="H900" s="1">
        <v>46498.245027845267</v>
      </c>
      <c r="J900">
        <v>1865</v>
      </c>
      <c r="K900">
        <v>40</v>
      </c>
      <c r="AI900">
        <v>1316</v>
      </c>
      <c r="AJ900" t="s">
        <v>1040</v>
      </c>
      <c r="AK900">
        <v>513</v>
      </c>
      <c r="AL900" t="s">
        <v>1188</v>
      </c>
    </row>
    <row r="901" spans="1:38" x14ac:dyDescent="0.25">
      <c r="A901">
        <v>1886</v>
      </c>
      <c r="B901" s="1">
        <v>35167.244860455408</v>
      </c>
      <c r="D901">
        <v>1867</v>
      </c>
      <c r="E901" s="1">
        <v>182634.75999999998</v>
      </c>
      <c r="G901">
        <v>1884</v>
      </c>
      <c r="H901" s="1">
        <v>41186.866670843236</v>
      </c>
      <c r="J901">
        <v>1867</v>
      </c>
      <c r="K901">
        <v>42</v>
      </c>
      <c r="AI901">
        <v>1338</v>
      </c>
      <c r="AJ901" t="s">
        <v>1041</v>
      </c>
      <c r="AK901">
        <v>513</v>
      </c>
      <c r="AL901" t="s">
        <v>1188</v>
      </c>
    </row>
    <row r="902" spans="1:38" x14ac:dyDescent="0.25">
      <c r="A902">
        <v>1897</v>
      </c>
      <c r="B902" s="1">
        <v>0</v>
      </c>
      <c r="D902">
        <v>1884</v>
      </c>
      <c r="E902" s="1">
        <v>114360.83</v>
      </c>
      <c r="G902">
        <v>1886</v>
      </c>
      <c r="H902" s="1">
        <v>26946.919417602388</v>
      </c>
      <c r="J902">
        <v>1884</v>
      </c>
      <c r="K902">
        <v>89</v>
      </c>
      <c r="AI902">
        <v>1529</v>
      </c>
      <c r="AJ902" t="s">
        <v>1042</v>
      </c>
      <c r="AK902">
        <v>513</v>
      </c>
      <c r="AL902" t="s">
        <v>1188</v>
      </c>
    </row>
    <row r="903" spans="1:38" x14ac:dyDescent="0.25">
      <c r="A903">
        <v>1898</v>
      </c>
      <c r="B903" s="1">
        <v>37047.173779702054</v>
      </c>
      <c r="D903">
        <v>1886</v>
      </c>
      <c r="E903" s="1">
        <v>61761.399999999994</v>
      </c>
      <c r="G903">
        <v>1897</v>
      </c>
      <c r="H903" s="1">
        <v>79661.970394548145</v>
      </c>
      <c r="J903">
        <v>1886</v>
      </c>
      <c r="K903">
        <v>27</v>
      </c>
      <c r="AI903">
        <v>1548</v>
      </c>
      <c r="AJ903" t="s">
        <v>1043</v>
      </c>
      <c r="AK903">
        <v>513</v>
      </c>
      <c r="AL903" t="s">
        <v>1188</v>
      </c>
    </row>
    <row r="904" spans="1:38" x14ac:dyDescent="0.25">
      <c r="A904">
        <v>1899</v>
      </c>
      <c r="B904" s="1">
        <v>196052.57639318099</v>
      </c>
      <c r="D904">
        <v>1897</v>
      </c>
      <c r="E904" s="1">
        <v>138272.16</v>
      </c>
      <c r="G904">
        <v>1898</v>
      </c>
      <c r="H904" s="1">
        <v>34484.827408635188</v>
      </c>
      <c r="J904">
        <v>1897</v>
      </c>
      <c r="K904">
        <v>63</v>
      </c>
      <c r="AI904">
        <v>1754</v>
      </c>
      <c r="AJ904" t="s">
        <v>1044</v>
      </c>
      <c r="AK904">
        <v>513</v>
      </c>
      <c r="AL904" t="s">
        <v>1188</v>
      </c>
    </row>
    <row r="905" spans="1:38" x14ac:dyDescent="0.25">
      <c r="A905">
        <v>1900</v>
      </c>
      <c r="B905" s="1">
        <v>74868.223059263182</v>
      </c>
      <c r="D905">
        <v>1898</v>
      </c>
      <c r="E905" s="1">
        <v>103124.09999999999</v>
      </c>
      <c r="G905">
        <v>1899</v>
      </c>
      <c r="H905" s="1">
        <v>41704.800193211348</v>
      </c>
      <c r="J905">
        <v>1898</v>
      </c>
      <c r="K905">
        <v>32</v>
      </c>
      <c r="AI905">
        <v>1765</v>
      </c>
      <c r="AJ905" t="s">
        <v>1045</v>
      </c>
      <c r="AK905">
        <v>513</v>
      </c>
      <c r="AL905" t="s">
        <v>1188</v>
      </c>
    </row>
    <row r="906" spans="1:38" x14ac:dyDescent="0.25">
      <c r="A906">
        <v>1903</v>
      </c>
      <c r="B906" s="1">
        <v>119829.11724727778</v>
      </c>
      <c r="D906">
        <v>1899</v>
      </c>
      <c r="E906" s="1">
        <v>184950.01000000004</v>
      </c>
      <c r="G906">
        <v>1900</v>
      </c>
      <c r="H906" s="1">
        <v>67248.976307673249</v>
      </c>
      <c r="J906">
        <v>1899</v>
      </c>
      <c r="K906">
        <v>59</v>
      </c>
      <c r="AI906">
        <v>1777</v>
      </c>
      <c r="AJ906" t="s">
        <v>1046</v>
      </c>
      <c r="AK906">
        <v>513</v>
      </c>
      <c r="AL906" t="s">
        <v>1188</v>
      </c>
    </row>
    <row r="907" spans="1:38" x14ac:dyDescent="0.25">
      <c r="A907">
        <v>1904</v>
      </c>
      <c r="B907" s="1">
        <v>80084.866964005429</v>
      </c>
      <c r="D907">
        <v>1900</v>
      </c>
      <c r="E907" s="1">
        <v>136820.22999999998</v>
      </c>
      <c r="G907">
        <v>1903</v>
      </c>
      <c r="H907" s="1">
        <v>40772.040852097722</v>
      </c>
      <c r="J907">
        <v>1900</v>
      </c>
      <c r="K907">
        <v>63</v>
      </c>
      <c r="AI907">
        <v>1830</v>
      </c>
      <c r="AJ907" t="s">
        <v>1047</v>
      </c>
      <c r="AK907">
        <v>513</v>
      </c>
      <c r="AL907" t="s">
        <v>1188</v>
      </c>
    </row>
    <row r="908" spans="1:38" x14ac:dyDescent="0.25">
      <c r="A908">
        <v>1906</v>
      </c>
      <c r="B908" s="1">
        <v>119722.40705888791</v>
      </c>
      <c r="D908">
        <v>1903</v>
      </c>
      <c r="E908" s="1">
        <v>126195.16</v>
      </c>
      <c r="G908">
        <v>1904</v>
      </c>
      <c r="H908" s="1">
        <v>55718.789598025469</v>
      </c>
      <c r="J908">
        <v>1903</v>
      </c>
      <c r="K908">
        <v>42</v>
      </c>
      <c r="AI908">
        <v>1906</v>
      </c>
      <c r="AJ908" t="s">
        <v>1048</v>
      </c>
      <c r="AK908">
        <v>513</v>
      </c>
      <c r="AL908" t="s">
        <v>1188</v>
      </c>
    </row>
    <row r="909" spans="1:38" x14ac:dyDescent="0.25">
      <c r="A909">
        <v>1907</v>
      </c>
      <c r="B909" s="1">
        <v>0</v>
      </c>
      <c r="D909">
        <v>1904</v>
      </c>
      <c r="E909" s="1">
        <v>151221.78</v>
      </c>
      <c r="G909">
        <v>1906</v>
      </c>
      <c r="H909" s="1">
        <v>24697.238360695512</v>
      </c>
      <c r="J909">
        <v>1904</v>
      </c>
      <c r="K909">
        <v>54</v>
      </c>
      <c r="AI909">
        <v>1909</v>
      </c>
      <c r="AJ909" t="s">
        <v>1049</v>
      </c>
      <c r="AK909">
        <v>513</v>
      </c>
      <c r="AL909" t="s">
        <v>1188</v>
      </c>
    </row>
    <row r="910" spans="1:38" x14ac:dyDescent="0.25">
      <c r="A910">
        <v>1908</v>
      </c>
      <c r="B910" s="1">
        <v>46531.667041488268</v>
      </c>
      <c r="D910">
        <v>1906</v>
      </c>
      <c r="E910" s="1">
        <v>99129.84</v>
      </c>
      <c r="G910">
        <v>1907</v>
      </c>
      <c r="H910" s="1">
        <v>44112.959066669064</v>
      </c>
      <c r="J910">
        <v>1906</v>
      </c>
      <c r="K910">
        <v>31</v>
      </c>
      <c r="AI910">
        <v>2092</v>
      </c>
      <c r="AJ910" t="s">
        <v>1050</v>
      </c>
      <c r="AK910">
        <v>513</v>
      </c>
      <c r="AL910" t="s">
        <v>1188</v>
      </c>
    </row>
    <row r="911" spans="1:38" x14ac:dyDescent="0.25">
      <c r="A911">
        <v>1909</v>
      </c>
      <c r="B911" s="1">
        <v>271942.54022983753</v>
      </c>
      <c r="D911">
        <v>1907</v>
      </c>
      <c r="E911" s="1">
        <v>142850.72</v>
      </c>
      <c r="G911">
        <v>1908</v>
      </c>
      <c r="H911" s="1">
        <v>43623.555088936031</v>
      </c>
      <c r="J911">
        <v>1907</v>
      </c>
      <c r="K911">
        <v>45</v>
      </c>
      <c r="AI911">
        <v>1056</v>
      </c>
      <c r="AJ911" t="s">
        <v>1051</v>
      </c>
      <c r="AK911">
        <v>514</v>
      </c>
      <c r="AL911" t="s">
        <v>1188</v>
      </c>
    </row>
    <row r="912" spans="1:38" x14ac:dyDescent="0.25">
      <c r="A912">
        <v>1911</v>
      </c>
      <c r="B912" s="1">
        <v>119337.87611787763</v>
      </c>
      <c r="D912">
        <v>1908</v>
      </c>
      <c r="E912" s="1">
        <v>170796.86</v>
      </c>
      <c r="G912">
        <v>1909</v>
      </c>
      <c r="H912" s="1">
        <v>59066.101942268819</v>
      </c>
      <c r="J912">
        <v>1908</v>
      </c>
      <c r="K912">
        <v>44</v>
      </c>
      <c r="AI912">
        <v>1090</v>
      </c>
      <c r="AJ912" t="s">
        <v>1052</v>
      </c>
      <c r="AK912">
        <v>514</v>
      </c>
      <c r="AL912" t="s">
        <v>1188</v>
      </c>
    </row>
    <row r="913" spans="1:38" x14ac:dyDescent="0.25">
      <c r="A913">
        <v>1915</v>
      </c>
      <c r="B913" s="1">
        <v>154013.86071884001</v>
      </c>
      <c r="D913">
        <v>1909</v>
      </c>
      <c r="E913" s="1">
        <v>323659.17000000004</v>
      </c>
      <c r="G913">
        <v>1911</v>
      </c>
      <c r="H913" s="1">
        <v>47290.023518173504</v>
      </c>
      <c r="J913">
        <v>1909</v>
      </c>
      <c r="K913">
        <v>77</v>
      </c>
      <c r="AI913">
        <v>1105</v>
      </c>
      <c r="AJ913" t="s">
        <v>1053</v>
      </c>
      <c r="AK913">
        <v>514</v>
      </c>
      <c r="AL913" t="s">
        <v>1188</v>
      </c>
    </row>
    <row r="914" spans="1:38" x14ac:dyDescent="0.25">
      <c r="A914">
        <v>1918</v>
      </c>
      <c r="B914" s="1">
        <v>205279.91347599952</v>
      </c>
      <c r="D914">
        <v>1911</v>
      </c>
      <c r="E914" s="1">
        <v>173434.51000000004</v>
      </c>
      <c r="G914">
        <v>1915</v>
      </c>
      <c r="H914" s="1">
        <v>66234.861107901583</v>
      </c>
      <c r="J914">
        <v>1911</v>
      </c>
      <c r="K914">
        <v>55</v>
      </c>
      <c r="AI914">
        <v>1125</v>
      </c>
      <c r="AJ914" t="s">
        <v>1054</v>
      </c>
      <c r="AK914">
        <v>514</v>
      </c>
      <c r="AL914" t="s">
        <v>1188</v>
      </c>
    </row>
    <row r="915" spans="1:38" x14ac:dyDescent="0.25">
      <c r="A915">
        <v>1919</v>
      </c>
      <c r="B915" s="1">
        <v>95016.61022321177</v>
      </c>
      <c r="D915">
        <v>1915</v>
      </c>
      <c r="E915" s="1">
        <v>223036.38</v>
      </c>
      <c r="G915">
        <v>1918</v>
      </c>
      <c r="H915" s="1">
        <v>72120.866471965695</v>
      </c>
      <c r="J915">
        <v>1915</v>
      </c>
      <c r="K915">
        <v>68</v>
      </c>
      <c r="AI915">
        <v>1126</v>
      </c>
      <c r="AJ915" t="s">
        <v>1055</v>
      </c>
      <c r="AK915">
        <v>514</v>
      </c>
      <c r="AL915" t="s">
        <v>1188</v>
      </c>
    </row>
    <row r="916" spans="1:38" x14ac:dyDescent="0.25">
      <c r="A916">
        <v>1920</v>
      </c>
      <c r="B916" s="1">
        <v>89251.289620740718</v>
      </c>
      <c r="D916">
        <v>1918</v>
      </c>
      <c r="E916" s="1">
        <v>224872.97</v>
      </c>
      <c r="G916">
        <v>1919</v>
      </c>
      <c r="H916" s="1">
        <v>73818.088296081623</v>
      </c>
      <c r="J916">
        <v>1918</v>
      </c>
      <c r="K916">
        <v>82</v>
      </c>
      <c r="AI916">
        <v>1128</v>
      </c>
      <c r="AJ916" t="s">
        <v>1056</v>
      </c>
      <c r="AK916">
        <v>514</v>
      </c>
      <c r="AL916" t="s">
        <v>1188</v>
      </c>
    </row>
    <row r="917" spans="1:38" x14ac:dyDescent="0.25">
      <c r="A917">
        <v>1921</v>
      </c>
      <c r="B917" s="1">
        <v>495930.29783017701</v>
      </c>
      <c r="D917">
        <v>1919</v>
      </c>
      <c r="E917" s="1">
        <v>146659.81999999998</v>
      </c>
      <c r="G917">
        <v>1920</v>
      </c>
      <c r="H917" s="1">
        <v>38197.607310585779</v>
      </c>
      <c r="J917">
        <v>1919</v>
      </c>
      <c r="K917">
        <v>63</v>
      </c>
      <c r="AI917">
        <v>1248</v>
      </c>
      <c r="AJ917" t="s">
        <v>1057</v>
      </c>
      <c r="AK917">
        <v>514</v>
      </c>
      <c r="AL917" t="s">
        <v>1188</v>
      </c>
    </row>
    <row r="918" spans="1:38" x14ac:dyDescent="0.25">
      <c r="A918">
        <v>1923</v>
      </c>
      <c r="B918" s="1">
        <v>71351.025813897053</v>
      </c>
      <c r="D918">
        <v>1920</v>
      </c>
      <c r="E918" s="1">
        <v>121942.87000000001</v>
      </c>
      <c r="G918">
        <v>1921</v>
      </c>
      <c r="H918" s="1">
        <v>144138.1291264529</v>
      </c>
      <c r="J918">
        <v>1920</v>
      </c>
      <c r="K918">
        <v>44</v>
      </c>
      <c r="AI918">
        <v>1377</v>
      </c>
      <c r="AJ918" t="s">
        <v>1058</v>
      </c>
      <c r="AK918">
        <v>514</v>
      </c>
      <c r="AL918" t="s">
        <v>1188</v>
      </c>
    </row>
    <row r="919" spans="1:38" x14ac:dyDescent="0.25">
      <c r="A919">
        <v>1924</v>
      </c>
      <c r="B919" s="1">
        <v>0</v>
      </c>
      <c r="D919">
        <v>1921</v>
      </c>
      <c r="E919" s="1">
        <v>449578.15</v>
      </c>
      <c r="G919">
        <v>1923</v>
      </c>
      <c r="H919" s="1">
        <v>36029.532572277385</v>
      </c>
      <c r="J919">
        <v>1921</v>
      </c>
      <c r="K919">
        <v>99</v>
      </c>
      <c r="AI919">
        <v>1378</v>
      </c>
      <c r="AJ919" t="s">
        <v>1059</v>
      </c>
      <c r="AK919">
        <v>514</v>
      </c>
      <c r="AL919" t="s">
        <v>1188</v>
      </c>
    </row>
    <row r="920" spans="1:38" x14ac:dyDescent="0.25">
      <c r="A920">
        <v>1925</v>
      </c>
      <c r="B920" s="1">
        <v>63893.300503058068</v>
      </c>
      <c r="D920">
        <v>1923</v>
      </c>
      <c r="E920" s="1">
        <v>154873.16999999998</v>
      </c>
      <c r="G920">
        <v>1924</v>
      </c>
      <c r="H920" s="1">
        <v>40270.024474571997</v>
      </c>
      <c r="J920">
        <v>1923</v>
      </c>
      <c r="K920">
        <v>40</v>
      </c>
      <c r="AI920">
        <v>1422</v>
      </c>
      <c r="AJ920" t="s">
        <v>1060</v>
      </c>
      <c r="AK920">
        <v>514</v>
      </c>
      <c r="AL920" t="s">
        <v>1188</v>
      </c>
    </row>
    <row r="921" spans="1:38" x14ac:dyDescent="0.25">
      <c r="A921">
        <v>1926</v>
      </c>
      <c r="B921" s="1">
        <v>39379.361470184085</v>
      </c>
      <c r="D921">
        <v>1924</v>
      </c>
      <c r="E921" s="1">
        <v>69942.530000000013</v>
      </c>
      <c r="G921">
        <v>1925</v>
      </c>
      <c r="H921" s="1">
        <v>36044.14662915207</v>
      </c>
      <c r="J921">
        <v>1924</v>
      </c>
      <c r="K921">
        <v>37</v>
      </c>
      <c r="AI921">
        <v>1486</v>
      </c>
      <c r="AJ921" t="s">
        <v>1061</v>
      </c>
      <c r="AK921">
        <v>514</v>
      </c>
      <c r="AL921" t="s">
        <v>1188</v>
      </c>
    </row>
    <row r="922" spans="1:38" x14ac:dyDescent="0.25">
      <c r="A922">
        <v>1932</v>
      </c>
      <c r="B922" s="1">
        <v>130913.57110878732</v>
      </c>
      <c r="D922">
        <v>1925</v>
      </c>
      <c r="E922" s="1">
        <v>140737.13</v>
      </c>
      <c r="G922">
        <v>1926</v>
      </c>
      <c r="H922" s="1">
        <v>26683.579958355182</v>
      </c>
      <c r="J922">
        <v>1925</v>
      </c>
      <c r="K922">
        <v>28</v>
      </c>
      <c r="AI922">
        <v>1545</v>
      </c>
      <c r="AJ922" t="s">
        <v>1062</v>
      </c>
      <c r="AK922">
        <v>514</v>
      </c>
      <c r="AL922" t="s">
        <v>1188</v>
      </c>
    </row>
    <row r="923" spans="1:38" x14ac:dyDescent="0.25">
      <c r="A923">
        <v>1937</v>
      </c>
      <c r="B923" s="1">
        <v>20639.051702601864</v>
      </c>
      <c r="D923">
        <v>1926</v>
      </c>
      <c r="E923" s="1">
        <v>113981.75999999999</v>
      </c>
      <c r="G923">
        <v>1932</v>
      </c>
      <c r="H923" s="1">
        <v>54541.402061994602</v>
      </c>
      <c r="J923">
        <v>1926</v>
      </c>
      <c r="K923">
        <v>31</v>
      </c>
      <c r="AI923">
        <v>1602</v>
      </c>
      <c r="AJ923" t="s">
        <v>1063</v>
      </c>
      <c r="AK923">
        <v>514</v>
      </c>
      <c r="AL923" t="s">
        <v>1188</v>
      </c>
    </row>
    <row r="924" spans="1:38" x14ac:dyDescent="0.25">
      <c r="A924">
        <v>1938</v>
      </c>
      <c r="B924" s="1">
        <v>40013.133748207096</v>
      </c>
      <c r="D924">
        <v>1932</v>
      </c>
      <c r="E924" s="1">
        <v>163041.90000000002</v>
      </c>
      <c r="G924">
        <v>1937</v>
      </c>
      <c r="H924" s="1">
        <v>38536.048983972018</v>
      </c>
      <c r="J924">
        <v>1932</v>
      </c>
      <c r="K924">
        <v>58</v>
      </c>
      <c r="AI924">
        <v>1708</v>
      </c>
      <c r="AJ924" t="s">
        <v>1064</v>
      </c>
      <c r="AK924">
        <v>514</v>
      </c>
      <c r="AL924" t="s">
        <v>1188</v>
      </c>
    </row>
    <row r="925" spans="1:38" x14ac:dyDescent="0.25">
      <c r="A925">
        <v>1939</v>
      </c>
      <c r="B925" s="1">
        <v>41822.133450173191</v>
      </c>
      <c r="D925">
        <v>1937</v>
      </c>
      <c r="E925" s="1">
        <v>108074.67</v>
      </c>
      <c r="G925">
        <v>1938</v>
      </c>
      <c r="H925" s="1">
        <v>76287.059410294096</v>
      </c>
      <c r="J925">
        <v>1937</v>
      </c>
      <c r="K925">
        <v>39</v>
      </c>
      <c r="AI925">
        <v>1926</v>
      </c>
      <c r="AJ925" t="s">
        <v>1065</v>
      </c>
      <c r="AK925">
        <v>514</v>
      </c>
      <c r="AL925" t="s">
        <v>1188</v>
      </c>
    </row>
    <row r="926" spans="1:38" x14ac:dyDescent="0.25">
      <c r="A926">
        <v>1942</v>
      </c>
      <c r="B926" s="1">
        <v>147784.53708557875</v>
      </c>
      <c r="D926">
        <v>1938</v>
      </c>
      <c r="E926" s="1">
        <v>171762.23999999996</v>
      </c>
      <c r="G926">
        <v>1939</v>
      </c>
      <c r="H926" s="1">
        <v>66363.802937252127</v>
      </c>
      <c r="J926">
        <v>1938</v>
      </c>
      <c r="K926">
        <v>74</v>
      </c>
      <c r="AI926">
        <v>1955</v>
      </c>
      <c r="AJ926" t="s">
        <v>1066</v>
      </c>
      <c r="AK926">
        <v>514</v>
      </c>
      <c r="AL926" t="s">
        <v>1188</v>
      </c>
    </row>
    <row r="927" spans="1:38" x14ac:dyDescent="0.25">
      <c r="A927">
        <v>1944</v>
      </c>
      <c r="B927" s="1">
        <v>353479.85386846832</v>
      </c>
      <c r="D927">
        <v>1939</v>
      </c>
      <c r="E927" s="1">
        <v>141439.99</v>
      </c>
      <c r="G927">
        <v>1942</v>
      </c>
      <c r="H927" s="1">
        <v>32246.737727040483</v>
      </c>
      <c r="J927">
        <v>1939</v>
      </c>
      <c r="K927">
        <v>64</v>
      </c>
      <c r="AI927">
        <v>1966</v>
      </c>
      <c r="AJ927" t="s">
        <v>1067</v>
      </c>
      <c r="AK927">
        <v>514</v>
      </c>
      <c r="AL927" t="s">
        <v>1188</v>
      </c>
    </row>
    <row r="928" spans="1:38" x14ac:dyDescent="0.25">
      <c r="A928">
        <v>1947</v>
      </c>
      <c r="B928" s="1">
        <v>78300.67512240517</v>
      </c>
      <c r="D928">
        <v>1942</v>
      </c>
      <c r="E928" s="1">
        <v>0</v>
      </c>
      <c r="G928">
        <v>1944</v>
      </c>
      <c r="H928" s="1">
        <v>60942.190013722306</v>
      </c>
      <c r="J928">
        <v>1942</v>
      </c>
      <c r="K928">
        <v>27</v>
      </c>
      <c r="AI928">
        <v>2141</v>
      </c>
      <c r="AJ928" t="s">
        <v>1068</v>
      </c>
      <c r="AK928">
        <v>514</v>
      </c>
      <c r="AL928" t="s">
        <v>1188</v>
      </c>
    </row>
    <row r="929" spans="1:38" x14ac:dyDescent="0.25">
      <c r="A929">
        <v>1949</v>
      </c>
      <c r="B929" s="1">
        <v>29213.750792823026</v>
      </c>
      <c r="D929">
        <v>1944</v>
      </c>
      <c r="E929" s="1">
        <v>348517.13</v>
      </c>
      <c r="G929">
        <v>1947</v>
      </c>
      <c r="H929" s="1">
        <v>22138.436299385339</v>
      </c>
      <c r="J929">
        <v>1944</v>
      </c>
      <c r="K929">
        <v>82</v>
      </c>
      <c r="AI929">
        <v>238</v>
      </c>
      <c r="AJ929" t="s">
        <v>1069</v>
      </c>
      <c r="AK929">
        <v>514</v>
      </c>
      <c r="AL929" t="s">
        <v>1188</v>
      </c>
    </row>
    <row r="930" spans="1:38" x14ac:dyDescent="0.25">
      <c r="A930">
        <v>1950</v>
      </c>
      <c r="B930" s="1">
        <v>54938.143304786092</v>
      </c>
      <c r="D930">
        <v>1947</v>
      </c>
      <c r="E930" s="1">
        <v>127770.56</v>
      </c>
      <c r="G930">
        <v>1949</v>
      </c>
      <c r="H930" s="1">
        <v>54396.027608387434</v>
      </c>
      <c r="J930">
        <v>1947</v>
      </c>
      <c r="K930">
        <v>34</v>
      </c>
      <c r="AI930">
        <v>261</v>
      </c>
      <c r="AJ930" t="s">
        <v>1070</v>
      </c>
      <c r="AK930">
        <v>513</v>
      </c>
      <c r="AL930" t="s">
        <v>1188</v>
      </c>
    </row>
    <row r="931" spans="1:38" x14ac:dyDescent="0.25">
      <c r="A931">
        <v>1951</v>
      </c>
      <c r="B931" s="1">
        <v>64169.87089040369</v>
      </c>
      <c r="D931">
        <v>1949</v>
      </c>
      <c r="E931" s="1">
        <v>101282.4</v>
      </c>
      <c r="G931">
        <v>1950</v>
      </c>
      <c r="H931" s="1">
        <v>27727.091434814662</v>
      </c>
      <c r="J931">
        <v>1949</v>
      </c>
      <c r="K931">
        <v>48</v>
      </c>
      <c r="AI931">
        <v>1025</v>
      </c>
      <c r="AJ931" t="s">
        <v>1071</v>
      </c>
      <c r="AK931">
        <v>515</v>
      </c>
      <c r="AL931" t="s">
        <v>1188</v>
      </c>
    </row>
    <row r="932" spans="1:38" x14ac:dyDescent="0.25">
      <c r="A932">
        <v>1952</v>
      </c>
      <c r="B932" s="1">
        <v>70184.322318474282</v>
      </c>
      <c r="D932">
        <v>1950</v>
      </c>
      <c r="E932" s="1">
        <v>80279.87999999999</v>
      </c>
      <c r="G932">
        <v>1951</v>
      </c>
      <c r="H932" s="1">
        <v>26298.187019401405</v>
      </c>
      <c r="J932">
        <v>1950</v>
      </c>
      <c r="K932">
        <v>32</v>
      </c>
      <c r="AI932">
        <v>1033</v>
      </c>
      <c r="AJ932" t="s">
        <v>1072</v>
      </c>
      <c r="AK932">
        <v>515</v>
      </c>
      <c r="AL932" t="s">
        <v>1188</v>
      </c>
    </row>
    <row r="933" spans="1:38" x14ac:dyDescent="0.25">
      <c r="A933">
        <v>1953</v>
      </c>
      <c r="B933" s="1">
        <v>60533.86993453106</v>
      </c>
      <c r="D933">
        <v>1951</v>
      </c>
      <c r="E933" s="1">
        <v>103003.2</v>
      </c>
      <c r="G933">
        <v>1952</v>
      </c>
      <c r="H933" s="1">
        <v>51548.987968334077</v>
      </c>
      <c r="J933">
        <v>1951</v>
      </c>
      <c r="K933">
        <v>33</v>
      </c>
      <c r="AI933">
        <v>1035</v>
      </c>
      <c r="AJ933" t="s">
        <v>1073</v>
      </c>
      <c r="AK933">
        <v>515</v>
      </c>
      <c r="AL933" t="s">
        <v>1188</v>
      </c>
    </row>
    <row r="934" spans="1:38" x14ac:dyDescent="0.25">
      <c r="A934">
        <v>1955</v>
      </c>
      <c r="B934" s="1">
        <v>93823.905277487342</v>
      </c>
      <c r="D934">
        <v>1952</v>
      </c>
      <c r="E934" s="1">
        <v>141782.87999999998</v>
      </c>
      <c r="G934">
        <v>1953</v>
      </c>
      <c r="H934" s="1">
        <v>47987.827546469583</v>
      </c>
      <c r="J934">
        <v>1952</v>
      </c>
      <c r="K934">
        <v>36</v>
      </c>
      <c r="AI934">
        <v>1040</v>
      </c>
      <c r="AJ934" t="s">
        <v>1074</v>
      </c>
      <c r="AK934">
        <v>514</v>
      </c>
      <c r="AL934" t="s">
        <v>1188</v>
      </c>
    </row>
    <row r="935" spans="1:38" x14ac:dyDescent="0.25">
      <c r="A935">
        <v>1958</v>
      </c>
      <c r="B935" s="1">
        <v>52430.885720397258</v>
      </c>
      <c r="D935">
        <v>1953</v>
      </c>
      <c r="E935" s="1">
        <v>175743.24</v>
      </c>
      <c r="G935">
        <v>1955</v>
      </c>
      <c r="H935" s="1">
        <v>48371.544585631069</v>
      </c>
      <c r="J935">
        <v>1953</v>
      </c>
      <c r="K935">
        <v>50</v>
      </c>
      <c r="AI935">
        <v>1052</v>
      </c>
      <c r="AJ935" t="s">
        <v>1075</v>
      </c>
      <c r="AK935">
        <v>515</v>
      </c>
      <c r="AL935" t="s">
        <v>1188</v>
      </c>
    </row>
    <row r="936" spans="1:38" x14ac:dyDescent="0.25">
      <c r="A936">
        <v>1959</v>
      </c>
      <c r="B936" s="1">
        <v>48075.2881710414</v>
      </c>
      <c r="D936">
        <v>1955</v>
      </c>
      <c r="E936" s="1">
        <v>169875.75000000003</v>
      </c>
      <c r="G936">
        <v>1958</v>
      </c>
      <c r="H936" s="1">
        <v>42474.653740956193</v>
      </c>
      <c r="J936">
        <v>1955</v>
      </c>
      <c r="K936">
        <v>43</v>
      </c>
      <c r="AI936">
        <v>1062</v>
      </c>
      <c r="AJ936" t="s">
        <v>1076</v>
      </c>
      <c r="AK936">
        <v>513</v>
      </c>
      <c r="AL936" t="s">
        <v>1188</v>
      </c>
    </row>
    <row r="937" spans="1:38" x14ac:dyDescent="0.25">
      <c r="A937">
        <v>1963</v>
      </c>
      <c r="B937" s="1">
        <v>130166.87485026759</v>
      </c>
      <c r="D937">
        <v>1958</v>
      </c>
      <c r="E937" s="1">
        <v>121997.65</v>
      </c>
      <c r="G937">
        <v>1959</v>
      </c>
      <c r="H937" s="1">
        <v>65806.882255844233</v>
      </c>
      <c r="J937">
        <v>1958</v>
      </c>
      <c r="K937">
        <v>35</v>
      </c>
      <c r="AI937">
        <v>1075</v>
      </c>
      <c r="AJ937" t="s">
        <v>1077</v>
      </c>
      <c r="AK937">
        <v>515</v>
      </c>
      <c r="AL937" t="s">
        <v>1188</v>
      </c>
    </row>
    <row r="938" spans="1:38" x14ac:dyDescent="0.25">
      <c r="A938">
        <v>1964</v>
      </c>
      <c r="B938" s="1">
        <v>49702.152130499584</v>
      </c>
      <c r="D938">
        <v>1959</v>
      </c>
      <c r="E938" s="1">
        <v>188155.71999999997</v>
      </c>
      <c r="G938">
        <v>1963</v>
      </c>
      <c r="H938" s="1">
        <v>45359.965764640743</v>
      </c>
      <c r="J938">
        <v>1959</v>
      </c>
      <c r="K938">
        <v>90</v>
      </c>
      <c r="AI938">
        <v>1092</v>
      </c>
      <c r="AJ938" t="s">
        <v>1078</v>
      </c>
      <c r="AK938">
        <v>515</v>
      </c>
      <c r="AL938" t="s">
        <v>1188</v>
      </c>
    </row>
    <row r="939" spans="1:38" x14ac:dyDescent="0.25">
      <c r="A939">
        <v>1965</v>
      </c>
      <c r="B939" s="1">
        <v>69763.026410703606</v>
      </c>
      <c r="D939">
        <v>1963</v>
      </c>
      <c r="E939" s="1">
        <v>248496.72000000003</v>
      </c>
      <c r="G939">
        <v>1964</v>
      </c>
      <c r="H939" s="1">
        <v>52097.763159102658</v>
      </c>
      <c r="J939">
        <v>1963</v>
      </c>
      <c r="K939">
        <v>61</v>
      </c>
      <c r="AI939">
        <v>1122</v>
      </c>
      <c r="AJ939" t="s">
        <v>1079</v>
      </c>
      <c r="AK939">
        <v>516</v>
      </c>
      <c r="AL939" t="s">
        <v>1188</v>
      </c>
    </row>
    <row r="940" spans="1:38" x14ac:dyDescent="0.25">
      <c r="A940">
        <v>1966</v>
      </c>
      <c r="B940" s="1">
        <v>75670.776193555328</v>
      </c>
      <c r="D940">
        <v>1964</v>
      </c>
      <c r="E940" s="1">
        <v>179809.35000000003</v>
      </c>
      <c r="G940">
        <v>1965</v>
      </c>
      <c r="H940" s="1">
        <v>49493.61470725332</v>
      </c>
      <c r="J940">
        <v>1964</v>
      </c>
      <c r="K940">
        <v>48</v>
      </c>
      <c r="AI940">
        <v>1134</v>
      </c>
      <c r="AJ940" t="s">
        <v>1080</v>
      </c>
      <c r="AK940">
        <v>515</v>
      </c>
      <c r="AL940" t="s">
        <v>1188</v>
      </c>
    </row>
    <row r="941" spans="1:38" x14ac:dyDescent="0.25">
      <c r="A941">
        <v>1967</v>
      </c>
      <c r="B941" s="1">
        <v>46167.277817481096</v>
      </c>
      <c r="D941">
        <v>1965</v>
      </c>
      <c r="E941" s="1">
        <v>74787.5</v>
      </c>
      <c r="G941">
        <v>1966</v>
      </c>
      <c r="H941" s="1">
        <v>29442.47326068797</v>
      </c>
      <c r="J941">
        <v>1965</v>
      </c>
      <c r="K941">
        <v>35</v>
      </c>
      <c r="AI941">
        <v>1186</v>
      </c>
      <c r="AJ941" t="s">
        <v>1081</v>
      </c>
      <c r="AK941">
        <v>515</v>
      </c>
      <c r="AL941" t="s">
        <v>1188</v>
      </c>
    </row>
    <row r="942" spans="1:38" x14ac:dyDescent="0.25">
      <c r="A942">
        <v>1970</v>
      </c>
      <c r="B942" s="1">
        <v>22514.548919133758</v>
      </c>
      <c r="D942">
        <v>1966</v>
      </c>
      <c r="E942" s="1">
        <v>115488.73000000001</v>
      </c>
      <c r="G942">
        <v>1967</v>
      </c>
      <c r="H942" s="1">
        <v>41676.061292899678</v>
      </c>
      <c r="J942">
        <v>1966</v>
      </c>
      <c r="K942">
        <v>27</v>
      </c>
      <c r="AI942">
        <v>1258</v>
      </c>
      <c r="AJ942" t="s">
        <v>1082</v>
      </c>
      <c r="AK942">
        <v>514</v>
      </c>
      <c r="AL942" t="s">
        <v>1188</v>
      </c>
    </row>
    <row r="943" spans="1:38" x14ac:dyDescent="0.25">
      <c r="A943">
        <v>1972</v>
      </c>
      <c r="B943" s="1">
        <v>139101.21783457344</v>
      </c>
      <c r="D943">
        <v>1967</v>
      </c>
      <c r="E943" s="1">
        <v>194027.58</v>
      </c>
      <c r="G943">
        <v>1970</v>
      </c>
      <c r="H943" s="1">
        <v>25112.067523419304</v>
      </c>
      <c r="J943">
        <v>1967</v>
      </c>
      <c r="K943">
        <v>50</v>
      </c>
      <c r="AI943">
        <v>1379</v>
      </c>
      <c r="AJ943" t="s">
        <v>1083</v>
      </c>
      <c r="AK943">
        <v>515</v>
      </c>
      <c r="AL943" t="s">
        <v>1188</v>
      </c>
    </row>
    <row r="944" spans="1:38" x14ac:dyDescent="0.25">
      <c r="A944">
        <v>1975</v>
      </c>
      <c r="B944" s="1">
        <v>49328.579731451013</v>
      </c>
      <c r="D944">
        <v>1970</v>
      </c>
      <c r="E944" s="1">
        <v>83657.64</v>
      </c>
      <c r="G944">
        <v>1972</v>
      </c>
      <c r="H944" s="1">
        <v>48179.463248399188</v>
      </c>
      <c r="J944">
        <v>1970</v>
      </c>
      <c r="K944">
        <v>27</v>
      </c>
      <c r="AI944">
        <v>1452</v>
      </c>
      <c r="AJ944" t="s">
        <v>1084</v>
      </c>
      <c r="AK944">
        <v>515</v>
      </c>
      <c r="AL944" t="s">
        <v>1188</v>
      </c>
    </row>
    <row r="945" spans="1:38" x14ac:dyDescent="0.25">
      <c r="A945">
        <v>1980</v>
      </c>
      <c r="B945" s="1">
        <v>160257.7873378222</v>
      </c>
      <c r="D945">
        <v>1972</v>
      </c>
      <c r="E945" s="1">
        <v>129918.84000000003</v>
      </c>
      <c r="G945">
        <v>1975</v>
      </c>
      <c r="H945" s="1">
        <v>28322.820885945868</v>
      </c>
      <c r="J945">
        <v>1972</v>
      </c>
      <c r="K945">
        <v>38</v>
      </c>
      <c r="AI945">
        <v>1494</v>
      </c>
      <c r="AJ945" t="s">
        <v>1085</v>
      </c>
      <c r="AK945">
        <v>513</v>
      </c>
      <c r="AL945" t="s">
        <v>1188</v>
      </c>
    </row>
    <row r="946" spans="1:38" x14ac:dyDescent="0.25">
      <c r="A946">
        <v>1981</v>
      </c>
      <c r="B946" s="1">
        <v>189849.33094797708</v>
      </c>
      <c r="D946">
        <v>1975</v>
      </c>
      <c r="E946" s="1">
        <v>104666.22</v>
      </c>
      <c r="G946">
        <v>1980</v>
      </c>
      <c r="H946" s="1">
        <v>34067.783158826896</v>
      </c>
      <c r="J946">
        <v>1975</v>
      </c>
      <c r="K946">
        <v>33</v>
      </c>
      <c r="AI946">
        <v>1507</v>
      </c>
      <c r="AJ946" t="s">
        <v>1086</v>
      </c>
      <c r="AK946">
        <v>515</v>
      </c>
      <c r="AL946" t="s">
        <v>1188</v>
      </c>
    </row>
    <row r="947" spans="1:38" x14ac:dyDescent="0.25">
      <c r="A947">
        <v>1985</v>
      </c>
      <c r="B947" s="1">
        <v>35995.730041719478</v>
      </c>
      <c r="D947">
        <v>1980</v>
      </c>
      <c r="E947" s="1">
        <v>179439.86</v>
      </c>
      <c r="G947">
        <v>1981</v>
      </c>
      <c r="H947" s="1">
        <v>33423.54620919477</v>
      </c>
      <c r="J947">
        <v>1980</v>
      </c>
      <c r="K947">
        <v>50</v>
      </c>
      <c r="AI947">
        <v>1524</v>
      </c>
      <c r="AJ947" t="s">
        <v>1087</v>
      </c>
      <c r="AK947">
        <v>515</v>
      </c>
      <c r="AL947" t="s">
        <v>1188</v>
      </c>
    </row>
    <row r="948" spans="1:38" x14ac:dyDescent="0.25">
      <c r="A948">
        <v>1998</v>
      </c>
      <c r="B948" s="1">
        <v>94754.438338155465</v>
      </c>
      <c r="D948">
        <v>1981</v>
      </c>
      <c r="E948" s="1">
        <v>147040.98000000004</v>
      </c>
      <c r="G948">
        <v>1985</v>
      </c>
      <c r="H948" s="1">
        <v>39730.40391927016</v>
      </c>
      <c r="J948">
        <v>1981</v>
      </c>
      <c r="K948">
        <v>32</v>
      </c>
      <c r="AI948">
        <v>1546</v>
      </c>
      <c r="AJ948" t="s">
        <v>1088</v>
      </c>
      <c r="AK948">
        <v>515</v>
      </c>
      <c r="AL948" t="s">
        <v>1188</v>
      </c>
    </row>
    <row r="949" spans="1:38" x14ac:dyDescent="0.25">
      <c r="A949">
        <v>2024</v>
      </c>
      <c r="B949" s="1">
        <v>28021.521498898335</v>
      </c>
      <c r="D949">
        <v>1985</v>
      </c>
      <c r="E949" s="1">
        <v>105881.90000000002</v>
      </c>
      <c r="G949">
        <v>1998</v>
      </c>
      <c r="H949" s="1">
        <v>104090.4932618156</v>
      </c>
      <c r="J949">
        <v>1985</v>
      </c>
      <c r="K949">
        <v>41</v>
      </c>
      <c r="AI949">
        <v>1575</v>
      </c>
      <c r="AJ949" t="s">
        <v>1089</v>
      </c>
      <c r="AK949">
        <v>515</v>
      </c>
      <c r="AL949" t="s">
        <v>1188</v>
      </c>
    </row>
    <row r="950" spans="1:38" x14ac:dyDescent="0.25">
      <c r="A950">
        <v>2025</v>
      </c>
      <c r="B950" s="1">
        <v>51826.264744038715</v>
      </c>
      <c r="D950">
        <v>1998</v>
      </c>
      <c r="E950" s="1">
        <v>250861.74</v>
      </c>
      <c r="G950">
        <v>2024</v>
      </c>
      <c r="H950" s="1">
        <v>39176.513534989732</v>
      </c>
      <c r="J950">
        <v>1998</v>
      </c>
      <c r="K950">
        <v>97</v>
      </c>
      <c r="AI950">
        <v>1583</v>
      </c>
      <c r="AJ950" t="s">
        <v>1090</v>
      </c>
      <c r="AK950">
        <v>515</v>
      </c>
      <c r="AL950" t="s">
        <v>1188</v>
      </c>
    </row>
    <row r="951" spans="1:38" x14ac:dyDescent="0.25">
      <c r="A951">
        <v>2026</v>
      </c>
      <c r="B951" s="1">
        <v>0</v>
      </c>
      <c r="D951">
        <v>2024</v>
      </c>
      <c r="E951" s="1">
        <v>76032.63</v>
      </c>
      <c r="G951">
        <v>2025</v>
      </c>
      <c r="H951" s="1">
        <v>49760.063077975676</v>
      </c>
      <c r="J951">
        <v>2024</v>
      </c>
      <c r="K951">
        <v>31</v>
      </c>
      <c r="AI951">
        <v>1591</v>
      </c>
      <c r="AJ951" t="s">
        <v>1091</v>
      </c>
      <c r="AK951">
        <v>516</v>
      </c>
      <c r="AL951" t="s">
        <v>1188</v>
      </c>
    </row>
    <row r="952" spans="1:38" x14ac:dyDescent="0.25">
      <c r="A952">
        <v>2027</v>
      </c>
      <c r="B952" s="1">
        <v>11999.241119877919</v>
      </c>
      <c r="D952">
        <v>2025</v>
      </c>
      <c r="E952" s="1">
        <v>78241.209999999992</v>
      </c>
      <c r="G952">
        <v>2026</v>
      </c>
      <c r="H952" s="1">
        <v>41890.489128538764</v>
      </c>
      <c r="J952">
        <v>2025</v>
      </c>
      <c r="K952">
        <v>73</v>
      </c>
      <c r="AI952">
        <v>1854</v>
      </c>
      <c r="AJ952" t="s">
        <v>1092</v>
      </c>
      <c r="AK952">
        <v>515</v>
      </c>
      <c r="AL952" t="s">
        <v>1188</v>
      </c>
    </row>
    <row r="953" spans="1:38" x14ac:dyDescent="0.25">
      <c r="A953">
        <v>2028</v>
      </c>
      <c r="B953" s="1">
        <v>0</v>
      </c>
      <c r="D953">
        <v>2026</v>
      </c>
      <c r="E953" s="1">
        <v>120761.8</v>
      </c>
      <c r="G953">
        <v>2027</v>
      </c>
      <c r="H953" s="1">
        <v>16323.182370147955</v>
      </c>
      <c r="J953">
        <v>2026</v>
      </c>
      <c r="K953">
        <v>45</v>
      </c>
      <c r="AI953">
        <v>2024</v>
      </c>
      <c r="AJ953" t="s">
        <v>1093</v>
      </c>
      <c r="AK953">
        <v>515</v>
      </c>
      <c r="AL953" t="s">
        <v>1188</v>
      </c>
    </row>
    <row r="954" spans="1:38" x14ac:dyDescent="0.25">
      <c r="A954">
        <v>2032</v>
      </c>
      <c r="B954" s="1">
        <v>57396.768493840151</v>
      </c>
      <c r="D954">
        <v>2027</v>
      </c>
      <c r="E954" s="1">
        <v>24798.83</v>
      </c>
      <c r="G954">
        <v>2028</v>
      </c>
      <c r="H954" s="1">
        <v>19807.711380387816</v>
      </c>
      <c r="J954">
        <v>2027</v>
      </c>
      <c r="K954">
        <v>27</v>
      </c>
      <c r="AI954">
        <v>2080</v>
      </c>
      <c r="AJ954" t="s">
        <v>1094</v>
      </c>
      <c r="AK954">
        <v>515</v>
      </c>
      <c r="AL954" t="s">
        <v>1188</v>
      </c>
    </row>
    <row r="955" spans="1:38" x14ac:dyDescent="0.25">
      <c r="A955">
        <v>2034</v>
      </c>
      <c r="B955" s="1">
        <v>895487.19085391006</v>
      </c>
      <c r="D955">
        <v>2028</v>
      </c>
      <c r="E955" s="1">
        <v>42682.12</v>
      </c>
      <c r="G955">
        <v>2032</v>
      </c>
      <c r="H955" s="1">
        <v>47151.35622660724</v>
      </c>
      <c r="J955">
        <v>2028</v>
      </c>
      <c r="K955">
        <v>27</v>
      </c>
      <c r="AI955">
        <v>2146</v>
      </c>
      <c r="AJ955" t="s">
        <v>1095</v>
      </c>
      <c r="AK955">
        <v>515</v>
      </c>
      <c r="AL955" t="s">
        <v>1188</v>
      </c>
    </row>
    <row r="956" spans="1:38" x14ac:dyDescent="0.25">
      <c r="A956">
        <v>2035</v>
      </c>
      <c r="B956" s="1">
        <v>143261.7282165903</v>
      </c>
      <c r="D956">
        <v>2032</v>
      </c>
      <c r="E956" s="1">
        <v>116737.58</v>
      </c>
      <c r="G956">
        <v>2034</v>
      </c>
      <c r="H956" s="1">
        <v>52474.44526507979</v>
      </c>
      <c r="J956">
        <v>2032</v>
      </c>
      <c r="K956">
        <v>41</v>
      </c>
      <c r="AI956">
        <v>1151</v>
      </c>
      <c r="AJ956" t="s">
        <v>1096</v>
      </c>
      <c r="AK956">
        <v>516</v>
      </c>
      <c r="AL956" t="s">
        <v>1188</v>
      </c>
    </row>
    <row r="957" spans="1:38" x14ac:dyDescent="0.25">
      <c r="A957">
        <v>2038</v>
      </c>
      <c r="B957" s="1">
        <v>176265.36236570959</v>
      </c>
      <c r="D957">
        <v>2034</v>
      </c>
      <c r="E957" s="1">
        <v>228896.19000000006</v>
      </c>
      <c r="G957">
        <v>2035</v>
      </c>
      <c r="H957" s="1">
        <v>45190.799891412316</v>
      </c>
      <c r="J957">
        <v>2034</v>
      </c>
      <c r="K957">
        <v>46</v>
      </c>
      <c r="AI957">
        <v>1156</v>
      </c>
      <c r="AJ957" t="s">
        <v>1097</v>
      </c>
      <c r="AK957">
        <v>516</v>
      </c>
      <c r="AL957" t="s">
        <v>1188</v>
      </c>
    </row>
    <row r="958" spans="1:38" x14ac:dyDescent="0.25">
      <c r="A958">
        <v>2042</v>
      </c>
      <c r="B958" s="1">
        <v>13464</v>
      </c>
      <c r="D958">
        <v>2035</v>
      </c>
      <c r="E958" s="1">
        <v>61422.54</v>
      </c>
      <c r="G958">
        <v>2038</v>
      </c>
      <c r="H958" s="1">
        <v>57457.710068453758</v>
      </c>
      <c r="J958">
        <v>2035</v>
      </c>
      <c r="K958">
        <v>39</v>
      </c>
      <c r="AI958">
        <v>1233</v>
      </c>
      <c r="AJ958" t="s">
        <v>1098</v>
      </c>
      <c r="AK958">
        <v>516</v>
      </c>
      <c r="AL958" t="s">
        <v>1188</v>
      </c>
    </row>
    <row r="959" spans="1:38" x14ac:dyDescent="0.25">
      <c r="A959">
        <v>2043</v>
      </c>
      <c r="B959" s="1">
        <v>423532.44145824574</v>
      </c>
      <c r="D959">
        <v>2038</v>
      </c>
      <c r="E959" s="1">
        <v>152843.34</v>
      </c>
      <c r="G959">
        <v>2042</v>
      </c>
      <c r="H959" s="1">
        <v>25589.122259105865</v>
      </c>
      <c r="J959">
        <v>2038</v>
      </c>
      <c r="K959">
        <v>178</v>
      </c>
      <c r="AI959">
        <v>1273</v>
      </c>
      <c r="AJ959" t="s">
        <v>1099</v>
      </c>
      <c r="AK959">
        <v>516</v>
      </c>
      <c r="AL959" t="s">
        <v>1188</v>
      </c>
    </row>
    <row r="960" spans="1:38" x14ac:dyDescent="0.25">
      <c r="A960">
        <v>2044</v>
      </c>
      <c r="B960" s="1">
        <v>312449.40325228346</v>
      </c>
      <c r="D960">
        <v>2042</v>
      </c>
      <c r="E960" s="1">
        <v>47371.05999999999</v>
      </c>
      <c r="G960">
        <v>2043</v>
      </c>
      <c r="H960" s="1">
        <v>50549.839133432673</v>
      </c>
      <c r="J960">
        <v>2042</v>
      </c>
      <c r="K960">
        <v>27</v>
      </c>
      <c r="AI960">
        <v>1450</v>
      </c>
      <c r="AJ960" t="s">
        <v>1100</v>
      </c>
      <c r="AK960">
        <v>516</v>
      </c>
      <c r="AL960" t="s">
        <v>1188</v>
      </c>
    </row>
    <row r="961" spans="1:38" x14ac:dyDescent="0.25">
      <c r="A961">
        <v>2045</v>
      </c>
      <c r="B961" s="1">
        <v>23941.565534162866</v>
      </c>
      <c r="D961">
        <v>2043</v>
      </c>
      <c r="E961" s="1">
        <v>145359.00999999998</v>
      </c>
      <c r="G961">
        <v>2044</v>
      </c>
      <c r="H961" s="1">
        <v>51611.159567182971</v>
      </c>
      <c r="J961">
        <v>2043</v>
      </c>
      <c r="K961">
        <v>176</v>
      </c>
      <c r="AI961">
        <v>1479</v>
      </c>
      <c r="AJ961" t="s">
        <v>1101</v>
      </c>
      <c r="AK961">
        <v>516</v>
      </c>
      <c r="AL961" t="s">
        <v>1188</v>
      </c>
    </row>
    <row r="962" spans="1:38" x14ac:dyDescent="0.25">
      <c r="A962">
        <v>2046</v>
      </c>
      <c r="B962" s="1">
        <v>39135.214271026751</v>
      </c>
      <c r="D962">
        <v>2044</v>
      </c>
      <c r="E962" s="1">
        <v>138133.92000000001</v>
      </c>
      <c r="G962">
        <v>2045</v>
      </c>
      <c r="H962" s="1">
        <v>25508.452473519468</v>
      </c>
      <c r="J962">
        <v>2044</v>
      </c>
      <c r="K962">
        <v>98</v>
      </c>
      <c r="AI962">
        <v>1516</v>
      </c>
      <c r="AJ962" t="s">
        <v>1102</v>
      </c>
      <c r="AK962">
        <v>516</v>
      </c>
      <c r="AL962" t="s">
        <v>1188</v>
      </c>
    </row>
    <row r="963" spans="1:38" x14ac:dyDescent="0.25">
      <c r="A963">
        <v>2047</v>
      </c>
      <c r="B963" s="1">
        <v>58759.308916511378</v>
      </c>
      <c r="D963">
        <v>2045</v>
      </c>
      <c r="E963" s="1">
        <v>56111.889999999985</v>
      </c>
      <c r="G963">
        <v>2046</v>
      </c>
      <c r="H963" s="1">
        <v>36555.244835983656</v>
      </c>
      <c r="J963">
        <v>2045</v>
      </c>
      <c r="K963">
        <v>27</v>
      </c>
      <c r="AI963">
        <v>1517</v>
      </c>
      <c r="AJ963" t="s">
        <v>1103</v>
      </c>
      <c r="AK963">
        <v>516</v>
      </c>
      <c r="AL963" t="s">
        <v>1188</v>
      </c>
    </row>
    <row r="964" spans="1:38" x14ac:dyDescent="0.25">
      <c r="A964">
        <v>2048</v>
      </c>
      <c r="B964" s="1">
        <v>49297.96142414958</v>
      </c>
      <c r="D964">
        <v>2046</v>
      </c>
      <c r="E964" s="1">
        <v>107282.50000000003</v>
      </c>
      <c r="G964">
        <v>2047</v>
      </c>
      <c r="H964" s="1">
        <v>53307.52950282197</v>
      </c>
      <c r="J964">
        <v>2046</v>
      </c>
      <c r="K964">
        <v>39</v>
      </c>
      <c r="AI964">
        <v>1601</v>
      </c>
      <c r="AJ964" t="s">
        <v>1104</v>
      </c>
      <c r="AK964">
        <v>516</v>
      </c>
      <c r="AL964" t="s">
        <v>1188</v>
      </c>
    </row>
    <row r="965" spans="1:38" x14ac:dyDescent="0.25">
      <c r="A965">
        <v>2049</v>
      </c>
      <c r="B965" s="1">
        <v>74584.47301238931</v>
      </c>
      <c r="D965">
        <v>2047</v>
      </c>
      <c r="E965" s="1">
        <v>109412.21</v>
      </c>
      <c r="G965">
        <v>2048</v>
      </c>
      <c r="H965" s="1">
        <v>42817.829791789984</v>
      </c>
      <c r="J965">
        <v>2047</v>
      </c>
      <c r="K965">
        <v>37</v>
      </c>
      <c r="AI965">
        <v>1664</v>
      </c>
      <c r="AJ965" t="s">
        <v>1105</v>
      </c>
      <c r="AK965">
        <v>516</v>
      </c>
      <c r="AL965" t="s">
        <v>1188</v>
      </c>
    </row>
    <row r="966" spans="1:38" x14ac:dyDescent="0.25">
      <c r="A966">
        <v>2051</v>
      </c>
      <c r="B966" s="1">
        <v>38518.422936326846</v>
      </c>
      <c r="D966">
        <v>2048</v>
      </c>
      <c r="E966" s="1">
        <v>73304.319999999992</v>
      </c>
      <c r="G966">
        <v>2049</v>
      </c>
      <c r="H966" s="1">
        <v>30442.790688360292</v>
      </c>
      <c r="J966">
        <v>2048</v>
      </c>
      <c r="K966">
        <v>32</v>
      </c>
      <c r="AI966">
        <v>1720</v>
      </c>
      <c r="AJ966" t="s">
        <v>1106</v>
      </c>
      <c r="AK966">
        <v>516</v>
      </c>
      <c r="AL966" t="s">
        <v>1188</v>
      </c>
    </row>
    <row r="967" spans="1:38" x14ac:dyDescent="0.25">
      <c r="A967">
        <v>2054</v>
      </c>
      <c r="B967" s="1">
        <v>133430.56222196965</v>
      </c>
      <c r="D967">
        <v>2049</v>
      </c>
      <c r="E967" s="1">
        <v>78837.719999999987</v>
      </c>
      <c r="G967">
        <v>2051</v>
      </c>
      <c r="H967" s="1">
        <v>33447.221007920889</v>
      </c>
      <c r="J967">
        <v>2049</v>
      </c>
      <c r="K967">
        <v>62</v>
      </c>
      <c r="AI967">
        <v>1726</v>
      </c>
      <c r="AJ967" t="s">
        <v>1107</v>
      </c>
      <c r="AK967">
        <v>516</v>
      </c>
      <c r="AL967" t="s">
        <v>1188</v>
      </c>
    </row>
    <row r="968" spans="1:38" x14ac:dyDescent="0.25">
      <c r="A968">
        <v>2057</v>
      </c>
      <c r="B968" s="1">
        <v>30023.671378063082</v>
      </c>
      <c r="D968">
        <v>2051</v>
      </c>
      <c r="E968" s="1">
        <v>110208.34999999999</v>
      </c>
      <c r="G968">
        <v>2054</v>
      </c>
      <c r="H968" s="1">
        <v>29877.536059335787</v>
      </c>
      <c r="J968">
        <v>2051</v>
      </c>
      <c r="K968">
        <v>36</v>
      </c>
      <c r="AI968">
        <v>1743</v>
      </c>
      <c r="AJ968" t="s">
        <v>1108</v>
      </c>
      <c r="AK968">
        <v>516</v>
      </c>
      <c r="AL968" t="s">
        <v>1188</v>
      </c>
    </row>
    <row r="969" spans="1:38" x14ac:dyDescent="0.25">
      <c r="A969">
        <v>2058</v>
      </c>
      <c r="B969" s="1">
        <v>55860.715525072563</v>
      </c>
      <c r="D969">
        <v>2054</v>
      </c>
      <c r="E969" s="1">
        <v>69692.469999999987</v>
      </c>
      <c r="G969">
        <v>2057</v>
      </c>
      <c r="H969" s="1">
        <v>22289.274342293764</v>
      </c>
      <c r="J969">
        <v>2054</v>
      </c>
      <c r="K969">
        <v>78</v>
      </c>
      <c r="AI969">
        <v>1744</v>
      </c>
      <c r="AJ969" t="s">
        <v>1109</v>
      </c>
      <c r="AK969">
        <v>516</v>
      </c>
      <c r="AL969" t="s">
        <v>1188</v>
      </c>
    </row>
    <row r="970" spans="1:38" x14ac:dyDescent="0.25">
      <c r="A970">
        <v>2059</v>
      </c>
      <c r="B970" s="1">
        <v>45325</v>
      </c>
      <c r="D970">
        <v>2057</v>
      </c>
      <c r="E970" s="1">
        <v>65370.37999999999</v>
      </c>
      <c r="G970">
        <v>2058</v>
      </c>
      <c r="H970" s="1">
        <v>40795.518906231926</v>
      </c>
      <c r="J970">
        <v>2057</v>
      </c>
      <c r="K970">
        <v>32</v>
      </c>
      <c r="AI970">
        <v>1838</v>
      </c>
      <c r="AJ970" t="s">
        <v>1110</v>
      </c>
      <c r="AK970">
        <v>516</v>
      </c>
      <c r="AL970" t="s">
        <v>1188</v>
      </c>
    </row>
    <row r="971" spans="1:38" x14ac:dyDescent="0.25">
      <c r="A971">
        <v>2060</v>
      </c>
      <c r="B971" s="1">
        <v>78991.336690515891</v>
      </c>
      <c r="D971">
        <v>2058</v>
      </c>
      <c r="E971" s="1">
        <v>0</v>
      </c>
      <c r="G971">
        <v>2059</v>
      </c>
      <c r="H971" s="1">
        <v>57278.008503129669</v>
      </c>
      <c r="J971">
        <v>2059</v>
      </c>
      <c r="K971">
        <v>50</v>
      </c>
      <c r="AI971">
        <v>2119</v>
      </c>
      <c r="AJ971" t="s">
        <v>1111</v>
      </c>
      <c r="AK971">
        <v>516</v>
      </c>
      <c r="AL971" t="s">
        <v>1188</v>
      </c>
    </row>
    <row r="972" spans="1:38" x14ac:dyDescent="0.25">
      <c r="A972">
        <v>2061</v>
      </c>
      <c r="B972" s="1">
        <v>49786.277091949887</v>
      </c>
      <c r="D972">
        <v>2059</v>
      </c>
      <c r="E972" s="1">
        <v>50132.820000000007</v>
      </c>
      <c r="G972">
        <v>2060</v>
      </c>
      <c r="H972" s="1">
        <v>33854.650414401098</v>
      </c>
      <c r="J972">
        <v>2060</v>
      </c>
      <c r="K972">
        <v>50</v>
      </c>
      <c r="AI972">
        <v>2143</v>
      </c>
      <c r="AJ972" t="s">
        <v>1112</v>
      </c>
      <c r="AK972">
        <v>516</v>
      </c>
      <c r="AL972" t="s">
        <v>1188</v>
      </c>
    </row>
    <row r="973" spans="1:38" x14ac:dyDescent="0.25">
      <c r="A973">
        <v>2062</v>
      </c>
      <c r="B973" s="1">
        <v>78574</v>
      </c>
      <c r="D973">
        <v>2060</v>
      </c>
      <c r="E973" s="1">
        <v>37935.619999999988</v>
      </c>
      <c r="G973">
        <v>2061</v>
      </c>
      <c r="H973" s="1">
        <v>57920.416941469666</v>
      </c>
      <c r="J973">
        <v>2061</v>
      </c>
      <c r="K973">
        <v>36</v>
      </c>
      <c r="AI973">
        <v>49</v>
      </c>
      <c r="AJ973" t="s">
        <v>1113</v>
      </c>
      <c r="AK973">
        <v>611</v>
      </c>
      <c r="AL973" t="s">
        <v>1185</v>
      </c>
    </row>
    <row r="974" spans="1:38" x14ac:dyDescent="0.25">
      <c r="A974">
        <v>2063</v>
      </c>
      <c r="B974" s="1">
        <v>61525</v>
      </c>
      <c r="D974">
        <v>2061</v>
      </c>
      <c r="E974" s="1">
        <v>99010.15</v>
      </c>
      <c r="G974">
        <v>2062</v>
      </c>
      <c r="H974" s="1">
        <v>38654.010169418936</v>
      </c>
      <c r="J974">
        <v>2062</v>
      </c>
      <c r="K974">
        <v>77</v>
      </c>
      <c r="AI974">
        <v>132</v>
      </c>
      <c r="AJ974" t="s">
        <v>1114</v>
      </c>
      <c r="AK974">
        <v>611</v>
      </c>
      <c r="AL974" t="s">
        <v>1185</v>
      </c>
    </row>
    <row r="975" spans="1:38" x14ac:dyDescent="0.25">
      <c r="A975">
        <v>2064</v>
      </c>
      <c r="B975" s="1">
        <v>21851.705897711494</v>
      </c>
      <c r="D975">
        <v>2062</v>
      </c>
      <c r="E975" s="1">
        <v>55108.899999999987</v>
      </c>
      <c r="G975">
        <v>2063</v>
      </c>
      <c r="H975" s="1">
        <v>16564.366430500872</v>
      </c>
      <c r="J975">
        <v>2063</v>
      </c>
      <c r="K975">
        <v>121</v>
      </c>
      <c r="AI975">
        <v>161</v>
      </c>
      <c r="AJ975" t="s">
        <v>1115</v>
      </c>
      <c r="AK975">
        <v>611</v>
      </c>
      <c r="AL975" t="s">
        <v>1185</v>
      </c>
    </row>
    <row r="976" spans="1:38" x14ac:dyDescent="0.25">
      <c r="A976">
        <v>2065</v>
      </c>
      <c r="B976" s="1">
        <v>56940.730914842454</v>
      </c>
      <c r="D976">
        <v>2063</v>
      </c>
      <c r="E976" s="1">
        <v>49829.140000000007</v>
      </c>
      <c r="G976">
        <v>2064</v>
      </c>
      <c r="H976" s="1">
        <v>20633.433926161601</v>
      </c>
      <c r="J976">
        <v>2064</v>
      </c>
      <c r="K976">
        <v>27</v>
      </c>
      <c r="AI976">
        <v>341</v>
      </c>
      <c r="AJ976" t="s">
        <v>1116</v>
      </c>
      <c r="AK976">
        <v>611</v>
      </c>
      <c r="AL976" t="s">
        <v>1185</v>
      </c>
    </row>
    <row r="977" spans="1:38" x14ac:dyDescent="0.25">
      <c r="A977">
        <v>2066</v>
      </c>
      <c r="B977" s="1">
        <v>64166.498397351344</v>
      </c>
      <c r="D977">
        <v>2064</v>
      </c>
      <c r="E977" s="1">
        <v>39466.139999999992</v>
      </c>
      <c r="G977">
        <v>2065</v>
      </c>
      <c r="H977" s="1">
        <v>50127.815701643587</v>
      </c>
      <c r="J977">
        <v>2065</v>
      </c>
      <c r="K977">
        <v>66</v>
      </c>
      <c r="AI977">
        <v>422</v>
      </c>
      <c r="AJ977" t="s">
        <v>1117</v>
      </c>
      <c r="AK977">
        <v>611</v>
      </c>
      <c r="AL977" t="s">
        <v>1185</v>
      </c>
    </row>
    <row r="978" spans="1:38" x14ac:dyDescent="0.25">
      <c r="A978">
        <v>2067</v>
      </c>
      <c r="B978" s="1">
        <v>0</v>
      </c>
      <c r="D978">
        <v>2065</v>
      </c>
      <c r="E978" s="1">
        <v>73376.999999999985</v>
      </c>
      <c r="G978">
        <v>2066</v>
      </c>
      <c r="H978" s="1">
        <v>30504.391980547283</v>
      </c>
      <c r="J978">
        <v>2066</v>
      </c>
      <c r="K978">
        <v>27</v>
      </c>
      <c r="AI978">
        <v>442</v>
      </c>
      <c r="AJ978" t="s">
        <v>1118</v>
      </c>
      <c r="AK978">
        <v>611</v>
      </c>
      <c r="AL978" t="s">
        <v>1185</v>
      </c>
    </row>
    <row r="979" spans="1:38" x14ac:dyDescent="0.25">
      <c r="A979">
        <v>2068</v>
      </c>
      <c r="B979" s="1">
        <v>101353.99999999997</v>
      </c>
      <c r="D979">
        <v>2066</v>
      </c>
      <c r="E979" s="1">
        <v>63128.07</v>
      </c>
      <c r="G979">
        <v>2067</v>
      </c>
      <c r="H979" s="1">
        <v>965.67527948573797</v>
      </c>
      <c r="J979">
        <v>2067</v>
      </c>
      <c r="K979">
        <v>0</v>
      </c>
      <c r="AI979">
        <v>474</v>
      </c>
      <c r="AJ979" t="s">
        <v>1119</v>
      </c>
      <c r="AK979">
        <v>611</v>
      </c>
      <c r="AL979" t="s">
        <v>1185</v>
      </c>
    </row>
    <row r="980" spans="1:38" x14ac:dyDescent="0.25">
      <c r="A980">
        <v>2069</v>
      </c>
      <c r="B980" s="1">
        <v>147187.00000000003</v>
      </c>
      <c r="D980">
        <v>2067</v>
      </c>
      <c r="E980" s="1">
        <v>1422.29</v>
      </c>
      <c r="G980">
        <v>2068</v>
      </c>
      <c r="H980" s="1">
        <v>34400.199192749009</v>
      </c>
      <c r="J980">
        <v>2068</v>
      </c>
      <c r="K980">
        <v>44</v>
      </c>
      <c r="AI980">
        <v>488</v>
      </c>
      <c r="AJ980" t="s">
        <v>1120</v>
      </c>
      <c r="AK980">
        <v>611</v>
      </c>
      <c r="AL980" t="s">
        <v>1185</v>
      </c>
    </row>
    <row r="981" spans="1:38" x14ac:dyDescent="0.25">
      <c r="A981">
        <v>2070</v>
      </c>
      <c r="B981" s="1">
        <v>123561.4466725283</v>
      </c>
      <c r="D981">
        <v>2068</v>
      </c>
      <c r="E981" s="1">
        <v>46047.920000000013</v>
      </c>
      <c r="G981">
        <v>2069</v>
      </c>
      <c r="H981" s="1">
        <v>59012.723943890996</v>
      </c>
      <c r="J981">
        <v>2069</v>
      </c>
      <c r="K981">
        <v>33</v>
      </c>
      <c r="AI981">
        <v>513</v>
      </c>
      <c r="AJ981" t="s">
        <v>1121</v>
      </c>
      <c r="AK981">
        <v>611</v>
      </c>
      <c r="AL981" t="s">
        <v>1185</v>
      </c>
    </row>
    <row r="982" spans="1:38" x14ac:dyDescent="0.25">
      <c r="A982">
        <v>2071</v>
      </c>
      <c r="B982" s="1">
        <v>21945.000000000004</v>
      </c>
      <c r="D982">
        <v>2069</v>
      </c>
      <c r="E982" s="1">
        <v>90946.15</v>
      </c>
      <c r="G982">
        <v>2070</v>
      </c>
      <c r="H982" s="1">
        <v>32781.690075615399</v>
      </c>
      <c r="J982">
        <v>2070</v>
      </c>
      <c r="K982">
        <v>231</v>
      </c>
      <c r="AI982">
        <v>522</v>
      </c>
      <c r="AJ982" t="s">
        <v>1122</v>
      </c>
      <c r="AK982">
        <v>611</v>
      </c>
      <c r="AL982" t="s">
        <v>1185</v>
      </c>
    </row>
    <row r="983" spans="1:38" x14ac:dyDescent="0.25">
      <c r="A983">
        <v>2072</v>
      </c>
      <c r="B983" s="1">
        <v>34326.958411018371</v>
      </c>
      <c r="D983">
        <v>2070</v>
      </c>
      <c r="E983" s="1">
        <v>73416.580000000016</v>
      </c>
      <c r="G983">
        <v>2071</v>
      </c>
      <c r="H983" s="1">
        <v>21396.072835769555</v>
      </c>
      <c r="J983">
        <v>2071</v>
      </c>
      <c r="K983">
        <v>27</v>
      </c>
      <c r="AI983">
        <v>546</v>
      </c>
      <c r="AJ983" t="s">
        <v>1123</v>
      </c>
      <c r="AK983">
        <v>611</v>
      </c>
      <c r="AL983" t="s">
        <v>1185</v>
      </c>
    </row>
    <row r="984" spans="1:38" x14ac:dyDescent="0.25">
      <c r="A984">
        <v>2076</v>
      </c>
      <c r="B984" s="1">
        <v>101898.46515933605</v>
      </c>
      <c r="D984">
        <v>2071</v>
      </c>
      <c r="E984" s="1">
        <v>60349.32</v>
      </c>
      <c r="G984">
        <v>2072</v>
      </c>
      <c r="H984" s="1">
        <v>25319.483807585304</v>
      </c>
      <c r="J984">
        <v>2072</v>
      </c>
      <c r="K984">
        <v>45</v>
      </c>
      <c r="AI984">
        <v>935</v>
      </c>
      <c r="AJ984" t="s">
        <v>1124</v>
      </c>
      <c r="AK984">
        <v>611</v>
      </c>
      <c r="AL984" t="s">
        <v>1185</v>
      </c>
    </row>
    <row r="985" spans="1:38" x14ac:dyDescent="0.25">
      <c r="A985">
        <v>2077</v>
      </c>
      <c r="B985" s="1">
        <v>64578.560747175186</v>
      </c>
      <c r="D985">
        <v>2072</v>
      </c>
      <c r="E985" s="1">
        <v>71907.360000000001</v>
      </c>
      <c r="G985">
        <v>2076</v>
      </c>
      <c r="H985" s="1">
        <v>26795.37901873621</v>
      </c>
      <c r="J985">
        <v>2076</v>
      </c>
      <c r="K985">
        <v>121</v>
      </c>
      <c r="AI985">
        <v>956</v>
      </c>
      <c r="AJ985" t="s">
        <v>1125</v>
      </c>
      <c r="AK985">
        <v>611</v>
      </c>
      <c r="AL985" t="s">
        <v>1185</v>
      </c>
    </row>
    <row r="986" spans="1:38" x14ac:dyDescent="0.25">
      <c r="A986">
        <v>2080</v>
      </c>
      <c r="B986" s="1">
        <v>27964.999999999996</v>
      </c>
      <c r="D986">
        <v>2076</v>
      </c>
      <c r="E986" s="1">
        <v>64510.62</v>
      </c>
      <c r="G986">
        <v>2077</v>
      </c>
      <c r="H986" s="1">
        <v>37883.20198399431</v>
      </c>
      <c r="J986">
        <v>2077</v>
      </c>
      <c r="K986">
        <v>45</v>
      </c>
      <c r="AI986">
        <v>959</v>
      </c>
      <c r="AJ986" t="s">
        <v>1126</v>
      </c>
      <c r="AK986">
        <v>611</v>
      </c>
      <c r="AL986" t="s">
        <v>1185</v>
      </c>
    </row>
    <row r="987" spans="1:38" x14ac:dyDescent="0.25">
      <c r="A987">
        <v>2081</v>
      </c>
      <c r="B987" s="1">
        <v>23531.000000000004</v>
      </c>
      <c r="D987">
        <v>2077</v>
      </c>
      <c r="E987" s="1">
        <v>110875.68000000001</v>
      </c>
      <c r="G987">
        <v>2080</v>
      </c>
      <c r="H987" s="1">
        <v>34416.635374078862</v>
      </c>
      <c r="J987">
        <v>2078</v>
      </c>
      <c r="K987">
        <v>12</v>
      </c>
      <c r="AI987">
        <v>990</v>
      </c>
      <c r="AJ987" t="s">
        <v>1127</v>
      </c>
      <c r="AK987">
        <v>611</v>
      </c>
      <c r="AL987" t="s">
        <v>1185</v>
      </c>
    </row>
    <row r="988" spans="1:38" x14ac:dyDescent="0.25">
      <c r="A988">
        <v>2082</v>
      </c>
      <c r="B988" s="1">
        <v>31825.000000000004</v>
      </c>
      <c r="D988">
        <v>2078</v>
      </c>
      <c r="E988" s="1">
        <v>0</v>
      </c>
      <c r="G988">
        <v>2081</v>
      </c>
      <c r="H988" s="1">
        <v>41579.96045348006</v>
      </c>
      <c r="J988">
        <v>2080</v>
      </c>
      <c r="K988">
        <v>27</v>
      </c>
      <c r="AI988">
        <v>1160</v>
      </c>
      <c r="AJ988" t="s">
        <v>1128</v>
      </c>
      <c r="AK988">
        <v>611</v>
      </c>
      <c r="AL988" t="s">
        <v>1185</v>
      </c>
    </row>
    <row r="989" spans="1:38" x14ac:dyDescent="0.25">
      <c r="A989">
        <v>2083</v>
      </c>
      <c r="B989" s="1">
        <v>38800</v>
      </c>
      <c r="D989">
        <v>2080</v>
      </c>
      <c r="E989" s="1">
        <v>103189.65000000002</v>
      </c>
      <c r="G989">
        <v>2082</v>
      </c>
      <c r="H989" s="1">
        <v>29713.80814208572</v>
      </c>
      <c r="J989">
        <v>2081</v>
      </c>
      <c r="K989">
        <v>143</v>
      </c>
      <c r="AI989">
        <v>1358</v>
      </c>
      <c r="AJ989" t="s">
        <v>1129</v>
      </c>
      <c r="AK989">
        <v>611</v>
      </c>
      <c r="AL989" t="s">
        <v>1185</v>
      </c>
    </row>
    <row r="990" spans="1:38" x14ac:dyDescent="0.25">
      <c r="A990">
        <v>2084</v>
      </c>
      <c r="B990" s="1">
        <v>85349.639189442009</v>
      </c>
      <c r="D990">
        <v>2081</v>
      </c>
      <c r="E990" s="1">
        <v>73797.47</v>
      </c>
      <c r="G990">
        <v>2083</v>
      </c>
      <c r="H990" s="1">
        <v>30691.275527920199</v>
      </c>
      <c r="J990">
        <v>2082</v>
      </c>
      <c r="K990">
        <v>32</v>
      </c>
      <c r="AI990">
        <v>1397</v>
      </c>
      <c r="AJ990" t="s">
        <v>1130</v>
      </c>
      <c r="AK990">
        <v>611</v>
      </c>
      <c r="AL990" t="s">
        <v>1185</v>
      </c>
    </row>
    <row r="991" spans="1:38" x14ac:dyDescent="0.25">
      <c r="A991">
        <v>2086</v>
      </c>
      <c r="B991" s="1">
        <v>0</v>
      </c>
      <c r="D991">
        <v>2082</v>
      </c>
      <c r="E991" s="1">
        <v>55386.360000000015</v>
      </c>
      <c r="G991">
        <v>2084</v>
      </c>
      <c r="H991" s="1">
        <v>43212.958069456137</v>
      </c>
      <c r="J991">
        <v>2083</v>
      </c>
      <c r="K991">
        <v>30</v>
      </c>
      <c r="AI991">
        <v>1772</v>
      </c>
      <c r="AJ991" t="s">
        <v>1131</v>
      </c>
      <c r="AK991">
        <v>611</v>
      </c>
      <c r="AL991" t="s">
        <v>1185</v>
      </c>
    </row>
    <row r="992" spans="1:38" x14ac:dyDescent="0.25">
      <c r="A992">
        <v>2091</v>
      </c>
      <c r="B992" s="1">
        <v>83848.000000000015</v>
      </c>
      <c r="D992">
        <v>2083</v>
      </c>
      <c r="E992" s="1">
        <v>46833.08</v>
      </c>
      <c r="G992">
        <v>2086</v>
      </c>
      <c r="H992" s="1">
        <v>15275.412998318974</v>
      </c>
      <c r="J992">
        <v>2084</v>
      </c>
      <c r="K992">
        <v>27</v>
      </c>
      <c r="AI992">
        <v>1845</v>
      </c>
      <c r="AJ992" t="s">
        <v>1132</v>
      </c>
      <c r="AK992">
        <v>611</v>
      </c>
      <c r="AL992" t="s">
        <v>1185</v>
      </c>
    </row>
    <row r="993" spans="1:38" x14ac:dyDescent="0.25">
      <c r="A993">
        <v>2092</v>
      </c>
      <c r="B993" s="1">
        <v>58640</v>
      </c>
      <c r="D993">
        <v>2084</v>
      </c>
      <c r="E993" s="1">
        <v>91593.53</v>
      </c>
      <c r="G993">
        <v>2091</v>
      </c>
      <c r="H993" s="1">
        <v>29046.853559926491</v>
      </c>
      <c r="J993">
        <v>2086</v>
      </c>
      <c r="K993">
        <v>18</v>
      </c>
      <c r="AI993">
        <v>4002</v>
      </c>
      <c r="AJ993" t="s">
        <v>1133</v>
      </c>
      <c r="AK993">
        <v>611</v>
      </c>
      <c r="AL993" t="s">
        <v>1185</v>
      </c>
    </row>
    <row r="994" spans="1:38" x14ac:dyDescent="0.25">
      <c r="A994">
        <v>2095</v>
      </c>
      <c r="B994" s="1">
        <v>202143.99999999997</v>
      </c>
      <c r="D994">
        <v>2086</v>
      </c>
      <c r="E994" s="1">
        <v>50715.219999999994</v>
      </c>
      <c r="G994">
        <v>2092</v>
      </c>
      <c r="H994" s="1">
        <v>28479.265089820125</v>
      </c>
      <c r="J994">
        <v>2091</v>
      </c>
      <c r="K994">
        <v>66</v>
      </c>
      <c r="AI994">
        <v>4004</v>
      </c>
      <c r="AJ994" t="s">
        <v>1134</v>
      </c>
      <c r="AK994">
        <v>611</v>
      </c>
      <c r="AL994" t="s">
        <v>1185</v>
      </c>
    </row>
    <row r="995" spans="1:38" x14ac:dyDescent="0.25">
      <c r="A995">
        <v>2097</v>
      </c>
      <c r="B995" s="1">
        <v>49289.316210036275</v>
      </c>
      <c r="D995">
        <v>2091</v>
      </c>
      <c r="E995" s="1">
        <v>55108.88</v>
      </c>
      <c r="G995">
        <v>2095</v>
      </c>
      <c r="H995" s="1">
        <v>32142.624162130523</v>
      </c>
      <c r="J995">
        <v>2092</v>
      </c>
      <c r="K995">
        <v>30</v>
      </c>
      <c r="AI995">
        <v>38</v>
      </c>
      <c r="AJ995" t="s">
        <v>1135</v>
      </c>
      <c r="AK995">
        <v>612</v>
      </c>
      <c r="AL995" t="s">
        <v>1185</v>
      </c>
    </row>
    <row r="996" spans="1:38" x14ac:dyDescent="0.25">
      <c r="A996">
        <v>2098</v>
      </c>
      <c r="B996" s="1">
        <v>184283.96327880697</v>
      </c>
      <c r="D996">
        <v>2092</v>
      </c>
      <c r="E996" s="1">
        <v>90138.209999999992</v>
      </c>
      <c r="G996">
        <v>2097</v>
      </c>
      <c r="H996" s="1">
        <v>45288.617187948505</v>
      </c>
      <c r="J996">
        <v>2095</v>
      </c>
      <c r="K996">
        <v>33</v>
      </c>
      <c r="AI996">
        <v>94</v>
      </c>
      <c r="AJ996" t="s">
        <v>1136</v>
      </c>
      <c r="AK996">
        <v>612</v>
      </c>
      <c r="AL996" t="s">
        <v>1185</v>
      </c>
    </row>
    <row r="997" spans="1:38" x14ac:dyDescent="0.25">
      <c r="A997">
        <v>2101</v>
      </c>
      <c r="B997" s="1">
        <v>93097.999999999971</v>
      </c>
      <c r="D997">
        <v>2095</v>
      </c>
      <c r="E997" s="1">
        <v>90842.14</v>
      </c>
      <c r="G997">
        <v>2098</v>
      </c>
      <c r="H997" s="1">
        <v>93767.163159202435</v>
      </c>
      <c r="J997">
        <v>2097</v>
      </c>
      <c r="K997">
        <v>32</v>
      </c>
      <c r="AI997">
        <v>211</v>
      </c>
      <c r="AJ997" t="s">
        <v>1137</v>
      </c>
      <c r="AK997">
        <v>612</v>
      </c>
      <c r="AL997" t="s">
        <v>1185</v>
      </c>
    </row>
    <row r="998" spans="1:38" x14ac:dyDescent="0.25">
      <c r="A998">
        <v>2102</v>
      </c>
      <c r="B998" s="1">
        <v>65575.756020754852</v>
      </c>
      <c r="D998">
        <v>2097</v>
      </c>
      <c r="E998" s="1">
        <v>110875.65999999999</v>
      </c>
      <c r="G998">
        <v>2101</v>
      </c>
      <c r="H998" s="1">
        <v>38769.134547201582</v>
      </c>
      <c r="J998">
        <v>2098</v>
      </c>
      <c r="K998">
        <v>50</v>
      </c>
      <c r="AI998">
        <v>461</v>
      </c>
      <c r="AJ998" t="s">
        <v>1138</v>
      </c>
      <c r="AK998">
        <v>612</v>
      </c>
      <c r="AL998" t="s">
        <v>1185</v>
      </c>
    </row>
    <row r="999" spans="1:38" x14ac:dyDescent="0.25">
      <c r="A999">
        <v>2103</v>
      </c>
      <c r="B999" s="1">
        <v>267457.38913853094</v>
      </c>
      <c r="D999">
        <v>2098</v>
      </c>
      <c r="E999" s="1">
        <v>303262.25000000006</v>
      </c>
      <c r="G999">
        <v>2102</v>
      </c>
      <c r="H999" s="1">
        <v>33733.462562293236</v>
      </c>
      <c r="J999">
        <v>2101</v>
      </c>
      <c r="K999">
        <v>55</v>
      </c>
      <c r="AI999">
        <v>521</v>
      </c>
      <c r="AJ999" t="s">
        <v>1139</v>
      </c>
      <c r="AK999">
        <v>612</v>
      </c>
      <c r="AL999" t="s">
        <v>1185</v>
      </c>
    </row>
    <row r="1000" spans="1:38" x14ac:dyDescent="0.25">
      <c r="A1000">
        <v>2104</v>
      </c>
      <c r="B1000" s="1">
        <v>36149.000000000015</v>
      </c>
      <c r="D1000">
        <v>2101</v>
      </c>
      <c r="E1000" s="1">
        <v>68514.23000000001</v>
      </c>
      <c r="G1000">
        <v>2103</v>
      </c>
      <c r="H1000" s="1">
        <v>69822.625545581395</v>
      </c>
      <c r="J1000">
        <v>2102</v>
      </c>
      <c r="K1000">
        <v>36</v>
      </c>
      <c r="AI1000">
        <v>545</v>
      </c>
      <c r="AJ1000" t="s">
        <v>1140</v>
      </c>
      <c r="AK1000">
        <v>612</v>
      </c>
      <c r="AL1000" t="s">
        <v>1185</v>
      </c>
    </row>
    <row r="1001" spans="1:38" x14ac:dyDescent="0.25">
      <c r="A1001">
        <v>2105</v>
      </c>
      <c r="B1001" s="1">
        <v>137923</v>
      </c>
      <c r="D1001">
        <v>2102</v>
      </c>
      <c r="E1001" s="1">
        <v>92244.920000000027</v>
      </c>
      <c r="G1001">
        <v>2104</v>
      </c>
      <c r="H1001" s="1">
        <v>37291.807533993247</v>
      </c>
      <c r="J1001">
        <v>2103</v>
      </c>
      <c r="K1001">
        <v>66</v>
      </c>
      <c r="AI1001">
        <v>673</v>
      </c>
      <c r="AJ1001" t="s">
        <v>1141</v>
      </c>
      <c r="AK1001">
        <v>612</v>
      </c>
      <c r="AL1001" t="s">
        <v>1185</v>
      </c>
    </row>
    <row r="1002" spans="1:38" x14ac:dyDescent="0.25">
      <c r="A1002">
        <v>2106</v>
      </c>
      <c r="B1002" s="1">
        <v>40225.999999999993</v>
      </c>
      <c r="D1002">
        <v>2103</v>
      </c>
      <c r="E1002" s="1">
        <v>177654.03</v>
      </c>
      <c r="G1002">
        <v>2105</v>
      </c>
      <c r="H1002" s="1">
        <v>30920.986206695252</v>
      </c>
      <c r="J1002">
        <v>2104</v>
      </c>
      <c r="K1002">
        <v>27</v>
      </c>
      <c r="AI1002">
        <v>968</v>
      </c>
      <c r="AJ1002" t="s">
        <v>1142</v>
      </c>
      <c r="AK1002">
        <v>612</v>
      </c>
      <c r="AL1002" t="s">
        <v>1185</v>
      </c>
    </row>
    <row r="1003" spans="1:38" x14ac:dyDescent="0.25">
      <c r="A1003">
        <v>2109</v>
      </c>
      <c r="B1003" s="1">
        <v>0</v>
      </c>
      <c r="D1003">
        <v>2104</v>
      </c>
      <c r="E1003" s="1">
        <v>77007.160000000018</v>
      </c>
      <c r="G1003">
        <v>2106</v>
      </c>
      <c r="H1003" s="1">
        <v>37820.519294127691</v>
      </c>
      <c r="J1003">
        <v>2105</v>
      </c>
      <c r="K1003">
        <v>50</v>
      </c>
      <c r="AI1003">
        <v>1112</v>
      </c>
      <c r="AJ1003" t="s">
        <v>1143</v>
      </c>
      <c r="AK1003">
        <v>612</v>
      </c>
      <c r="AL1003" t="s">
        <v>1185</v>
      </c>
    </row>
    <row r="1004" spans="1:38" x14ac:dyDescent="0.25">
      <c r="A1004">
        <v>2111</v>
      </c>
      <c r="B1004" s="1">
        <v>74662.000000000015</v>
      </c>
      <c r="D1004">
        <v>2105</v>
      </c>
      <c r="E1004" s="1">
        <v>93013.16</v>
      </c>
      <c r="G1004">
        <v>2109</v>
      </c>
      <c r="H1004" s="1">
        <v>0</v>
      </c>
      <c r="J1004">
        <v>2106</v>
      </c>
      <c r="K1004">
        <v>99</v>
      </c>
      <c r="AI1004">
        <v>1181</v>
      </c>
      <c r="AJ1004" t="s">
        <v>1144</v>
      </c>
      <c r="AK1004">
        <v>612</v>
      </c>
      <c r="AL1004" t="s">
        <v>1185</v>
      </c>
    </row>
    <row r="1005" spans="1:38" x14ac:dyDescent="0.25">
      <c r="A1005">
        <v>2112</v>
      </c>
      <c r="B1005" s="1">
        <v>117806</v>
      </c>
      <c r="D1005">
        <v>2106</v>
      </c>
      <c r="E1005" s="1">
        <v>50875.520000000019</v>
      </c>
      <c r="G1005">
        <v>2110</v>
      </c>
      <c r="H1005" s="1">
        <v>0</v>
      </c>
      <c r="J1005">
        <v>2109</v>
      </c>
      <c r="K1005">
        <v>23</v>
      </c>
      <c r="AI1005">
        <v>1543</v>
      </c>
      <c r="AJ1005" t="s">
        <v>1145</v>
      </c>
      <c r="AK1005">
        <v>612</v>
      </c>
      <c r="AL1005" t="s">
        <v>1185</v>
      </c>
    </row>
    <row r="1006" spans="1:38" x14ac:dyDescent="0.25">
      <c r="A1006">
        <v>2115</v>
      </c>
      <c r="B1006" s="1">
        <v>89436.000000000015</v>
      </c>
      <c r="D1006">
        <v>2109</v>
      </c>
      <c r="E1006" s="1">
        <v>15203.470000000001</v>
      </c>
      <c r="G1006">
        <v>2111</v>
      </c>
      <c r="H1006" s="1">
        <v>64243.083658237287</v>
      </c>
      <c r="J1006">
        <v>2110</v>
      </c>
      <c r="K1006">
        <v>9</v>
      </c>
      <c r="AI1006">
        <v>1572</v>
      </c>
      <c r="AJ1006" t="s">
        <v>1146</v>
      </c>
      <c r="AK1006">
        <v>612</v>
      </c>
      <c r="AL1006" t="s">
        <v>1185</v>
      </c>
    </row>
    <row r="1007" spans="1:38" x14ac:dyDescent="0.25">
      <c r="A1007">
        <v>2116</v>
      </c>
      <c r="B1007" s="1">
        <v>101628.94409945642</v>
      </c>
      <c r="D1007">
        <v>2110</v>
      </c>
      <c r="E1007" s="1">
        <v>0</v>
      </c>
      <c r="G1007">
        <v>2112</v>
      </c>
      <c r="H1007" s="1">
        <v>32871.464241411297</v>
      </c>
      <c r="J1007">
        <v>2111</v>
      </c>
      <c r="K1007">
        <v>9</v>
      </c>
      <c r="AI1007">
        <v>1573</v>
      </c>
      <c r="AJ1007" t="s">
        <v>1147</v>
      </c>
      <c r="AK1007">
        <v>612</v>
      </c>
      <c r="AL1007" t="s">
        <v>1185</v>
      </c>
    </row>
    <row r="1008" spans="1:38" x14ac:dyDescent="0.25">
      <c r="A1008">
        <v>2118</v>
      </c>
      <c r="B1008" s="1">
        <v>228775.99999999991</v>
      </c>
      <c r="D1008">
        <v>2111</v>
      </c>
      <c r="E1008" s="1">
        <v>118588.06999999998</v>
      </c>
      <c r="G1008">
        <v>2115</v>
      </c>
      <c r="H1008" s="1">
        <v>22685.558364072691</v>
      </c>
      <c r="J1008">
        <v>2112</v>
      </c>
      <c r="K1008">
        <v>143</v>
      </c>
      <c r="AI1008">
        <v>1685</v>
      </c>
      <c r="AJ1008" t="s">
        <v>1148</v>
      </c>
      <c r="AK1008">
        <v>612</v>
      </c>
      <c r="AL1008" t="s">
        <v>1185</v>
      </c>
    </row>
    <row r="1009" spans="1:38" x14ac:dyDescent="0.25">
      <c r="A1009">
        <v>2119</v>
      </c>
      <c r="B1009" s="1">
        <v>60198.000000000007</v>
      </c>
      <c r="D1009">
        <v>2112</v>
      </c>
      <c r="E1009" s="1">
        <v>64170.749999999993</v>
      </c>
      <c r="G1009">
        <v>2116</v>
      </c>
      <c r="H1009" s="1">
        <v>29957.177665215109</v>
      </c>
      <c r="J1009">
        <v>2115</v>
      </c>
      <c r="K1009">
        <v>30</v>
      </c>
      <c r="AI1009">
        <v>1725</v>
      </c>
      <c r="AJ1009" t="s">
        <v>1149</v>
      </c>
      <c r="AK1009">
        <v>612</v>
      </c>
      <c r="AL1009" t="s">
        <v>1185</v>
      </c>
    </row>
    <row r="1010" spans="1:38" x14ac:dyDescent="0.25">
      <c r="A1010">
        <v>2120</v>
      </c>
      <c r="B1010" s="1">
        <v>108516.00000000003</v>
      </c>
      <c r="D1010">
        <v>2115</v>
      </c>
      <c r="E1010" s="1">
        <v>91498.239999999991</v>
      </c>
      <c r="G1010">
        <v>2118</v>
      </c>
      <c r="H1010" s="1">
        <v>34728.515184954107</v>
      </c>
      <c r="J1010">
        <v>2116</v>
      </c>
      <c r="K1010">
        <v>39</v>
      </c>
      <c r="AI1010">
        <v>1756</v>
      </c>
      <c r="AJ1010" t="s">
        <v>1150</v>
      </c>
      <c r="AK1010">
        <v>612</v>
      </c>
      <c r="AL1010" t="s">
        <v>1185</v>
      </c>
    </row>
    <row r="1011" spans="1:38" x14ac:dyDescent="0.25">
      <c r="A1011">
        <v>2121</v>
      </c>
      <c r="B1011" s="1">
        <v>120550.61320351504</v>
      </c>
      <c r="D1011">
        <v>2116</v>
      </c>
      <c r="E1011" s="1">
        <v>77656.33</v>
      </c>
      <c r="G1011">
        <v>2119</v>
      </c>
      <c r="H1011" s="1">
        <v>26176.926105032791</v>
      </c>
      <c r="J1011">
        <v>2118</v>
      </c>
      <c r="K1011">
        <v>154</v>
      </c>
      <c r="AI1011">
        <v>1766</v>
      </c>
      <c r="AJ1011" t="s">
        <v>1151</v>
      </c>
      <c r="AK1011">
        <v>612</v>
      </c>
      <c r="AL1011" t="s">
        <v>1185</v>
      </c>
    </row>
    <row r="1012" spans="1:38" x14ac:dyDescent="0.25">
      <c r="A1012">
        <v>2122</v>
      </c>
      <c r="B1012" s="1">
        <v>0</v>
      </c>
      <c r="D1012">
        <v>2118</v>
      </c>
      <c r="E1012" s="1">
        <v>74271.670000000013</v>
      </c>
      <c r="G1012">
        <v>2120</v>
      </c>
      <c r="H1012" s="1">
        <v>58193.163608683033</v>
      </c>
      <c r="J1012">
        <v>2119</v>
      </c>
      <c r="K1012">
        <v>27</v>
      </c>
      <c r="AI1012">
        <v>1834</v>
      </c>
      <c r="AJ1012" t="s">
        <v>1152</v>
      </c>
      <c r="AK1012">
        <v>612</v>
      </c>
      <c r="AL1012" t="s">
        <v>1185</v>
      </c>
    </row>
    <row r="1013" spans="1:38" x14ac:dyDescent="0.25">
      <c r="A1013">
        <v>2124</v>
      </c>
      <c r="B1013" s="1">
        <v>0</v>
      </c>
      <c r="D1013">
        <v>2119</v>
      </c>
      <c r="E1013" s="1">
        <v>118666.49000000002</v>
      </c>
      <c r="G1013">
        <v>2121</v>
      </c>
      <c r="H1013" s="1">
        <v>16919.9993074753</v>
      </c>
      <c r="J1013">
        <v>2120</v>
      </c>
      <c r="K1013">
        <v>9</v>
      </c>
      <c r="AI1013">
        <v>179</v>
      </c>
      <c r="AJ1013" t="s">
        <v>1153</v>
      </c>
      <c r="AK1013">
        <v>610</v>
      </c>
      <c r="AL1013" t="s">
        <v>1185</v>
      </c>
    </row>
    <row r="1014" spans="1:38" x14ac:dyDescent="0.25">
      <c r="A1014">
        <v>2125</v>
      </c>
      <c r="B1014" s="1">
        <v>0</v>
      </c>
      <c r="D1014">
        <v>2120</v>
      </c>
      <c r="E1014" s="1">
        <v>124392.82999999999</v>
      </c>
      <c r="G1014">
        <v>2122</v>
      </c>
      <c r="H1014" s="1">
        <v>0</v>
      </c>
      <c r="J1014">
        <v>2121</v>
      </c>
      <c r="K1014">
        <v>149</v>
      </c>
      <c r="AI1014">
        <v>215</v>
      </c>
      <c r="AJ1014" t="s">
        <v>1154</v>
      </c>
      <c r="AK1014">
        <v>613</v>
      </c>
      <c r="AL1014" t="s">
        <v>1185</v>
      </c>
    </row>
    <row r="1015" spans="1:38" x14ac:dyDescent="0.25">
      <c r="A1015">
        <v>2126</v>
      </c>
      <c r="B1015" s="1">
        <v>0</v>
      </c>
      <c r="D1015">
        <v>2121</v>
      </c>
      <c r="E1015" s="1">
        <v>60070.299999999996</v>
      </c>
      <c r="G1015">
        <v>2125</v>
      </c>
      <c r="H1015" s="1">
        <v>0</v>
      </c>
      <c r="J1015">
        <v>2122</v>
      </c>
      <c r="K1015">
        <v>12</v>
      </c>
      <c r="AI1015">
        <v>382</v>
      </c>
      <c r="AJ1015" t="s">
        <v>1155</v>
      </c>
      <c r="AK1015">
        <v>613</v>
      </c>
      <c r="AL1015" t="s">
        <v>1185</v>
      </c>
    </row>
    <row r="1016" spans="1:38" x14ac:dyDescent="0.25">
      <c r="A1016">
        <v>2127</v>
      </c>
      <c r="B1016" s="1">
        <v>0</v>
      </c>
      <c r="D1016">
        <v>2122</v>
      </c>
      <c r="E1016" s="1">
        <v>12312.7</v>
      </c>
      <c r="G1016">
        <v>2126</v>
      </c>
      <c r="H1016" s="1">
        <v>0</v>
      </c>
      <c r="J1016">
        <v>2124</v>
      </c>
      <c r="K1016">
        <v>9</v>
      </c>
      <c r="AI1016">
        <v>469</v>
      </c>
      <c r="AJ1016" t="s">
        <v>1156</v>
      </c>
      <c r="AK1016">
        <v>613</v>
      </c>
      <c r="AL1016" t="s">
        <v>1185</v>
      </c>
    </row>
    <row r="1017" spans="1:38" x14ac:dyDescent="0.25">
      <c r="A1017">
        <v>2132</v>
      </c>
      <c r="B1017" s="1">
        <v>54576</v>
      </c>
      <c r="D1017">
        <v>2124</v>
      </c>
      <c r="E1017" s="1">
        <v>0</v>
      </c>
      <c r="G1017">
        <v>2127</v>
      </c>
      <c r="H1017" s="1">
        <v>0</v>
      </c>
      <c r="J1017">
        <v>2125</v>
      </c>
      <c r="K1017">
        <v>23</v>
      </c>
      <c r="AI1017">
        <v>483</v>
      </c>
      <c r="AJ1017" t="s">
        <v>1157</v>
      </c>
      <c r="AK1017">
        <v>613</v>
      </c>
      <c r="AL1017" t="s">
        <v>1185</v>
      </c>
    </row>
    <row r="1018" spans="1:38" x14ac:dyDescent="0.25">
      <c r="A1018">
        <v>2133</v>
      </c>
      <c r="B1018" s="1">
        <v>0</v>
      </c>
      <c r="D1018">
        <v>2125</v>
      </c>
      <c r="E1018" s="1">
        <v>6523.3400000000029</v>
      </c>
      <c r="G1018">
        <v>2132</v>
      </c>
      <c r="H1018" s="1">
        <v>34996.022947605947</v>
      </c>
      <c r="J1018">
        <v>2126</v>
      </c>
      <c r="K1018">
        <v>23</v>
      </c>
      <c r="AI1018">
        <v>516</v>
      </c>
      <c r="AJ1018" t="s">
        <v>1158</v>
      </c>
      <c r="AK1018">
        <v>613</v>
      </c>
      <c r="AL1018" t="s">
        <v>1185</v>
      </c>
    </row>
    <row r="1019" spans="1:38" x14ac:dyDescent="0.25">
      <c r="A1019">
        <v>2134</v>
      </c>
      <c r="B1019" s="1">
        <v>0</v>
      </c>
      <c r="D1019">
        <v>2126</v>
      </c>
      <c r="E1019" s="1">
        <v>16582.500000000004</v>
      </c>
      <c r="G1019">
        <v>2133</v>
      </c>
      <c r="H1019" s="1">
        <v>11160.288596186389</v>
      </c>
      <c r="J1019">
        <v>2127</v>
      </c>
      <c r="K1019">
        <v>44</v>
      </c>
      <c r="AI1019">
        <v>648</v>
      </c>
      <c r="AJ1019" t="s">
        <v>1159</v>
      </c>
      <c r="AK1019">
        <v>613</v>
      </c>
      <c r="AL1019" t="s">
        <v>1185</v>
      </c>
    </row>
    <row r="1020" spans="1:38" x14ac:dyDescent="0.25">
      <c r="A1020">
        <v>2141</v>
      </c>
      <c r="B1020" s="1">
        <v>0</v>
      </c>
      <c r="D1020">
        <v>2127</v>
      </c>
      <c r="E1020" s="1">
        <v>25336.209999999995</v>
      </c>
      <c r="G1020">
        <v>2134</v>
      </c>
      <c r="H1020" s="1">
        <v>12348.416710994956</v>
      </c>
      <c r="J1020">
        <v>2132</v>
      </c>
      <c r="K1020">
        <v>0</v>
      </c>
      <c r="AI1020">
        <v>685</v>
      </c>
      <c r="AJ1020" t="s">
        <v>1160</v>
      </c>
      <c r="AK1020">
        <v>613</v>
      </c>
      <c r="AL1020" t="s">
        <v>1185</v>
      </c>
    </row>
    <row r="1021" spans="1:38" x14ac:dyDescent="0.25">
      <c r="A1021">
        <v>2143</v>
      </c>
      <c r="B1021" s="1">
        <v>0</v>
      </c>
      <c r="D1021">
        <v>2132</v>
      </c>
      <c r="E1021" s="1">
        <v>60076.17</v>
      </c>
      <c r="G1021">
        <v>2141</v>
      </c>
      <c r="H1021" s="1">
        <v>11861.876671515556</v>
      </c>
      <c r="J1021">
        <v>2133</v>
      </c>
      <c r="K1021">
        <v>18</v>
      </c>
      <c r="AI1021">
        <v>734</v>
      </c>
      <c r="AJ1021" t="s">
        <v>1161</v>
      </c>
      <c r="AK1021">
        <v>613</v>
      </c>
      <c r="AL1021" t="s">
        <v>1185</v>
      </c>
    </row>
    <row r="1022" spans="1:38" x14ac:dyDescent="0.25">
      <c r="A1022">
        <v>2145</v>
      </c>
      <c r="B1022" s="1">
        <v>0</v>
      </c>
      <c r="D1022">
        <v>2133</v>
      </c>
      <c r="E1022" s="1">
        <v>20104.93</v>
      </c>
      <c r="G1022">
        <v>2143</v>
      </c>
      <c r="H1022" s="1">
        <v>36905.005921700824</v>
      </c>
      <c r="J1022">
        <v>2134</v>
      </c>
      <c r="K1022">
        <v>25</v>
      </c>
      <c r="AI1022">
        <v>740</v>
      </c>
      <c r="AJ1022" t="s">
        <v>1162</v>
      </c>
      <c r="AK1022">
        <v>613</v>
      </c>
      <c r="AL1022" t="s">
        <v>1185</v>
      </c>
    </row>
    <row r="1023" spans="1:38" x14ac:dyDescent="0.25">
      <c r="A1023">
        <v>2146</v>
      </c>
      <c r="B1023" s="1">
        <v>0</v>
      </c>
      <c r="D1023">
        <v>2134</v>
      </c>
      <c r="E1023" s="1">
        <v>20104.920000000002</v>
      </c>
      <c r="G1023">
        <v>2145</v>
      </c>
      <c r="H1023" s="1">
        <v>24212.47262133714</v>
      </c>
      <c r="J1023">
        <v>2141</v>
      </c>
      <c r="K1023">
        <v>20</v>
      </c>
      <c r="AI1023">
        <v>741</v>
      </c>
      <c r="AJ1023" t="s">
        <v>1163</v>
      </c>
      <c r="AK1023">
        <v>613</v>
      </c>
      <c r="AL1023" t="s">
        <v>1185</v>
      </c>
    </row>
    <row r="1024" spans="1:38" x14ac:dyDescent="0.25">
      <c r="A1024">
        <v>2148</v>
      </c>
      <c r="B1024" s="1">
        <v>0</v>
      </c>
      <c r="D1024">
        <v>2141</v>
      </c>
      <c r="E1024" s="1">
        <v>16754.070000000003</v>
      </c>
      <c r="G1024">
        <v>2146</v>
      </c>
      <c r="H1024" s="1">
        <v>18815.295435213506</v>
      </c>
      <c r="J1024">
        <v>2143</v>
      </c>
      <c r="K1024">
        <v>30</v>
      </c>
      <c r="AI1024">
        <v>912</v>
      </c>
      <c r="AJ1024" t="s">
        <v>1164</v>
      </c>
      <c r="AK1024">
        <v>613</v>
      </c>
      <c r="AL1024" t="s">
        <v>1185</v>
      </c>
    </row>
    <row r="1025" spans="1:38" x14ac:dyDescent="0.25">
      <c r="A1025">
        <v>2149</v>
      </c>
      <c r="B1025" s="1">
        <v>0</v>
      </c>
      <c r="D1025">
        <v>2143</v>
      </c>
      <c r="E1025" s="1">
        <v>23455.770000000004</v>
      </c>
      <c r="G1025">
        <v>2148</v>
      </c>
      <c r="H1025" s="1">
        <v>3821.0786975421188</v>
      </c>
      <c r="J1025">
        <v>2145</v>
      </c>
      <c r="K1025">
        <v>18</v>
      </c>
      <c r="AI1025">
        <v>957</v>
      </c>
      <c r="AJ1025" t="s">
        <v>1165</v>
      </c>
      <c r="AK1025">
        <v>613</v>
      </c>
      <c r="AL1025" t="s">
        <v>1185</v>
      </c>
    </row>
    <row r="1026" spans="1:38" x14ac:dyDescent="0.25">
      <c r="A1026">
        <v>2152</v>
      </c>
      <c r="B1026" s="1">
        <v>0</v>
      </c>
      <c r="D1026">
        <v>2145</v>
      </c>
      <c r="E1026" s="1">
        <v>23686.02</v>
      </c>
      <c r="G1026">
        <v>2149</v>
      </c>
      <c r="H1026" s="1">
        <v>16156.64957440559</v>
      </c>
      <c r="J1026">
        <v>2146</v>
      </c>
      <c r="K1026">
        <v>30</v>
      </c>
      <c r="AI1026">
        <v>960</v>
      </c>
      <c r="AJ1026" t="s">
        <v>1166</v>
      </c>
      <c r="AK1026">
        <v>613</v>
      </c>
      <c r="AL1026" t="s">
        <v>1185</v>
      </c>
    </row>
    <row r="1027" spans="1:38" x14ac:dyDescent="0.25">
      <c r="A1027">
        <v>2158</v>
      </c>
      <c r="B1027" s="1">
        <v>0</v>
      </c>
      <c r="D1027">
        <v>2146</v>
      </c>
      <c r="E1027" s="1">
        <v>13403.229999999998</v>
      </c>
      <c r="G1027">
        <v>2152</v>
      </c>
      <c r="H1027" s="1">
        <v>18740.101272823958</v>
      </c>
      <c r="J1027">
        <v>2148</v>
      </c>
      <c r="K1027">
        <v>0</v>
      </c>
      <c r="AI1027">
        <v>1080</v>
      </c>
      <c r="AJ1027" t="s">
        <v>1167</v>
      </c>
      <c r="AK1027">
        <v>613</v>
      </c>
      <c r="AL1027" t="s">
        <v>1185</v>
      </c>
    </row>
    <row r="1028" spans="1:38" x14ac:dyDescent="0.25">
      <c r="A1028">
        <v>2160</v>
      </c>
      <c r="B1028" s="1">
        <v>0</v>
      </c>
      <c r="D1028">
        <v>2148</v>
      </c>
      <c r="E1028" s="1">
        <v>5083.01</v>
      </c>
      <c r="G1028">
        <v>2158</v>
      </c>
      <c r="H1028" s="1">
        <v>21227.391254045851</v>
      </c>
      <c r="J1028">
        <v>2149</v>
      </c>
      <c r="K1028">
        <v>0</v>
      </c>
      <c r="AI1028">
        <v>1288</v>
      </c>
      <c r="AJ1028" t="s">
        <v>1168</v>
      </c>
      <c r="AK1028">
        <v>613</v>
      </c>
      <c r="AL1028" t="s">
        <v>1185</v>
      </c>
    </row>
    <row r="1029" spans="1:38" x14ac:dyDescent="0.25">
      <c r="A1029">
        <v>2161</v>
      </c>
      <c r="B1029" s="1">
        <v>0</v>
      </c>
      <c r="D1029">
        <v>2149</v>
      </c>
      <c r="E1029" s="1">
        <v>26262.079999999994</v>
      </c>
      <c r="G1029">
        <v>2160</v>
      </c>
      <c r="H1029" s="1">
        <v>2099.1932540974399</v>
      </c>
      <c r="J1029">
        <v>2152</v>
      </c>
      <c r="K1029">
        <v>0</v>
      </c>
      <c r="AI1029">
        <v>1372</v>
      </c>
      <c r="AJ1029" t="s">
        <v>1169</v>
      </c>
      <c r="AK1029">
        <v>613</v>
      </c>
      <c r="AL1029" t="s">
        <v>1185</v>
      </c>
    </row>
    <row r="1030" spans="1:38" x14ac:dyDescent="0.25">
      <c r="A1030">
        <v>2167</v>
      </c>
      <c r="B1030" s="1">
        <v>0</v>
      </c>
      <c r="D1030">
        <v>2152</v>
      </c>
      <c r="E1030" s="1">
        <v>24188.769999999993</v>
      </c>
      <c r="G1030">
        <v>2161</v>
      </c>
      <c r="H1030" s="1">
        <v>7871.3337304072793</v>
      </c>
      <c r="J1030">
        <v>2158</v>
      </c>
      <c r="K1030">
        <v>15</v>
      </c>
      <c r="AI1030">
        <v>1480</v>
      </c>
      <c r="AJ1030" t="s">
        <v>1170</v>
      </c>
      <c r="AK1030">
        <v>613</v>
      </c>
      <c r="AL1030" t="s">
        <v>1185</v>
      </c>
    </row>
    <row r="1031" spans="1:38" x14ac:dyDescent="0.25">
      <c r="A1031">
        <v>2169</v>
      </c>
      <c r="B1031" s="1">
        <v>0</v>
      </c>
      <c r="D1031">
        <v>2158</v>
      </c>
      <c r="E1031" s="1">
        <v>23686.020000000004</v>
      </c>
      <c r="G1031">
        <v>2167</v>
      </c>
      <c r="H1031" s="1">
        <v>4358.2692888460415</v>
      </c>
      <c r="J1031">
        <v>2160</v>
      </c>
      <c r="K1031">
        <v>0</v>
      </c>
      <c r="AI1031">
        <v>1582</v>
      </c>
      <c r="AJ1031" t="s">
        <v>1171</v>
      </c>
      <c r="AK1031">
        <v>613</v>
      </c>
      <c r="AL1031" t="s">
        <v>1185</v>
      </c>
    </row>
    <row r="1032" spans="1:38" x14ac:dyDescent="0.25">
      <c r="A1032">
        <v>2170</v>
      </c>
      <c r="B1032" s="1">
        <v>0</v>
      </c>
      <c r="D1032">
        <v>2160</v>
      </c>
      <c r="E1032" s="1">
        <v>3431.0299999999997</v>
      </c>
      <c r="G1032">
        <v>2169</v>
      </c>
      <c r="H1032" s="1">
        <v>2528.3528113001576</v>
      </c>
      <c r="J1032">
        <v>2161</v>
      </c>
      <c r="K1032">
        <v>0</v>
      </c>
      <c r="AI1032">
        <v>1689</v>
      </c>
      <c r="AJ1032" t="s">
        <v>1172</v>
      </c>
      <c r="AK1032">
        <v>613</v>
      </c>
      <c r="AL1032" t="s">
        <v>1185</v>
      </c>
    </row>
    <row r="1033" spans="1:38" x14ac:dyDescent="0.25">
      <c r="A1033">
        <v>2171</v>
      </c>
      <c r="B1033" s="1">
        <v>0</v>
      </c>
      <c r="D1033">
        <v>2161</v>
      </c>
      <c r="E1033" s="1">
        <v>5311.75</v>
      </c>
      <c r="G1033">
        <v>2170</v>
      </c>
      <c r="H1033" s="1">
        <v>3069.6493530081034</v>
      </c>
      <c r="J1033">
        <v>2167</v>
      </c>
      <c r="K1033">
        <v>0</v>
      </c>
      <c r="AI1033">
        <v>1942</v>
      </c>
      <c r="AJ1033" t="s">
        <v>1173</v>
      </c>
      <c r="AK1033">
        <v>613</v>
      </c>
      <c r="AL1033" t="s">
        <v>1185</v>
      </c>
    </row>
    <row r="1034" spans="1:38" x14ac:dyDescent="0.25">
      <c r="A1034">
        <v>2172</v>
      </c>
      <c r="B1034" s="1">
        <v>0</v>
      </c>
      <c r="D1034">
        <v>2167</v>
      </c>
      <c r="E1034" s="1">
        <v>3486.91</v>
      </c>
      <c r="G1034">
        <v>2171</v>
      </c>
      <c r="H1034" s="1">
        <v>1850.5097518909133</v>
      </c>
      <c r="J1034">
        <v>2169</v>
      </c>
      <c r="K1034">
        <v>0</v>
      </c>
      <c r="AI1034">
        <v>4003</v>
      </c>
      <c r="AJ1034" t="s">
        <v>1174</v>
      </c>
      <c r="AK1034">
        <v>613</v>
      </c>
      <c r="AL1034" t="s">
        <v>1185</v>
      </c>
    </row>
    <row r="1035" spans="1:38" x14ac:dyDescent="0.25">
      <c r="A1035">
        <v>4001</v>
      </c>
      <c r="B1035" s="1">
        <v>11624</v>
      </c>
      <c r="D1035">
        <v>2169</v>
      </c>
      <c r="E1035" s="1">
        <v>3075.23</v>
      </c>
      <c r="G1035">
        <v>2172</v>
      </c>
      <c r="H1035" s="1">
        <v>2701.4549435899517</v>
      </c>
      <c r="J1035">
        <v>2170</v>
      </c>
      <c r="K1035">
        <v>0</v>
      </c>
      <c r="AI1035">
        <v>4009</v>
      </c>
      <c r="AJ1035" t="s">
        <v>1175</v>
      </c>
      <c r="AK1035">
        <v>613</v>
      </c>
      <c r="AL1035" t="s">
        <v>1185</v>
      </c>
    </row>
    <row r="1036" spans="1:38" x14ac:dyDescent="0.25">
      <c r="A1036">
        <v>4002</v>
      </c>
      <c r="B1036" s="1">
        <v>12503.000000000002</v>
      </c>
      <c r="D1036">
        <v>2170</v>
      </c>
      <c r="E1036" s="1">
        <v>3211.63</v>
      </c>
      <c r="G1036">
        <v>4001</v>
      </c>
      <c r="H1036" s="1">
        <v>14252.683301420178</v>
      </c>
      <c r="J1036">
        <v>2171</v>
      </c>
      <c r="K1036">
        <v>0</v>
      </c>
      <c r="AI1036">
        <v>4014</v>
      </c>
      <c r="AJ1036" t="s">
        <v>1176</v>
      </c>
      <c r="AK1036">
        <v>613</v>
      </c>
      <c r="AL1036" t="s">
        <v>1185</v>
      </c>
    </row>
    <row r="1037" spans="1:38" x14ac:dyDescent="0.25">
      <c r="A1037">
        <v>4003</v>
      </c>
      <c r="B1037" s="1">
        <v>15055.952564846488</v>
      </c>
      <c r="D1037">
        <v>2171</v>
      </c>
      <c r="E1037" s="1">
        <v>3096.91</v>
      </c>
      <c r="G1037">
        <v>4002</v>
      </c>
      <c r="H1037" s="1">
        <v>15529.420526879607</v>
      </c>
      <c r="J1037">
        <v>2172</v>
      </c>
      <c r="K1037">
        <v>0</v>
      </c>
      <c r="AI1037">
        <v>2127</v>
      </c>
      <c r="AJ1037" t="s">
        <v>1177</v>
      </c>
      <c r="AK1037">
        <v>418</v>
      </c>
      <c r="AL1037" t="s">
        <v>1187</v>
      </c>
    </row>
    <row r="1038" spans="1:38" x14ac:dyDescent="0.25">
      <c r="A1038">
        <v>4004</v>
      </c>
      <c r="B1038" s="1">
        <v>22031.836299136907</v>
      </c>
      <c r="D1038">
        <v>2172</v>
      </c>
      <c r="E1038" s="1">
        <v>2795.65</v>
      </c>
      <c r="G1038">
        <v>4003</v>
      </c>
      <c r="H1038" s="1">
        <v>25816.07013101253</v>
      </c>
      <c r="J1038">
        <v>4001</v>
      </c>
      <c r="K1038">
        <v>30</v>
      </c>
      <c r="AI1038">
        <v>2145</v>
      </c>
      <c r="AJ1038" t="s">
        <v>1178</v>
      </c>
      <c r="AK1038">
        <v>111</v>
      </c>
      <c r="AL1038" t="s">
        <v>1183</v>
      </c>
    </row>
    <row r="1039" spans="1:38" x14ac:dyDescent="0.25">
      <c r="A1039">
        <v>4006</v>
      </c>
      <c r="B1039" s="1">
        <v>0</v>
      </c>
      <c r="D1039">
        <v>4001</v>
      </c>
      <c r="E1039" s="1">
        <v>24818.679999999997</v>
      </c>
      <c r="G1039">
        <v>4004</v>
      </c>
      <c r="H1039" s="1">
        <v>14252.114007290733</v>
      </c>
      <c r="J1039">
        <v>4002</v>
      </c>
      <c r="K1039">
        <v>0</v>
      </c>
      <c r="AI1039">
        <v>2149</v>
      </c>
      <c r="AJ1039" t="s">
        <v>1179</v>
      </c>
      <c r="AK1039">
        <v>516</v>
      </c>
      <c r="AL1039" t="s">
        <v>1188</v>
      </c>
    </row>
    <row r="1040" spans="1:38" x14ac:dyDescent="0.25">
      <c r="A1040">
        <v>4008</v>
      </c>
      <c r="B1040" s="1">
        <v>0</v>
      </c>
      <c r="D1040">
        <v>4002</v>
      </c>
      <c r="E1040" s="1">
        <v>0</v>
      </c>
      <c r="G1040">
        <v>4005</v>
      </c>
      <c r="H1040" s="1">
        <v>0</v>
      </c>
      <c r="J1040">
        <v>4003</v>
      </c>
      <c r="K1040">
        <v>15</v>
      </c>
      <c r="AI1040">
        <v>2152</v>
      </c>
      <c r="AJ1040" t="s">
        <v>1180</v>
      </c>
      <c r="AK1040">
        <v>516</v>
      </c>
      <c r="AL1040" t="s">
        <v>1188</v>
      </c>
    </row>
    <row r="1041" spans="1:38" x14ac:dyDescent="0.25">
      <c r="A1041">
        <v>4009</v>
      </c>
      <c r="B1041" s="1">
        <v>5837.9999999999982</v>
      </c>
      <c r="D1041">
        <v>4003</v>
      </c>
      <c r="E1041" s="1">
        <v>0</v>
      </c>
      <c r="G1041">
        <v>4006</v>
      </c>
      <c r="H1041" s="1">
        <v>1066.6865084761896</v>
      </c>
      <c r="J1041">
        <v>4004</v>
      </c>
      <c r="K1041">
        <v>30</v>
      </c>
      <c r="AI1041">
        <v>2158</v>
      </c>
      <c r="AJ1041" t="s">
        <v>1181</v>
      </c>
      <c r="AK1041">
        <v>111</v>
      </c>
      <c r="AL1041" t="s">
        <v>1183</v>
      </c>
    </row>
    <row r="1042" spans="1:38" x14ac:dyDescent="0.25">
      <c r="A1042">
        <v>4012</v>
      </c>
      <c r="B1042" s="1">
        <v>0</v>
      </c>
      <c r="D1042">
        <v>4004</v>
      </c>
      <c r="E1042" s="1">
        <v>20849.170000000002</v>
      </c>
      <c r="G1042">
        <v>4007</v>
      </c>
      <c r="H1042" s="1">
        <v>0</v>
      </c>
      <c r="J1042">
        <v>4005</v>
      </c>
      <c r="K1042">
        <v>0</v>
      </c>
      <c r="AI1042">
        <v>2058</v>
      </c>
      <c r="AJ1042" t="s">
        <v>1182</v>
      </c>
      <c r="AK1042">
        <v>510</v>
      </c>
      <c r="AL1042" t="s">
        <v>1188</v>
      </c>
    </row>
    <row r="1043" spans="1:38" x14ac:dyDescent="0.25">
      <c r="A1043">
        <v>4014</v>
      </c>
      <c r="B1043" s="1">
        <v>0</v>
      </c>
      <c r="D1043">
        <v>4005</v>
      </c>
      <c r="E1043" s="1">
        <v>0</v>
      </c>
      <c r="G1043">
        <v>4008</v>
      </c>
      <c r="H1043" s="1">
        <v>2025.3647667913635</v>
      </c>
      <c r="J1043">
        <v>4006</v>
      </c>
      <c r="K1043">
        <v>0</v>
      </c>
      <c r="AI1043">
        <v>2067</v>
      </c>
      <c r="AJ1043" t="s">
        <v>1022</v>
      </c>
      <c r="AK1043">
        <v>510</v>
      </c>
      <c r="AL1043" t="s">
        <v>1188</v>
      </c>
    </row>
    <row r="1044" spans="1:38" x14ac:dyDescent="0.25">
      <c r="A1044">
        <v>4015</v>
      </c>
      <c r="B1044" s="1">
        <v>12332</v>
      </c>
      <c r="D1044">
        <v>4006</v>
      </c>
      <c r="E1044" s="1">
        <v>0</v>
      </c>
      <c r="G1044">
        <v>4009</v>
      </c>
      <c r="H1044" s="1">
        <v>16050.098704142014</v>
      </c>
      <c r="J1044">
        <v>4007</v>
      </c>
      <c r="K1044">
        <v>0</v>
      </c>
      <c r="AI1044">
        <v>2148</v>
      </c>
      <c r="AJ1044" t="s">
        <v>1196</v>
      </c>
      <c r="AK1044">
        <v>514</v>
      </c>
      <c r="AL1044" t="s">
        <v>1188</v>
      </c>
    </row>
    <row r="1045" spans="1:38" x14ac:dyDescent="0.25">
      <c r="A1045">
        <v>740</v>
      </c>
      <c r="B1045">
        <v>0</v>
      </c>
      <c r="D1045">
        <v>4007</v>
      </c>
      <c r="E1045" s="1">
        <v>0</v>
      </c>
      <c r="G1045">
        <v>4012</v>
      </c>
      <c r="H1045" s="1">
        <v>0</v>
      </c>
      <c r="J1045">
        <v>4008</v>
      </c>
      <c r="K1045">
        <v>13</v>
      </c>
      <c r="AI1045">
        <v>2160</v>
      </c>
      <c r="AJ1045" t="s">
        <v>1197</v>
      </c>
      <c r="AK1045">
        <v>314</v>
      </c>
      <c r="AL1045" t="s">
        <v>1186</v>
      </c>
    </row>
    <row r="1046" spans="1:38" x14ac:dyDescent="0.25">
      <c r="A1046">
        <v>2078</v>
      </c>
      <c r="B1046">
        <v>0</v>
      </c>
      <c r="D1046">
        <v>4008</v>
      </c>
      <c r="E1046" s="1">
        <v>0</v>
      </c>
      <c r="G1046">
        <v>4013</v>
      </c>
      <c r="H1046" s="1">
        <v>0</v>
      </c>
      <c r="J1046">
        <v>4009</v>
      </c>
      <c r="K1046">
        <v>15</v>
      </c>
      <c r="AI1046">
        <v>2161</v>
      </c>
      <c r="AJ1046" t="s">
        <v>1198</v>
      </c>
      <c r="AK1046">
        <v>514</v>
      </c>
      <c r="AL1046" t="s">
        <v>1188</v>
      </c>
    </row>
    <row r="1047" spans="1:38" x14ac:dyDescent="0.25">
      <c r="A1047">
        <v>2110</v>
      </c>
      <c r="B1047">
        <v>0</v>
      </c>
      <c r="D1047">
        <v>4009</v>
      </c>
      <c r="E1047" s="1">
        <v>0</v>
      </c>
      <c r="G1047">
        <v>4014</v>
      </c>
      <c r="H1047" s="1">
        <v>0</v>
      </c>
      <c r="J1047">
        <v>4012</v>
      </c>
      <c r="K1047">
        <v>0</v>
      </c>
      <c r="AI1047">
        <v>2167</v>
      </c>
      <c r="AJ1047" t="s">
        <v>1199</v>
      </c>
      <c r="AK1047">
        <v>514</v>
      </c>
      <c r="AL1047" t="s">
        <v>1188</v>
      </c>
    </row>
    <row r="1048" spans="1:38" x14ac:dyDescent="0.25">
      <c r="A1048">
        <v>2124</v>
      </c>
      <c r="B1048">
        <v>0</v>
      </c>
      <c r="D1048">
        <v>4012</v>
      </c>
      <c r="E1048" s="1">
        <v>0</v>
      </c>
      <c r="G1048">
        <v>2078</v>
      </c>
      <c r="H1048" s="1">
        <v>0</v>
      </c>
      <c r="J1048">
        <v>4013</v>
      </c>
      <c r="K1048">
        <v>25</v>
      </c>
      <c r="AI1048">
        <v>2169</v>
      </c>
      <c r="AJ1048" t="s">
        <v>1200</v>
      </c>
      <c r="AK1048">
        <v>515</v>
      </c>
      <c r="AL1048" t="s">
        <v>1188</v>
      </c>
    </row>
    <row r="1049" spans="1:38" x14ac:dyDescent="0.25">
      <c r="A1049">
        <v>4005</v>
      </c>
      <c r="B1049">
        <v>0</v>
      </c>
      <c r="D1049">
        <v>4013</v>
      </c>
      <c r="E1049" s="1">
        <v>7090.58</v>
      </c>
      <c r="G1049">
        <v>2124</v>
      </c>
      <c r="H1049" s="1">
        <v>0</v>
      </c>
      <c r="J1049">
        <v>4014</v>
      </c>
      <c r="K1049">
        <v>0</v>
      </c>
      <c r="AI1049">
        <v>2170</v>
      </c>
      <c r="AJ1049" t="s">
        <v>1201</v>
      </c>
      <c r="AK1049">
        <v>116</v>
      </c>
      <c r="AL1049" t="s">
        <v>1183</v>
      </c>
    </row>
    <row r="1050" spans="1:38" x14ac:dyDescent="0.25">
      <c r="A1050">
        <v>4007</v>
      </c>
      <c r="B1050">
        <v>0</v>
      </c>
      <c r="D1050">
        <v>4014</v>
      </c>
      <c r="E1050" s="1">
        <v>0</v>
      </c>
      <c r="G1050">
        <v>4015</v>
      </c>
      <c r="H1050" s="1">
        <v>49889.848905293176</v>
      </c>
      <c r="J1050">
        <v>2058</v>
      </c>
      <c r="K1050">
        <v>0</v>
      </c>
      <c r="AI1050">
        <v>2171</v>
      </c>
      <c r="AJ1050" t="s">
        <v>1202</v>
      </c>
      <c r="AK1050">
        <v>514</v>
      </c>
      <c r="AL1050" t="s">
        <v>1188</v>
      </c>
    </row>
    <row r="1051" spans="1:38" x14ac:dyDescent="0.25">
      <c r="A1051">
        <v>4013</v>
      </c>
      <c r="B1051">
        <v>0</v>
      </c>
      <c r="D1051">
        <v>4015</v>
      </c>
      <c r="E1051">
        <v>0</v>
      </c>
      <c r="J1051">
        <v>4015</v>
      </c>
      <c r="K1051">
        <v>10</v>
      </c>
      <c r="AI1051">
        <v>2172</v>
      </c>
      <c r="AJ1051" t="s">
        <v>1203</v>
      </c>
      <c r="AK1051">
        <v>515</v>
      </c>
      <c r="AL1051" t="s">
        <v>1188</v>
      </c>
    </row>
  </sheetData>
  <autoFilter ref="AI1:AL1051"/>
  <sortState ref="R42:R46">
    <sortCondition ref="R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Máscara GL</vt:lpstr>
      <vt:lpstr>Máscara VL</vt:lpstr>
      <vt:lpstr>BD FILIAIS</vt:lpstr>
      <vt:lpstr>content</vt:lpstr>
      <vt:lpstr>De Para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LONG HUANG</dc:creator>
  <cp:lastModifiedBy>LEONARDO TEIXEIRA</cp:lastModifiedBy>
  <dcterms:created xsi:type="dcterms:W3CDTF">2019-01-31T17:05:52Z</dcterms:created>
  <dcterms:modified xsi:type="dcterms:W3CDTF">2019-03-11T14:23:33Z</dcterms:modified>
</cp:coreProperties>
</file>