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<sst xmlns="http://schemas.openxmlformats.org/spreadsheetml/2006/main" count="35" uniqueCount="28">
  <si>
    <t xml:space="preserve">Exemplo ETH/USD para SMA e EMA</t>
  </si>
  <si>
    <t xml:space="preserve">Candles ETH/USD</t>
  </si>
  <si>
    <t xml:space="preserve"> SMA with Closing Price</t>
  </si>
  <si>
    <t xml:space="preserve"> EMA with Closing Price</t>
  </si>
  <si>
    <t xml:space="preserve">MACD</t>
  </si>
  <si>
    <t xml:space="preserve">Data</t>
  </si>
  <si>
    <t xml:space="preserve">Open</t>
  </si>
  <si>
    <t xml:space="preserve">High</t>
  </si>
  <si>
    <t xml:space="preserve">Low</t>
  </si>
  <si>
    <t xml:space="preserve">Close</t>
  </si>
  <si>
    <t xml:space="preserve">Volume</t>
  </si>
  <si>
    <t xml:space="preserve">Market Cap</t>
  </si>
  <si>
    <t xml:space="preserve">t-5</t>
  </si>
  <si>
    <t xml:space="preserve">t-10</t>
  </si>
  <si>
    <t xml:space="preserve">t-15</t>
  </si>
  <si>
    <t xml:space="preserve">EMA t-12</t>
  </si>
  <si>
    <t xml:space="preserve">EMA t-26</t>
  </si>
  <si>
    <t xml:space="preserve">MACD Line (EMA t-12) - (EMA t-26)</t>
  </si>
  <si>
    <t xml:space="preserve">Signal Line (MACD Line EMA t-9)</t>
  </si>
  <si>
    <t xml:space="preserve">MACD Histogram (MACD Line - Signal Line)</t>
  </si>
  <si>
    <t xml:space="preserve">Referencias:</t>
  </si>
  <si>
    <t xml:space="preserve">http://stockcharts.com/school/doku.php?id=chart_school:technical_indicators:moving_averages</t>
  </si>
  <si>
    <t xml:space="preserve">Multiplicador</t>
  </si>
  <si>
    <t xml:space="preserve">https://www.investopedia.com/terms/o/openingprice.asp</t>
  </si>
  <si>
    <t xml:space="preserve">t-12</t>
  </si>
  <si>
    <t xml:space="preserve">https://www.investopedia.com/terms/c/closingprice.asp</t>
  </si>
  <si>
    <t xml:space="preserve">t-26</t>
  </si>
  <si>
    <t xml:space="preserve">t-9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</si>
</sst>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;[RED]&quot;-$&quot;#,##0.00"/>
    <numFmt numFmtId="166" formatCode="MM/DD/YY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u val="single"/>
      <sz val="11"/>
      <color rgb="FF0563C1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3" xfId="21" builtinId="53" customBuiltin="true"/>
    <cellStyle name="Heading1" xfId="22" builtinId="53" customBuiltin="true"/>
    <cellStyle name="Result" xfId="23" builtinId="53" customBuiltin="true"/>
    <cellStyle name="Result2" xfId="24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EMA with Closing Price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Planilha1!$L$5</c:f>
              <c:strCache>
                <c:ptCount val="1"/>
                <c:pt idx="0">
                  <c:v>t-5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Planilha1!$L$6:$L$94</c:f>
              <c:numCache>
                <c:formatCode>General</c:formatCode>
                <c:ptCount val="89"/>
                <c:pt idx="0">
                  <c:v>618.440096930439</c:v>
                </c:pt>
                <c:pt idx="1">
                  <c:v>634.295145395658</c:v>
                </c:pt>
                <c:pt idx="2">
                  <c:v>650.562718093487</c:v>
                </c:pt>
                <c:pt idx="3">
                  <c:v>684.049077140231</c:v>
                </c:pt>
                <c:pt idx="4">
                  <c:v>702.203615710346</c:v>
                </c:pt>
                <c:pt idx="5">
                  <c:v>703.69542356552</c:v>
                </c:pt>
                <c:pt idx="6">
                  <c:v>697.858135348279</c:v>
                </c:pt>
                <c:pt idx="7">
                  <c:v>698.522203022419</c:v>
                </c:pt>
                <c:pt idx="8">
                  <c:v>700.598304533629</c:v>
                </c:pt>
                <c:pt idx="9">
                  <c:v>714.567456800443</c:v>
                </c:pt>
                <c:pt idx="10">
                  <c:v>718.326185200665</c:v>
                </c:pt>
                <c:pt idx="11">
                  <c:v>723.054277800997</c:v>
                </c:pt>
                <c:pt idx="12">
                  <c:v>719.306416701496</c:v>
                </c:pt>
                <c:pt idx="13">
                  <c:v>712.209625052244</c:v>
                </c:pt>
                <c:pt idx="14">
                  <c:v>725.289437578365</c:v>
                </c:pt>
                <c:pt idx="15">
                  <c:v>748.139156367548</c:v>
                </c:pt>
                <c:pt idx="16">
                  <c:v>758.568734551322</c:v>
                </c:pt>
                <c:pt idx="17">
                  <c:v>761.713101826983</c:v>
                </c:pt>
                <c:pt idx="18">
                  <c:v>766.139652740475</c:v>
                </c:pt>
                <c:pt idx="19">
                  <c:v>772.344479110712</c:v>
                </c:pt>
                <c:pt idx="20">
                  <c:v>762.361718666068</c:v>
                </c:pt>
                <c:pt idx="21">
                  <c:v>735.482577999103</c:v>
                </c:pt>
                <c:pt idx="22">
                  <c:v>710.413866998654</c:v>
                </c:pt>
                <c:pt idx="23">
                  <c:v>675.850800497981</c:v>
                </c:pt>
                <c:pt idx="24">
                  <c:v>670.201200746971</c:v>
                </c:pt>
                <c:pt idx="25">
                  <c:v>668.496801120457</c:v>
                </c:pt>
                <c:pt idx="26">
                  <c:v>667.785201680685</c:v>
                </c:pt>
                <c:pt idx="27">
                  <c:v>657.237802521028</c:v>
                </c:pt>
                <c:pt idx="28">
                  <c:v>644.016703781541</c:v>
                </c:pt>
                <c:pt idx="29">
                  <c:v>642.510055672312</c:v>
                </c:pt>
                <c:pt idx="30">
                  <c:v>632.360083508468</c:v>
                </c:pt>
                <c:pt idx="31">
                  <c:v>640.830125262703</c:v>
                </c:pt>
                <c:pt idx="32">
                  <c:v>607.165187894054</c:v>
                </c:pt>
                <c:pt idx="33">
                  <c:v>589.472781841081</c:v>
                </c:pt>
                <c:pt idx="34">
                  <c:v>573.279172761621</c:v>
                </c:pt>
                <c:pt idx="35">
                  <c:v>557.218759142431</c:v>
                </c:pt>
                <c:pt idx="36">
                  <c:v>527.968138713647</c:v>
                </c:pt>
                <c:pt idx="37">
                  <c:v>508.00720807047</c:v>
                </c:pt>
                <c:pt idx="38">
                  <c:v>499.615812105705</c:v>
                </c:pt>
                <c:pt idx="39">
                  <c:v>497.978718158558</c:v>
                </c:pt>
                <c:pt idx="40">
                  <c:v>491.393077237837</c:v>
                </c:pt>
                <c:pt idx="41">
                  <c:v>471.239615856756</c:v>
                </c:pt>
                <c:pt idx="42">
                  <c:v>456.119423785134</c:v>
                </c:pt>
                <c:pt idx="43">
                  <c:v>437.809135677701</c:v>
                </c:pt>
                <c:pt idx="44">
                  <c:v>410.243703516551</c:v>
                </c:pt>
                <c:pt idx="45">
                  <c:v>400.095555274827</c:v>
                </c:pt>
                <c:pt idx="46">
                  <c:v>393.02333291224</c:v>
                </c:pt>
                <c:pt idx="47">
                  <c:v>390.26999936836</c:v>
                </c:pt>
                <c:pt idx="48">
                  <c:v>385.14999905254</c:v>
                </c:pt>
                <c:pt idx="49">
                  <c:v>385.06999857881</c:v>
                </c:pt>
                <c:pt idx="50">
                  <c:v>392.459997868216</c:v>
                </c:pt>
                <c:pt idx="51">
                  <c:v>397.074996802324</c:v>
                </c:pt>
                <c:pt idx="52">
                  <c:v>405.342495203485</c:v>
                </c:pt>
                <c:pt idx="53">
                  <c:v>399.568742805228</c:v>
                </c:pt>
                <c:pt idx="54">
                  <c:v>406.138114207842</c:v>
                </c:pt>
                <c:pt idx="55">
                  <c:v>419.402171311763</c:v>
                </c:pt>
                <c:pt idx="56">
                  <c:v>430.873256967645</c:v>
                </c:pt>
                <c:pt idx="57">
                  <c:v>448.984885451467</c:v>
                </c:pt>
                <c:pt idx="58">
                  <c:v>480.492328177201</c:v>
                </c:pt>
                <c:pt idx="59">
                  <c:v>497.598492265801</c:v>
                </c:pt>
                <c:pt idx="60">
                  <c:v>521.337738398702</c:v>
                </c:pt>
                <c:pt idx="61">
                  <c:v>537.031607598053</c:v>
                </c:pt>
                <c:pt idx="62">
                  <c:v>543.402411397079</c:v>
                </c:pt>
                <c:pt idx="63">
                  <c:v>551.883617095619</c:v>
                </c:pt>
                <c:pt idx="64">
                  <c:v>558.015425643428</c:v>
                </c:pt>
                <c:pt idx="65">
                  <c:v>567.173138465142</c:v>
                </c:pt>
                <c:pt idx="66">
                  <c:v>569.894707697713</c:v>
                </c:pt>
                <c:pt idx="67">
                  <c:v>576.252061546569</c:v>
                </c:pt>
                <c:pt idx="68">
                  <c:v>586.013092319854</c:v>
                </c:pt>
                <c:pt idx="69">
                  <c:v>609.699638479781</c:v>
                </c:pt>
                <c:pt idx="70">
                  <c:v>638.159457719672</c:v>
                </c:pt>
                <c:pt idx="71">
                  <c:v>656.404186579507</c:v>
                </c:pt>
                <c:pt idx="72">
                  <c:v>678.956279869261</c:v>
                </c:pt>
                <c:pt idx="73">
                  <c:v>711.289419803892</c:v>
                </c:pt>
                <c:pt idx="74">
                  <c:v>721.519129705838</c:v>
                </c:pt>
                <c:pt idx="75">
                  <c:v>732.363694558756</c:v>
                </c:pt>
                <c:pt idx="76">
                  <c:v>736.875541838135</c:v>
                </c:pt>
                <c:pt idx="77">
                  <c:v>761.868312757202</c:v>
                </c:pt>
                <c:pt idx="78">
                  <c:v>778.342469135803</c:v>
                </c:pt>
                <c:pt idx="79">
                  <c:v>815.213703703704</c:v>
                </c:pt>
                <c:pt idx="80">
                  <c:v>846.405555555556</c:v>
                </c:pt>
                <c:pt idx="81">
                  <c:v>861.133333333333</c:v>
                </c:pt>
                <c:pt idx="82">
                  <c:v>864.86</c:v>
                </c:pt>
                <c:pt idx="83">
                  <c:v>863.95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Planilha1!$M$5</c:f>
              <c:strCache>
                <c:ptCount val="1"/>
                <c:pt idx="0">
                  <c:v>t-10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Planilha1!$M$6:$M$94</c:f>
              <c:numCache>
                <c:formatCode>General</c:formatCode>
                <c:ptCount val="89"/>
                <c:pt idx="0">
                  <c:v>648.057959811168</c:v>
                </c:pt>
                <c:pt idx="1">
                  <c:v>661.68639532476</c:v>
                </c:pt>
                <c:pt idx="2">
                  <c:v>675.003372063596</c:v>
                </c:pt>
                <c:pt idx="3">
                  <c:v>695.317454744395</c:v>
                </c:pt>
                <c:pt idx="4">
                  <c:v>705.890222465372</c:v>
                </c:pt>
                <c:pt idx="5">
                  <c:v>707.372494124343</c:v>
                </c:pt>
                <c:pt idx="6">
                  <c:v>705.595270596419</c:v>
                </c:pt>
                <c:pt idx="7">
                  <c:v>707.609775173401</c:v>
                </c:pt>
                <c:pt idx="8">
                  <c:v>710.551947434157</c:v>
                </c:pt>
                <c:pt idx="9">
                  <c:v>718.972380197303</c:v>
                </c:pt>
                <c:pt idx="10">
                  <c:v>721.621798018927</c:v>
                </c:pt>
                <c:pt idx="11">
                  <c:v>724.455530912021</c:v>
                </c:pt>
                <c:pt idx="12">
                  <c:v>723.101204448026</c:v>
                </c:pt>
                <c:pt idx="13">
                  <c:v>720.790360992032</c:v>
                </c:pt>
                <c:pt idx="14">
                  <c:v>728.510441212483</c:v>
                </c:pt>
                <c:pt idx="15">
                  <c:v>739.381650370813</c:v>
                </c:pt>
                <c:pt idx="16">
                  <c:v>742.070906008771</c:v>
                </c:pt>
                <c:pt idx="17">
                  <c:v>739.802218455165</c:v>
                </c:pt>
                <c:pt idx="18">
                  <c:v>736.900489222979</c:v>
                </c:pt>
                <c:pt idx="19">
                  <c:v>733.160597939196</c:v>
                </c:pt>
                <c:pt idx="20">
                  <c:v>720.016286370129</c:v>
                </c:pt>
                <c:pt idx="21">
                  <c:v>698.659905563491</c:v>
                </c:pt>
                <c:pt idx="22">
                  <c:v>679.335440133156</c:v>
                </c:pt>
                <c:pt idx="23">
                  <c:v>657.067760162746</c:v>
                </c:pt>
                <c:pt idx="24">
                  <c:v>650.382817976689</c:v>
                </c:pt>
                <c:pt idx="25">
                  <c:v>645.221221971509</c:v>
                </c:pt>
                <c:pt idx="26">
                  <c:v>639.732604631844</c:v>
                </c:pt>
                <c:pt idx="27">
                  <c:v>628.810961216699</c:v>
                </c:pt>
                <c:pt idx="28">
                  <c:v>616.617841487076</c:v>
                </c:pt>
                <c:pt idx="29">
                  <c:v>609.85958403976</c:v>
                </c:pt>
                <c:pt idx="30">
                  <c:v>598.092824937484</c:v>
                </c:pt>
                <c:pt idx="31">
                  <c:v>594.242341590259</c:v>
                </c:pt>
                <c:pt idx="32">
                  <c:v>568.927306388094</c:v>
                </c:pt>
                <c:pt idx="33">
                  <c:v>552.56670780767</c:v>
                </c:pt>
                <c:pt idx="34">
                  <c:v>537.168198431597</c:v>
                </c:pt>
                <c:pt idx="35">
                  <c:v>522.005575860841</c:v>
                </c:pt>
                <c:pt idx="36">
                  <c:v>501.180148274361</c:v>
                </c:pt>
                <c:pt idx="37">
                  <c:v>486.355736779774</c:v>
                </c:pt>
                <c:pt idx="38">
                  <c:v>477.814789397502</c:v>
                </c:pt>
                <c:pt idx="39">
                  <c:v>472.242520374724</c:v>
                </c:pt>
                <c:pt idx="40">
                  <c:v>463.59641379133</c:v>
                </c:pt>
                <c:pt idx="41">
                  <c:v>448.462283522737</c:v>
                </c:pt>
                <c:pt idx="42">
                  <c:v>436.680568750011</c:v>
                </c:pt>
                <c:pt idx="43">
                  <c:v>424.222917361125</c:v>
                </c:pt>
                <c:pt idx="44">
                  <c:v>408.952454552486</c:v>
                </c:pt>
                <c:pt idx="45">
                  <c:v>404.155222230816</c:v>
                </c:pt>
                <c:pt idx="46">
                  <c:v>401.914160504331</c:v>
                </c:pt>
                <c:pt idx="47">
                  <c:v>402.66619617196</c:v>
                </c:pt>
                <c:pt idx="48">
                  <c:v>403.14535087684</c:v>
                </c:pt>
                <c:pt idx="49">
                  <c:v>407.108762182804</c:v>
                </c:pt>
                <c:pt idx="50">
                  <c:v>415.290709334539</c:v>
                </c:pt>
                <c:pt idx="51">
                  <c:v>422.41531140888</c:v>
                </c:pt>
                <c:pt idx="52">
                  <c:v>431.72093616641</c:v>
                </c:pt>
                <c:pt idx="53">
                  <c:v>435.016699758945</c:v>
                </c:pt>
                <c:pt idx="54">
                  <c:v>445.813744149822</c:v>
                </c:pt>
                <c:pt idx="55">
                  <c:v>460.525687294226</c:v>
                </c:pt>
                <c:pt idx="56">
                  <c:v>474.762506692943</c:v>
                </c:pt>
                <c:pt idx="57">
                  <c:v>492.565285958042</c:v>
                </c:pt>
                <c:pt idx="58">
                  <c:v>516.253127282051</c:v>
                </c:pt>
                <c:pt idx="59">
                  <c:v>531.802711122507</c:v>
                </c:pt>
                <c:pt idx="60">
                  <c:v>549.954424705286</c:v>
                </c:pt>
                <c:pt idx="61">
                  <c:v>563.288741306461</c:v>
                </c:pt>
                <c:pt idx="62">
                  <c:v>571.955128263452</c:v>
                </c:pt>
                <c:pt idx="63">
                  <c:v>582.069601210886</c:v>
                </c:pt>
                <c:pt idx="64">
                  <c:v>591.502845924417</c:v>
                </c:pt>
                <c:pt idx="65">
                  <c:v>603.014589463176</c:v>
                </c:pt>
                <c:pt idx="66">
                  <c:v>612.188942677215</c:v>
                </c:pt>
                <c:pt idx="67">
                  <c:v>624.41315216104</c:v>
                </c:pt>
                <c:pt idx="68">
                  <c:v>639.453852641272</c:v>
                </c:pt>
                <c:pt idx="69">
                  <c:v>661.856931005999</c:v>
                </c:pt>
                <c:pt idx="70">
                  <c:v>686.096249007332</c:v>
                </c:pt>
                <c:pt idx="71">
                  <c:v>704.857637675628</c:v>
                </c:pt>
                <c:pt idx="72">
                  <c:v>725.648223825767</c:v>
                </c:pt>
                <c:pt idx="73">
                  <c:v>750.394495787049</c:v>
                </c:pt>
                <c:pt idx="74">
                  <c:v>763.631050406393</c:v>
                </c:pt>
                <c:pt idx="75">
                  <c:v>777.809061607814</c:v>
                </c:pt>
                <c:pt idx="76">
                  <c:v>789.913297520661</c:v>
                </c:pt>
                <c:pt idx="77">
                  <c:v>812.807363636364</c:v>
                </c:pt>
                <c:pt idx="78">
                  <c:v>831.449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Planilha1!$N$5</c:f>
              <c:strCache>
                <c:ptCount val="1"/>
                <c:pt idx="0">
                  <c:v>t-15</c:v>
                </c:pt>
              </c:strCache>
            </c:strRef>
          </c:tx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Planilha1!$N$6:$N$94</c:f>
              <c:numCache>
                <c:formatCode>General</c:formatCode>
                <c:ptCount val="89"/>
                <c:pt idx="0">
                  <c:v>663.003684743422</c:v>
                </c:pt>
                <c:pt idx="1">
                  <c:v>673.899925421054</c:v>
                </c:pt>
                <c:pt idx="2">
                  <c:v>684.205629052633</c:v>
                </c:pt>
                <c:pt idx="3">
                  <c:v>698.579290345866</c:v>
                </c:pt>
                <c:pt idx="4">
                  <c:v>705.842046109561</c:v>
                </c:pt>
                <c:pt idx="5">
                  <c:v>706.788052696642</c:v>
                </c:pt>
                <c:pt idx="6">
                  <c:v>705.562060224733</c:v>
                </c:pt>
                <c:pt idx="7">
                  <c:v>706.852354542552</c:v>
                </c:pt>
                <c:pt idx="8">
                  <c:v>708.635548048631</c:v>
                </c:pt>
                <c:pt idx="9">
                  <c:v>713.774912055578</c:v>
                </c:pt>
                <c:pt idx="10">
                  <c:v>714.735613777804</c:v>
                </c:pt>
                <c:pt idx="11">
                  <c:v>715.573558603204</c:v>
                </c:pt>
                <c:pt idx="12">
                  <c:v>713.434066975091</c:v>
                </c:pt>
                <c:pt idx="13">
                  <c:v>710.567505114389</c:v>
                </c:pt>
                <c:pt idx="14">
                  <c:v>714.070005845016</c:v>
                </c:pt>
                <c:pt idx="15">
                  <c:v>718.995720965733</c:v>
                </c:pt>
                <c:pt idx="16">
                  <c:v>717.812252532266</c:v>
                </c:pt>
                <c:pt idx="17">
                  <c:v>712.888288608304</c:v>
                </c:pt>
                <c:pt idx="18">
                  <c:v>707.178044123776</c:v>
                </c:pt>
                <c:pt idx="19">
                  <c:v>700.527764712887</c:v>
                </c:pt>
                <c:pt idx="20">
                  <c:v>687.416016814728</c:v>
                </c:pt>
                <c:pt idx="21">
                  <c:v>669.029733502547</c:v>
                </c:pt>
                <c:pt idx="22">
                  <c:v>652.373981145768</c:v>
                </c:pt>
                <c:pt idx="23">
                  <c:v>634.207407023735</c:v>
                </c:pt>
                <c:pt idx="24">
                  <c:v>626.644179455697</c:v>
                </c:pt>
                <c:pt idx="25">
                  <c:v>619.934776520796</c:v>
                </c:pt>
                <c:pt idx="26">
                  <c:v>612.794030309482</c:v>
                </c:pt>
                <c:pt idx="27">
                  <c:v>601.924606067979</c:v>
                </c:pt>
                <c:pt idx="28">
                  <c:v>590.24526407769</c:v>
                </c:pt>
                <c:pt idx="29">
                  <c:v>582.133158945932</c:v>
                </c:pt>
                <c:pt idx="30">
                  <c:v>570.607895938208</c:v>
                </c:pt>
                <c:pt idx="31">
                  <c:v>564.206166786523</c:v>
                </c:pt>
                <c:pt idx="32">
                  <c:v>543.641333470312</c:v>
                </c:pt>
                <c:pt idx="33">
                  <c:v>529.511523966071</c:v>
                </c:pt>
                <c:pt idx="34">
                  <c:v>516.318884532653</c:v>
                </c:pt>
                <c:pt idx="35">
                  <c:v>503.59301089446</c:v>
                </c:pt>
                <c:pt idx="36">
                  <c:v>487.574869593669</c:v>
                </c:pt>
                <c:pt idx="37">
                  <c:v>476.101279535622</c:v>
                </c:pt>
                <c:pt idx="38">
                  <c:v>469.14574804071</c:v>
                </c:pt>
                <c:pt idx="39">
                  <c:v>464.325140617955</c:v>
                </c:pt>
                <c:pt idx="40">
                  <c:v>457.635874991948</c:v>
                </c:pt>
                <c:pt idx="41">
                  <c:v>447.055285705084</c:v>
                </c:pt>
                <c:pt idx="42">
                  <c:v>439.280326520096</c:v>
                </c:pt>
                <c:pt idx="43">
                  <c:v>431.643230308681</c:v>
                </c:pt>
                <c:pt idx="44">
                  <c:v>422.886548924207</c:v>
                </c:pt>
                <c:pt idx="45">
                  <c:v>421.793198770522</c:v>
                </c:pt>
                <c:pt idx="46">
                  <c:v>422.872227166311</c:v>
                </c:pt>
                <c:pt idx="47">
                  <c:v>426.349688190069</c:v>
                </c:pt>
                <c:pt idx="48">
                  <c:v>430.041072217222</c:v>
                </c:pt>
                <c:pt idx="49">
                  <c:v>436.431225391111</c:v>
                </c:pt>
                <c:pt idx="50">
                  <c:v>445.879971875555</c:v>
                </c:pt>
                <c:pt idx="51">
                  <c:v>454.829967857777</c:v>
                </c:pt>
                <c:pt idx="52">
                  <c:v>465.442820408889</c:v>
                </c:pt>
                <c:pt idx="53">
                  <c:v>472.378937610158</c:v>
                </c:pt>
                <c:pt idx="54">
                  <c:v>484.657357268752</c:v>
                </c:pt>
                <c:pt idx="55">
                  <c:v>499.66412259286</c:v>
                </c:pt>
                <c:pt idx="56">
                  <c:v>514.407568677554</c:v>
                </c:pt>
                <c:pt idx="57">
                  <c:v>531.515792774348</c:v>
                </c:pt>
                <c:pt idx="58">
                  <c:v>552.308048884969</c:v>
                </c:pt>
                <c:pt idx="59">
                  <c:v>567.454913011393</c:v>
                </c:pt>
                <c:pt idx="60">
                  <c:v>584.217043441592</c:v>
                </c:pt>
                <c:pt idx="61">
                  <c:v>597.683763933248</c:v>
                </c:pt>
                <c:pt idx="62">
                  <c:v>608.168587352283</c:v>
                </c:pt>
                <c:pt idx="63">
                  <c:v>619.844099831181</c:v>
                </c:pt>
                <c:pt idx="64">
                  <c:v>631.304685521349</c:v>
                </c:pt>
                <c:pt idx="65">
                  <c:v>644.391069167256</c:v>
                </c:pt>
                <c:pt idx="66">
                  <c:v>656.199793334007</c:v>
                </c:pt>
                <c:pt idx="67">
                  <c:v>670.345478096009</c:v>
                </c:pt>
                <c:pt idx="68">
                  <c:v>686.576260681153</c:v>
                </c:pt>
                <c:pt idx="69">
                  <c:v>707.710012207031</c:v>
                </c:pt>
                <c:pt idx="70">
                  <c:v>729.84287109375</c:v>
                </c:pt>
                <c:pt idx="71">
                  <c:v>748.15328125</c:v>
                </c:pt>
                <c:pt idx="72">
                  <c:v>767.70375</c:v>
                </c:pt>
                <c:pt idx="73">
                  <c:v>789.62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895123"/>
        <c:axId val="36479295"/>
      </c:lineChart>
      <c:catAx>
        <c:axId val="18895123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79295"/>
        <c:crosses val="autoZero"/>
        <c:auto val="1"/>
        <c:lblAlgn val="ctr"/>
        <c:lblOffset val="100"/>
      </c:catAx>
      <c:valAx>
        <c:axId val="3647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951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ETH/USD Feb to May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tockChart>
        <c:ser>
          <c:idx val="1"/>
          <c:order val="1"/>
          <c:tx>
            <c:strRef>
              <c:f>Planilha1!$C$5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Planilha1!$C$6:$C$94</c:f>
              <c:numCache>
                <c:formatCode>General</c:formatCode>
                <c:ptCount val="89"/>
                <c:pt idx="0">
                  <c:v>587.43</c:v>
                </c:pt>
                <c:pt idx="1">
                  <c:v>602.14</c:v>
                </c:pt>
                <c:pt idx="2">
                  <c:v>584.54</c:v>
                </c:pt>
                <c:pt idx="3">
                  <c:v>646.67</c:v>
                </c:pt>
                <c:pt idx="4">
                  <c:v>700.18</c:v>
                </c:pt>
                <c:pt idx="5">
                  <c:v>717.19</c:v>
                </c:pt>
                <c:pt idx="6">
                  <c:v>697.92</c:v>
                </c:pt>
                <c:pt idx="7">
                  <c:v>695.07</c:v>
                </c:pt>
                <c:pt idx="8">
                  <c:v>672.1</c:v>
                </c:pt>
                <c:pt idx="9">
                  <c:v>708.72</c:v>
                </c:pt>
                <c:pt idx="10">
                  <c:v>708.09</c:v>
                </c:pt>
                <c:pt idx="11">
                  <c:v>731.14</c:v>
                </c:pt>
                <c:pt idx="12">
                  <c:v>732.73</c:v>
                </c:pt>
                <c:pt idx="13">
                  <c:v>687.18</c:v>
                </c:pt>
                <c:pt idx="14">
                  <c:v>679.88</c:v>
                </c:pt>
                <c:pt idx="15">
                  <c:v>727.01</c:v>
                </c:pt>
                <c:pt idx="16">
                  <c:v>752.58</c:v>
                </c:pt>
                <c:pt idx="17">
                  <c:v>752.9</c:v>
                </c:pt>
                <c:pt idx="18">
                  <c:v>755.01</c:v>
                </c:pt>
                <c:pt idx="19">
                  <c:v>793.34</c:v>
                </c:pt>
                <c:pt idx="20">
                  <c:v>816.09</c:v>
                </c:pt>
                <c:pt idx="21">
                  <c:v>784.58</c:v>
                </c:pt>
                <c:pt idx="22">
                  <c:v>776.78</c:v>
                </c:pt>
                <c:pt idx="23">
                  <c:v>686.59</c:v>
                </c:pt>
                <c:pt idx="24">
                  <c:v>674.08</c:v>
                </c:pt>
                <c:pt idx="25">
                  <c:v>670.46</c:v>
                </c:pt>
                <c:pt idx="26">
                  <c:v>689.76</c:v>
                </c:pt>
                <c:pt idx="27">
                  <c:v>683.91</c:v>
                </c:pt>
                <c:pt idx="28">
                  <c:v>644.65</c:v>
                </c:pt>
                <c:pt idx="29">
                  <c:v>662.11</c:v>
                </c:pt>
                <c:pt idx="30">
                  <c:v>618.08</c:v>
                </c:pt>
                <c:pt idx="31">
                  <c:v>707.06</c:v>
                </c:pt>
                <c:pt idx="32">
                  <c:v>643.4</c:v>
                </c:pt>
                <c:pt idx="33">
                  <c:v>621.2</c:v>
                </c:pt>
                <c:pt idx="34">
                  <c:v>606.12</c:v>
                </c:pt>
                <c:pt idx="35">
                  <c:v>616</c:v>
                </c:pt>
                <c:pt idx="36">
                  <c:v>567.99</c:v>
                </c:pt>
                <c:pt idx="37">
                  <c:v>524.04</c:v>
                </c:pt>
                <c:pt idx="38">
                  <c:v>503.31</c:v>
                </c:pt>
                <c:pt idx="39">
                  <c:v>511.15</c:v>
                </c:pt>
                <c:pt idx="40">
                  <c:v>532.07</c:v>
                </c:pt>
                <c:pt idx="41">
                  <c:v>502.88</c:v>
                </c:pt>
                <c:pt idx="42">
                  <c:v>492.58</c:v>
                </c:pt>
                <c:pt idx="43">
                  <c:v>493.16</c:v>
                </c:pt>
                <c:pt idx="44">
                  <c:v>430.16</c:v>
                </c:pt>
                <c:pt idx="45">
                  <c:v>415.02</c:v>
                </c:pt>
                <c:pt idx="46">
                  <c:v>399.41</c:v>
                </c:pt>
                <c:pt idx="47">
                  <c:v>400.86</c:v>
                </c:pt>
                <c:pt idx="48">
                  <c:v>385.74</c:v>
                </c:pt>
                <c:pt idx="49">
                  <c:v>370.38</c:v>
                </c:pt>
                <c:pt idx="50">
                  <c:v>382.73</c:v>
                </c:pt>
                <c:pt idx="51">
                  <c:v>379.95</c:v>
                </c:pt>
                <c:pt idx="52">
                  <c:v>416.49</c:v>
                </c:pt>
                <c:pt idx="53">
                  <c:v>387.31</c:v>
                </c:pt>
                <c:pt idx="54">
                  <c:v>379.7</c:v>
                </c:pt>
                <c:pt idx="55">
                  <c:v>397.25</c:v>
                </c:pt>
                <c:pt idx="56">
                  <c:v>395</c:v>
                </c:pt>
                <c:pt idx="57">
                  <c:v>385.91</c:v>
                </c:pt>
                <c:pt idx="58">
                  <c:v>448.08</c:v>
                </c:pt>
                <c:pt idx="59">
                  <c:v>450.29</c:v>
                </c:pt>
                <c:pt idx="60">
                  <c:v>489.59</c:v>
                </c:pt>
                <c:pt idx="61">
                  <c:v>524.29</c:v>
                </c:pt>
                <c:pt idx="62">
                  <c:v>522.7</c:v>
                </c:pt>
                <c:pt idx="63">
                  <c:v>542.57</c:v>
                </c:pt>
                <c:pt idx="64">
                  <c:v>539.86</c:v>
                </c:pt>
                <c:pt idx="65">
                  <c:v>562.1</c:v>
                </c:pt>
                <c:pt idx="66">
                  <c:v>559.1</c:v>
                </c:pt>
                <c:pt idx="67">
                  <c:v>556.72</c:v>
                </c:pt>
                <c:pt idx="68">
                  <c:v>546.63</c:v>
                </c:pt>
                <c:pt idx="69">
                  <c:v>551.64</c:v>
                </c:pt>
                <c:pt idx="70">
                  <c:v>601.68</c:v>
                </c:pt>
                <c:pt idx="71">
                  <c:v>611.78</c:v>
                </c:pt>
                <c:pt idx="72">
                  <c:v>614.84</c:v>
                </c:pt>
                <c:pt idx="73">
                  <c:v>691.22</c:v>
                </c:pt>
                <c:pt idx="74">
                  <c:v>698.15</c:v>
                </c:pt>
                <c:pt idx="75">
                  <c:v>724.41</c:v>
                </c:pt>
                <c:pt idx="76">
                  <c:v>685.31</c:v>
                </c:pt>
                <c:pt idx="77">
                  <c:v>730.16</c:v>
                </c:pt>
                <c:pt idx="78">
                  <c:v>702.2</c:v>
                </c:pt>
                <c:pt idx="79">
                  <c:v>752.57</c:v>
                </c:pt>
                <c:pt idx="80">
                  <c:v>816.27</c:v>
                </c:pt>
                <c:pt idx="81">
                  <c:v>853.82</c:v>
                </c:pt>
                <c:pt idx="82">
                  <c:v>866.85</c:v>
                </c:pt>
                <c:pt idx="83">
                  <c:v>856.19</c:v>
                </c:pt>
                <c:pt idx="84">
                  <c:v>856.71</c:v>
                </c:pt>
                <c:pt idx="85">
                  <c:v>871.76</c:v>
                </c:pt>
                <c:pt idx="86">
                  <c:v>856.01</c:v>
                </c:pt>
                <c:pt idx="87">
                  <c:v>877.93</c:v>
                </c:pt>
                <c:pt idx="88">
                  <c:v>870.37</c:v>
                </c:pt>
              </c:numCache>
            </c:numRef>
          </c:val>
        </c:ser>
        <c:ser>
          <c:idx val="2"/>
          <c:order val="2"/>
          <c:tx>
            <c:strRef>
              <c:f>Planilha1!$D$5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Planilha1!$D$6:$D$94</c:f>
              <c:numCache>
                <c:formatCode>General</c:formatCode>
                <c:ptCount val="89"/>
                <c:pt idx="0">
                  <c:v>606.18</c:v>
                </c:pt>
                <c:pt idx="1">
                  <c:v>617.19</c:v>
                </c:pt>
                <c:pt idx="2">
                  <c:v>610.82</c:v>
                </c:pt>
                <c:pt idx="3">
                  <c:v>651.64</c:v>
                </c:pt>
                <c:pt idx="4">
                  <c:v>700.98</c:v>
                </c:pt>
                <c:pt idx="5">
                  <c:v>719.28</c:v>
                </c:pt>
                <c:pt idx="6">
                  <c:v>723.75</c:v>
                </c:pt>
                <c:pt idx="7">
                  <c:v>715.58</c:v>
                </c:pt>
                <c:pt idx="8">
                  <c:v>695.03</c:v>
                </c:pt>
                <c:pt idx="9">
                  <c:v>718.83</c:v>
                </c:pt>
                <c:pt idx="10">
                  <c:v>710.2</c:v>
                </c:pt>
                <c:pt idx="11">
                  <c:v>739.05</c:v>
                </c:pt>
                <c:pt idx="12">
                  <c:v>742.17</c:v>
                </c:pt>
                <c:pt idx="13">
                  <c:v>741.31</c:v>
                </c:pt>
                <c:pt idx="14">
                  <c:v>691.41</c:v>
                </c:pt>
                <c:pt idx="15">
                  <c:v>736.98</c:v>
                </c:pt>
                <c:pt idx="16">
                  <c:v>766.75</c:v>
                </c:pt>
                <c:pt idx="17">
                  <c:v>759.53</c:v>
                </c:pt>
                <c:pt idx="18">
                  <c:v>774.25</c:v>
                </c:pt>
                <c:pt idx="19">
                  <c:v>795.76</c:v>
                </c:pt>
                <c:pt idx="20">
                  <c:v>835.06</c:v>
                </c:pt>
                <c:pt idx="21">
                  <c:v>827.46</c:v>
                </c:pt>
                <c:pt idx="22">
                  <c:v>803.75</c:v>
                </c:pt>
                <c:pt idx="23">
                  <c:v>784.34</c:v>
                </c:pt>
                <c:pt idx="24">
                  <c:v>688.84</c:v>
                </c:pt>
                <c:pt idx="25">
                  <c:v>674.4</c:v>
                </c:pt>
                <c:pt idx="26">
                  <c:v>694.44</c:v>
                </c:pt>
                <c:pt idx="27">
                  <c:v>697.76</c:v>
                </c:pt>
                <c:pt idx="28">
                  <c:v>691.44</c:v>
                </c:pt>
                <c:pt idx="29">
                  <c:v>684.87</c:v>
                </c:pt>
                <c:pt idx="30">
                  <c:v>663.18</c:v>
                </c:pt>
                <c:pt idx="31">
                  <c:v>707.06</c:v>
                </c:pt>
                <c:pt idx="32">
                  <c:v>708.88</c:v>
                </c:pt>
                <c:pt idx="33">
                  <c:v>646.7</c:v>
                </c:pt>
                <c:pt idx="34">
                  <c:v>640.77</c:v>
                </c:pt>
                <c:pt idx="35">
                  <c:v>621.89</c:v>
                </c:pt>
                <c:pt idx="36">
                  <c:v>618.72</c:v>
                </c:pt>
                <c:pt idx="37">
                  <c:v>567.89</c:v>
                </c:pt>
                <c:pt idx="38">
                  <c:v>525.09</c:v>
                </c:pt>
                <c:pt idx="39">
                  <c:v>518.03</c:v>
                </c:pt>
                <c:pt idx="40">
                  <c:v>534.2</c:v>
                </c:pt>
                <c:pt idx="41">
                  <c:v>531.7</c:v>
                </c:pt>
                <c:pt idx="42">
                  <c:v>512.02</c:v>
                </c:pt>
                <c:pt idx="43">
                  <c:v>526.47</c:v>
                </c:pt>
                <c:pt idx="44">
                  <c:v>493.06</c:v>
                </c:pt>
                <c:pt idx="45">
                  <c:v>430.54</c:v>
                </c:pt>
                <c:pt idx="46">
                  <c:v>415.89</c:v>
                </c:pt>
                <c:pt idx="47">
                  <c:v>429.25</c:v>
                </c:pt>
                <c:pt idx="48">
                  <c:v>402.59</c:v>
                </c:pt>
                <c:pt idx="49">
                  <c:v>393.06</c:v>
                </c:pt>
                <c:pt idx="50">
                  <c:v>385.2</c:v>
                </c:pt>
                <c:pt idx="51">
                  <c:v>387.72</c:v>
                </c:pt>
                <c:pt idx="52">
                  <c:v>417.47</c:v>
                </c:pt>
                <c:pt idx="53">
                  <c:v>418.97</c:v>
                </c:pt>
                <c:pt idx="54">
                  <c:v>395.17</c:v>
                </c:pt>
                <c:pt idx="55">
                  <c:v>400.53</c:v>
                </c:pt>
                <c:pt idx="56">
                  <c:v>418.47</c:v>
                </c:pt>
                <c:pt idx="57">
                  <c:v>409.93</c:v>
                </c:pt>
                <c:pt idx="58">
                  <c:v>450.81</c:v>
                </c:pt>
                <c:pt idx="59">
                  <c:v>466.21</c:v>
                </c:pt>
                <c:pt idx="60">
                  <c:v>491.46</c:v>
                </c:pt>
                <c:pt idx="61">
                  <c:v>526.38</c:v>
                </c:pt>
                <c:pt idx="62">
                  <c:v>535.82</c:v>
                </c:pt>
                <c:pt idx="63">
                  <c:v>545.38</c:v>
                </c:pt>
                <c:pt idx="64">
                  <c:v>540.49</c:v>
                </c:pt>
                <c:pt idx="65">
                  <c:v>577.57</c:v>
                </c:pt>
                <c:pt idx="66">
                  <c:v>589.61</c:v>
                </c:pt>
                <c:pt idx="67">
                  <c:v>567.09</c:v>
                </c:pt>
                <c:pt idx="68">
                  <c:v>558.1</c:v>
                </c:pt>
                <c:pt idx="69">
                  <c:v>551.64</c:v>
                </c:pt>
                <c:pt idx="70">
                  <c:v>609.15</c:v>
                </c:pt>
                <c:pt idx="71">
                  <c:v>623.17</c:v>
                </c:pt>
                <c:pt idx="72">
                  <c:v>620.62</c:v>
                </c:pt>
                <c:pt idx="73">
                  <c:v>702.78</c:v>
                </c:pt>
                <c:pt idx="74">
                  <c:v>713.74</c:v>
                </c:pt>
                <c:pt idx="75">
                  <c:v>742.51</c:v>
                </c:pt>
                <c:pt idx="76">
                  <c:v>735.83</c:v>
                </c:pt>
                <c:pt idx="77">
                  <c:v>748.03</c:v>
                </c:pt>
                <c:pt idx="78">
                  <c:v>729.16</c:v>
                </c:pt>
                <c:pt idx="79">
                  <c:v>773.77</c:v>
                </c:pt>
                <c:pt idx="80">
                  <c:v>825.61</c:v>
                </c:pt>
                <c:pt idx="81">
                  <c:v>853.82</c:v>
                </c:pt>
                <c:pt idx="82">
                  <c:v>869.92</c:v>
                </c:pt>
                <c:pt idx="83">
                  <c:v>867.95</c:v>
                </c:pt>
                <c:pt idx="84">
                  <c:v>868.45</c:v>
                </c:pt>
                <c:pt idx="85">
                  <c:v>876.38</c:v>
                </c:pt>
                <c:pt idx="86">
                  <c:v>880.3</c:v>
                </c:pt>
                <c:pt idx="87">
                  <c:v>890.11</c:v>
                </c:pt>
                <c:pt idx="88">
                  <c:v>896.26</c:v>
                </c:pt>
              </c:numCache>
            </c:numRef>
          </c:val>
        </c:ser>
        <c:ser>
          <c:idx val="3"/>
          <c:order val="3"/>
          <c:tx>
            <c:strRef>
              <c:f>Planilha1!$E$5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Planilha1!$E$6:$E$94</c:f>
              <c:numCache>
                <c:formatCode>General</c:formatCode>
                <c:ptCount val="89"/>
                <c:pt idx="0">
                  <c:v>583.51</c:v>
                </c:pt>
                <c:pt idx="1">
                  <c:v>575.62</c:v>
                </c:pt>
                <c:pt idx="2">
                  <c:v>557.21</c:v>
                </c:pt>
                <c:pt idx="3">
                  <c:v>572.95</c:v>
                </c:pt>
                <c:pt idx="4">
                  <c:v>644.03</c:v>
                </c:pt>
                <c:pt idx="5">
                  <c:v>692.49</c:v>
                </c:pt>
                <c:pt idx="6">
                  <c:v>692.67</c:v>
                </c:pt>
                <c:pt idx="7">
                  <c:v>686.79</c:v>
                </c:pt>
                <c:pt idx="8">
                  <c:v>663.81</c:v>
                </c:pt>
                <c:pt idx="9">
                  <c:v>668.83</c:v>
                </c:pt>
                <c:pt idx="10">
                  <c:v>682.54</c:v>
                </c:pt>
                <c:pt idx="11">
                  <c:v>701</c:v>
                </c:pt>
                <c:pt idx="12">
                  <c:v>695.79</c:v>
                </c:pt>
                <c:pt idx="13">
                  <c:v>675.32</c:v>
                </c:pt>
                <c:pt idx="14">
                  <c:v>644.07</c:v>
                </c:pt>
                <c:pt idx="15">
                  <c:v>669.83</c:v>
                </c:pt>
                <c:pt idx="16">
                  <c:v>726.66</c:v>
                </c:pt>
                <c:pt idx="17">
                  <c:v>718.47</c:v>
                </c:pt>
                <c:pt idx="18">
                  <c:v>728.13</c:v>
                </c:pt>
                <c:pt idx="19">
                  <c:v>710.18</c:v>
                </c:pt>
                <c:pt idx="20">
                  <c:v>764.88</c:v>
                </c:pt>
                <c:pt idx="21">
                  <c:v>784.24</c:v>
                </c:pt>
                <c:pt idx="22">
                  <c:v>762.63</c:v>
                </c:pt>
                <c:pt idx="23">
                  <c:v>686.59</c:v>
                </c:pt>
                <c:pt idx="24">
                  <c:v>667.42</c:v>
                </c:pt>
                <c:pt idx="25">
                  <c:v>637.54</c:v>
                </c:pt>
                <c:pt idx="26">
                  <c:v>666.12</c:v>
                </c:pt>
                <c:pt idx="27">
                  <c:v>670.51</c:v>
                </c:pt>
                <c:pt idx="28">
                  <c:v>644.65</c:v>
                </c:pt>
                <c:pt idx="29">
                  <c:v>647.03</c:v>
                </c:pt>
                <c:pt idx="30">
                  <c:v>604.01</c:v>
                </c:pt>
                <c:pt idx="31">
                  <c:v>600.21</c:v>
                </c:pt>
                <c:pt idx="32">
                  <c:v>643.4</c:v>
                </c:pt>
                <c:pt idx="33">
                  <c:v>621.04</c:v>
                </c:pt>
                <c:pt idx="34">
                  <c:v>593.87</c:v>
                </c:pt>
                <c:pt idx="35">
                  <c:v>578.55</c:v>
                </c:pt>
                <c:pt idx="36">
                  <c:v>560.28</c:v>
                </c:pt>
                <c:pt idx="37">
                  <c:v>523.26</c:v>
                </c:pt>
                <c:pt idx="38">
                  <c:v>503.05</c:v>
                </c:pt>
                <c:pt idx="39">
                  <c:v>502.56</c:v>
                </c:pt>
                <c:pt idx="40">
                  <c:v>500.25</c:v>
                </c:pt>
                <c:pt idx="41">
                  <c:v>502.88</c:v>
                </c:pt>
                <c:pt idx="42">
                  <c:v>488.28</c:v>
                </c:pt>
                <c:pt idx="43">
                  <c:v>482.66</c:v>
                </c:pt>
                <c:pt idx="44">
                  <c:v>417.41</c:v>
                </c:pt>
                <c:pt idx="45">
                  <c:v>412.47</c:v>
                </c:pt>
                <c:pt idx="46">
                  <c:v>393.88</c:v>
                </c:pt>
                <c:pt idx="47">
                  <c:v>390.61</c:v>
                </c:pt>
                <c:pt idx="48">
                  <c:v>385.6</c:v>
                </c:pt>
                <c:pt idx="49">
                  <c:v>369.94</c:v>
                </c:pt>
                <c:pt idx="50">
                  <c:v>366.91</c:v>
                </c:pt>
                <c:pt idx="51">
                  <c:v>369.82</c:v>
                </c:pt>
                <c:pt idx="52">
                  <c:v>375.31</c:v>
                </c:pt>
                <c:pt idx="53">
                  <c:v>383.53</c:v>
                </c:pt>
                <c:pt idx="54">
                  <c:v>377.59</c:v>
                </c:pt>
                <c:pt idx="55">
                  <c:v>363.81</c:v>
                </c:pt>
                <c:pt idx="56">
                  <c:v>392.95</c:v>
                </c:pt>
                <c:pt idx="57">
                  <c:v>368.63</c:v>
                </c:pt>
                <c:pt idx="58">
                  <c:v>385.81</c:v>
                </c:pt>
                <c:pt idx="59">
                  <c:v>444.86</c:v>
                </c:pt>
                <c:pt idx="60">
                  <c:v>449.97</c:v>
                </c:pt>
                <c:pt idx="61">
                  <c:v>470.44</c:v>
                </c:pt>
                <c:pt idx="62">
                  <c:v>515.66</c:v>
                </c:pt>
                <c:pt idx="63">
                  <c:v>526.08</c:v>
                </c:pt>
                <c:pt idx="64">
                  <c:v>512.13</c:v>
                </c:pt>
                <c:pt idx="65">
                  <c:v>523.09</c:v>
                </c:pt>
                <c:pt idx="66">
                  <c:v>550.57</c:v>
                </c:pt>
                <c:pt idx="67">
                  <c:v>521.2</c:v>
                </c:pt>
                <c:pt idx="68">
                  <c:v>519.12</c:v>
                </c:pt>
                <c:pt idx="69">
                  <c:v>460.09</c:v>
                </c:pt>
                <c:pt idx="70">
                  <c:v>549.1</c:v>
                </c:pt>
                <c:pt idx="71">
                  <c:v>587.86</c:v>
                </c:pt>
                <c:pt idx="72">
                  <c:v>579.51</c:v>
                </c:pt>
                <c:pt idx="73">
                  <c:v>594.1</c:v>
                </c:pt>
                <c:pt idx="74">
                  <c:v>682.35</c:v>
                </c:pt>
                <c:pt idx="75">
                  <c:v>683.27</c:v>
                </c:pt>
                <c:pt idx="76">
                  <c:v>668.12</c:v>
                </c:pt>
                <c:pt idx="77">
                  <c:v>682.7</c:v>
                </c:pt>
                <c:pt idx="78">
                  <c:v>648.11</c:v>
                </c:pt>
                <c:pt idx="79">
                  <c:v>696.17</c:v>
                </c:pt>
                <c:pt idx="80">
                  <c:v>726.55</c:v>
                </c:pt>
                <c:pt idx="81">
                  <c:v>809.93</c:v>
                </c:pt>
                <c:pt idx="82">
                  <c:v>853.52</c:v>
                </c:pt>
                <c:pt idx="83">
                  <c:v>840.28</c:v>
                </c:pt>
                <c:pt idx="84">
                  <c:v>855.21</c:v>
                </c:pt>
                <c:pt idx="85">
                  <c:v>852.42</c:v>
                </c:pt>
                <c:pt idx="86">
                  <c:v>851.92</c:v>
                </c:pt>
                <c:pt idx="87">
                  <c:v>855.12</c:v>
                </c:pt>
                <c:pt idx="88">
                  <c:v>867.1</c:v>
                </c:pt>
              </c:numCache>
            </c:numRef>
          </c:val>
        </c:ser>
        <c:ser>
          <c:idx val="4"/>
          <c:order val="4"/>
          <c:tx>
            <c:strRef>
              <c:f>Planilha1!$F$5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Planilha1!$F$6:$F$94</c:f>
              <c:numCache>
                <c:formatCode>General</c:formatCode>
                <c:ptCount val="89"/>
                <c:pt idx="0">
                  <c:v>587.28</c:v>
                </c:pt>
                <c:pt idx="1">
                  <c:v>586.73</c:v>
                </c:pt>
                <c:pt idx="2">
                  <c:v>601.76</c:v>
                </c:pt>
                <c:pt idx="3">
                  <c:v>583.59</c:v>
                </c:pt>
                <c:pt idx="4">
                  <c:v>647.74</c:v>
                </c:pt>
                <c:pt idx="5">
                  <c:v>699.22</c:v>
                </c:pt>
                <c:pt idx="6">
                  <c:v>715.37</c:v>
                </c:pt>
                <c:pt idx="7">
                  <c:v>696.53</c:v>
                </c:pt>
                <c:pt idx="8">
                  <c:v>694.37</c:v>
                </c:pt>
                <c:pt idx="9">
                  <c:v>672.66</c:v>
                </c:pt>
                <c:pt idx="10">
                  <c:v>707.05</c:v>
                </c:pt>
                <c:pt idx="11">
                  <c:v>708.87</c:v>
                </c:pt>
                <c:pt idx="12">
                  <c:v>730.55</c:v>
                </c:pt>
                <c:pt idx="13">
                  <c:v>733.5</c:v>
                </c:pt>
                <c:pt idx="14">
                  <c:v>686.05</c:v>
                </c:pt>
                <c:pt idx="15">
                  <c:v>679.59</c:v>
                </c:pt>
                <c:pt idx="16">
                  <c:v>727.28</c:v>
                </c:pt>
                <c:pt idx="17">
                  <c:v>752.28</c:v>
                </c:pt>
                <c:pt idx="18">
                  <c:v>752.86</c:v>
                </c:pt>
                <c:pt idx="19">
                  <c:v>753.73</c:v>
                </c:pt>
                <c:pt idx="20">
                  <c:v>792.31</c:v>
                </c:pt>
                <c:pt idx="21">
                  <c:v>816.12</c:v>
                </c:pt>
                <c:pt idx="22">
                  <c:v>785.62</c:v>
                </c:pt>
                <c:pt idx="23">
                  <c:v>779.54</c:v>
                </c:pt>
                <c:pt idx="24">
                  <c:v>687.15</c:v>
                </c:pt>
                <c:pt idx="25">
                  <c:v>673.61</c:v>
                </c:pt>
                <c:pt idx="26">
                  <c:v>669.92</c:v>
                </c:pt>
                <c:pt idx="27">
                  <c:v>688.88</c:v>
                </c:pt>
                <c:pt idx="28">
                  <c:v>683.68</c:v>
                </c:pt>
                <c:pt idx="29">
                  <c:v>647.03</c:v>
                </c:pt>
                <c:pt idx="30">
                  <c:v>662.81</c:v>
                </c:pt>
                <c:pt idx="31">
                  <c:v>615.42</c:v>
                </c:pt>
                <c:pt idx="32">
                  <c:v>708.16</c:v>
                </c:pt>
                <c:pt idx="33">
                  <c:v>642.55</c:v>
                </c:pt>
                <c:pt idx="34">
                  <c:v>621.86</c:v>
                </c:pt>
                <c:pt idx="35">
                  <c:v>605.4</c:v>
                </c:pt>
                <c:pt idx="36">
                  <c:v>615.72</c:v>
                </c:pt>
                <c:pt idx="37">
                  <c:v>567.89</c:v>
                </c:pt>
                <c:pt idx="38">
                  <c:v>524.79</c:v>
                </c:pt>
                <c:pt idx="39">
                  <c:v>502.89</c:v>
                </c:pt>
                <c:pt idx="40">
                  <c:v>511.15</c:v>
                </c:pt>
                <c:pt idx="41">
                  <c:v>531.7</c:v>
                </c:pt>
                <c:pt idx="42">
                  <c:v>501.48</c:v>
                </c:pt>
                <c:pt idx="43">
                  <c:v>492.74</c:v>
                </c:pt>
                <c:pt idx="44">
                  <c:v>492.94</c:v>
                </c:pt>
                <c:pt idx="45">
                  <c:v>430.54</c:v>
                </c:pt>
                <c:pt idx="46">
                  <c:v>414.24</c:v>
                </c:pt>
                <c:pt idx="47">
                  <c:v>398.53</c:v>
                </c:pt>
                <c:pt idx="48">
                  <c:v>400.51</c:v>
                </c:pt>
                <c:pt idx="49">
                  <c:v>385.31</c:v>
                </c:pt>
                <c:pt idx="50">
                  <c:v>370.29</c:v>
                </c:pt>
                <c:pt idx="51">
                  <c:v>383.23</c:v>
                </c:pt>
                <c:pt idx="52">
                  <c:v>380.54</c:v>
                </c:pt>
                <c:pt idx="53">
                  <c:v>416.89</c:v>
                </c:pt>
                <c:pt idx="54">
                  <c:v>386.43</c:v>
                </c:pt>
                <c:pt idx="55">
                  <c:v>379.61</c:v>
                </c:pt>
                <c:pt idx="56">
                  <c:v>396.46</c:v>
                </c:pt>
                <c:pt idx="57">
                  <c:v>394.65</c:v>
                </c:pt>
                <c:pt idx="58">
                  <c:v>385.97</c:v>
                </c:pt>
                <c:pt idx="59">
                  <c:v>446.28</c:v>
                </c:pt>
                <c:pt idx="60">
                  <c:v>450.12</c:v>
                </c:pt>
                <c:pt idx="61">
                  <c:v>489.95</c:v>
                </c:pt>
                <c:pt idx="62">
                  <c:v>524.29</c:v>
                </c:pt>
                <c:pt idx="63">
                  <c:v>526.44</c:v>
                </c:pt>
                <c:pt idx="64">
                  <c:v>539.62</c:v>
                </c:pt>
                <c:pt idx="65">
                  <c:v>539.7</c:v>
                </c:pt>
                <c:pt idx="66">
                  <c:v>561.73</c:v>
                </c:pt>
                <c:pt idx="67">
                  <c:v>557.18</c:v>
                </c:pt>
                <c:pt idx="68">
                  <c:v>556.73</c:v>
                </c:pt>
                <c:pt idx="69">
                  <c:v>538.64</c:v>
                </c:pt>
                <c:pt idx="70">
                  <c:v>552.78</c:v>
                </c:pt>
                <c:pt idx="71">
                  <c:v>601.67</c:v>
                </c:pt>
                <c:pt idx="72">
                  <c:v>611.3</c:v>
                </c:pt>
                <c:pt idx="73">
                  <c:v>614.29</c:v>
                </c:pt>
                <c:pt idx="74">
                  <c:v>690.83</c:v>
                </c:pt>
                <c:pt idx="75">
                  <c:v>699.83</c:v>
                </c:pt>
                <c:pt idx="76">
                  <c:v>723.34</c:v>
                </c:pt>
                <c:pt idx="77">
                  <c:v>686.89</c:v>
                </c:pt>
                <c:pt idx="78">
                  <c:v>728.92</c:v>
                </c:pt>
                <c:pt idx="79">
                  <c:v>704.6</c:v>
                </c:pt>
                <c:pt idx="80">
                  <c:v>752.83</c:v>
                </c:pt>
                <c:pt idx="81">
                  <c:v>816.95</c:v>
                </c:pt>
                <c:pt idx="82">
                  <c:v>853.68</c:v>
                </c:pt>
                <c:pt idx="83">
                  <c:v>866.68</c:v>
                </c:pt>
                <c:pt idx="84">
                  <c:v>857.23</c:v>
                </c:pt>
                <c:pt idx="85">
                  <c:v>856.85</c:v>
                </c:pt>
                <c:pt idx="86">
                  <c:v>872.2</c:v>
                </c:pt>
                <c:pt idx="87">
                  <c:v>855.2</c:v>
                </c:pt>
                <c:pt idx="88">
                  <c:v>878.27</c:v>
                </c:pt>
              </c:numCache>
            </c:numRef>
          </c:val>
        </c:ser>
        <c:hiLowLines>
          <c:spPr>
            <a:solidFill>
              <a:srgbClr val="404040"/>
            </a:solidFill>
            <a:ln w="9360">
              <a:solidFill>
                <a:srgbClr val="40404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9360">
                <a:solidFill>
                  <a:srgbClr val="595959"/>
                </a:solidFill>
                <a:round/>
              </a:ln>
            </c:spPr>
          </c:upBars>
          <c:downBars>
            <c:spPr>
              <a:solidFill>
                <a:srgbClr val="404040"/>
              </a:solidFill>
              <a:ln w="9360">
                <a:solidFill>
                  <a:srgbClr val="595959"/>
                </a:solidFill>
                <a:round/>
              </a:ln>
            </c:spPr>
          </c:downBars>
        </c:upDownBars>
        <c:axId val="15394607"/>
        <c:axId val="63969"/>
      </c:stockChart>
      <c:dateAx>
        <c:axId val="1539460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69"/>
        <c:crosses val="autoZero"/>
        <c:auto val="1"/>
        <c:lblOffset val="100"/>
      </c:dateAx>
      <c:valAx>
        <c:axId val="63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9460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SMA with Closing Price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Planilha1!$I$5</c:f>
              <c:strCache>
                <c:ptCount val="1"/>
                <c:pt idx="0">
                  <c:v>t-5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Planilha1!$I$6:$I$94</c:f>
              <c:numCache>
                <c:formatCode>General</c:formatCode>
                <c:ptCount val="89"/>
                <c:pt idx="0">
                  <c:v>623.808</c:v>
                </c:pt>
                <c:pt idx="1">
                  <c:v>649.536</c:v>
                </c:pt>
                <c:pt idx="2">
                  <c:v>668.49</c:v>
                </c:pt>
                <c:pt idx="3">
                  <c:v>690.646</c:v>
                </c:pt>
                <c:pt idx="4">
                  <c:v>695.63</c:v>
                </c:pt>
                <c:pt idx="5">
                  <c:v>697.196</c:v>
                </c:pt>
                <c:pt idx="6">
                  <c:v>695.896</c:v>
                </c:pt>
                <c:pt idx="7">
                  <c:v>702.7</c:v>
                </c:pt>
                <c:pt idx="8">
                  <c:v>710.526</c:v>
                </c:pt>
                <c:pt idx="9">
                  <c:v>713.204</c:v>
                </c:pt>
                <c:pt idx="10">
                  <c:v>707.712</c:v>
                </c:pt>
                <c:pt idx="11">
                  <c:v>711.394</c:v>
                </c:pt>
                <c:pt idx="12">
                  <c:v>715.74</c:v>
                </c:pt>
                <c:pt idx="13">
                  <c:v>719.612</c:v>
                </c:pt>
                <c:pt idx="14">
                  <c:v>733.148</c:v>
                </c:pt>
                <c:pt idx="15">
                  <c:v>755.692</c:v>
                </c:pt>
                <c:pt idx="16">
                  <c:v>773.46</c:v>
                </c:pt>
                <c:pt idx="17">
                  <c:v>780.128</c:v>
                </c:pt>
                <c:pt idx="18">
                  <c:v>785.464</c:v>
                </c:pt>
                <c:pt idx="19">
                  <c:v>772.148</c:v>
                </c:pt>
                <c:pt idx="20">
                  <c:v>748.408</c:v>
                </c:pt>
                <c:pt idx="21">
                  <c:v>719.168</c:v>
                </c:pt>
                <c:pt idx="22">
                  <c:v>699.82</c:v>
                </c:pt>
                <c:pt idx="23">
                  <c:v>680.648</c:v>
                </c:pt>
                <c:pt idx="24">
                  <c:v>672.624</c:v>
                </c:pt>
                <c:pt idx="25">
                  <c:v>670.464</c:v>
                </c:pt>
                <c:pt idx="26">
                  <c:v>659.564</c:v>
                </c:pt>
                <c:pt idx="27">
                  <c:v>663.42</c:v>
                </c:pt>
                <c:pt idx="28">
                  <c:v>655.194</c:v>
                </c:pt>
                <c:pt idx="29">
                  <c:v>650.16</c:v>
                </c:pt>
                <c:pt idx="30">
                  <c:v>638.678</c:v>
                </c:pt>
                <c:pt idx="31">
                  <c:v>638.738</c:v>
                </c:pt>
                <c:pt idx="32">
                  <c:v>610.684</c:v>
                </c:pt>
                <c:pt idx="33">
                  <c:v>587.132</c:v>
                </c:pt>
                <c:pt idx="34">
                  <c:v>563.338</c:v>
                </c:pt>
                <c:pt idx="35">
                  <c:v>544.488</c:v>
                </c:pt>
                <c:pt idx="36">
                  <c:v>527.684</c:v>
                </c:pt>
                <c:pt idx="37">
                  <c:v>514.402</c:v>
                </c:pt>
                <c:pt idx="38">
                  <c:v>507.992</c:v>
                </c:pt>
                <c:pt idx="39">
                  <c:v>506.002</c:v>
                </c:pt>
                <c:pt idx="40">
                  <c:v>489.88</c:v>
                </c:pt>
                <c:pt idx="41">
                  <c:v>466.388</c:v>
                </c:pt>
                <c:pt idx="42">
                  <c:v>445.798</c:v>
                </c:pt>
                <c:pt idx="43">
                  <c:v>427.352</c:v>
                </c:pt>
                <c:pt idx="44">
                  <c:v>405.826</c:v>
                </c:pt>
                <c:pt idx="45">
                  <c:v>393.776</c:v>
                </c:pt>
                <c:pt idx="46">
                  <c:v>387.574</c:v>
                </c:pt>
                <c:pt idx="47">
                  <c:v>383.976</c:v>
                </c:pt>
                <c:pt idx="48">
                  <c:v>387.252</c:v>
                </c:pt>
                <c:pt idx="49">
                  <c:v>387.476</c:v>
                </c:pt>
                <c:pt idx="50">
                  <c:v>389.34</c:v>
                </c:pt>
                <c:pt idx="51">
                  <c:v>391.986</c:v>
                </c:pt>
                <c:pt idx="52">
                  <c:v>394.808</c:v>
                </c:pt>
                <c:pt idx="53">
                  <c:v>388.624</c:v>
                </c:pt>
                <c:pt idx="54">
                  <c:v>400.594</c:v>
                </c:pt>
                <c:pt idx="55">
                  <c:v>414.696</c:v>
                </c:pt>
                <c:pt idx="56">
                  <c:v>433.394</c:v>
                </c:pt>
                <c:pt idx="57">
                  <c:v>459.322</c:v>
                </c:pt>
                <c:pt idx="58">
                  <c:v>487.416</c:v>
                </c:pt>
                <c:pt idx="59">
                  <c:v>506.084</c:v>
                </c:pt>
                <c:pt idx="60">
                  <c:v>524</c:v>
                </c:pt>
                <c:pt idx="61">
                  <c:v>538.356</c:v>
                </c:pt>
                <c:pt idx="62">
                  <c:v>544.934</c:v>
                </c:pt>
                <c:pt idx="63">
                  <c:v>550.992</c:v>
                </c:pt>
                <c:pt idx="64">
                  <c:v>550.796</c:v>
                </c:pt>
                <c:pt idx="65">
                  <c:v>553.412</c:v>
                </c:pt>
                <c:pt idx="66">
                  <c:v>561.4</c:v>
                </c:pt>
                <c:pt idx="67">
                  <c:v>572.224</c:v>
                </c:pt>
                <c:pt idx="68">
                  <c:v>583.736</c:v>
                </c:pt>
                <c:pt idx="69">
                  <c:v>614.174</c:v>
                </c:pt>
                <c:pt idx="70">
                  <c:v>643.584</c:v>
                </c:pt>
                <c:pt idx="71">
                  <c:v>667.918</c:v>
                </c:pt>
                <c:pt idx="72">
                  <c:v>683.036</c:v>
                </c:pt>
                <c:pt idx="73">
                  <c:v>705.962</c:v>
                </c:pt>
                <c:pt idx="74">
                  <c:v>708.716</c:v>
                </c:pt>
                <c:pt idx="75">
                  <c:v>719.316</c:v>
                </c:pt>
                <c:pt idx="76">
                  <c:v>738.038</c:v>
                </c:pt>
                <c:pt idx="77">
                  <c:v>771.396</c:v>
                </c:pt>
                <c:pt idx="78">
                  <c:v>798.948</c:v>
                </c:pt>
                <c:pt idx="79">
                  <c:v>829.474</c:v>
                </c:pt>
                <c:pt idx="80">
                  <c:v>850.278</c:v>
                </c:pt>
                <c:pt idx="81">
                  <c:v>861.328</c:v>
                </c:pt>
                <c:pt idx="82">
                  <c:v>861.632</c:v>
                </c:pt>
                <c:pt idx="83">
                  <c:v>863.95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Planilha1!$J$5</c:f>
              <c:strCache>
                <c:ptCount val="1"/>
                <c:pt idx="0">
                  <c:v>t-10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Planilha1!$J$6:$J$94</c:f>
              <c:numCache>
                <c:formatCode>General</c:formatCode>
                <c:ptCount val="89"/>
                <c:pt idx="0">
                  <c:v>660.502</c:v>
                </c:pt>
                <c:pt idx="1">
                  <c:v>672.716</c:v>
                </c:pt>
                <c:pt idx="2">
                  <c:v>685.595</c:v>
                </c:pt>
                <c:pt idx="3">
                  <c:v>700.586</c:v>
                </c:pt>
                <c:pt idx="4">
                  <c:v>704.417</c:v>
                </c:pt>
                <c:pt idx="5">
                  <c:v>702.454</c:v>
                </c:pt>
                <c:pt idx="6">
                  <c:v>703.645</c:v>
                </c:pt>
                <c:pt idx="7">
                  <c:v>709.22</c:v>
                </c:pt>
                <c:pt idx="8">
                  <c:v>715.069</c:v>
                </c:pt>
                <c:pt idx="9">
                  <c:v>723.176</c:v>
                </c:pt>
                <c:pt idx="10">
                  <c:v>731.702</c:v>
                </c:pt>
                <c:pt idx="11">
                  <c:v>742.427</c:v>
                </c:pt>
                <c:pt idx="12">
                  <c:v>747.934</c:v>
                </c:pt>
                <c:pt idx="13">
                  <c:v>752.538</c:v>
                </c:pt>
                <c:pt idx="14">
                  <c:v>752.648</c:v>
                </c:pt>
                <c:pt idx="15">
                  <c:v>752.05</c:v>
                </c:pt>
                <c:pt idx="16">
                  <c:v>746.314</c:v>
                </c:pt>
                <c:pt idx="17">
                  <c:v>739.974</c:v>
                </c:pt>
                <c:pt idx="18">
                  <c:v>733.056</c:v>
                </c:pt>
                <c:pt idx="19">
                  <c:v>722.386</c:v>
                </c:pt>
                <c:pt idx="20">
                  <c:v>709.436</c:v>
                </c:pt>
                <c:pt idx="21">
                  <c:v>689.366</c:v>
                </c:pt>
                <c:pt idx="22">
                  <c:v>681.62</c:v>
                </c:pt>
                <c:pt idx="23">
                  <c:v>667.921</c:v>
                </c:pt>
                <c:pt idx="24">
                  <c:v>661.392</c:v>
                </c:pt>
                <c:pt idx="25">
                  <c:v>654.571</c:v>
                </c:pt>
                <c:pt idx="26">
                  <c:v>649.151</c:v>
                </c:pt>
                <c:pt idx="27">
                  <c:v>637.052</c:v>
                </c:pt>
                <c:pt idx="28">
                  <c:v>621.163</c:v>
                </c:pt>
                <c:pt idx="29">
                  <c:v>606.749</c:v>
                </c:pt>
                <c:pt idx="30">
                  <c:v>591.583</c:v>
                </c:pt>
                <c:pt idx="31">
                  <c:v>583.211</c:v>
                </c:pt>
                <c:pt idx="32">
                  <c:v>562.543</c:v>
                </c:pt>
                <c:pt idx="33">
                  <c:v>547.562</c:v>
                </c:pt>
                <c:pt idx="34">
                  <c:v>534.67</c:v>
                </c:pt>
                <c:pt idx="35">
                  <c:v>517.184</c:v>
                </c:pt>
                <c:pt idx="36">
                  <c:v>497.036</c:v>
                </c:pt>
                <c:pt idx="37">
                  <c:v>480.1</c:v>
                </c:pt>
                <c:pt idx="38">
                  <c:v>467.672</c:v>
                </c:pt>
                <c:pt idx="39">
                  <c:v>455.914</c:v>
                </c:pt>
                <c:pt idx="40">
                  <c:v>441.828</c:v>
                </c:pt>
                <c:pt idx="41">
                  <c:v>426.981</c:v>
                </c:pt>
                <c:pt idx="42">
                  <c:v>414.887</c:v>
                </c:pt>
                <c:pt idx="43">
                  <c:v>407.302</c:v>
                </c:pt>
                <c:pt idx="44">
                  <c:v>396.651</c:v>
                </c:pt>
                <c:pt idx="45">
                  <c:v>391.558</c:v>
                </c:pt>
                <c:pt idx="46">
                  <c:v>389.78</c:v>
                </c:pt>
                <c:pt idx="47">
                  <c:v>389.392</c:v>
                </c:pt>
                <c:pt idx="48">
                  <c:v>387.938</c:v>
                </c:pt>
                <c:pt idx="49">
                  <c:v>394.035</c:v>
                </c:pt>
                <c:pt idx="50">
                  <c:v>402.018</c:v>
                </c:pt>
                <c:pt idx="51">
                  <c:v>412.69</c:v>
                </c:pt>
                <c:pt idx="52">
                  <c:v>427.065</c:v>
                </c:pt>
                <c:pt idx="53">
                  <c:v>438.02</c:v>
                </c:pt>
                <c:pt idx="54">
                  <c:v>453.339</c:v>
                </c:pt>
                <c:pt idx="55">
                  <c:v>469.348</c:v>
                </c:pt>
                <c:pt idx="56">
                  <c:v>485.875</c:v>
                </c:pt>
                <c:pt idx="57">
                  <c:v>502.128</c:v>
                </c:pt>
                <c:pt idx="58">
                  <c:v>519.204</c:v>
                </c:pt>
                <c:pt idx="59">
                  <c:v>528.44</c:v>
                </c:pt>
                <c:pt idx="60">
                  <c:v>538.706</c:v>
                </c:pt>
                <c:pt idx="61">
                  <c:v>549.878</c:v>
                </c:pt>
                <c:pt idx="62">
                  <c:v>558.579</c:v>
                </c:pt>
                <c:pt idx="63">
                  <c:v>567.364</c:v>
                </c:pt>
                <c:pt idx="64">
                  <c:v>582.485</c:v>
                </c:pt>
                <c:pt idx="65">
                  <c:v>598.498</c:v>
                </c:pt>
                <c:pt idx="66">
                  <c:v>614.659</c:v>
                </c:pt>
                <c:pt idx="67">
                  <c:v>627.63</c:v>
                </c:pt>
                <c:pt idx="68">
                  <c:v>644.849</c:v>
                </c:pt>
                <c:pt idx="69">
                  <c:v>661.445</c:v>
                </c:pt>
                <c:pt idx="70">
                  <c:v>681.45</c:v>
                </c:pt>
                <c:pt idx="71">
                  <c:v>702.978</c:v>
                </c:pt>
                <c:pt idx="72">
                  <c:v>727.216</c:v>
                </c:pt>
                <c:pt idx="73">
                  <c:v>752.455</c:v>
                </c:pt>
                <c:pt idx="74">
                  <c:v>769.095</c:v>
                </c:pt>
                <c:pt idx="75">
                  <c:v>784.797</c:v>
                </c:pt>
                <c:pt idx="76">
                  <c:v>799.683</c:v>
                </c:pt>
                <c:pt idx="77">
                  <c:v>816.514</c:v>
                </c:pt>
                <c:pt idx="78">
                  <c:v>831.449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Planilha1!$K$5</c:f>
              <c:strCache>
                <c:ptCount val="1"/>
                <c:pt idx="0">
                  <c:v>t-15</c:v>
                </c:pt>
              </c:strCache>
            </c:strRef>
          </c:tx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Planilha1!$K$6:$K$94</c:f>
              <c:numCache>
                <c:formatCode>General</c:formatCode>
                <c:ptCount val="89"/>
                <c:pt idx="0">
                  <c:v>676.238666666667</c:v>
                </c:pt>
                <c:pt idx="1">
                  <c:v>685.608666666667</c:v>
                </c:pt>
                <c:pt idx="2">
                  <c:v>695.643333333333</c:v>
                </c:pt>
                <c:pt idx="3">
                  <c:v>706.928</c:v>
                </c:pt>
                <c:pt idx="4">
                  <c:v>713.994</c:v>
                </c:pt>
                <c:pt idx="5">
                  <c:v>720.2</c:v>
                </c:pt>
                <c:pt idx="6">
                  <c:v>726.916666666667</c:v>
                </c:pt>
                <c:pt idx="7">
                  <c:v>732.856</c:v>
                </c:pt>
                <c:pt idx="8">
                  <c:v>738.534</c:v>
                </c:pt>
                <c:pt idx="9">
                  <c:v>739.5</c:v>
                </c:pt>
                <c:pt idx="10">
                  <c:v>737.270666666667</c:v>
                </c:pt>
                <c:pt idx="11">
                  <c:v>734.674</c:v>
                </c:pt>
                <c:pt idx="12">
                  <c:v>731.896</c:v>
                </c:pt>
                <c:pt idx="13">
                  <c:v>728.574666666667</c:v>
                </c:pt>
                <c:pt idx="14">
                  <c:v>725.973333333333</c:v>
                </c:pt>
                <c:pt idx="15">
                  <c:v>724.854666666667</c:v>
                </c:pt>
                <c:pt idx="16">
                  <c:v>717.397333333333</c:v>
                </c:pt>
                <c:pt idx="17">
                  <c:v>714.456</c:v>
                </c:pt>
                <c:pt idx="18">
                  <c:v>707.102</c:v>
                </c:pt>
                <c:pt idx="19">
                  <c:v>698.310666666667</c:v>
                </c:pt>
                <c:pt idx="20">
                  <c:v>685.85</c:v>
                </c:pt>
                <c:pt idx="21">
                  <c:v>672.49</c:v>
                </c:pt>
                <c:pt idx="22">
                  <c:v>657.974666666667</c:v>
                </c:pt>
                <c:pt idx="23">
                  <c:v>640.991333333333</c:v>
                </c:pt>
                <c:pt idx="24">
                  <c:v>628.707333333333</c:v>
                </c:pt>
                <c:pt idx="25">
                  <c:v>617.876666666667</c:v>
                </c:pt>
                <c:pt idx="26">
                  <c:v>608.662</c:v>
                </c:pt>
                <c:pt idx="27">
                  <c:v>596.168666666667</c:v>
                </c:pt>
                <c:pt idx="28">
                  <c:v>583.439333333333</c:v>
                </c:pt>
                <c:pt idx="29">
                  <c:v>573.166666666667</c:v>
                </c:pt>
                <c:pt idx="30">
                  <c:v>557.682</c:v>
                </c:pt>
                <c:pt idx="31">
                  <c:v>544.27</c:v>
                </c:pt>
                <c:pt idx="32">
                  <c:v>523.628</c:v>
                </c:pt>
                <c:pt idx="33">
                  <c:v>507.492</c:v>
                </c:pt>
                <c:pt idx="34">
                  <c:v>491.722</c:v>
                </c:pt>
                <c:pt idx="35">
                  <c:v>476.048</c:v>
                </c:pt>
                <c:pt idx="36">
                  <c:v>460.548666666667</c:v>
                </c:pt>
                <c:pt idx="37">
                  <c:v>448.058666666667</c:v>
                </c:pt>
                <c:pt idx="38">
                  <c:v>440.865333333333</c:v>
                </c:pt>
                <c:pt idx="39">
                  <c:v>433.101333333333</c:v>
                </c:pt>
                <c:pt idx="40">
                  <c:v>424.332</c:v>
                </c:pt>
                <c:pt idx="41">
                  <c:v>415.316</c:v>
                </c:pt>
                <c:pt idx="42">
                  <c:v>408.194</c:v>
                </c:pt>
                <c:pt idx="43">
                  <c:v>401.076</c:v>
                </c:pt>
                <c:pt idx="44">
                  <c:v>397.965333333333</c:v>
                </c:pt>
                <c:pt idx="45">
                  <c:v>399.270666666667</c:v>
                </c:pt>
                <c:pt idx="46">
                  <c:v>404.318</c:v>
                </c:pt>
                <c:pt idx="47">
                  <c:v>412.702</c:v>
                </c:pt>
                <c:pt idx="48">
                  <c:v>421.097333333333</c:v>
                </c:pt>
                <c:pt idx="49">
                  <c:v>431.384666666667</c:v>
                </c:pt>
                <c:pt idx="50">
                  <c:v>442.678666666667</c:v>
                </c:pt>
                <c:pt idx="51">
                  <c:v>454.578666666667</c:v>
                </c:pt>
                <c:pt idx="52">
                  <c:v>466.354666666667</c:v>
                </c:pt>
                <c:pt idx="53">
                  <c:v>475.677333333333</c:v>
                </c:pt>
                <c:pt idx="54">
                  <c:v>485.824666666667</c:v>
                </c:pt>
                <c:pt idx="55">
                  <c:v>497.369333333333</c:v>
                </c:pt>
                <c:pt idx="56">
                  <c:v>511.05</c:v>
                </c:pt>
                <c:pt idx="57">
                  <c:v>525.493333333333</c:v>
                </c:pt>
                <c:pt idx="58">
                  <c:v>540.714666666667</c:v>
                </c:pt>
                <c:pt idx="59">
                  <c:v>557.018</c:v>
                </c:pt>
                <c:pt idx="60">
                  <c:v>573.665333333333</c:v>
                </c:pt>
                <c:pt idx="61">
                  <c:v>589.224666666667</c:v>
                </c:pt>
                <c:pt idx="62">
                  <c:v>600.064666666667</c:v>
                </c:pt>
                <c:pt idx="63">
                  <c:v>613.563333333333</c:v>
                </c:pt>
                <c:pt idx="64">
                  <c:v>624.562</c:v>
                </c:pt>
                <c:pt idx="65">
                  <c:v>638.770666666667</c:v>
                </c:pt>
                <c:pt idx="66">
                  <c:v>655.785333333334</c:v>
                </c:pt>
                <c:pt idx="67">
                  <c:v>675.552</c:v>
                </c:pt>
                <c:pt idx="68">
                  <c:v>696.215333333333</c:v>
                </c:pt>
                <c:pt idx="69">
                  <c:v>717.454666666667</c:v>
                </c:pt>
                <c:pt idx="70">
                  <c:v>737.726</c:v>
                </c:pt>
                <c:pt idx="71">
                  <c:v>755.761333333334</c:v>
                </c:pt>
                <c:pt idx="72">
                  <c:v>772.021333333334</c:v>
                </c:pt>
                <c:pt idx="73">
                  <c:v>789.62</c:v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610521"/>
        <c:axId val="51785387"/>
      </c:lineChart>
      <c:catAx>
        <c:axId val="4861052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85387"/>
        <c:crosses val="autoZero"/>
        <c:auto val="1"/>
        <c:lblAlgn val="ctr"/>
        <c:lblOffset val="100"/>
      </c:catAx>
      <c:valAx>
        <c:axId val="517853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105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MACD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Planilha1!$S$5</c:f>
              <c:strCache>
                <c:ptCount val="1"/>
                <c:pt idx="0">
                  <c:v>MACD Histogram (MACD Line - Signal Line)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Planilha1!$S$6:$S$94</c:f>
              <c:numCache>
                <c:formatCode>General</c:formatCode>
                <c:ptCount val="89"/>
                <c:pt idx="0">
                  <c:v>-25.4424134345334</c:v>
                </c:pt>
                <c:pt idx="1">
                  <c:v>-24.3088916865074</c:v>
                </c:pt>
                <c:pt idx="2">
                  <c:v>-22.6146199877138</c:v>
                </c:pt>
                <c:pt idx="3">
                  <c:v>-16.030341379318</c:v>
                </c:pt>
                <c:pt idx="4">
                  <c:v>-12.7542900305326</c:v>
                </c:pt>
                <c:pt idx="5">
                  <c:v>-13.4761086183127</c:v>
                </c:pt>
                <c:pt idx="6">
                  <c:v>-16.0658104685642</c:v>
                </c:pt>
                <c:pt idx="7">
                  <c:v>-17.0147732187135</c:v>
                </c:pt>
                <c:pt idx="8">
                  <c:v>-17.4479737399366</c:v>
                </c:pt>
                <c:pt idx="9">
                  <c:v>-14.5957578367565</c:v>
                </c:pt>
                <c:pt idx="10">
                  <c:v>-13.9438055092357</c:v>
                </c:pt>
                <c:pt idx="11">
                  <c:v>-12.7646033824065</c:v>
                </c:pt>
                <c:pt idx="12">
                  <c:v>-13.4211634555037</c:v>
                </c:pt>
                <c:pt idx="13">
                  <c:v>-14.6142849355785</c:v>
                </c:pt>
                <c:pt idx="14">
                  <c:v>-10.1979361855633</c:v>
                </c:pt>
                <c:pt idx="15">
                  <c:v>-2.47135195458048</c:v>
                </c:pt>
                <c:pt idx="16">
                  <c:v>2.96143752649805</c:v>
                </c:pt>
                <c:pt idx="17">
                  <c:v>7.15903443834085</c:v>
                </c:pt>
                <c:pt idx="18">
                  <c:v>12.1536348730995</c:v>
                </c:pt>
                <c:pt idx="19">
                  <c:v>17.9912117446521</c:v>
                </c:pt>
                <c:pt idx="20">
                  <c:v>19.9302259924616</c:v>
                </c:pt>
                <c:pt idx="21">
                  <c:v>17.4323294507356</c:v>
                </c:pt>
                <c:pt idx="22">
                  <c:v>15.0491137728041</c:v>
                </c:pt>
                <c:pt idx="23">
                  <c:v>10.0035799822654</c:v>
                </c:pt>
                <c:pt idx="24">
                  <c:v>12.1720618973585</c:v>
                </c:pt>
                <c:pt idx="25">
                  <c:v>15.6697361280192</c:v>
                </c:pt>
                <c:pt idx="26">
                  <c:v>19.7861692061253</c:v>
                </c:pt>
                <c:pt idx="27">
                  <c:v>21.719773992043</c:v>
                </c:pt>
                <c:pt idx="28">
                  <c:v>23.1559145813512</c:v>
                </c:pt>
                <c:pt idx="29">
                  <c:v>27.7599683494795</c:v>
                </c:pt>
                <c:pt idx="30">
                  <c:v>30.4445115180505</c:v>
                </c:pt>
                <c:pt idx="31">
                  <c:v>37.9828008681362</c:v>
                </c:pt>
                <c:pt idx="32">
                  <c:v>34.9105265586062</c:v>
                </c:pt>
                <c:pt idx="33">
                  <c:v>35.4582897193704</c:v>
                </c:pt>
                <c:pt idx="34">
                  <c:v>36.1457016581443</c:v>
                </c:pt>
                <c:pt idx="35">
                  <c:v>36.5889998386609</c:v>
                </c:pt>
                <c:pt idx="36">
                  <c:v>33.3288250448899</c:v>
                </c:pt>
                <c:pt idx="37">
                  <c:v>31.9665566243071</c:v>
                </c:pt>
                <c:pt idx="38">
                  <c:v>33.2654424581047</c:v>
                </c:pt>
                <c:pt idx="39">
                  <c:v>36.119505061198</c:v>
                </c:pt>
                <c:pt idx="40">
                  <c:v>37.498497882893</c:v>
                </c:pt>
                <c:pt idx="41">
                  <c:v>34.9759118084924</c:v>
                </c:pt>
                <c:pt idx="42">
                  <c:v>33.0375084138451</c:v>
                </c:pt>
                <c:pt idx="43">
                  <c:v>29.5866298942055</c:v>
                </c:pt>
                <c:pt idx="44">
                  <c:v>22.9936032046577</c:v>
                </c:pt>
                <c:pt idx="45">
                  <c:v>20.0136991849518</c:v>
                </c:pt>
                <c:pt idx="46">
                  <c:v>17.2639368636135</c:v>
                </c:pt>
                <c:pt idx="47">
                  <c:v>15.1090214613095</c:v>
                </c:pt>
                <c:pt idx="48">
                  <c:v>11.8947099747981</c:v>
                </c:pt>
                <c:pt idx="49">
                  <c:v>9.50050086539611</c:v>
                </c:pt>
                <c:pt idx="50">
                  <c:v>8.63531516489499</c:v>
                </c:pt>
                <c:pt idx="51">
                  <c:v>6.75797961942014</c:v>
                </c:pt>
                <c:pt idx="52">
                  <c:v>5.44349239477646</c:v>
                </c:pt>
                <c:pt idx="53">
                  <c:v>0.19279021213606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</c:ser>
        <c:gapWidth val="150"/>
        <c:overlap val="0"/>
        <c:axId val="63395910"/>
        <c:axId val="11856605"/>
      </c:barChart>
      <c:lineChart>
        <c:grouping val="standard"/>
        <c:varyColors val="0"/>
        <c:ser>
          <c:idx val="1"/>
          <c:order val="1"/>
          <c:tx>
            <c:strRef>
              <c:f>Planilha1!$Q$5</c:f>
              <c:strCache>
                <c:ptCount val="1"/>
                <c:pt idx="0">
                  <c:v>MACD Line (EMA t-12) - (EMA t-26)</c:v>
                </c:pt>
              </c:strCache>
            </c:strRef>
          </c:tx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Planilha1!$Q$6:$Q$94</c:f>
              <c:numCache>
                <c:formatCode>General</c:formatCode>
                <c:ptCount val="89"/>
                <c:pt idx="0">
                  <c:v>-12.5499217209757</c:v>
                </c:pt>
                <c:pt idx="1">
                  <c:v>-6.55462163564823</c:v>
                </c:pt>
                <c:pt idx="2">
                  <c:v>-0.337425939311856</c:v>
                </c:pt>
                <c:pt idx="3">
                  <c:v>9.45292094494755</c:v>
                </c:pt>
                <c:pt idx="4">
                  <c:v>15.2798302998394</c:v>
                </c:pt>
                <c:pt idx="5">
                  <c:v>17.2532334357219</c:v>
                </c:pt>
                <c:pt idx="6">
                  <c:v>17.8766936791832</c:v>
                </c:pt>
                <c:pt idx="7">
                  <c:v>20.3306855727766</c:v>
                </c:pt>
                <c:pt idx="8">
                  <c:v>23.3870797995409</c:v>
                </c:pt>
                <c:pt idx="9">
                  <c:v>29.1584472700722</c:v>
                </c:pt>
                <c:pt idx="10">
                  <c:v>32.5991606994402</c:v>
                </c:pt>
                <c:pt idx="11">
                  <c:v>36.3312835027507</c:v>
                </c:pt>
                <c:pt idx="12">
                  <c:v>38.3589561207542</c:v>
                </c:pt>
                <c:pt idx="13">
                  <c:v>40.0886916277951</c:v>
                </c:pt>
                <c:pt idx="14">
                  <c:v>46.544627614923</c:v>
                </c:pt>
                <c:pt idx="15">
                  <c:v>54.7654822368219</c:v>
                </c:pt>
                <c:pt idx="16">
                  <c:v>59.6059842126008</c:v>
                </c:pt>
                <c:pt idx="17">
                  <c:v>62.3717742367754</c:v>
                </c:pt>
                <c:pt idx="18">
                  <c:v>64.9356476969142</c:v>
                </c:pt>
                <c:pt idx="19">
                  <c:v>67.1749822195363</c:v>
                </c:pt>
                <c:pt idx="20">
                  <c:v>65.1279512688535</c:v>
                </c:pt>
                <c:pt idx="21">
                  <c:v>59.1435888369804</c:v>
                </c:pt>
                <c:pt idx="22">
                  <c:v>53.7505504044881</c:v>
                </c:pt>
                <c:pt idx="23">
                  <c:v>46.7043006174963</c:v>
                </c:pt>
                <c:pt idx="24">
                  <c:v>46.4383701531177</c:v>
                </c:pt>
                <c:pt idx="25">
                  <c:v>46.8020971581746</c:v>
                </c:pt>
                <c:pt idx="26">
                  <c:v>46.9612963950556</c:v>
                </c:pt>
                <c:pt idx="27">
                  <c:v>44.5509463825647</c:v>
                </c:pt>
                <c:pt idx="28">
                  <c:v>41.3559040556027</c:v>
                </c:pt>
                <c:pt idx="29">
                  <c:v>40.4079641538351</c:v>
                </c:pt>
                <c:pt idx="30">
                  <c:v>37.0036050187959</c:v>
                </c:pt>
                <c:pt idx="31">
                  <c:v>36.9453341952544</c:v>
                </c:pt>
                <c:pt idx="32">
                  <c:v>26.8909545740032</c:v>
                </c:pt>
                <c:pt idx="33">
                  <c:v>20.3470597908934</c:v>
                </c:pt>
                <c:pt idx="34">
                  <c:v>13.8053313980383</c:v>
                </c:pt>
                <c:pt idx="35">
                  <c:v>6.93082961082274</c:v>
                </c:pt>
                <c:pt idx="36">
                  <c:v>-2.99511019192619</c:v>
                </c:pt>
                <c:pt idx="37">
                  <c:v>-10.7506899373704</c:v>
                </c:pt>
                <c:pt idx="38">
                  <c:v>-16.1048925951937</c:v>
                </c:pt>
                <c:pt idx="39">
                  <c:v>-20.4747310043401</c:v>
                </c:pt>
                <c:pt idx="40">
                  <c:v>-26.5954377592237</c:v>
                </c:pt>
                <c:pt idx="41">
                  <c:v>-36.1132061953228</c:v>
                </c:pt>
                <c:pt idx="42">
                  <c:v>-44.6591112727391</c:v>
                </c:pt>
                <c:pt idx="43">
                  <c:v>-54.0273157712198</c:v>
                </c:pt>
                <c:pt idx="44">
                  <c:v>-65.2190631016991</c:v>
                </c:pt>
                <c:pt idx="45">
                  <c:v>-72.2017069583953</c:v>
                </c:pt>
                <c:pt idx="46">
                  <c:v>-78.4042566524564</c:v>
                </c:pt>
                <c:pt idx="47">
                  <c:v>-83.5809763470223</c:v>
                </c:pt>
                <c:pt idx="48">
                  <c:v>-89.1742298284933</c:v>
                </c:pt>
                <c:pt idx="49">
                  <c:v>-93.4685391109745</c:v>
                </c:pt>
                <c:pt idx="50">
                  <c:v>-96.0607878444546</c:v>
                </c:pt>
                <c:pt idx="51">
                  <c:v>-99.2897193138135</c:v>
                </c:pt>
                <c:pt idx="52">
                  <c:v>-101.692905017413</c:v>
                </c:pt>
                <c:pt idx="53">
                  <c:v>-106.98216524248</c:v>
                </c:pt>
                <c:pt idx="54">
                  <c:v>-109.07569861713</c:v>
                </c:pt>
                <c:pt idx="55">
                  <c:v>-109.466852871798</c:v>
                </c:pt>
                <c:pt idx="56">
                  <c:v>-110.089499169621</c:v>
                </c:pt>
                <c:pt idx="57">
                  <c:v>-109.098629547284</c:v>
                </c:pt>
                <c:pt idx="58">
                  <c:v>-105.363248617723</c:v>
                </c:pt>
                <c:pt idx="59">
                  <c:v>-105.203642433188</c:v>
                </c:pt>
                <c:pt idx="60">
                  <c:v>-103.860673922263</c:v>
                </c:pt>
                <c:pt idx="61">
                  <c:v>-104.691275220359</c:v>
                </c:pt>
                <c:pt idx="62">
                  <c:v>-107.725078692178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Planilha1!$R$5</c:f>
              <c:strCache>
                <c:ptCount val="1"/>
                <c:pt idx="0">
                  <c:v>Signal Line (MACD Line EMA t-9)</c:v>
                </c:pt>
              </c:strCache>
            </c:strRef>
          </c:tx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Planilha1!$B$6:$B$94</c:f>
              <c:strCache>
                <c:ptCount val="89"/>
                <c:pt idx="0">
                  <c:v>05/26/18</c:v>
                </c:pt>
                <c:pt idx="1">
                  <c:v>05/25/18</c:v>
                </c:pt>
                <c:pt idx="2">
                  <c:v>05/24/18</c:v>
                </c:pt>
                <c:pt idx="3">
                  <c:v>05/23/18</c:v>
                </c:pt>
                <c:pt idx="4">
                  <c:v>05/22/18</c:v>
                </c:pt>
                <c:pt idx="5">
                  <c:v>05/21/18</c:v>
                </c:pt>
                <c:pt idx="6">
                  <c:v>05/20/18</c:v>
                </c:pt>
                <c:pt idx="7">
                  <c:v>05/19/18</c:v>
                </c:pt>
                <c:pt idx="8">
                  <c:v>05/18/18</c:v>
                </c:pt>
                <c:pt idx="9">
                  <c:v>05/17/18</c:v>
                </c:pt>
                <c:pt idx="10">
                  <c:v>05/16/18</c:v>
                </c:pt>
                <c:pt idx="11">
                  <c:v>05/15/18</c:v>
                </c:pt>
                <c:pt idx="12">
                  <c:v>05/14/18</c:v>
                </c:pt>
                <c:pt idx="13">
                  <c:v>05/13/18</c:v>
                </c:pt>
                <c:pt idx="14">
                  <c:v>05/12/18</c:v>
                </c:pt>
                <c:pt idx="15">
                  <c:v>05/11/18</c:v>
                </c:pt>
                <c:pt idx="16">
                  <c:v>05/10/18</c:v>
                </c:pt>
                <c:pt idx="17">
                  <c:v>05/09/18</c:v>
                </c:pt>
                <c:pt idx="18">
                  <c:v>05/08/18</c:v>
                </c:pt>
                <c:pt idx="19">
                  <c:v>05/07/18</c:v>
                </c:pt>
                <c:pt idx="20">
                  <c:v>05/06/18</c:v>
                </c:pt>
                <c:pt idx="21">
                  <c:v>05/05/18</c:v>
                </c:pt>
                <c:pt idx="22">
                  <c:v>05/04/18</c:v>
                </c:pt>
                <c:pt idx="23">
                  <c:v>05/03/18</c:v>
                </c:pt>
                <c:pt idx="24">
                  <c:v>05/02/18</c:v>
                </c:pt>
                <c:pt idx="25">
                  <c:v>05/01/18</c:v>
                </c:pt>
                <c:pt idx="26">
                  <c:v>04/30/18</c:v>
                </c:pt>
                <c:pt idx="27">
                  <c:v>04/29/18</c:v>
                </c:pt>
                <c:pt idx="28">
                  <c:v>04/28/18</c:v>
                </c:pt>
                <c:pt idx="29">
                  <c:v>04/27/18</c:v>
                </c:pt>
                <c:pt idx="30">
                  <c:v>04/26/18</c:v>
                </c:pt>
                <c:pt idx="31">
                  <c:v>04/25/18</c:v>
                </c:pt>
                <c:pt idx="32">
                  <c:v>04/24/18</c:v>
                </c:pt>
                <c:pt idx="33">
                  <c:v>04/23/18</c:v>
                </c:pt>
                <c:pt idx="34">
                  <c:v>04/22/18</c:v>
                </c:pt>
                <c:pt idx="35">
                  <c:v>04/21/18</c:v>
                </c:pt>
                <c:pt idx="36">
                  <c:v>04/20/18</c:v>
                </c:pt>
                <c:pt idx="37">
                  <c:v>04/19/18</c:v>
                </c:pt>
                <c:pt idx="38">
                  <c:v>04/18/18</c:v>
                </c:pt>
                <c:pt idx="39">
                  <c:v>04/17/18</c:v>
                </c:pt>
                <c:pt idx="40">
                  <c:v>04/16/18</c:v>
                </c:pt>
                <c:pt idx="41">
                  <c:v>04/15/18</c:v>
                </c:pt>
                <c:pt idx="42">
                  <c:v>04/14/18</c:v>
                </c:pt>
                <c:pt idx="43">
                  <c:v>04/13/18</c:v>
                </c:pt>
                <c:pt idx="44">
                  <c:v>04/12/18</c:v>
                </c:pt>
                <c:pt idx="45">
                  <c:v>04/11/18</c:v>
                </c:pt>
                <c:pt idx="46">
                  <c:v>04/10/18</c:v>
                </c:pt>
                <c:pt idx="47">
                  <c:v>04/09/18</c:v>
                </c:pt>
                <c:pt idx="48">
                  <c:v>04/08/18</c:v>
                </c:pt>
                <c:pt idx="49">
                  <c:v>04/07/18</c:v>
                </c:pt>
                <c:pt idx="50">
                  <c:v>04/06/18</c:v>
                </c:pt>
                <c:pt idx="51">
                  <c:v>04/05/18</c:v>
                </c:pt>
                <c:pt idx="52">
                  <c:v>04/04/18</c:v>
                </c:pt>
                <c:pt idx="53">
                  <c:v>04/03/18</c:v>
                </c:pt>
                <c:pt idx="54">
                  <c:v>04/02/18</c:v>
                </c:pt>
                <c:pt idx="55">
                  <c:v>04/01/18</c:v>
                </c:pt>
                <c:pt idx="56">
                  <c:v>03/31/18</c:v>
                </c:pt>
                <c:pt idx="57">
                  <c:v>03/30/18</c:v>
                </c:pt>
                <c:pt idx="58">
                  <c:v>03/29/18</c:v>
                </c:pt>
                <c:pt idx="59">
                  <c:v>03/28/18</c:v>
                </c:pt>
                <c:pt idx="60">
                  <c:v>03/27/18</c:v>
                </c:pt>
                <c:pt idx="61">
                  <c:v>03/26/18</c:v>
                </c:pt>
                <c:pt idx="62">
                  <c:v>03/25/18</c:v>
                </c:pt>
                <c:pt idx="63">
                  <c:v>03/24/18</c:v>
                </c:pt>
                <c:pt idx="64">
                  <c:v>03/23/18</c:v>
                </c:pt>
                <c:pt idx="65">
                  <c:v>03/22/18</c:v>
                </c:pt>
                <c:pt idx="66">
                  <c:v>03/21/18</c:v>
                </c:pt>
                <c:pt idx="67">
                  <c:v>03/20/18</c:v>
                </c:pt>
                <c:pt idx="68">
                  <c:v>03/19/18</c:v>
                </c:pt>
                <c:pt idx="69">
                  <c:v>03/18/18</c:v>
                </c:pt>
                <c:pt idx="70">
                  <c:v>03/17/18</c:v>
                </c:pt>
                <c:pt idx="71">
                  <c:v>03/16/18</c:v>
                </c:pt>
                <c:pt idx="72">
                  <c:v>03/15/18</c:v>
                </c:pt>
                <c:pt idx="73">
                  <c:v>03/14/18</c:v>
                </c:pt>
                <c:pt idx="74">
                  <c:v>03/13/18</c:v>
                </c:pt>
                <c:pt idx="75">
                  <c:v>03/12/18</c:v>
                </c:pt>
                <c:pt idx="76">
                  <c:v>03/11/18</c:v>
                </c:pt>
                <c:pt idx="77">
                  <c:v>03/10/18</c:v>
                </c:pt>
                <c:pt idx="78">
                  <c:v>03/09/18</c:v>
                </c:pt>
                <c:pt idx="79">
                  <c:v>03/08/18</c:v>
                </c:pt>
                <c:pt idx="80">
                  <c:v>03/07/18</c:v>
                </c:pt>
                <c:pt idx="81">
                  <c:v>03/06/18</c:v>
                </c:pt>
                <c:pt idx="82">
                  <c:v>03/05/18</c:v>
                </c:pt>
                <c:pt idx="83">
                  <c:v>03/04/18</c:v>
                </c:pt>
                <c:pt idx="84">
                  <c:v>03/03/18</c:v>
                </c:pt>
                <c:pt idx="85">
                  <c:v>03/02/18</c:v>
                </c:pt>
                <c:pt idx="86">
                  <c:v>03/01/18</c:v>
                </c:pt>
                <c:pt idx="87">
                  <c:v>02/28/18</c:v>
                </c:pt>
                <c:pt idx="88">
                  <c:v>02/27/18</c:v>
                </c:pt>
              </c:strCache>
            </c:strRef>
          </c:cat>
          <c:val>
            <c:numRef>
              <c:f>Planilha1!$R$6:$R$94</c:f>
              <c:numCache>
                <c:formatCode>General</c:formatCode>
                <c:ptCount val="89"/>
                <c:pt idx="0">
                  <c:v>12.8924917135577</c:v>
                </c:pt>
                <c:pt idx="1">
                  <c:v>17.7542700508592</c:v>
                </c:pt>
                <c:pt idx="2">
                  <c:v>22.2771940484019</c:v>
                </c:pt>
                <c:pt idx="3">
                  <c:v>25.4832623242655</c:v>
                </c:pt>
                <c:pt idx="4">
                  <c:v>28.034120330372</c:v>
                </c:pt>
                <c:pt idx="5">
                  <c:v>30.7293420540346</c:v>
                </c:pt>
                <c:pt idx="6">
                  <c:v>33.9425041477474</c:v>
                </c:pt>
                <c:pt idx="7">
                  <c:v>37.3454587914901</c:v>
                </c:pt>
                <c:pt idx="8">
                  <c:v>40.8350535394774</c:v>
                </c:pt>
                <c:pt idx="9">
                  <c:v>43.7542051068287</c:v>
                </c:pt>
                <c:pt idx="10">
                  <c:v>46.5429662086759</c:v>
                </c:pt>
                <c:pt idx="11">
                  <c:v>49.0958868851572</c:v>
                </c:pt>
                <c:pt idx="12">
                  <c:v>51.7801195762579</c:v>
                </c:pt>
                <c:pt idx="13">
                  <c:v>54.7029765633736</c:v>
                </c:pt>
                <c:pt idx="14">
                  <c:v>56.7425638004863</c:v>
                </c:pt>
                <c:pt idx="15">
                  <c:v>57.2368341914024</c:v>
                </c:pt>
                <c:pt idx="16">
                  <c:v>56.6445466861027</c:v>
                </c:pt>
                <c:pt idx="17">
                  <c:v>55.2127397984346</c:v>
                </c:pt>
                <c:pt idx="18">
                  <c:v>52.7820128238147</c:v>
                </c:pt>
                <c:pt idx="19">
                  <c:v>49.1837704748842</c:v>
                </c:pt>
                <c:pt idx="20">
                  <c:v>45.1977252763919</c:v>
                </c:pt>
                <c:pt idx="21">
                  <c:v>41.7112593862448</c:v>
                </c:pt>
                <c:pt idx="22">
                  <c:v>38.701436631684</c:v>
                </c:pt>
                <c:pt idx="23">
                  <c:v>36.7007206352309</c:v>
                </c:pt>
                <c:pt idx="24">
                  <c:v>34.2663082557592</c:v>
                </c:pt>
                <c:pt idx="25">
                  <c:v>31.1323610301554</c:v>
                </c:pt>
                <c:pt idx="26">
                  <c:v>27.1751271889303</c:v>
                </c:pt>
                <c:pt idx="27">
                  <c:v>22.8311723905217</c:v>
                </c:pt>
                <c:pt idx="28">
                  <c:v>18.1999894742515</c:v>
                </c:pt>
                <c:pt idx="29">
                  <c:v>12.6479958043556</c:v>
                </c:pt>
                <c:pt idx="30">
                  <c:v>6.55909350074548</c:v>
                </c:pt>
                <c:pt idx="31">
                  <c:v>-1.03746667288176</c:v>
                </c:pt>
                <c:pt idx="32">
                  <c:v>-8.019571984603</c:v>
                </c:pt>
                <c:pt idx="33">
                  <c:v>-15.1112299284771</c:v>
                </c:pt>
                <c:pt idx="34">
                  <c:v>-22.3403702601059</c:v>
                </c:pt>
                <c:pt idx="35">
                  <c:v>-29.6581702278381</c:v>
                </c:pt>
                <c:pt idx="36">
                  <c:v>-36.3239352368161</c:v>
                </c:pt>
                <c:pt idx="37">
                  <c:v>-42.7172465616775</c:v>
                </c:pt>
                <c:pt idx="38">
                  <c:v>-49.3703350532985</c:v>
                </c:pt>
                <c:pt idx="39">
                  <c:v>-56.5942360655381</c:v>
                </c:pt>
                <c:pt idx="40">
                  <c:v>-64.0939356421167</c:v>
                </c:pt>
                <c:pt idx="41">
                  <c:v>-71.0891180038152</c:v>
                </c:pt>
                <c:pt idx="42">
                  <c:v>-77.6966196865842</c:v>
                </c:pt>
                <c:pt idx="43">
                  <c:v>-83.6139456654253</c:v>
                </c:pt>
                <c:pt idx="44">
                  <c:v>-88.2126663063568</c:v>
                </c:pt>
                <c:pt idx="45">
                  <c:v>-92.2154061433472</c:v>
                </c:pt>
                <c:pt idx="46">
                  <c:v>-95.6681935160699</c:v>
                </c:pt>
                <c:pt idx="47">
                  <c:v>-98.6899978083318</c:v>
                </c:pt>
                <c:pt idx="48">
                  <c:v>-101.068939803291</c:v>
                </c:pt>
                <c:pt idx="49">
                  <c:v>-102.969039976371</c:v>
                </c:pt>
                <c:pt idx="50">
                  <c:v>-104.69610300935</c:v>
                </c:pt>
                <c:pt idx="51">
                  <c:v>-106.047698933234</c:v>
                </c:pt>
                <c:pt idx="52">
                  <c:v>-107.136397412189</c:v>
                </c:pt>
                <c:pt idx="53">
                  <c:v>-107.174955454616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391581"/>
        <c:axId val="22788063"/>
      </c:lineChart>
      <c:catAx>
        <c:axId val="6339591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56605"/>
        <c:crosses val="autoZero"/>
        <c:auto val="1"/>
        <c:lblAlgn val="ctr"/>
        <c:lblOffset val="100"/>
      </c:catAx>
      <c:valAx>
        <c:axId val="11856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95910"/>
        <c:crosses val="autoZero"/>
      </c:valAx>
      <c:catAx>
        <c:axId val="63391581"/>
        <c:scaling>
          <c:orientation val="minMax"/>
        </c:scaling>
        <c:delete val="1"/>
        <c:axPos val="b"/>
        <c:numFmt formatCode="MM/DD/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88063"/>
        <c:crosses val="autoZero"/>
        <c:auto val="1"/>
        <c:lblAlgn val="ctr"/>
        <c:lblOffset val="100"/>
      </c:catAx>
      <c:valAx>
        <c:axId val="22788063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9158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231840</xdr:colOff>
      <xdr:row>56</xdr:row>
      <xdr:rowOff>23400</xdr:rowOff>
    </xdr:from>
    <xdr:to>
      <xdr:col>30</xdr:col>
      <xdr:colOff>394560</xdr:colOff>
      <xdr:row>81</xdr:row>
      <xdr:rowOff>54000</xdr:rowOff>
    </xdr:to>
    <xdr:graphicFrame>
      <xdr:nvGraphicFramePr>
        <xdr:cNvPr id="0" name="Gráfico 3"/>
        <xdr:cNvGraphicFramePr/>
      </xdr:nvGraphicFramePr>
      <xdr:xfrm>
        <a:off x="22159440" y="10157760"/>
        <a:ext cx="6709680" cy="45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218160</xdr:colOff>
      <xdr:row>4</xdr:row>
      <xdr:rowOff>50760</xdr:rowOff>
    </xdr:from>
    <xdr:to>
      <xdr:col>30</xdr:col>
      <xdr:colOff>394200</xdr:colOff>
      <xdr:row>29</xdr:row>
      <xdr:rowOff>81720</xdr:rowOff>
    </xdr:to>
    <xdr:graphicFrame>
      <xdr:nvGraphicFramePr>
        <xdr:cNvPr id="1" name="Gráfico 4"/>
        <xdr:cNvGraphicFramePr/>
      </xdr:nvGraphicFramePr>
      <xdr:xfrm>
        <a:off x="22145760" y="774360"/>
        <a:ext cx="6723000" cy="45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218160</xdr:colOff>
      <xdr:row>30</xdr:row>
      <xdr:rowOff>23040</xdr:rowOff>
    </xdr:from>
    <xdr:to>
      <xdr:col>30</xdr:col>
      <xdr:colOff>421560</xdr:colOff>
      <xdr:row>55</xdr:row>
      <xdr:rowOff>27000</xdr:rowOff>
    </xdr:to>
    <xdr:graphicFrame>
      <xdr:nvGraphicFramePr>
        <xdr:cNvPr id="2" name="Gráfico 5"/>
        <xdr:cNvGraphicFramePr/>
      </xdr:nvGraphicFramePr>
      <xdr:xfrm>
        <a:off x="22145760" y="5452200"/>
        <a:ext cx="6750360" cy="45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240480</xdr:colOff>
      <xdr:row>82</xdr:row>
      <xdr:rowOff>54360</xdr:rowOff>
    </xdr:from>
    <xdr:to>
      <xdr:col>30</xdr:col>
      <xdr:colOff>416880</xdr:colOff>
      <xdr:row>107</xdr:row>
      <xdr:rowOff>118440</xdr:rowOff>
    </xdr:to>
    <xdr:graphicFrame>
      <xdr:nvGraphicFramePr>
        <xdr:cNvPr id="3" name="Gráfico 2"/>
        <xdr:cNvGraphicFramePr/>
      </xdr:nvGraphicFramePr>
      <xdr:xfrm>
        <a:off x="22168080" y="14894280"/>
        <a:ext cx="672336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ockcharts.com/school/doku.php?id=chart_school:technical_indicators:moving_averages" TargetMode="External"/><Relationship Id="rId2" Type="http://schemas.openxmlformats.org/officeDocument/2006/relationships/hyperlink" Target="https://www.investopedia.com/terms/o/openingprice.asp" TargetMode="External"/><Relationship Id="rId3" Type="http://schemas.openxmlformats.org/officeDocument/2006/relationships/hyperlink" Target="https://www.investopedia.com/terms/c/closingprice.asp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100"/>
  <sheetViews>
    <sheetView showFormulas="false" showGridLines="true" showRowColHeaders="true" showZeros="true" rightToLeft="false" tabSelected="true" showOutlineSymbols="true" defaultGridColor="true" view="normal" topLeftCell="L47" colorId="64" zoomScale="70" zoomScaleNormal="70" zoomScalePageLayoutView="100" workbookViewId="0">
      <selection pane="topLeft" activeCell="O74" activeCellId="0" sqref="O74"/>
    </sheetView>
  </sheetViews>
  <sheetFormatPr defaultRowHeight="14.25" zeroHeight="false" outlineLevelRow="0" outlineLevelCol="0"/>
  <cols>
    <col collapsed="false" customWidth="true" hidden="false" outlineLevel="0" max="14" min="1" style="0" width="10.75"/>
    <col collapsed="false" customWidth="true" hidden="false" outlineLevel="0" max="15" min="15" style="0" width="12.38"/>
    <col collapsed="false" customWidth="true" hidden="false" outlineLevel="0" max="16" min="16" style="0" width="13.25"/>
    <col collapsed="false" customWidth="true" hidden="false" outlineLevel="0" max="17" min="17" style="0" width="31.87"/>
    <col collapsed="false" customWidth="true" hidden="false" outlineLevel="0" max="18" min="18" style="0" width="29.5"/>
    <col collapsed="false" customWidth="true" hidden="false" outlineLevel="0" max="19" min="19" style="0" width="37.38"/>
    <col collapsed="false" customWidth="true" hidden="false" outlineLevel="0" max="1025" min="20" style="0" width="8.46"/>
  </cols>
  <sheetData>
    <row r="2" customFormat="false" ht="14.25" hidden="false" customHeight="false" outlineLevel="0" collapsed="false">
      <c r="B2" s="0" t="s">
        <v>0</v>
      </c>
    </row>
    <row r="4" customFormat="false" ht="14.25" hidden="false" customHeight="false" outlineLevel="0" collapsed="false">
      <c r="C4" s="1" t="s">
        <v>1</v>
      </c>
      <c r="D4" s="1"/>
      <c r="E4" s="1"/>
      <c r="F4" s="1"/>
      <c r="I4" s="1" t="s">
        <v>2</v>
      </c>
      <c r="J4" s="1"/>
      <c r="K4" s="1"/>
      <c r="L4" s="1" t="s">
        <v>3</v>
      </c>
      <c r="M4" s="1"/>
      <c r="N4" s="1"/>
      <c r="O4" s="2" t="s">
        <v>4</v>
      </c>
      <c r="P4" s="2"/>
      <c r="Q4" s="2"/>
      <c r="R4" s="2"/>
      <c r="S4" s="2"/>
    </row>
    <row r="5" customFormat="false" ht="14.25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12</v>
      </c>
      <c r="M5" s="1" t="s">
        <v>13</v>
      </c>
      <c r="N5" s="1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</row>
    <row r="6" customFormat="false" ht="14.25" hidden="false" customHeight="false" outlineLevel="0" collapsed="false">
      <c r="B6" s="4" t="n">
        <v>43246</v>
      </c>
      <c r="C6" s="5" t="n">
        <v>587.43</v>
      </c>
      <c r="D6" s="5" t="n">
        <v>606.18</v>
      </c>
      <c r="E6" s="5" t="n">
        <v>583.51</v>
      </c>
      <c r="F6" s="6" t="n">
        <v>587.28</v>
      </c>
      <c r="G6" s="7" t="n">
        <v>1694300000</v>
      </c>
      <c r="H6" s="5" t="n">
        <v>58546400000</v>
      </c>
      <c r="I6" s="8" t="n">
        <f aca="false">(SUM(F7:F11))/5</f>
        <v>623.808</v>
      </c>
      <c r="J6" s="9" t="n">
        <f aca="false">(SUM(F7:F16))/10</f>
        <v>660.502</v>
      </c>
      <c r="K6" s="10" t="n">
        <f aca="false">(SUM(F7:F21))/15</f>
        <v>676.238666666667</v>
      </c>
      <c r="L6" s="0" t="n">
        <f aca="false">((F7-L7)*$M$98)+L7</f>
        <v>618.440096930439</v>
      </c>
      <c r="M6" s="0" t="n">
        <f aca="false">((F7-M7)*$M$99)+M7</f>
        <v>648.057959811168</v>
      </c>
      <c r="N6" s="10" t="n">
        <f aca="false">((F7-N7)*$M$100)+N7</f>
        <v>663.003684743422</v>
      </c>
      <c r="O6" s="11" t="n">
        <f aca="false">((F7-O7)*$P$98)+O7</f>
        <v>655.473064333089</v>
      </c>
      <c r="P6" s="12" t="n">
        <f aca="false">((F7-P7)*$P$99)+P7</f>
        <v>668.022986054065</v>
      </c>
      <c r="Q6" s="13" t="n">
        <f aca="false">(O6-P6)</f>
        <v>-12.5499217209757</v>
      </c>
      <c r="R6" s="14" t="n">
        <f aca="false">((Q7-R7)*$P$100)+R7</f>
        <v>12.8924917135577</v>
      </c>
      <c r="S6" s="15" t="n">
        <f aca="false">Q6-R6</f>
        <v>-25.4424134345334</v>
      </c>
    </row>
    <row r="7" customFormat="false" ht="14.25" hidden="false" customHeight="false" outlineLevel="0" collapsed="false">
      <c r="B7" s="4" t="n">
        <v>43245</v>
      </c>
      <c r="C7" s="5" t="n">
        <v>602.14</v>
      </c>
      <c r="D7" s="5" t="n">
        <v>617.19</v>
      </c>
      <c r="E7" s="5" t="n">
        <v>575.62</v>
      </c>
      <c r="F7" s="6" t="n">
        <v>586.73</v>
      </c>
      <c r="G7" s="7" t="n">
        <v>2110920000</v>
      </c>
      <c r="H7" s="5" t="n">
        <v>60000400000</v>
      </c>
      <c r="I7" s="8" t="n">
        <f aca="false">(SUM(F8:F12))/5</f>
        <v>649.536</v>
      </c>
      <c r="J7" s="9" t="n">
        <f aca="false">(SUM(F8:F17))/10</f>
        <v>672.716</v>
      </c>
      <c r="K7" s="10" t="n">
        <f aca="false">(SUM(F8:F22))/15</f>
        <v>685.608666666667</v>
      </c>
      <c r="L7" s="0" t="n">
        <f aca="false">((F8-L8)*$M$98)+L8</f>
        <v>634.295145395658</v>
      </c>
      <c r="M7" s="0" t="n">
        <f aca="false">((F8-M8)*$M$99)+M8</f>
        <v>661.68639532476</v>
      </c>
      <c r="N7" s="10" t="n">
        <f aca="false">((F8-N8)*$M$100)+N8</f>
        <v>673.899925421054</v>
      </c>
      <c r="O7" s="11" t="n">
        <f aca="false">((F8-O8)*$P$98)+O8</f>
        <v>667.971803302742</v>
      </c>
      <c r="P7" s="12" t="n">
        <f aca="false">((F8-P8)*$P$99)+P8</f>
        <v>674.52642493839</v>
      </c>
      <c r="Q7" s="12" t="n">
        <f aca="false">(O7-P7)</f>
        <v>-6.55462163564823</v>
      </c>
      <c r="R7" s="14" t="n">
        <f aca="false">((Q8-R8)*$P$100)+R8</f>
        <v>17.7542700508592</v>
      </c>
      <c r="S7" s="16" t="n">
        <f aca="false">Q7-R7</f>
        <v>-24.3088916865074</v>
      </c>
    </row>
    <row r="8" customFormat="false" ht="14.25" hidden="false" customHeight="false" outlineLevel="0" collapsed="false">
      <c r="B8" s="4" t="n">
        <v>43244</v>
      </c>
      <c r="C8" s="5" t="n">
        <v>584.54</v>
      </c>
      <c r="D8" s="5" t="n">
        <v>610.82</v>
      </c>
      <c r="E8" s="5" t="n">
        <v>557.21</v>
      </c>
      <c r="F8" s="6" t="n">
        <v>601.76</v>
      </c>
      <c r="G8" s="7" t="n">
        <v>2791100000</v>
      </c>
      <c r="H8" s="5" t="n">
        <v>58234400000</v>
      </c>
      <c r="I8" s="8" t="n">
        <f aca="false">(SUM(F9:F13))/5</f>
        <v>668.49</v>
      </c>
      <c r="J8" s="9" t="n">
        <f aca="false">(SUM(F9:F18))/10</f>
        <v>685.595</v>
      </c>
      <c r="K8" s="10" t="n">
        <f aca="false">(SUM(F9:F23))/15</f>
        <v>695.643333333333</v>
      </c>
      <c r="L8" s="0" t="n">
        <f aca="false">((F9-L9)*$M$98)+L9</f>
        <v>650.562718093487</v>
      </c>
      <c r="M8" s="0" t="n">
        <f aca="false">((F9-M9)*$M$99)+M9</f>
        <v>675.003372063596</v>
      </c>
      <c r="N8" s="10" t="n">
        <f aca="false">((F9-N9)*$M$100)+N9</f>
        <v>684.205629052633</v>
      </c>
      <c r="O8" s="11" t="n">
        <f aca="false">((F9-O9)*$P$98)+O9</f>
        <v>680.01031299415</v>
      </c>
      <c r="P8" s="12" t="n">
        <f aca="false">((F9-P9)*$P$99)+P9</f>
        <v>680.347738933462</v>
      </c>
      <c r="Q8" s="12" t="n">
        <f aca="false">(O8-P8)</f>
        <v>-0.337425939311856</v>
      </c>
      <c r="R8" s="14" t="n">
        <f aca="false">((Q9-R9)*$P$100)+R9</f>
        <v>22.2771940484019</v>
      </c>
      <c r="S8" s="16" t="n">
        <f aca="false">Q8-R8</f>
        <v>-22.6146199877138</v>
      </c>
    </row>
    <row r="9" customFormat="false" ht="14.25" hidden="false" customHeight="false" outlineLevel="0" collapsed="false">
      <c r="B9" s="4" t="n">
        <v>43243</v>
      </c>
      <c r="C9" s="5" t="n">
        <v>646.67</v>
      </c>
      <c r="D9" s="5" t="n">
        <v>651.64</v>
      </c>
      <c r="E9" s="5" t="n">
        <v>572.95</v>
      </c>
      <c r="F9" s="6" t="n">
        <v>583.59</v>
      </c>
      <c r="G9" s="7" t="n">
        <v>2995430000</v>
      </c>
      <c r="H9" s="5" t="n">
        <v>64411000000</v>
      </c>
      <c r="I9" s="8" t="n">
        <f aca="false">(SUM(F10:F14))/5</f>
        <v>690.646</v>
      </c>
      <c r="J9" s="9" t="n">
        <f aca="false">(SUM(F10:F19))/10</f>
        <v>700.586</v>
      </c>
      <c r="K9" s="10" t="n">
        <f aca="false">(SUM(F10:F24))/15</f>
        <v>706.928</v>
      </c>
      <c r="L9" s="0" t="n">
        <f aca="false">((F10-L10)*$M$98)+L10</f>
        <v>684.049077140231</v>
      </c>
      <c r="M9" s="0" t="n">
        <f aca="false">((F10-M10)*$M$99)+M10</f>
        <v>695.317454744395</v>
      </c>
      <c r="N9" s="10" t="n">
        <f aca="false">((F10-N10)*$M$100)+N10</f>
        <v>698.579290345866</v>
      </c>
      <c r="O9" s="11" t="n">
        <f aca="false">((F10-O10)*$P$98)+O10</f>
        <v>697.541278993086</v>
      </c>
      <c r="P9" s="12" t="n">
        <f aca="false">((F10-P10)*$P$99)+P10</f>
        <v>688.088358048138</v>
      </c>
      <c r="Q9" s="12" t="n">
        <f aca="false">(O9-P9)</f>
        <v>9.45292094494755</v>
      </c>
      <c r="R9" s="14" t="n">
        <f aca="false">((Q10-R10)*$P$100)+R10</f>
        <v>25.4832623242655</v>
      </c>
      <c r="S9" s="16" t="n">
        <f aca="false">Q9-R9</f>
        <v>-16.030341379318</v>
      </c>
    </row>
    <row r="10" customFormat="false" ht="14.25" hidden="false" customHeight="false" outlineLevel="0" collapsed="false">
      <c r="B10" s="4" t="n">
        <v>43242</v>
      </c>
      <c r="C10" s="5" t="n">
        <v>700.18</v>
      </c>
      <c r="D10" s="5" t="n">
        <v>700.98</v>
      </c>
      <c r="E10" s="5" t="n">
        <v>644.03</v>
      </c>
      <c r="F10" s="6" t="n">
        <v>647.74</v>
      </c>
      <c r="G10" s="7" t="n">
        <v>2230470000</v>
      </c>
      <c r="H10" s="5" t="n">
        <v>69726300000</v>
      </c>
      <c r="I10" s="8" t="n">
        <f aca="false">(SUM(F11:F15))/5</f>
        <v>695.63</v>
      </c>
      <c r="J10" s="9" t="n">
        <f aca="false">(SUM(F11:F20))/10</f>
        <v>704.417</v>
      </c>
      <c r="K10" s="10" t="n">
        <f aca="false">(SUM(F11:F25))/15</f>
        <v>713.994</v>
      </c>
      <c r="L10" s="0" t="n">
        <f aca="false">((F11-L11)*$M$98)+L11</f>
        <v>702.203615710346</v>
      </c>
      <c r="M10" s="0" t="n">
        <f aca="false">((F11-M11)*$M$99)+M11</f>
        <v>705.890222465372</v>
      </c>
      <c r="N10" s="10" t="n">
        <f aca="false">((F11-N11)*$M$100)+N11</f>
        <v>705.842046109561</v>
      </c>
      <c r="O10" s="11" t="n">
        <f aca="false">((F11-O11)*$P$98)+O11</f>
        <v>706.596056991829</v>
      </c>
      <c r="P10" s="12" t="n">
        <f aca="false">((F11-P11)*$P$99)+P11</f>
        <v>691.316226691989</v>
      </c>
      <c r="Q10" s="12" t="n">
        <f aca="false">(O10-P10)</f>
        <v>15.2798302998394</v>
      </c>
      <c r="R10" s="14" t="n">
        <f aca="false">((Q11-R11)*$P$100)+R11</f>
        <v>28.034120330372</v>
      </c>
      <c r="S10" s="16" t="n">
        <f aca="false">Q10-R10</f>
        <v>-12.7542900305326</v>
      </c>
    </row>
    <row r="11" customFormat="false" ht="14.25" hidden="false" customHeight="false" outlineLevel="0" collapsed="false">
      <c r="B11" s="4" t="n">
        <v>43241</v>
      </c>
      <c r="C11" s="5" t="n">
        <v>717.19</v>
      </c>
      <c r="D11" s="5" t="n">
        <v>719.28</v>
      </c>
      <c r="E11" s="5" t="n">
        <v>692.49</v>
      </c>
      <c r="F11" s="6" t="n">
        <v>699.22</v>
      </c>
      <c r="G11" s="7" t="n">
        <v>2005170000</v>
      </c>
      <c r="H11" s="5" t="n">
        <v>71405800000</v>
      </c>
      <c r="I11" s="8" t="n">
        <f aca="false">(SUM(F12:F16))/5</f>
        <v>697.196</v>
      </c>
      <c r="J11" s="9" t="n">
        <f aca="false">(SUM(F12:F21))/10</f>
        <v>702.454</v>
      </c>
      <c r="K11" s="10" t="n">
        <f aca="false">(SUM(F12:F26))/15</f>
        <v>720.2</v>
      </c>
      <c r="L11" s="0" t="n">
        <f aca="false">((F12-L12)*$M$98)+L12</f>
        <v>703.69542356552</v>
      </c>
      <c r="M11" s="0" t="n">
        <f aca="false">((F12-M12)*$M$99)+M12</f>
        <v>707.372494124343</v>
      </c>
      <c r="N11" s="10" t="n">
        <f aca="false">((F12-N12)*$M$100)+N12</f>
        <v>706.788052696642</v>
      </c>
      <c r="O11" s="11" t="n">
        <f aca="false">((F12-O12)*$P$98)+O12</f>
        <v>707.93715826307</v>
      </c>
      <c r="P11" s="12" t="n">
        <f aca="false">((F12-P12)*$P$99)+P12</f>
        <v>690.683924827349</v>
      </c>
      <c r="Q11" s="12" t="n">
        <f aca="false">(O11-P11)</f>
        <v>17.2532334357219</v>
      </c>
      <c r="R11" s="14" t="n">
        <f aca="false">((Q12-R12)*$P$100)+R12</f>
        <v>30.7293420540346</v>
      </c>
      <c r="S11" s="16" t="n">
        <f aca="false">Q11-R11</f>
        <v>-13.4761086183127</v>
      </c>
    </row>
    <row r="12" customFormat="false" ht="14.25" hidden="false" customHeight="false" outlineLevel="0" collapsed="false">
      <c r="B12" s="4" t="n">
        <v>43240</v>
      </c>
      <c r="C12" s="5" t="n">
        <v>697.92</v>
      </c>
      <c r="D12" s="5" t="n">
        <v>723.75</v>
      </c>
      <c r="E12" s="5" t="n">
        <v>692.67</v>
      </c>
      <c r="F12" s="6" t="n">
        <v>715.37</v>
      </c>
      <c r="G12" s="7" t="n">
        <v>2156910000</v>
      </c>
      <c r="H12" s="5" t="n">
        <v>69472800000</v>
      </c>
      <c r="I12" s="8" t="n">
        <f aca="false">(SUM(F13:F17))/5</f>
        <v>695.896</v>
      </c>
      <c r="J12" s="9" t="n">
        <f aca="false">(SUM(F13:F22))/10</f>
        <v>703.645</v>
      </c>
      <c r="K12" s="10" t="n">
        <f aca="false">(SUM(F13:F27))/15</f>
        <v>726.916666666667</v>
      </c>
      <c r="L12" s="0" t="n">
        <f aca="false">((F13-L13)*$M$98)+L13</f>
        <v>697.858135348279</v>
      </c>
      <c r="M12" s="0" t="n">
        <f aca="false">((F13-M13)*$M$99)+M13</f>
        <v>705.595270596419</v>
      </c>
      <c r="N12" s="10" t="n">
        <f aca="false">((F13-N13)*$M$100)+N13</f>
        <v>705.562060224733</v>
      </c>
      <c r="O12" s="11" t="n">
        <f aca="false">((F13-O13)*$P$98)+O13</f>
        <v>706.58573249272</v>
      </c>
      <c r="P12" s="12" t="n">
        <f aca="false">((F13-P13)*$P$99)+P13</f>
        <v>688.709038813536</v>
      </c>
      <c r="Q12" s="12" t="n">
        <f aca="false">(O12-P12)</f>
        <v>17.8766936791832</v>
      </c>
      <c r="R12" s="14" t="n">
        <f aca="false">((Q13-R13)*$P$100)+R13</f>
        <v>33.9425041477474</v>
      </c>
      <c r="S12" s="16" t="n">
        <f aca="false">Q12-R12</f>
        <v>-16.0658104685642</v>
      </c>
    </row>
    <row r="13" customFormat="false" ht="14.25" hidden="false" customHeight="false" outlineLevel="0" collapsed="false">
      <c r="B13" s="4" t="n">
        <v>43239</v>
      </c>
      <c r="C13" s="5" t="n">
        <v>695.07</v>
      </c>
      <c r="D13" s="5" t="n">
        <v>715.58</v>
      </c>
      <c r="E13" s="5" t="n">
        <v>686.79</v>
      </c>
      <c r="F13" s="6" t="n">
        <v>696.53</v>
      </c>
      <c r="G13" s="7" t="n">
        <v>2021550000</v>
      </c>
      <c r="H13" s="5" t="n">
        <v>69174600000</v>
      </c>
      <c r="I13" s="8" t="n">
        <f aca="false">(SUM(F14:F18))/5</f>
        <v>702.7</v>
      </c>
      <c r="J13" s="9" t="n">
        <f aca="false">(SUM(F14:F23))/10</f>
        <v>709.22</v>
      </c>
      <c r="K13" s="10" t="n">
        <f aca="false">(SUM(F14:F28))/15</f>
        <v>732.856</v>
      </c>
      <c r="L13" s="0" t="n">
        <f aca="false">((F14-L14)*$M$98)+L14</f>
        <v>698.522203022419</v>
      </c>
      <c r="M13" s="0" t="n">
        <f aca="false">((F14-M14)*$M$99)+M14</f>
        <v>707.609775173401</v>
      </c>
      <c r="N13" s="10" t="n">
        <f aca="false">((F14-N14)*$M$100)+N14</f>
        <v>706.852354542552</v>
      </c>
      <c r="O13" s="11" t="n">
        <f aca="false">((F14-O14)*$P$98)+O14</f>
        <v>708.414047491396</v>
      </c>
      <c r="P13" s="12" t="n">
        <f aca="false">((F14-P14)*$P$99)+P14</f>
        <v>688.083361918619</v>
      </c>
      <c r="Q13" s="12" t="n">
        <f aca="false">(O13-P13)</f>
        <v>20.3306855727766</v>
      </c>
      <c r="R13" s="14" t="n">
        <f aca="false">((Q14-R14)*$P$100)+R14</f>
        <v>37.3454587914901</v>
      </c>
      <c r="S13" s="16" t="n">
        <f aca="false">Q13-R13</f>
        <v>-17.0147732187135</v>
      </c>
    </row>
    <row r="14" customFormat="false" ht="14.25" hidden="false" customHeight="false" outlineLevel="0" collapsed="false">
      <c r="B14" s="4" t="n">
        <v>43238</v>
      </c>
      <c r="C14" s="5" t="n">
        <v>672.1</v>
      </c>
      <c r="D14" s="5" t="n">
        <v>695.03</v>
      </c>
      <c r="E14" s="5" t="n">
        <v>663.81</v>
      </c>
      <c r="F14" s="6" t="n">
        <v>694.37</v>
      </c>
      <c r="G14" s="7" t="n">
        <v>2305740000</v>
      </c>
      <c r="H14" s="5" t="n">
        <v>66874700000</v>
      </c>
      <c r="I14" s="8" t="n">
        <f aca="false">(SUM(F15:F19))/5</f>
        <v>710.526</v>
      </c>
      <c r="J14" s="9" t="n">
        <f aca="false">(SUM(F15:F24))/10</f>
        <v>715.069</v>
      </c>
      <c r="K14" s="10" t="n">
        <f aca="false">(SUM(F15:F29))/15</f>
        <v>738.534</v>
      </c>
      <c r="L14" s="0" t="n">
        <f aca="false">((F15-L15)*$M$98)+L15</f>
        <v>700.598304533629</v>
      </c>
      <c r="M14" s="0" t="n">
        <f aca="false">((F15-M15)*$M$99)+M15</f>
        <v>710.551947434157</v>
      </c>
      <c r="N14" s="10" t="n">
        <f aca="false">((F15-N15)*$M$100)+N15</f>
        <v>708.635548048631</v>
      </c>
      <c r="O14" s="11" t="n">
        <f aca="false">((F15-O15)*$P$98)+O15</f>
        <v>710.96751067165</v>
      </c>
      <c r="P14" s="12" t="n">
        <f aca="false">((F15-P15)*$P$99)+P15</f>
        <v>687.580430872109</v>
      </c>
      <c r="Q14" s="12" t="n">
        <f aca="false">(O14-P14)</f>
        <v>23.3870797995409</v>
      </c>
      <c r="R14" s="14" t="n">
        <f aca="false">((Q15-R15)*$P$100)+R15</f>
        <v>40.8350535394774</v>
      </c>
      <c r="S14" s="16" t="n">
        <f aca="false">Q14-R14</f>
        <v>-17.4479737399366</v>
      </c>
    </row>
    <row r="15" customFormat="false" ht="14.25" hidden="false" customHeight="false" outlineLevel="0" collapsed="false">
      <c r="B15" s="4" t="n">
        <v>43237</v>
      </c>
      <c r="C15" s="5" t="n">
        <v>708.72</v>
      </c>
      <c r="D15" s="5" t="n">
        <v>718.83</v>
      </c>
      <c r="E15" s="5" t="n">
        <v>668.83</v>
      </c>
      <c r="F15" s="6" t="n">
        <v>672.66</v>
      </c>
      <c r="G15" s="7" t="n">
        <v>2350620000</v>
      </c>
      <c r="H15" s="5" t="n">
        <v>70503400000</v>
      </c>
      <c r="I15" s="8" t="n">
        <f aca="false">(SUM(F16:F20))/5</f>
        <v>713.204</v>
      </c>
      <c r="J15" s="9" t="n">
        <f aca="false">(SUM(F16:F25))/10</f>
        <v>723.176</v>
      </c>
      <c r="K15" s="10" t="n">
        <f aca="false">(SUM(F16:F30))/15</f>
        <v>739.5</v>
      </c>
      <c r="L15" s="0" t="n">
        <f aca="false">((F16-L16)*$M$98)+L16</f>
        <v>714.567456800443</v>
      </c>
      <c r="M15" s="0" t="n">
        <f aca="false">((F16-M16)*$M$99)+M16</f>
        <v>718.972380197303</v>
      </c>
      <c r="N15" s="10" t="n">
        <f aca="false">((F16-N16)*$M$100)+N16</f>
        <v>713.774912055578</v>
      </c>
      <c r="O15" s="11" t="n">
        <f aca="false">((F16-O16)*$P$98)+O16</f>
        <v>717.93251261195</v>
      </c>
      <c r="P15" s="12" t="n">
        <f aca="false">((F16-P16)*$P$99)+P16</f>
        <v>688.774065341878</v>
      </c>
      <c r="Q15" s="12" t="n">
        <f aca="false">(O15-P15)</f>
        <v>29.1584472700722</v>
      </c>
      <c r="R15" s="14" t="n">
        <f aca="false">((Q16-R16)*$P$100)+R16</f>
        <v>43.7542051068287</v>
      </c>
      <c r="S15" s="16" t="n">
        <f aca="false">Q15-R15</f>
        <v>-14.5957578367565</v>
      </c>
    </row>
    <row r="16" customFormat="false" ht="14.25" hidden="false" customHeight="false" outlineLevel="0" collapsed="false">
      <c r="B16" s="4" t="n">
        <v>43236</v>
      </c>
      <c r="C16" s="5" t="n">
        <v>708.09</v>
      </c>
      <c r="D16" s="5" t="n">
        <v>710.2</v>
      </c>
      <c r="E16" s="5" t="n">
        <v>682.54</v>
      </c>
      <c r="F16" s="6" t="n">
        <v>707.05</v>
      </c>
      <c r="G16" s="7" t="n">
        <v>2476130000</v>
      </c>
      <c r="H16" s="5" t="n">
        <v>70426200000</v>
      </c>
      <c r="I16" s="8" t="n">
        <f aca="false">(SUM(F17:F21))/5</f>
        <v>707.712</v>
      </c>
      <c r="J16" s="9" t="n">
        <f aca="false">(SUM(F17:F26))/10</f>
        <v>731.702</v>
      </c>
      <c r="K16" s="10" t="n">
        <f aca="false">(SUM(F17:F31))/15</f>
        <v>737.270666666667</v>
      </c>
      <c r="L16" s="0" t="n">
        <f aca="false">((F17-L17)*$M$98)+L17</f>
        <v>718.326185200665</v>
      </c>
      <c r="M16" s="0" t="n">
        <f aca="false">((F17-M17)*$M$99)+M17</f>
        <v>721.621798018927</v>
      </c>
      <c r="N16" s="10" t="n">
        <f aca="false">((F17-N17)*$M$100)+N17</f>
        <v>714.735613777804</v>
      </c>
      <c r="O16" s="11" t="n">
        <f aca="false">((F17-O17)*$P$98)+O17</f>
        <v>719.911151268668</v>
      </c>
      <c r="P16" s="12" t="n">
        <f aca="false">((F17-P17)*$P$99)+P17</f>
        <v>687.311990569228</v>
      </c>
      <c r="Q16" s="12" t="n">
        <f aca="false">(O16-P16)</f>
        <v>32.5991606994402</v>
      </c>
      <c r="R16" s="14" t="n">
        <f aca="false">((Q17-R17)*$P$100)+R17</f>
        <v>46.5429662086759</v>
      </c>
      <c r="S16" s="16" t="n">
        <f aca="false">Q16-R16</f>
        <v>-13.9438055092357</v>
      </c>
    </row>
    <row r="17" customFormat="false" ht="14.25" hidden="false" customHeight="false" outlineLevel="0" collapsed="false">
      <c r="B17" s="4" t="n">
        <v>43235</v>
      </c>
      <c r="C17" s="5" t="n">
        <v>731.14</v>
      </c>
      <c r="D17" s="5" t="n">
        <v>739.05</v>
      </c>
      <c r="E17" s="5" t="n">
        <v>701</v>
      </c>
      <c r="F17" s="6" t="n">
        <v>708.87</v>
      </c>
      <c r="G17" s="7" t="n">
        <v>2523070000</v>
      </c>
      <c r="H17" s="5" t="n">
        <v>72704300000</v>
      </c>
      <c r="I17" s="8" t="n">
        <f aca="false">(SUM(F18:F22))/5</f>
        <v>711.394</v>
      </c>
      <c r="J17" s="9" t="n">
        <f aca="false">(SUM(F18:F27))/10</f>
        <v>742.427</v>
      </c>
      <c r="K17" s="10" t="n">
        <f aca="false">(SUM(F18:F32))/15</f>
        <v>734.674</v>
      </c>
      <c r="L17" s="0" t="n">
        <f aca="false">((F18-L18)*$M$98)+L18</f>
        <v>723.054277800997</v>
      </c>
      <c r="M17" s="0" t="n">
        <f aca="false">((F18-M18)*$M$99)+M18</f>
        <v>724.455530912021</v>
      </c>
      <c r="N17" s="10" t="n">
        <f aca="false">((F18-N18)*$M$100)+N18</f>
        <v>715.573558603204</v>
      </c>
      <c r="O17" s="11" t="n">
        <f aca="false">((F18-O18)*$P$98)+O18</f>
        <v>721.918633317517</v>
      </c>
      <c r="P17" s="12" t="n">
        <f aca="false">((F18-P18)*$P$99)+P18</f>
        <v>685.587349814766</v>
      </c>
      <c r="Q17" s="12" t="n">
        <f aca="false">(O17-P17)</f>
        <v>36.3312835027507</v>
      </c>
      <c r="R17" s="14" t="n">
        <f aca="false">((Q18-R18)*$P$100)+R18</f>
        <v>49.0958868851572</v>
      </c>
      <c r="S17" s="16" t="n">
        <f aca="false">Q17-R17</f>
        <v>-12.7646033824065</v>
      </c>
    </row>
    <row r="18" customFormat="false" ht="14.25" hidden="false" customHeight="false" outlineLevel="0" collapsed="false">
      <c r="B18" s="4" t="n">
        <v>43234</v>
      </c>
      <c r="C18" s="5" t="n">
        <v>732.73</v>
      </c>
      <c r="D18" s="5" t="n">
        <v>742.17</v>
      </c>
      <c r="E18" s="5" t="n">
        <v>695.79</v>
      </c>
      <c r="F18" s="6" t="n">
        <v>730.55</v>
      </c>
      <c r="G18" s="7" t="n">
        <v>3005110000</v>
      </c>
      <c r="H18" s="5" t="n">
        <v>72847500000</v>
      </c>
      <c r="I18" s="8" t="n">
        <f aca="false">(SUM(F19:F23))/5</f>
        <v>715.74</v>
      </c>
      <c r="J18" s="9" t="n">
        <f aca="false">(SUM(F19:F28))/10</f>
        <v>747.934</v>
      </c>
      <c r="K18" s="10" t="n">
        <f aca="false">(SUM(F19:F33))/15</f>
        <v>731.896</v>
      </c>
      <c r="L18" s="0" t="n">
        <f aca="false">((F19-L19)*$M$98)+L19</f>
        <v>719.306416701496</v>
      </c>
      <c r="M18" s="0" t="n">
        <f aca="false">((F19-M19)*$M$99)+M19</f>
        <v>723.101204448026</v>
      </c>
      <c r="N18" s="10" t="n">
        <f aca="false">((F19-N19)*$M$100)+N19</f>
        <v>713.434066975091</v>
      </c>
      <c r="O18" s="11" t="n">
        <f aca="false">((F19-O19)*$P$98)+O19</f>
        <v>720.349293920702</v>
      </c>
      <c r="P18" s="12" t="n">
        <f aca="false">((F19-P19)*$P$99)+P19</f>
        <v>681.990337799947</v>
      </c>
      <c r="Q18" s="12" t="n">
        <f aca="false">(O18-P18)</f>
        <v>38.3589561207542</v>
      </c>
      <c r="R18" s="14" t="n">
        <f aca="false">((Q19-R19)*$P$100)+R19</f>
        <v>51.7801195762579</v>
      </c>
      <c r="S18" s="16" t="n">
        <f aca="false">Q18-R18</f>
        <v>-13.4211634555037</v>
      </c>
    </row>
    <row r="19" customFormat="false" ht="14.25" hidden="false" customHeight="false" outlineLevel="0" collapsed="false">
      <c r="B19" s="4" t="n">
        <v>43233</v>
      </c>
      <c r="C19" s="5" t="n">
        <v>687.18</v>
      </c>
      <c r="D19" s="5" t="n">
        <v>741.31</v>
      </c>
      <c r="E19" s="5" t="n">
        <v>675.32</v>
      </c>
      <c r="F19" s="6" t="n">
        <v>733.5</v>
      </c>
      <c r="G19" s="7" t="n">
        <v>2362500000</v>
      </c>
      <c r="H19" s="5" t="n">
        <v>68304000000</v>
      </c>
      <c r="I19" s="8" t="n">
        <f aca="false">(SUM(F20:F24))/5</f>
        <v>719.612</v>
      </c>
      <c r="J19" s="9" t="n">
        <f aca="false">(SUM(F20:F29))/10</f>
        <v>752.538</v>
      </c>
      <c r="K19" s="10" t="n">
        <f aca="false">(SUM(F20:F34))/15</f>
        <v>728.574666666667</v>
      </c>
      <c r="L19" s="0" t="n">
        <f aca="false">((F20-L20)*$M$98)+L20</f>
        <v>712.209625052244</v>
      </c>
      <c r="M19" s="0" t="n">
        <f aca="false">((F20-M20)*$M$99)+M20</f>
        <v>720.790360992032</v>
      </c>
      <c r="N19" s="10" t="n">
        <f aca="false">((F20-N20)*$M$100)+N20</f>
        <v>710.567505114389</v>
      </c>
      <c r="O19" s="11" t="n">
        <f aca="false">((F20-O20)*$P$98)+O20</f>
        <v>717.958256451738</v>
      </c>
      <c r="P19" s="12" t="n">
        <f aca="false">((F20-P20)*$P$99)+P20</f>
        <v>677.869564823943</v>
      </c>
      <c r="Q19" s="12" t="n">
        <f aca="false">(O19-P19)</f>
        <v>40.0886916277951</v>
      </c>
      <c r="R19" s="14" t="n">
        <f aca="false">((Q20-R20)*$P$100)+R20</f>
        <v>54.7029765633736</v>
      </c>
      <c r="S19" s="16" t="n">
        <f aca="false">Q19-R19</f>
        <v>-14.6142849355785</v>
      </c>
    </row>
    <row r="20" customFormat="false" ht="14.25" hidden="false" customHeight="false" outlineLevel="0" collapsed="false">
      <c r="B20" s="4" t="n">
        <v>43232</v>
      </c>
      <c r="C20" s="5" t="n">
        <v>679.88</v>
      </c>
      <c r="D20" s="5" t="n">
        <v>691.41</v>
      </c>
      <c r="E20" s="5" t="n">
        <v>644.07</v>
      </c>
      <c r="F20" s="6" t="n">
        <v>686.05</v>
      </c>
      <c r="G20" s="7" t="n">
        <v>2668480000</v>
      </c>
      <c r="H20" s="5" t="n">
        <v>67564600000</v>
      </c>
      <c r="I20" s="8" t="n">
        <f aca="false">(SUM(F21:F25))/5</f>
        <v>733.148</v>
      </c>
      <c r="J20" s="9" t="n">
        <f aca="false">(SUM(F21:F30))/10</f>
        <v>752.648</v>
      </c>
      <c r="K20" s="10" t="n">
        <f aca="false">(SUM(F21:F35))/15</f>
        <v>725.973333333333</v>
      </c>
      <c r="L20" s="0" t="n">
        <f aca="false">((F21-L21)*$M$98)+L21</f>
        <v>725.289437578365</v>
      </c>
      <c r="M20" s="0" t="n">
        <f aca="false">((F21-M21)*$M$99)+M21</f>
        <v>728.510441212483</v>
      </c>
      <c r="N20" s="10" t="n">
        <f aca="false">((F21-N21)*$M$100)+N21</f>
        <v>714.070005845016</v>
      </c>
      <c r="O20" s="11" t="n">
        <f aca="false">((F21-O21)*$P$98)+O21</f>
        <v>723.759757624782</v>
      </c>
      <c r="P20" s="12" t="n">
        <f aca="false">((F21-P21)*$P$99)+P21</f>
        <v>677.215130009859</v>
      </c>
      <c r="Q20" s="12" t="n">
        <f aca="false">(O20-P20)</f>
        <v>46.544627614923</v>
      </c>
      <c r="R20" s="14" t="n">
        <f aca="false">((Q21-R21)*$P$100)+R21</f>
        <v>56.7425638004863</v>
      </c>
      <c r="S20" s="16" t="n">
        <f aca="false">Q20-R20</f>
        <v>-10.1979361855633</v>
      </c>
    </row>
    <row r="21" customFormat="false" ht="14.25" hidden="false" customHeight="false" outlineLevel="0" collapsed="false">
      <c r="B21" s="4" t="n">
        <v>43231</v>
      </c>
      <c r="C21" s="5" t="n">
        <v>727.01</v>
      </c>
      <c r="D21" s="5" t="n">
        <v>736.98</v>
      </c>
      <c r="E21" s="5" t="n">
        <v>669.83</v>
      </c>
      <c r="F21" s="6" t="n">
        <v>679.59</v>
      </c>
      <c r="G21" s="7" t="n">
        <v>3290080000</v>
      </c>
      <c r="H21" s="5" t="n">
        <v>72233800000</v>
      </c>
      <c r="I21" s="8" t="n">
        <f aca="false">(SUM(F22:F26))/5</f>
        <v>755.692</v>
      </c>
      <c r="J21" s="9" t="n">
        <f aca="false">(SUM(F22:F31))/10</f>
        <v>752.05</v>
      </c>
      <c r="K21" s="10" t="n">
        <f aca="false">(SUM(F22:F36))/15</f>
        <v>724.854666666667</v>
      </c>
      <c r="L21" s="0" t="n">
        <f aca="false">((F22-L22)*$M$98)+L22</f>
        <v>748.139156367548</v>
      </c>
      <c r="M21" s="0" t="n">
        <f aca="false">((F22-M22)*$M$99)+M22</f>
        <v>739.381650370813</v>
      </c>
      <c r="N21" s="10" t="n">
        <f aca="false">((F22-N22)*$M$100)+N22</f>
        <v>718.995720965733</v>
      </c>
      <c r="O21" s="11" t="n">
        <f aca="false">((F22-O22)*$P$98)+O22</f>
        <v>731.790622647469</v>
      </c>
      <c r="P21" s="12" t="n">
        <f aca="false">((F22-P22)*$P$99)+P22</f>
        <v>677.025140410647</v>
      </c>
      <c r="Q21" s="12" t="n">
        <f aca="false">(O21-P21)</f>
        <v>54.7654822368219</v>
      </c>
      <c r="R21" s="14" t="n">
        <f aca="false">((Q22-R22)*$P$100)+R22</f>
        <v>57.2368341914024</v>
      </c>
      <c r="S21" s="16" t="n">
        <f aca="false">Q21-R21</f>
        <v>-2.47135195458048</v>
      </c>
    </row>
    <row r="22" customFormat="false" ht="14.25" hidden="false" customHeight="false" outlineLevel="0" collapsed="false">
      <c r="B22" s="4" t="n">
        <v>43230</v>
      </c>
      <c r="C22" s="5" t="n">
        <v>752.58</v>
      </c>
      <c r="D22" s="5" t="n">
        <v>766.75</v>
      </c>
      <c r="E22" s="5" t="n">
        <v>726.66</v>
      </c>
      <c r="F22" s="6" t="n">
        <v>727.28</v>
      </c>
      <c r="G22" s="7" t="n">
        <v>2748950000</v>
      </c>
      <c r="H22" s="5" t="n">
        <v>74758700000</v>
      </c>
      <c r="I22" s="8" t="n">
        <f aca="false">(SUM(F23:F27))/5</f>
        <v>773.46</v>
      </c>
      <c r="J22" s="9" t="n">
        <f aca="false">(SUM(F23:F32))/10</f>
        <v>746.314</v>
      </c>
      <c r="K22" s="10" t="n">
        <f aca="false">(SUM(F23:F37))/15</f>
        <v>717.397333333333</v>
      </c>
      <c r="L22" s="0" t="n">
        <f aca="false">((F23-L23)*$M$98)+L23</f>
        <v>758.568734551322</v>
      </c>
      <c r="M22" s="0" t="n">
        <f aca="false">((F23-M23)*$M$99)+M23</f>
        <v>742.070906008771</v>
      </c>
      <c r="N22" s="10" t="n">
        <f aca="false">((F23-N23)*$M$100)+N23</f>
        <v>717.812252532266</v>
      </c>
      <c r="O22" s="11" t="n">
        <f aca="false">((F23-O23)*$P$98)+O23</f>
        <v>732.6107358561</v>
      </c>
      <c r="P22" s="12" t="n">
        <f aca="false">((F23-P23)*$P$99)+P23</f>
        <v>673.004751643499</v>
      </c>
      <c r="Q22" s="12" t="n">
        <f aca="false">(O22-P22)</f>
        <v>59.6059842126008</v>
      </c>
      <c r="R22" s="14" t="n">
        <f aca="false">((Q23-R23)*$P$100)+R23</f>
        <v>56.6445466861027</v>
      </c>
      <c r="S22" s="16" t="n">
        <f aca="false">Q22-R22</f>
        <v>2.96143752649805</v>
      </c>
    </row>
    <row r="23" customFormat="false" ht="14.25" hidden="false" customHeight="false" outlineLevel="0" collapsed="false">
      <c r="B23" s="4" t="n">
        <v>43229</v>
      </c>
      <c r="C23" s="5" t="n">
        <v>752.9</v>
      </c>
      <c r="D23" s="5" t="n">
        <v>759.53</v>
      </c>
      <c r="E23" s="5" t="n">
        <v>718.47</v>
      </c>
      <c r="F23" s="6" t="n">
        <v>752.28</v>
      </c>
      <c r="G23" s="7" t="n">
        <v>2877870000</v>
      </c>
      <c r="H23" s="5" t="n">
        <v>74775300000</v>
      </c>
      <c r="I23" s="8" t="n">
        <f aca="false">(SUM(F24:F28))/5</f>
        <v>780.128</v>
      </c>
      <c r="J23" s="9" t="n">
        <f aca="false">(SUM(F24:F33))/10</f>
        <v>739.974</v>
      </c>
      <c r="K23" s="10" t="n">
        <f aca="false">(SUM(F24:F38))/15</f>
        <v>714.456</v>
      </c>
      <c r="L23" s="0" t="n">
        <f aca="false">((F24-L24)*$M$98)+L24</f>
        <v>761.713101826983</v>
      </c>
      <c r="M23" s="0" t="n">
        <f aca="false">((F24-M24)*$M$99)+M24</f>
        <v>739.802218455165</v>
      </c>
      <c r="N23" s="10" t="n">
        <f aca="false">((F24-N24)*$M$100)+N24</f>
        <v>712.888288608304</v>
      </c>
      <c r="O23" s="11" t="n">
        <f aca="false">((F24-O24)*$P$98)+O24</f>
        <v>729.034506011754</v>
      </c>
      <c r="P23" s="12" t="n">
        <f aca="false">((F24-P24)*$P$99)+P24</f>
        <v>666.662731774979</v>
      </c>
      <c r="Q23" s="12" t="n">
        <f aca="false">(O23-P23)</f>
        <v>62.3717742367754</v>
      </c>
      <c r="R23" s="14" t="n">
        <f aca="false">((Q24-R24)*$P$100)+R24</f>
        <v>55.2127397984346</v>
      </c>
      <c r="S23" s="16" t="n">
        <f aca="false">Q23-R23</f>
        <v>7.15903443834085</v>
      </c>
    </row>
    <row r="24" customFormat="false" ht="14.25" hidden="false" customHeight="false" outlineLevel="0" collapsed="false">
      <c r="B24" s="4" t="n">
        <v>43228</v>
      </c>
      <c r="C24" s="5" t="n">
        <v>755.01</v>
      </c>
      <c r="D24" s="5" t="n">
        <v>774.25</v>
      </c>
      <c r="E24" s="5" t="n">
        <v>728.13</v>
      </c>
      <c r="F24" s="6" t="n">
        <v>752.86</v>
      </c>
      <c r="G24" s="7" t="n">
        <v>2920490000</v>
      </c>
      <c r="H24" s="5" t="n">
        <v>74969200000</v>
      </c>
      <c r="I24" s="8" t="n">
        <f aca="false">(SUM(F25:F29))/5</f>
        <v>785.464</v>
      </c>
      <c r="J24" s="9" t="n">
        <f aca="false">(SUM(F25:F34))/10</f>
        <v>733.056</v>
      </c>
      <c r="K24" s="10" t="n">
        <f aca="false">(SUM(F25:F39))/15</f>
        <v>707.102</v>
      </c>
      <c r="L24" s="0" t="n">
        <f aca="false">((F25-L25)*$M$98)+L25</f>
        <v>766.139652740475</v>
      </c>
      <c r="M24" s="0" t="n">
        <f aca="false">((F25-M25)*$M$99)+M25</f>
        <v>736.900489222979</v>
      </c>
      <c r="N24" s="10" t="n">
        <f aca="false">((F25-N25)*$M$100)+N25</f>
        <v>707.178044123776</v>
      </c>
      <c r="O24" s="11" t="n">
        <f aca="false">((F25-O25)*$P$98)+O25</f>
        <v>724.702598013891</v>
      </c>
      <c r="P24" s="12" t="n">
        <f aca="false">((F25-P25)*$P$99)+P25</f>
        <v>659.766950316977</v>
      </c>
      <c r="Q24" s="12" t="n">
        <f aca="false">(O24-P24)</f>
        <v>64.9356476969142</v>
      </c>
      <c r="R24" s="14" t="n">
        <f aca="false">((Q25-R25)*$P$100)+R25</f>
        <v>52.7820128238147</v>
      </c>
      <c r="S24" s="16" t="n">
        <f aca="false">Q24-R24</f>
        <v>12.1536348730995</v>
      </c>
    </row>
    <row r="25" customFormat="false" ht="14.25" hidden="false" customHeight="false" outlineLevel="0" collapsed="false">
      <c r="B25" s="4" t="n">
        <v>43227</v>
      </c>
      <c r="C25" s="5" t="n">
        <v>793.34</v>
      </c>
      <c r="D25" s="5" t="n">
        <v>795.76</v>
      </c>
      <c r="E25" s="5" t="n">
        <v>710.18</v>
      </c>
      <c r="F25" s="6" t="n">
        <v>753.73</v>
      </c>
      <c r="G25" s="7" t="n">
        <v>4316120000</v>
      </c>
      <c r="H25" s="5" t="n">
        <v>78758700000</v>
      </c>
      <c r="I25" s="8" t="n">
        <f aca="false">(SUM(F26:F30))/5</f>
        <v>772.148</v>
      </c>
      <c r="J25" s="9" t="n">
        <f aca="false">(SUM(F26:F35))/10</f>
        <v>722.386</v>
      </c>
      <c r="K25" s="10" t="n">
        <f aca="false">(SUM(F26:F40))/15</f>
        <v>698.310666666667</v>
      </c>
      <c r="L25" s="0" t="n">
        <f aca="false">((F26-L26)*$M$98)+L26</f>
        <v>772.344479110712</v>
      </c>
      <c r="M25" s="0" t="n">
        <f aca="false">((F26-M26)*$M$99)+M26</f>
        <v>733.160597939196</v>
      </c>
      <c r="N25" s="10" t="n">
        <f aca="false">((F26-N26)*$M$100)+N26</f>
        <v>700.527764712887</v>
      </c>
      <c r="O25" s="11" t="n">
        <f aca="false">((F26-O26)*$P$98)+O26</f>
        <v>719.424888561872</v>
      </c>
      <c r="P25" s="12" t="n">
        <f aca="false">((F26-P26)*$P$99)+P26</f>
        <v>652.249906342335</v>
      </c>
      <c r="Q25" s="12" t="n">
        <f aca="false">(O25-P25)</f>
        <v>67.1749822195363</v>
      </c>
      <c r="R25" s="14" t="n">
        <f aca="false">((Q26-R26)*$P$100)+R26</f>
        <v>49.1837704748842</v>
      </c>
      <c r="S25" s="16" t="n">
        <f aca="false">Q25-R25</f>
        <v>17.9912117446521</v>
      </c>
    </row>
    <row r="26" customFormat="false" ht="14.25" hidden="false" customHeight="false" outlineLevel="0" collapsed="false">
      <c r="B26" s="4" t="n">
        <v>43226</v>
      </c>
      <c r="C26" s="5" t="n">
        <v>816.09</v>
      </c>
      <c r="D26" s="5" t="n">
        <v>835.06</v>
      </c>
      <c r="E26" s="5" t="n">
        <v>764.88</v>
      </c>
      <c r="F26" s="6" t="n">
        <v>792.31</v>
      </c>
      <c r="G26" s="7" t="n">
        <v>3105570000</v>
      </c>
      <c r="H26" s="5" t="n">
        <v>81000200000</v>
      </c>
      <c r="I26" s="8" t="n">
        <f aca="false">(SUM(F27:F31))/5</f>
        <v>748.408</v>
      </c>
      <c r="J26" s="9" t="n">
        <f aca="false">(SUM(F27:F36))/10</f>
        <v>709.436</v>
      </c>
      <c r="K26" s="10" t="n">
        <f aca="false">(SUM(F27:F41))/15</f>
        <v>685.85</v>
      </c>
      <c r="L26" s="0" t="n">
        <f aca="false">((F27-L27)*$M$98)+L27</f>
        <v>762.361718666068</v>
      </c>
      <c r="M26" s="0" t="n">
        <f aca="false">((F27-M27)*$M$99)+M27</f>
        <v>720.016286370129</v>
      </c>
      <c r="N26" s="10" t="n">
        <f aca="false">((F27-N27)*$M$100)+N27</f>
        <v>687.416016814728</v>
      </c>
      <c r="O26" s="11" t="n">
        <f aca="false">((F27-O27)*$P$98)+O27</f>
        <v>706.173050118576</v>
      </c>
      <c r="P26" s="12" t="n">
        <f aca="false">((F27-P27)*$P$99)+P27</f>
        <v>641.045098849722</v>
      </c>
      <c r="Q26" s="12" t="n">
        <f aca="false">(O26-P26)</f>
        <v>65.1279512688535</v>
      </c>
      <c r="R26" s="14" t="n">
        <f aca="false">((Q27-R27)*$P$100)+R27</f>
        <v>45.1977252763919</v>
      </c>
      <c r="S26" s="16" t="n">
        <f aca="false">Q26-R26</f>
        <v>19.9302259924616</v>
      </c>
    </row>
    <row r="27" customFormat="false" ht="14.25" hidden="false" customHeight="false" outlineLevel="0" collapsed="false">
      <c r="B27" s="4" t="n">
        <v>43225</v>
      </c>
      <c r="C27" s="5" t="n">
        <v>784.58</v>
      </c>
      <c r="D27" s="5" t="n">
        <v>827.46</v>
      </c>
      <c r="E27" s="5" t="n">
        <v>784.24</v>
      </c>
      <c r="F27" s="6" t="n">
        <v>816.12</v>
      </c>
      <c r="G27" s="7" t="n">
        <v>3035040000</v>
      </c>
      <c r="H27" s="5" t="n">
        <v>77857000000</v>
      </c>
      <c r="I27" s="8" t="n">
        <f aca="false">(SUM(F28:F32))/5</f>
        <v>719.168</v>
      </c>
      <c r="J27" s="9" t="n">
        <f aca="false">(SUM(F28:F37))/10</f>
        <v>689.366</v>
      </c>
      <c r="K27" s="10" t="n">
        <f aca="false">(SUM(F28:F42))/15</f>
        <v>672.49</v>
      </c>
      <c r="L27" s="0" t="n">
        <f aca="false">((F28-L28)*$M$98)+L28</f>
        <v>735.482577999103</v>
      </c>
      <c r="M27" s="0" t="n">
        <f aca="false">((F28-M28)*$M$99)+M28</f>
        <v>698.659905563491</v>
      </c>
      <c r="N27" s="10" t="n">
        <f aca="false">((F28-N28)*$M$100)+N28</f>
        <v>669.029733502547</v>
      </c>
      <c r="O27" s="11" t="n">
        <f aca="false">((F28-O28)*$P$98)+O28</f>
        <v>686.18269559468</v>
      </c>
      <c r="P27" s="12" t="n">
        <f aca="false">((F28-P28)*$P$99)+P28</f>
        <v>627.0391067577</v>
      </c>
      <c r="Q27" s="12" t="n">
        <f aca="false">(O27-P27)</f>
        <v>59.1435888369804</v>
      </c>
      <c r="R27" s="14" t="n">
        <f aca="false">((Q28-R28)*$P$100)+R28</f>
        <v>41.7112593862448</v>
      </c>
      <c r="S27" s="16" t="n">
        <f aca="false">Q27-R27</f>
        <v>17.4323294507356</v>
      </c>
    </row>
    <row r="28" customFormat="false" ht="14.25" hidden="false" customHeight="false" outlineLevel="0" collapsed="false">
      <c r="B28" s="4" t="n">
        <v>43224</v>
      </c>
      <c r="C28" s="5" t="n">
        <v>776.78</v>
      </c>
      <c r="D28" s="5" t="n">
        <v>803.75</v>
      </c>
      <c r="E28" s="5" t="n">
        <v>762.63</v>
      </c>
      <c r="F28" s="6" t="n">
        <v>785.62</v>
      </c>
      <c r="G28" s="7" t="n">
        <v>3533410000</v>
      </c>
      <c r="H28" s="5" t="n">
        <v>77066200000</v>
      </c>
      <c r="I28" s="8" t="n">
        <f aca="false">(SUM(F29:F33))/5</f>
        <v>699.82</v>
      </c>
      <c r="J28" s="9" t="n">
        <f aca="false">(SUM(F29:F38))/10</f>
        <v>681.62</v>
      </c>
      <c r="K28" s="10" t="n">
        <f aca="false">(SUM(F29:F43))/15</f>
        <v>657.974666666667</v>
      </c>
      <c r="L28" s="0" t="n">
        <f aca="false">((F29-L29)*$M$98)+L29</f>
        <v>710.413866998654</v>
      </c>
      <c r="M28" s="0" t="n">
        <f aca="false">((F29-M29)*$M$99)+M29</f>
        <v>679.335440133156</v>
      </c>
      <c r="N28" s="10" t="n">
        <f aca="false">((F29-N29)*$M$100)+N29</f>
        <v>652.373981145768</v>
      </c>
      <c r="O28" s="11" t="n">
        <f aca="false">((F29-O29)*$P$98)+O29</f>
        <v>668.103185702804</v>
      </c>
      <c r="P28" s="12" t="n">
        <f aca="false">((F29-P29)*$P$99)+P29</f>
        <v>614.352635298316</v>
      </c>
      <c r="Q28" s="12" t="n">
        <f aca="false">(O28-P28)</f>
        <v>53.7505504044881</v>
      </c>
      <c r="R28" s="14" t="n">
        <f aca="false">((Q29-R29)*$P$100)+R29</f>
        <v>38.701436631684</v>
      </c>
      <c r="S28" s="16" t="n">
        <f aca="false">Q28-R28</f>
        <v>15.0491137728041</v>
      </c>
    </row>
    <row r="29" customFormat="false" ht="14.25" hidden="false" customHeight="false" outlineLevel="0" collapsed="false">
      <c r="B29" s="4" t="n">
        <v>43223</v>
      </c>
      <c r="C29" s="5" t="n">
        <v>686.59</v>
      </c>
      <c r="D29" s="5" t="n">
        <v>784.34</v>
      </c>
      <c r="E29" s="5" t="n">
        <v>686.59</v>
      </c>
      <c r="F29" s="6" t="n">
        <v>779.54</v>
      </c>
      <c r="G29" s="7" t="n">
        <v>4210940000</v>
      </c>
      <c r="H29" s="5" t="n">
        <v>68104600000</v>
      </c>
      <c r="I29" s="8" t="n">
        <f aca="false">(SUM(F30:F34))/5</f>
        <v>680.648</v>
      </c>
      <c r="J29" s="9" t="n">
        <f aca="false">(SUM(F30:F39))/10</f>
        <v>667.921</v>
      </c>
      <c r="K29" s="10" t="n">
        <f aca="false">(SUM(F30:F44))/15</f>
        <v>640.991333333333</v>
      </c>
      <c r="L29" s="0" t="n">
        <f aca="false">((F30-L30)*$M$98)+L30</f>
        <v>675.850800497981</v>
      </c>
      <c r="M29" s="0" t="n">
        <f aca="false">((F30-M30)*$M$99)+M30</f>
        <v>657.067760162746</v>
      </c>
      <c r="N29" s="10" t="n">
        <f aca="false">((F30-N30)*$M$100)+N30</f>
        <v>634.207407023735</v>
      </c>
      <c r="O29" s="11" t="n">
        <f aca="false">((F30-O30)*$P$98)+O30</f>
        <v>647.841946739677</v>
      </c>
      <c r="P29" s="12" t="n">
        <f aca="false">((F30-P30)*$P$99)+P30</f>
        <v>601.137646122181</v>
      </c>
      <c r="Q29" s="12" t="n">
        <f aca="false">(O29-P29)</f>
        <v>46.7043006174963</v>
      </c>
      <c r="R29" s="14" t="n">
        <f aca="false">((Q30-R30)*$P$100)+R30</f>
        <v>36.7007206352309</v>
      </c>
      <c r="S29" s="16" t="n">
        <f aca="false">Q29-R29</f>
        <v>10.0035799822654</v>
      </c>
    </row>
    <row r="30" customFormat="false" ht="14.25" hidden="false" customHeight="false" outlineLevel="0" collapsed="false">
      <c r="B30" s="4" t="n">
        <v>43222</v>
      </c>
      <c r="C30" s="5" t="n">
        <v>674.08</v>
      </c>
      <c r="D30" s="5" t="n">
        <v>688.84</v>
      </c>
      <c r="E30" s="5" t="n">
        <v>667.42</v>
      </c>
      <c r="F30" s="6" t="n">
        <v>687.15</v>
      </c>
      <c r="G30" s="7" t="n">
        <v>2822270000</v>
      </c>
      <c r="H30" s="5" t="n">
        <v>66849100000</v>
      </c>
      <c r="I30" s="8" t="n">
        <f aca="false">(SUM(F31:F35))/5</f>
        <v>672.624</v>
      </c>
      <c r="J30" s="9" t="n">
        <f aca="false">(SUM(F31:F40))/10</f>
        <v>661.392</v>
      </c>
      <c r="K30" s="10" t="n">
        <f aca="false">(SUM(F31:F45))/15</f>
        <v>628.707333333333</v>
      </c>
      <c r="L30" s="0" t="n">
        <f aca="false">((F31-L31)*$M$98)+L31</f>
        <v>670.201200746971</v>
      </c>
      <c r="M30" s="0" t="n">
        <f aca="false">((F31-M31)*$M$99)+M31</f>
        <v>650.382817976689</v>
      </c>
      <c r="N30" s="10" t="n">
        <f aca="false">((F31-N31)*$M$100)+N31</f>
        <v>626.644179455697</v>
      </c>
      <c r="O30" s="11" t="n">
        <f aca="false">((F31-O31)*$P$98)+O31</f>
        <v>640.695027965073</v>
      </c>
      <c r="P30" s="12" t="n">
        <f aca="false">((F31-P31)*$P$99)+P31</f>
        <v>594.256657811956</v>
      </c>
      <c r="Q30" s="12" t="n">
        <f aca="false">(O30-P30)</f>
        <v>46.4383701531177</v>
      </c>
      <c r="R30" s="14" t="n">
        <f aca="false">((Q31-R31)*$P$100)+R31</f>
        <v>34.2663082557592</v>
      </c>
      <c r="S30" s="16" t="n">
        <f aca="false">Q30-R30</f>
        <v>12.1720618973585</v>
      </c>
    </row>
    <row r="31" customFormat="false" ht="14.25" hidden="false" customHeight="false" outlineLevel="0" collapsed="false">
      <c r="B31" s="4" t="n">
        <v>43221</v>
      </c>
      <c r="C31" s="5" t="n">
        <v>670.46</v>
      </c>
      <c r="D31" s="5" t="n">
        <v>674.4</v>
      </c>
      <c r="E31" s="5" t="n">
        <v>637.54</v>
      </c>
      <c r="F31" s="6" t="n">
        <v>673.61</v>
      </c>
      <c r="G31" s="7" t="n">
        <v>2678960000</v>
      </c>
      <c r="H31" s="5" t="n">
        <v>66477200000</v>
      </c>
      <c r="I31" s="8" t="n">
        <f aca="false">(SUM(F32:F36))/5</f>
        <v>670.464</v>
      </c>
      <c r="J31" s="9" t="n">
        <f aca="false">(SUM(F32:F41))/10</f>
        <v>654.571</v>
      </c>
      <c r="K31" s="10" t="n">
        <f aca="false">(SUM(F32:F46))/15</f>
        <v>617.876666666667</v>
      </c>
      <c r="L31" s="0" t="n">
        <f aca="false">((F32-L32)*$M$98)+L32</f>
        <v>668.496801120457</v>
      </c>
      <c r="M31" s="0" t="n">
        <f aca="false">((F32-M32)*$M$99)+M32</f>
        <v>645.221221971509</v>
      </c>
      <c r="N31" s="10" t="n">
        <f aca="false">((F32-N32)*$M$100)+N32</f>
        <v>619.934776520796</v>
      </c>
      <c r="O31" s="11" t="n">
        <f aca="false">((F32-O32)*$P$98)+O32</f>
        <v>634.710487595087</v>
      </c>
      <c r="P31" s="12" t="n">
        <f aca="false">((F32-P32)*$P$99)+P32</f>
        <v>587.908390436912</v>
      </c>
      <c r="Q31" s="12" t="n">
        <f aca="false">(O31-P31)</f>
        <v>46.8020971581746</v>
      </c>
      <c r="R31" s="14" t="n">
        <f aca="false">((Q32-R32)*$P$100)+R32</f>
        <v>31.1323610301554</v>
      </c>
      <c r="S31" s="16" t="n">
        <f aca="false">Q31-R31</f>
        <v>15.6697361280192</v>
      </c>
    </row>
    <row r="32" customFormat="false" ht="14.25" hidden="false" customHeight="false" outlineLevel="0" collapsed="false">
      <c r="B32" s="4" t="n">
        <v>43220</v>
      </c>
      <c r="C32" s="5" t="n">
        <v>689.76</v>
      </c>
      <c r="D32" s="5" t="n">
        <v>694.44</v>
      </c>
      <c r="E32" s="5" t="n">
        <v>666.12</v>
      </c>
      <c r="F32" s="6" t="n">
        <v>669.92</v>
      </c>
      <c r="G32" s="7" t="n">
        <v>2853100000</v>
      </c>
      <c r="H32" s="5" t="n">
        <v>68376400000</v>
      </c>
      <c r="I32" s="8" t="n">
        <f aca="false">(SUM(F33:F37))/5</f>
        <v>659.564</v>
      </c>
      <c r="J32" s="9" t="n">
        <f aca="false">(SUM(F33:F42))/10</f>
        <v>649.151</v>
      </c>
      <c r="K32" s="10" t="n">
        <f aca="false">(SUM(F33:F47))/15</f>
        <v>608.662</v>
      </c>
      <c r="L32" s="0" t="n">
        <f aca="false">((F33-L33)*$M$98)+L33</f>
        <v>667.785201680685</v>
      </c>
      <c r="M32" s="0" t="n">
        <f aca="false">((F33-M33)*$M$99)+M33</f>
        <v>639.732604631844</v>
      </c>
      <c r="N32" s="10" t="n">
        <f aca="false">((F33-N33)*$M$100)+N33</f>
        <v>612.794030309482</v>
      </c>
      <c r="O32" s="11" t="n">
        <f aca="false">((F33-O33)*$P$98)+O33</f>
        <v>628.308758066921</v>
      </c>
      <c r="P32" s="12" t="n">
        <f aca="false">((F33-P33)*$P$99)+P33</f>
        <v>581.347461671865</v>
      </c>
      <c r="Q32" s="12" t="n">
        <f aca="false">(O32-P32)</f>
        <v>46.9612963950556</v>
      </c>
      <c r="R32" s="14" t="n">
        <f aca="false">((Q33-R33)*$P$100)+R33</f>
        <v>27.1751271889303</v>
      </c>
      <c r="S32" s="16" t="n">
        <f aca="false">Q32-R32</f>
        <v>19.7861692061253</v>
      </c>
    </row>
    <row r="33" customFormat="false" ht="14.25" hidden="false" customHeight="false" outlineLevel="0" collapsed="false">
      <c r="B33" s="4" t="n">
        <v>43219</v>
      </c>
      <c r="C33" s="5" t="n">
        <v>683.91</v>
      </c>
      <c r="D33" s="5" t="n">
        <v>697.76</v>
      </c>
      <c r="E33" s="5" t="n">
        <v>670.51</v>
      </c>
      <c r="F33" s="6" t="n">
        <v>688.88</v>
      </c>
      <c r="G33" s="7" t="n">
        <v>2740560000</v>
      </c>
      <c r="H33" s="5" t="n">
        <v>67782400000</v>
      </c>
      <c r="I33" s="8" t="n">
        <f aca="false">(SUM(F34:F38))/5</f>
        <v>663.42</v>
      </c>
      <c r="J33" s="9" t="n">
        <f aca="false">(SUM(F34:F43))/10</f>
        <v>637.052</v>
      </c>
      <c r="K33" s="10" t="n">
        <f aca="false">(SUM(F34:F48))/15</f>
        <v>596.168666666667</v>
      </c>
      <c r="L33" s="0" t="n">
        <f aca="false">((F34-L34)*$M$98)+L34</f>
        <v>657.237802521028</v>
      </c>
      <c r="M33" s="0" t="n">
        <f aca="false">((F34-M34)*$M$99)+M34</f>
        <v>628.810961216699</v>
      </c>
      <c r="N33" s="10" t="n">
        <f aca="false">((F34-N34)*$M$100)+N34</f>
        <v>601.924606067979</v>
      </c>
      <c r="O33" s="11" t="n">
        <f aca="false">((F34-O34)*$P$98)+O34</f>
        <v>617.295804988179</v>
      </c>
      <c r="P33" s="12" t="n">
        <f aca="false">((F34-P34)*$P$99)+P34</f>
        <v>572.744858605614</v>
      </c>
      <c r="Q33" s="12" t="n">
        <f aca="false">(O33-P33)</f>
        <v>44.5509463825647</v>
      </c>
      <c r="R33" s="14" t="n">
        <f aca="false">((Q34-R34)*$P$100)+R34</f>
        <v>22.8311723905217</v>
      </c>
      <c r="S33" s="16" t="n">
        <f aca="false">Q33-R33</f>
        <v>21.719773992043</v>
      </c>
    </row>
    <row r="34" customFormat="false" ht="14.25" hidden="false" customHeight="false" outlineLevel="0" collapsed="false">
      <c r="B34" s="4" t="n">
        <v>43218</v>
      </c>
      <c r="C34" s="5" t="n">
        <v>644.65</v>
      </c>
      <c r="D34" s="5" t="n">
        <v>691.44</v>
      </c>
      <c r="E34" s="5" t="n">
        <v>644.65</v>
      </c>
      <c r="F34" s="6" t="n">
        <v>683.68</v>
      </c>
      <c r="G34" s="7" t="n">
        <v>2496660000</v>
      </c>
      <c r="H34" s="5" t="n">
        <v>63877700000</v>
      </c>
      <c r="I34" s="8" t="n">
        <f aca="false">(SUM(F35:F39))/5</f>
        <v>655.194</v>
      </c>
      <c r="J34" s="9" t="n">
        <f aca="false">(SUM(F35:F44))/10</f>
        <v>621.163</v>
      </c>
      <c r="K34" s="10" t="n">
        <f aca="false">(SUM(F35:F49))/15</f>
        <v>583.439333333333</v>
      </c>
      <c r="L34" s="0" t="n">
        <f aca="false">((F35-L35)*$M$98)+L35</f>
        <v>644.016703781541</v>
      </c>
      <c r="M34" s="0" t="n">
        <f aca="false">((F35-M35)*$M$99)+M35</f>
        <v>616.617841487076</v>
      </c>
      <c r="N34" s="10" t="n">
        <f aca="false">((F35-N35)*$M$100)+N35</f>
        <v>590.24526407769</v>
      </c>
      <c r="O34" s="11" t="n">
        <f aca="false">((F35-O35)*$P$98)+O35</f>
        <v>605.225951349666</v>
      </c>
      <c r="P34" s="12" t="n">
        <f aca="false">((F35-P35)*$P$99)+P35</f>
        <v>563.870047294063</v>
      </c>
      <c r="Q34" s="12" t="n">
        <f aca="false">(O34-P34)</f>
        <v>41.3559040556027</v>
      </c>
      <c r="R34" s="14" t="n">
        <f aca="false">((Q35-R35)*$P$100)+R35</f>
        <v>18.1999894742515</v>
      </c>
      <c r="S34" s="16" t="n">
        <f aca="false">Q34-R34</f>
        <v>23.1559145813512</v>
      </c>
    </row>
    <row r="35" customFormat="false" ht="14.25" hidden="false" customHeight="false" outlineLevel="0" collapsed="false">
      <c r="B35" s="4" t="n">
        <v>43217</v>
      </c>
      <c r="C35" s="5" t="n">
        <v>662.11</v>
      </c>
      <c r="D35" s="5" t="n">
        <v>684.87</v>
      </c>
      <c r="E35" s="5" t="n">
        <v>647.03</v>
      </c>
      <c r="F35" s="6" t="n">
        <v>647.03</v>
      </c>
      <c r="G35" s="7" t="n">
        <v>2598130000</v>
      </c>
      <c r="H35" s="5" t="n">
        <v>65594600000</v>
      </c>
      <c r="I35" s="8" t="n">
        <f aca="false">(SUM(F36:F40))/5</f>
        <v>650.16</v>
      </c>
      <c r="J35" s="9" t="n">
        <f aca="false">(SUM(F36:F45))/10</f>
        <v>606.749</v>
      </c>
      <c r="K35" s="10" t="n">
        <f aca="false">(SUM(F36:F50))/15</f>
        <v>573.166666666667</v>
      </c>
      <c r="L35" s="0" t="n">
        <f aca="false">((F36-L36)*$M$98)+L36</f>
        <v>642.510055672312</v>
      </c>
      <c r="M35" s="0" t="n">
        <f aca="false">((F36-M36)*$M$99)+M36</f>
        <v>609.85958403976</v>
      </c>
      <c r="N35" s="10" t="n">
        <f aca="false">((F36-N36)*$M$100)+N36</f>
        <v>582.133158945932</v>
      </c>
      <c r="O35" s="11" t="n">
        <f aca="false">((F36-O36)*$P$98)+O36</f>
        <v>597.625215231424</v>
      </c>
      <c r="P35" s="12" t="n">
        <f aca="false">((F36-P36)*$P$99)+P36</f>
        <v>557.217251077589</v>
      </c>
      <c r="Q35" s="12" t="n">
        <f aca="false">(O35-P35)</f>
        <v>40.4079641538351</v>
      </c>
      <c r="R35" s="14" t="n">
        <f aca="false">((Q36-R36)*$P$100)+R36</f>
        <v>12.6479958043556</v>
      </c>
      <c r="S35" s="16" t="n">
        <f aca="false">Q35-R35</f>
        <v>27.7599683494795</v>
      </c>
    </row>
    <row r="36" customFormat="false" ht="14.25" hidden="false" customHeight="false" outlineLevel="0" collapsed="false">
      <c r="B36" s="4" t="n">
        <v>43216</v>
      </c>
      <c r="C36" s="5" t="n">
        <v>618.08</v>
      </c>
      <c r="D36" s="5" t="n">
        <v>663.18</v>
      </c>
      <c r="E36" s="5" t="n">
        <v>604.01</v>
      </c>
      <c r="F36" s="6" t="n">
        <v>662.81</v>
      </c>
      <c r="G36" s="7" t="n">
        <v>2984010000</v>
      </c>
      <c r="H36" s="5" t="n">
        <v>61219700000</v>
      </c>
      <c r="I36" s="8" t="n">
        <f aca="false">(SUM(F37:F41))/5</f>
        <v>638.678</v>
      </c>
      <c r="J36" s="9" t="n">
        <f aca="false">(SUM(F37:F46))/10</f>
        <v>591.583</v>
      </c>
      <c r="K36" s="10" t="n">
        <f aca="false">(SUM(F37:F51))/15</f>
        <v>557.682</v>
      </c>
      <c r="L36" s="0" t="n">
        <f aca="false">((F37-L37)*$M$98)+L37</f>
        <v>632.360083508468</v>
      </c>
      <c r="M36" s="0" t="n">
        <f aca="false">((F37-M37)*$M$99)+M37</f>
        <v>598.092824937484</v>
      </c>
      <c r="N36" s="10" t="n">
        <f aca="false">((F37-N37)*$M$100)+N37</f>
        <v>570.607895938208</v>
      </c>
      <c r="O36" s="11" t="n">
        <f aca="false">((F37-O37)*$P$98)+O37</f>
        <v>585.773436182592</v>
      </c>
      <c r="P36" s="12" t="n">
        <f aca="false">((F37-P37)*$P$99)+P37</f>
        <v>548.769831163796</v>
      </c>
      <c r="Q36" s="12" t="n">
        <f aca="false">(O36-P36)</f>
        <v>37.0036050187959</v>
      </c>
      <c r="R36" s="14" t="n">
        <f aca="false">((Q37-R37)*$P$100)+R37</f>
        <v>6.55909350074548</v>
      </c>
      <c r="S36" s="16" t="n">
        <f aca="false">Q36-R36</f>
        <v>30.4445115180505</v>
      </c>
    </row>
    <row r="37" customFormat="false" ht="14.25" hidden="false" customHeight="false" outlineLevel="0" collapsed="false">
      <c r="B37" s="4" t="n">
        <v>43215</v>
      </c>
      <c r="C37" s="5" t="n">
        <v>707.06</v>
      </c>
      <c r="D37" s="5" t="n">
        <v>707.06</v>
      </c>
      <c r="E37" s="5" t="n">
        <v>600.21</v>
      </c>
      <c r="F37" s="6" t="n">
        <v>615.42</v>
      </c>
      <c r="G37" s="7" t="n">
        <v>4216140000</v>
      </c>
      <c r="H37" s="5" t="n">
        <v>70018900000</v>
      </c>
      <c r="I37" s="8" t="n">
        <f aca="false">(SUM(F38:F42))/5</f>
        <v>638.738</v>
      </c>
      <c r="J37" s="9" t="n">
        <f aca="false">(SUM(F38:F47))/10</f>
        <v>583.211</v>
      </c>
      <c r="K37" s="10" t="n">
        <f aca="false">(SUM(F38:F52))/15</f>
        <v>544.27</v>
      </c>
      <c r="L37" s="0" t="n">
        <f aca="false">((F38-L38)*$M$98)+L38</f>
        <v>640.830125262703</v>
      </c>
      <c r="M37" s="0" t="n">
        <f aca="false">((F38-M38)*$M$99)+M38</f>
        <v>594.242341590259</v>
      </c>
      <c r="N37" s="10" t="n">
        <f aca="false">((F38-N38)*$M$100)+N38</f>
        <v>564.206166786523</v>
      </c>
      <c r="O37" s="11" t="n">
        <f aca="false">((F38-O38)*$P$98)+O38</f>
        <v>580.383151852154</v>
      </c>
      <c r="P37" s="12" t="n">
        <f aca="false">((F38-P38)*$P$99)+P38</f>
        <v>543.437817656899</v>
      </c>
      <c r="Q37" s="12" t="n">
        <f aca="false">(O37-P37)</f>
        <v>36.9453341952544</v>
      </c>
      <c r="R37" s="14" t="n">
        <f aca="false">((Q38-R38)*$P$100)+R38</f>
        <v>-1.03746667288176</v>
      </c>
      <c r="S37" s="16" t="n">
        <f aca="false">Q37-R37</f>
        <v>37.9828008681362</v>
      </c>
    </row>
    <row r="38" customFormat="false" ht="14.25" hidden="false" customHeight="false" outlineLevel="0" collapsed="false">
      <c r="B38" s="4" t="n">
        <v>43214</v>
      </c>
      <c r="C38" s="5" t="n">
        <v>643.4</v>
      </c>
      <c r="D38" s="5" t="n">
        <v>708.88</v>
      </c>
      <c r="E38" s="5" t="n">
        <v>643.4</v>
      </c>
      <c r="F38" s="6" t="n">
        <v>708.16</v>
      </c>
      <c r="G38" s="7" t="n">
        <v>3581860000</v>
      </c>
      <c r="H38" s="5" t="n">
        <v>63701200000</v>
      </c>
      <c r="I38" s="8" t="n">
        <f aca="false">(SUM(F39:F43))/5</f>
        <v>610.684</v>
      </c>
      <c r="J38" s="9" t="n">
        <f aca="false">(SUM(F39:F48))/10</f>
        <v>562.543</v>
      </c>
      <c r="K38" s="10" t="n">
        <f aca="false">(SUM(F39:F53))/15</f>
        <v>523.628</v>
      </c>
      <c r="L38" s="0" t="n">
        <f aca="false">((F39-L39)*$M$98)+L39</f>
        <v>607.165187894054</v>
      </c>
      <c r="M38" s="0" t="n">
        <f aca="false">((F39-M39)*$M$99)+M39</f>
        <v>568.927306388094</v>
      </c>
      <c r="N38" s="10" t="n">
        <f aca="false">((F39-N39)*$M$100)+N39</f>
        <v>543.641333470312</v>
      </c>
      <c r="O38" s="11" t="n">
        <f aca="false">((F39-O39)*$P$98)+O39</f>
        <v>557.150997643454</v>
      </c>
      <c r="P38" s="12" t="n">
        <f aca="false">((F39-P39)*$P$99)+P39</f>
        <v>530.260043069451</v>
      </c>
      <c r="Q38" s="12" t="n">
        <f aca="false">(O38-P38)</f>
        <v>26.8909545740032</v>
      </c>
      <c r="R38" s="14" t="n">
        <f aca="false">((Q39-R39)*$P$100)+R39</f>
        <v>-8.019571984603</v>
      </c>
      <c r="S38" s="16" t="n">
        <f aca="false">Q38-R38</f>
        <v>34.9105265586062</v>
      </c>
    </row>
    <row r="39" customFormat="false" ht="14.25" hidden="false" customHeight="false" outlineLevel="0" collapsed="false">
      <c r="B39" s="4" t="n">
        <v>43213</v>
      </c>
      <c r="C39" s="5" t="n">
        <v>621.2</v>
      </c>
      <c r="D39" s="5" t="n">
        <v>646.7</v>
      </c>
      <c r="E39" s="5" t="n">
        <v>621.04</v>
      </c>
      <c r="F39" s="6" t="n">
        <v>642.55</v>
      </c>
      <c r="G39" s="7" t="n">
        <v>2386830000</v>
      </c>
      <c r="H39" s="5" t="n">
        <v>61490600000</v>
      </c>
      <c r="I39" s="8" t="n">
        <f aca="false">(SUM(F40:F44))/5</f>
        <v>587.132</v>
      </c>
      <c r="J39" s="9" t="n">
        <f aca="false">(SUM(F40:F49))/10</f>
        <v>547.562</v>
      </c>
      <c r="K39" s="10" t="n">
        <f aca="false">(SUM(F40:F54))/15</f>
        <v>507.492</v>
      </c>
      <c r="L39" s="0" t="n">
        <f aca="false">((F40-L40)*$M$98)+L40</f>
        <v>589.472781841081</v>
      </c>
      <c r="M39" s="0" t="n">
        <f aca="false">((F40-M40)*$M$99)+M40</f>
        <v>552.56670780767</v>
      </c>
      <c r="N39" s="10" t="n">
        <f aca="false">((F40-N40)*$M$100)+N40</f>
        <v>529.511523966071</v>
      </c>
      <c r="O39" s="11" t="n">
        <f aca="false">((F40-O40)*$P$98)+O40</f>
        <v>541.623906305901</v>
      </c>
      <c r="P39" s="12" t="n">
        <f aca="false">((F40-P40)*$P$99)+P40</f>
        <v>521.276846515007</v>
      </c>
      <c r="Q39" s="12" t="n">
        <f aca="false">(O39-P39)</f>
        <v>20.3470597908934</v>
      </c>
      <c r="R39" s="14" t="n">
        <f aca="false">((Q40-R40)*$P$100)+R40</f>
        <v>-15.1112299284771</v>
      </c>
      <c r="S39" s="16" t="n">
        <f aca="false">Q39-R39</f>
        <v>35.4582897193704</v>
      </c>
    </row>
    <row r="40" customFormat="false" ht="14.25" hidden="false" customHeight="false" outlineLevel="0" collapsed="false">
      <c r="B40" s="4" t="n">
        <v>43212</v>
      </c>
      <c r="C40" s="5" t="n">
        <v>606.12</v>
      </c>
      <c r="D40" s="5" t="n">
        <v>640.77</v>
      </c>
      <c r="E40" s="5" t="n">
        <v>593.87</v>
      </c>
      <c r="F40" s="6" t="n">
        <v>621.86</v>
      </c>
      <c r="G40" s="7" t="n">
        <v>2426270000</v>
      </c>
      <c r="H40" s="5" t="n">
        <v>59985500000</v>
      </c>
      <c r="I40" s="8" t="n">
        <f aca="false">(SUM(F41:F45))/5</f>
        <v>563.338</v>
      </c>
      <c r="J40" s="9" t="n">
        <f aca="false">(SUM(F41:F50))/10</f>
        <v>534.67</v>
      </c>
      <c r="K40" s="10" t="n">
        <f aca="false">(SUM(F41:F55))/15</f>
        <v>491.722</v>
      </c>
      <c r="L40" s="0" t="n">
        <f aca="false">((F41-L41)*$M$98)+L41</f>
        <v>573.279172761621</v>
      </c>
      <c r="M40" s="0" t="n">
        <f aca="false">((F41-M41)*$M$99)+M41</f>
        <v>537.168198431597</v>
      </c>
      <c r="N40" s="10" t="n">
        <f aca="false">((F41-N41)*$M$100)+N41</f>
        <v>516.318884532653</v>
      </c>
      <c r="O40" s="11" t="n">
        <f aca="false">((F41-O41)*$P$98)+O41</f>
        <v>527.035525634246</v>
      </c>
      <c r="P40" s="12" t="n">
        <f aca="false">((F41-P41)*$P$99)+P41</f>
        <v>513.230194236208</v>
      </c>
      <c r="Q40" s="12" t="n">
        <f aca="false">(O40-P40)</f>
        <v>13.8053313980383</v>
      </c>
      <c r="R40" s="14" t="n">
        <f aca="false">((Q41-R41)*$P$100)+R41</f>
        <v>-22.3403702601059</v>
      </c>
      <c r="S40" s="16" t="n">
        <f aca="false">Q40-R40</f>
        <v>36.1457016581443</v>
      </c>
    </row>
    <row r="41" customFormat="false" ht="14.25" hidden="false" customHeight="false" outlineLevel="0" collapsed="false">
      <c r="B41" s="4" t="n">
        <v>43211</v>
      </c>
      <c r="C41" s="5" t="n">
        <v>616</v>
      </c>
      <c r="D41" s="5" t="n">
        <v>621.89</v>
      </c>
      <c r="E41" s="5" t="n">
        <v>578.55</v>
      </c>
      <c r="F41" s="6" t="n">
        <v>605.4</v>
      </c>
      <c r="G41" s="7" t="n">
        <v>2612460000</v>
      </c>
      <c r="H41" s="5" t="n">
        <v>60951100000</v>
      </c>
      <c r="I41" s="8" t="n">
        <f aca="false">(SUM(F42:F46))/5</f>
        <v>544.488</v>
      </c>
      <c r="J41" s="9" t="n">
        <f aca="false">(SUM(F42:F51))/10</f>
        <v>517.184</v>
      </c>
      <c r="K41" s="10" t="n">
        <f aca="false">(SUM(F42:F56))/15</f>
        <v>476.048</v>
      </c>
      <c r="L41" s="0" t="n">
        <f aca="false">((F42-L42)*$M$98)+L42</f>
        <v>557.218759142431</v>
      </c>
      <c r="M41" s="0" t="n">
        <f aca="false">((F42-M42)*$M$99)+M42</f>
        <v>522.005575860841</v>
      </c>
      <c r="N41" s="10" t="n">
        <f aca="false">((F42-N42)*$M$100)+N42</f>
        <v>503.59301089446</v>
      </c>
      <c r="O41" s="11" t="n">
        <f aca="false">((F42-O42)*$P$98)+O42</f>
        <v>512.787439385927</v>
      </c>
      <c r="P41" s="12" t="n">
        <f aca="false">((F42-P42)*$P$99)+P42</f>
        <v>505.856609775104</v>
      </c>
      <c r="Q41" s="12" t="n">
        <f aca="false">(O41-P41)</f>
        <v>6.93082961082274</v>
      </c>
      <c r="R41" s="14" t="n">
        <f aca="false">((Q42-R42)*$P$100)+R42</f>
        <v>-29.6581702278381</v>
      </c>
      <c r="S41" s="16" t="n">
        <f aca="false">Q41-R41</f>
        <v>36.5889998386609</v>
      </c>
    </row>
    <row r="42" customFormat="false" ht="14.25" hidden="false" customHeight="false" outlineLevel="0" collapsed="false">
      <c r="B42" s="4" t="n">
        <v>43210</v>
      </c>
      <c r="C42" s="5" t="n">
        <v>567.99</v>
      </c>
      <c r="D42" s="5" t="n">
        <v>618.72</v>
      </c>
      <c r="E42" s="5" t="n">
        <v>560.28</v>
      </c>
      <c r="F42" s="6" t="n">
        <v>615.72</v>
      </c>
      <c r="G42" s="7" t="n">
        <v>2849470000</v>
      </c>
      <c r="H42" s="5" t="n">
        <v>56188700000</v>
      </c>
      <c r="I42" s="8" t="n">
        <f aca="false">(SUM(F43:F47))/5</f>
        <v>527.684</v>
      </c>
      <c r="J42" s="9" t="n">
        <f aca="false">(SUM(F43:F52))/10</f>
        <v>497.036</v>
      </c>
      <c r="K42" s="10" t="n">
        <f aca="false">(SUM(F43:F57))/15</f>
        <v>460.548666666667</v>
      </c>
      <c r="L42" s="0" t="n">
        <f aca="false">((F43-L43)*$M$98)+L43</f>
        <v>527.968138713647</v>
      </c>
      <c r="M42" s="0" t="n">
        <f aca="false">((F43-M43)*$M$99)+M43</f>
        <v>501.180148274361</v>
      </c>
      <c r="N42" s="10" t="n">
        <f aca="false">((F43-N43)*$M$100)+N43</f>
        <v>487.574869593669</v>
      </c>
      <c r="O42" s="11" t="n">
        <f aca="false">((F43-O43)*$P$98)+O43</f>
        <v>494.072428365187</v>
      </c>
      <c r="P42" s="12" t="n">
        <f aca="false">((F43-P43)*$P$99)+P43</f>
        <v>497.067538557113</v>
      </c>
      <c r="Q42" s="12" t="n">
        <f aca="false">(O42-P42)</f>
        <v>-2.99511019192619</v>
      </c>
      <c r="R42" s="14" t="n">
        <f aca="false">((Q43-R43)*$P$100)+R43</f>
        <v>-36.3239352368161</v>
      </c>
      <c r="S42" s="16" t="n">
        <f aca="false">Q42-R42</f>
        <v>33.3288250448899</v>
      </c>
    </row>
    <row r="43" customFormat="false" ht="14.25" hidden="false" customHeight="false" outlineLevel="0" collapsed="false">
      <c r="B43" s="4" t="n">
        <v>43209</v>
      </c>
      <c r="C43" s="5" t="n">
        <v>524.04</v>
      </c>
      <c r="D43" s="5" t="n">
        <v>567.89</v>
      </c>
      <c r="E43" s="5" t="n">
        <v>523.26</v>
      </c>
      <c r="F43" s="6" t="n">
        <v>567.89</v>
      </c>
      <c r="G43" s="7" t="n">
        <v>2256870000</v>
      </c>
      <c r="H43" s="5" t="n">
        <v>51829900000</v>
      </c>
      <c r="I43" s="8" t="n">
        <f aca="false">(SUM(F44:F48))/5</f>
        <v>514.402</v>
      </c>
      <c r="J43" s="9" t="n">
        <f aca="false">(SUM(F44:F53))/10</f>
        <v>480.1</v>
      </c>
      <c r="K43" s="10" t="n">
        <f aca="false">(SUM(F44:F58))/15</f>
        <v>448.058666666667</v>
      </c>
      <c r="L43" s="0" t="n">
        <f aca="false">((F44-L44)*$M$98)+L44</f>
        <v>508.00720807047</v>
      </c>
      <c r="M43" s="0" t="n">
        <f aca="false">((F44-M44)*$M$99)+M44</f>
        <v>486.355736779774</v>
      </c>
      <c r="N43" s="10" t="n">
        <f aca="false">((F44-N44)*$M$100)+N44</f>
        <v>476.101279535622</v>
      </c>
      <c r="O43" s="11" t="n">
        <f aca="false">((F44-O44)*$P$98)+O44</f>
        <v>480.651051704311</v>
      </c>
      <c r="P43" s="12" t="n">
        <f aca="false">((F44-P44)*$P$99)+P44</f>
        <v>491.401741641682</v>
      </c>
      <c r="Q43" s="12" t="n">
        <f aca="false">(O43-P43)</f>
        <v>-10.7506899373704</v>
      </c>
      <c r="R43" s="14" t="n">
        <f aca="false">((Q44-R44)*$P$100)+R44</f>
        <v>-42.7172465616775</v>
      </c>
      <c r="S43" s="16" t="n">
        <f aca="false">Q43-R43</f>
        <v>31.9665566243071</v>
      </c>
    </row>
    <row r="44" customFormat="false" ht="14.25" hidden="false" customHeight="false" outlineLevel="0" collapsed="false">
      <c r="B44" s="4" t="n">
        <v>43208</v>
      </c>
      <c r="C44" s="5" t="n">
        <v>503.31</v>
      </c>
      <c r="D44" s="5" t="n">
        <v>525.09</v>
      </c>
      <c r="E44" s="5" t="n">
        <v>503.05</v>
      </c>
      <c r="F44" s="6" t="n">
        <v>524.79</v>
      </c>
      <c r="G44" s="7" t="n">
        <v>1762940000</v>
      </c>
      <c r="H44" s="5" t="n">
        <v>49769600000</v>
      </c>
      <c r="I44" s="8" t="n">
        <f aca="false">(SUM(F45:F49))/5</f>
        <v>507.992</v>
      </c>
      <c r="J44" s="9" t="n">
        <f aca="false">(SUM(F45:F54))/10</f>
        <v>467.672</v>
      </c>
      <c r="K44" s="10" t="n">
        <f aca="false">(SUM(F45:F59))/15</f>
        <v>440.865333333333</v>
      </c>
      <c r="L44" s="0" t="n">
        <f aca="false">((F45-L45)*$M$98)+L45</f>
        <v>499.615812105705</v>
      </c>
      <c r="M44" s="0" t="n">
        <f aca="false">((F45-M45)*$M$99)+M45</f>
        <v>477.814789397502</v>
      </c>
      <c r="N44" s="10" t="n">
        <f aca="false">((F45-N45)*$M$100)+N45</f>
        <v>469.14574804071</v>
      </c>
      <c r="O44" s="11" t="n">
        <f aca="false">((F45-O45)*$P$98)+O45</f>
        <v>472.625788377823</v>
      </c>
      <c r="P44" s="12" t="n">
        <f aca="false">((F45-P45)*$P$99)+P45</f>
        <v>488.730680973016</v>
      </c>
      <c r="Q44" s="12" t="n">
        <f aca="false">(O44-P44)</f>
        <v>-16.1048925951937</v>
      </c>
      <c r="R44" s="14" t="n">
        <f aca="false">((Q45-R45)*$P$100)+R45</f>
        <v>-49.3703350532985</v>
      </c>
      <c r="S44" s="16" t="n">
        <f aca="false">Q44-R44</f>
        <v>33.2654424581047</v>
      </c>
    </row>
    <row r="45" customFormat="false" ht="14.25" hidden="false" customHeight="false" outlineLevel="0" collapsed="false">
      <c r="B45" s="4" t="n">
        <v>43207</v>
      </c>
      <c r="C45" s="5" t="n">
        <v>511.15</v>
      </c>
      <c r="D45" s="5" t="n">
        <v>518.03</v>
      </c>
      <c r="E45" s="5" t="n">
        <v>502.56</v>
      </c>
      <c r="F45" s="6" t="n">
        <v>502.89</v>
      </c>
      <c r="G45" s="7" t="n">
        <v>1760360000</v>
      </c>
      <c r="H45" s="5" t="n">
        <v>50534000000</v>
      </c>
      <c r="I45" s="8" t="n">
        <f aca="false">(SUM(F46:F50))/5</f>
        <v>506.002</v>
      </c>
      <c r="J45" s="9" t="n">
        <f aca="false">(SUM(F46:F55))/10</f>
        <v>455.914</v>
      </c>
      <c r="K45" s="10" t="n">
        <f aca="false">(SUM(F46:F60))/15</f>
        <v>433.101333333333</v>
      </c>
      <c r="L45" s="0" t="n">
        <f aca="false">((F46-L46)*$M$98)+L46</f>
        <v>497.978718158558</v>
      </c>
      <c r="M45" s="0" t="n">
        <f aca="false">((F46-M46)*$M$99)+M46</f>
        <v>472.242520374724</v>
      </c>
      <c r="N45" s="10" t="n">
        <f aca="false">((F46-N46)*$M$100)+N46</f>
        <v>464.325140617955</v>
      </c>
      <c r="O45" s="11" t="n">
        <f aca="false">((F46-O46)*$P$98)+O46</f>
        <v>467.123204446517</v>
      </c>
      <c r="P45" s="12" t="n">
        <f aca="false">((F46-P46)*$P$99)+P46</f>
        <v>487.597935450858</v>
      </c>
      <c r="Q45" s="12" t="n">
        <f aca="false">(O45-P45)</f>
        <v>-20.4747310043401</v>
      </c>
      <c r="R45" s="14" t="n">
        <f aca="false">((Q46-R46)*$P$100)+R46</f>
        <v>-56.5942360655381</v>
      </c>
      <c r="S45" s="16" t="n">
        <f aca="false">Q45-R45</f>
        <v>36.119505061198</v>
      </c>
    </row>
    <row r="46" customFormat="false" ht="14.25" hidden="false" customHeight="false" outlineLevel="0" collapsed="false">
      <c r="B46" s="4" t="n">
        <v>43206</v>
      </c>
      <c r="C46" s="5" t="n">
        <v>532.07</v>
      </c>
      <c r="D46" s="5" t="n">
        <v>534.2</v>
      </c>
      <c r="E46" s="5" t="n">
        <v>500.25</v>
      </c>
      <c r="F46" s="6" t="n">
        <v>511.15</v>
      </c>
      <c r="G46" s="7" t="n">
        <v>1758980000</v>
      </c>
      <c r="H46" s="5" t="n">
        <v>52592200000</v>
      </c>
      <c r="I46" s="8" t="n">
        <f aca="false">(SUM(F47:F51))/5</f>
        <v>489.88</v>
      </c>
      <c r="J46" s="9" t="n">
        <f aca="false">(SUM(F47:F56))/10</f>
        <v>441.828</v>
      </c>
      <c r="K46" s="10" t="n">
        <f aca="false">(SUM(F47:F61))/15</f>
        <v>424.332</v>
      </c>
      <c r="L46" s="0" t="n">
        <f aca="false">((F47-L47)*$M$98)+L47</f>
        <v>491.393077237837</v>
      </c>
      <c r="M46" s="0" t="n">
        <f aca="false">((F47-M47)*$M$99)+M47</f>
        <v>463.59641379133</v>
      </c>
      <c r="N46" s="10" t="n">
        <f aca="false">((F47-N47)*$M$100)+N47</f>
        <v>457.635874991948</v>
      </c>
      <c r="O46" s="11" t="n">
        <f aca="false">((F47-O47)*$P$98)+O47</f>
        <v>459.118332527703</v>
      </c>
      <c r="P46" s="12" t="n">
        <f aca="false">((F47-P47)*$P$99)+P47</f>
        <v>485.713770286926</v>
      </c>
      <c r="Q46" s="12" t="n">
        <f aca="false">(O46-P46)</f>
        <v>-26.5954377592237</v>
      </c>
      <c r="R46" s="14" t="n">
        <f aca="false">((Q47-R47)*$P$100)+R47</f>
        <v>-64.0939356421167</v>
      </c>
      <c r="S46" s="16" t="n">
        <f aca="false">Q46-R46</f>
        <v>37.498497882893</v>
      </c>
    </row>
    <row r="47" customFormat="false" ht="14.25" hidden="false" customHeight="false" outlineLevel="0" collapsed="false">
      <c r="B47" s="4" t="n">
        <v>43205</v>
      </c>
      <c r="C47" s="5" t="n">
        <v>502.88</v>
      </c>
      <c r="D47" s="5" t="n">
        <v>531.7</v>
      </c>
      <c r="E47" s="5" t="n">
        <v>502.88</v>
      </c>
      <c r="F47" s="6" t="n">
        <v>531.7</v>
      </c>
      <c r="G47" s="7" t="n">
        <v>1726090000</v>
      </c>
      <c r="H47" s="5" t="n">
        <v>49696300000</v>
      </c>
      <c r="I47" s="8" t="n">
        <f aca="false">(SUM(F48:F52))/5</f>
        <v>466.388</v>
      </c>
      <c r="J47" s="9" t="n">
        <f aca="false">(SUM(F48:F57))/10</f>
        <v>426.981</v>
      </c>
      <c r="K47" s="10" t="n">
        <f aca="false">(SUM(F48:F62))/15</f>
        <v>415.316</v>
      </c>
      <c r="L47" s="0" t="n">
        <f aca="false">((F48-L48)*$M$98)+L48</f>
        <v>471.239615856756</v>
      </c>
      <c r="M47" s="0" t="n">
        <f aca="false">((F48-M48)*$M$99)+M48</f>
        <v>448.462283522737</v>
      </c>
      <c r="N47" s="10" t="n">
        <f aca="false">((F48-N48)*$M$100)+N48</f>
        <v>447.055285705084</v>
      </c>
      <c r="O47" s="11" t="n">
        <f aca="false">((F48-O48)*$P$98)+O48</f>
        <v>445.921665714557</v>
      </c>
      <c r="P47" s="12" t="n">
        <f aca="false">((F48-P48)*$P$99)+P48</f>
        <v>482.03487190988</v>
      </c>
      <c r="Q47" s="12" t="n">
        <f aca="false">(O47-P47)</f>
        <v>-36.1132061953228</v>
      </c>
      <c r="R47" s="14" t="n">
        <f aca="false">((Q48-R48)*$P$100)+R48</f>
        <v>-71.0891180038152</v>
      </c>
      <c r="S47" s="16" t="n">
        <f aca="false">Q47-R47</f>
        <v>34.9759118084924</v>
      </c>
    </row>
    <row r="48" customFormat="false" ht="14.25" hidden="false" customHeight="false" outlineLevel="0" collapsed="false">
      <c r="B48" s="4" t="n">
        <v>43204</v>
      </c>
      <c r="C48" s="5" t="n">
        <v>492.58</v>
      </c>
      <c r="D48" s="5" t="n">
        <v>512.02</v>
      </c>
      <c r="E48" s="5" t="n">
        <v>488.28</v>
      </c>
      <c r="F48" s="6" t="n">
        <v>501.48</v>
      </c>
      <c r="G48" s="7" t="n">
        <v>1519080000</v>
      </c>
      <c r="H48" s="5" t="n">
        <v>48668400000</v>
      </c>
      <c r="I48" s="8" t="n">
        <f aca="false">(SUM(F49:F53))/5</f>
        <v>445.798</v>
      </c>
      <c r="J48" s="9" t="n">
        <f aca="false">(SUM(F49:F58))/10</f>
        <v>414.887</v>
      </c>
      <c r="K48" s="10" t="n">
        <f aca="false">(SUM(F49:F63))/15</f>
        <v>408.194</v>
      </c>
      <c r="L48" s="0" t="n">
        <f aca="false">((F49-L49)*$M$98)+L49</f>
        <v>456.119423785134</v>
      </c>
      <c r="M48" s="0" t="n">
        <f aca="false">((F49-M49)*$M$99)+M49</f>
        <v>436.680568750011</v>
      </c>
      <c r="N48" s="10" t="n">
        <f aca="false">((F49-N49)*$M$100)+N49</f>
        <v>439.280326520096</v>
      </c>
      <c r="O48" s="11" t="n">
        <f aca="false">((F49-O49)*$P$98)+O49</f>
        <v>435.820150389932</v>
      </c>
      <c r="P48" s="12" t="n">
        <f aca="false">((F49-P49)*$P$99)+P49</f>
        <v>480.479261662671</v>
      </c>
      <c r="Q48" s="12" t="n">
        <f aca="false">(O48-P48)</f>
        <v>-44.6591112727391</v>
      </c>
      <c r="R48" s="14" t="n">
        <f aca="false">((Q49-R49)*$P$100)+R49</f>
        <v>-77.6966196865842</v>
      </c>
      <c r="S48" s="16" t="n">
        <f aca="false">Q48-R48</f>
        <v>33.0375084138451</v>
      </c>
    </row>
    <row r="49" customFormat="false" ht="14.25" hidden="false" customHeight="false" outlineLevel="0" collapsed="false">
      <c r="B49" s="4" t="n">
        <v>43203</v>
      </c>
      <c r="C49" s="5" t="n">
        <v>493.16</v>
      </c>
      <c r="D49" s="5" t="n">
        <v>526.47</v>
      </c>
      <c r="E49" s="5" t="n">
        <v>482.66</v>
      </c>
      <c r="F49" s="6" t="n">
        <v>492.74</v>
      </c>
      <c r="G49" s="7" t="n">
        <v>2419250000</v>
      </c>
      <c r="H49" s="5" t="n">
        <v>48715400000</v>
      </c>
      <c r="I49" s="8" t="n">
        <f aca="false">(SUM(F50:F54))/5</f>
        <v>427.352</v>
      </c>
      <c r="J49" s="9" t="n">
        <f aca="false">(SUM(F50:F59))/10</f>
        <v>407.302</v>
      </c>
      <c r="K49" s="10" t="n">
        <f aca="false">(SUM(F50:F64))/15</f>
        <v>401.076</v>
      </c>
      <c r="L49" s="0" t="n">
        <f aca="false">((F50-L50)*$M$98)+L50</f>
        <v>437.809135677701</v>
      </c>
      <c r="M49" s="0" t="n">
        <f aca="false">((F50-M50)*$M$99)+M50</f>
        <v>424.222917361125</v>
      </c>
      <c r="N49" s="10" t="n">
        <f aca="false">((F50-N50)*$M$100)+N50</f>
        <v>431.643230308681</v>
      </c>
      <c r="O49" s="11" t="n">
        <f aca="false">((F50-O50)*$P$98)+O50</f>
        <v>425.471086824465</v>
      </c>
      <c r="P49" s="12" t="n">
        <f aca="false">((F50-P50)*$P$99)+P50</f>
        <v>479.498402595684</v>
      </c>
      <c r="Q49" s="12" t="n">
        <f aca="false">(O49-P49)</f>
        <v>-54.0273157712198</v>
      </c>
      <c r="R49" s="14" t="n">
        <f aca="false">((Q50-R50)*$P$100)+R50</f>
        <v>-83.6139456654253</v>
      </c>
      <c r="S49" s="16" t="n">
        <f aca="false">Q49-R49</f>
        <v>29.5866298942055</v>
      </c>
    </row>
    <row r="50" customFormat="false" ht="14.25" hidden="false" customHeight="false" outlineLevel="0" collapsed="false">
      <c r="B50" s="4" t="n">
        <v>43202</v>
      </c>
      <c r="C50" s="5" t="n">
        <v>430.16</v>
      </c>
      <c r="D50" s="5" t="n">
        <v>493.06</v>
      </c>
      <c r="E50" s="5" t="n">
        <v>417.41</v>
      </c>
      <c r="F50" s="6" t="n">
        <v>492.94</v>
      </c>
      <c r="G50" s="7" t="n">
        <v>2519360000</v>
      </c>
      <c r="H50" s="5" t="n">
        <v>42483600000</v>
      </c>
      <c r="I50" s="8" t="n">
        <f aca="false">(SUM(F51:F55))/5</f>
        <v>405.826</v>
      </c>
      <c r="J50" s="9" t="n">
        <f aca="false">(SUM(F51:F60))/10</f>
        <v>396.651</v>
      </c>
      <c r="K50" s="10" t="n">
        <f aca="false">(SUM(F51:F65))/15</f>
        <v>397.965333333333</v>
      </c>
      <c r="L50" s="0" t="n">
        <f aca="false">((F51-L51)*$M$98)+L51</f>
        <v>410.243703516551</v>
      </c>
      <c r="M50" s="0" t="n">
        <f aca="false">((F51-M51)*$M$99)+M51</f>
        <v>408.952454552486</v>
      </c>
      <c r="N50" s="10" t="n">
        <f aca="false">((F51-N51)*$M$100)+N51</f>
        <v>422.886548924207</v>
      </c>
      <c r="O50" s="11" t="n">
        <f aca="false">((F51-O51)*$P$98)+O51</f>
        <v>413.20401170164</v>
      </c>
      <c r="P50" s="12" t="n">
        <f aca="false">((F51-P51)*$P$99)+P51</f>
        <v>478.423074803339</v>
      </c>
      <c r="Q50" s="12" t="n">
        <f aca="false">(O50-P50)</f>
        <v>-65.2190631016991</v>
      </c>
      <c r="R50" s="14" t="n">
        <f aca="false">((Q51-R51)*$P$100)+R51</f>
        <v>-88.2126663063568</v>
      </c>
      <c r="S50" s="16" t="n">
        <f aca="false">Q50-R50</f>
        <v>22.9936032046577</v>
      </c>
    </row>
    <row r="51" customFormat="false" ht="14.25" hidden="false" customHeight="false" outlineLevel="0" collapsed="false">
      <c r="B51" s="4" t="n">
        <v>43201</v>
      </c>
      <c r="C51" s="5" t="n">
        <v>415.02</v>
      </c>
      <c r="D51" s="5" t="n">
        <v>430.54</v>
      </c>
      <c r="E51" s="5" t="n">
        <v>412.47</v>
      </c>
      <c r="F51" s="6" t="n">
        <v>430.54</v>
      </c>
      <c r="G51" s="7" t="n">
        <v>1439040000</v>
      </c>
      <c r="H51" s="5" t="n">
        <v>40980200000</v>
      </c>
      <c r="I51" s="8" t="n">
        <f aca="false">(SUM(F52:F56))/5</f>
        <v>393.776</v>
      </c>
      <c r="J51" s="9" t="n">
        <f aca="false">(SUM(F52:F61))/10</f>
        <v>391.558</v>
      </c>
      <c r="K51" s="10" t="n">
        <f aca="false">(SUM(F52:F66))/15</f>
        <v>399.270666666667</v>
      </c>
      <c r="L51" s="0" t="n">
        <f aca="false">((F52-L52)*$M$98)+L52</f>
        <v>400.095555274827</v>
      </c>
      <c r="M51" s="0" t="n">
        <f aca="false">((F52-M52)*$M$99)+M52</f>
        <v>404.155222230816</v>
      </c>
      <c r="N51" s="10" t="n">
        <f aca="false">((F52-N52)*$M$100)+N52</f>
        <v>421.793198770522</v>
      </c>
      <c r="O51" s="11" t="n">
        <f aca="false">((F52-O52)*$P$98)+O52</f>
        <v>410.052013829211</v>
      </c>
      <c r="P51" s="12" t="n">
        <f aca="false">((F52-P52)*$P$99)+P52</f>
        <v>482.253720787606</v>
      </c>
      <c r="Q51" s="12" t="n">
        <f aca="false">(O51-P51)</f>
        <v>-72.2017069583953</v>
      </c>
      <c r="R51" s="14" t="n">
        <f aca="false">((Q52-R52)*$P$100)+R52</f>
        <v>-92.2154061433472</v>
      </c>
      <c r="S51" s="16" t="n">
        <f aca="false">Q51-R51</f>
        <v>20.0136991849518</v>
      </c>
    </row>
    <row r="52" customFormat="false" ht="14.25" hidden="false" customHeight="false" outlineLevel="0" collapsed="false">
      <c r="B52" s="4" t="n">
        <v>43200</v>
      </c>
      <c r="C52" s="5" t="n">
        <v>399.41</v>
      </c>
      <c r="D52" s="5" t="n">
        <v>415.89</v>
      </c>
      <c r="E52" s="5" t="n">
        <v>393.88</v>
      </c>
      <c r="F52" s="6" t="n">
        <v>414.24</v>
      </c>
      <c r="G52" s="7" t="n">
        <v>1196000000</v>
      </c>
      <c r="H52" s="5" t="n">
        <v>39430400000</v>
      </c>
      <c r="I52" s="8" t="n">
        <f aca="false">(SUM(F53:F57))/5</f>
        <v>387.574</v>
      </c>
      <c r="J52" s="9" t="n">
        <f aca="false">(SUM(F53:F62))/10</f>
        <v>389.78</v>
      </c>
      <c r="K52" s="10" t="n">
        <f aca="false">(SUM(F53:F67))/15</f>
        <v>404.318</v>
      </c>
      <c r="L52" s="0" t="n">
        <f aca="false">((F53-L53)*$M$98)+L53</f>
        <v>393.02333291224</v>
      </c>
      <c r="M52" s="0" t="n">
        <f aca="false">((F53-M53)*$M$99)+M53</f>
        <v>401.914160504331</v>
      </c>
      <c r="N52" s="10" t="n">
        <f aca="false">((F53-N53)*$M$100)+N53</f>
        <v>422.872227166311</v>
      </c>
      <c r="O52" s="11" t="n">
        <f aca="false">((F53-O53)*$P$98)+O53</f>
        <v>409.290561798158</v>
      </c>
      <c r="P52" s="12" t="n">
        <f aca="false">((F53-P53)*$P$99)+P53</f>
        <v>487.694818450615</v>
      </c>
      <c r="Q52" s="12" t="n">
        <f aca="false">(O52-P52)</f>
        <v>-78.4042566524564</v>
      </c>
      <c r="R52" s="14" t="n">
        <f aca="false">((Q53-R53)*$P$100)+R53</f>
        <v>-95.6681935160699</v>
      </c>
      <c r="S52" s="16" t="n">
        <f aca="false">Q52-R52</f>
        <v>17.2639368636135</v>
      </c>
    </row>
    <row r="53" customFormat="false" ht="14.25" hidden="false" customHeight="false" outlineLevel="0" collapsed="false">
      <c r="B53" s="4" t="n">
        <v>43199</v>
      </c>
      <c r="C53" s="5" t="n">
        <v>400.86</v>
      </c>
      <c r="D53" s="5" t="n">
        <v>429.25</v>
      </c>
      <c r="E53" s="5" t="n">
        <v>390.61</v>
      </c>
      <c r="F53" s="6" t="n">
        <v>398.53</v>
      </c>
      <c r="G53" s="7" t="n">
        <v>1478390000</v>
      </c>
      <c r="H53" s="5" t="n">
        <v>39565100000</v>
      </c>
      <c r="I53" s="8" t="n">
        <f aca="false">(SUM(F54:F58))/5</f>
        <v>383.976</v>
      </c>
      <c r="J53" s="9" t="n">
        <f aca="false">(SUM(F54:F63))/10</f>
        <v>389.392</v>
      </c>
      <c r="K53" s="10" t="n">
        <f aca="false">(SUM(F54:F68))/15</f>
        <v>412.702</v>
      </c>
      <c r="L53" s="0" t="n">
        <f aca="false">((F54-L54)*$M$98)+L54</f>
        <v>390.26999936836</v>
      </c>
      <c r="M53" s="0" t="n">
        <f aca="false">((F54-M54)*$M$99)+M54</f>
        <v>402.66619617196</v>
      </c>
      <c r="N53" s="10" t="n">
        <f aca="false">((F54-N54)*$M$100)+N54</f>
        <v>426.349688190069</v>
      </c>
      <c r="O53" s="11" t="n">
        <f aca="false">((F54-O54)*$P$98)+O54</f>
        <v>411.247027579642</v>
      </c>
      <c r="P53" s="12" t="n">
        <f aca="false">((F54-P54)*$P$99)+P54</f>
        <v>494.828003926664</v>
      </c>
      <c r="Q53" s="12" t="n">
        <f aca="false">(O53-P53)</f>
        <v>-83.5809763470223</v>
      </c>
      <c r="R53" s="14" t="n">
        <f aca="false">((Q54-R54)*$P$100)+R54</f>
        <v>-98.6899978083318</v>
      </c>
      <c r="S53" s="16" t="n">
        <f aca="false">Q53-R53</f>
        <v>15.1090214613095</v>
      </c>
    </row>
    <row r="54" customFormat="false" ht="14.25" hidden="false" customHeight="false" outlineLevel="0" collapsed="false">
      <c r="B54" s="4" t="n">
        <v>43198</v>
      </c>
      <c r="C54" s="5" t="n">
        <v>385.74</v>
      </c>
      <c r="D54" s="5" t="n">
        <v>402.59</v>
      </c>
      <c r="E54" s="5" t="n">
        <v>385.6</v>
      </c>
      <c r="F54" s="6" t="n">
        <v>400.51</v>
      </c>
      <c r="G54" s="7" t="n">
        <v>948488000</v>
      </c>
      <c r="H54" s="5" t="n">
        <v>38065400000</v>
      </c>
      <c r="I54" s="8" t="n">
        <f aca="false">(SUM(F55:F59))/5</f>
        <v>387.252</v>
      </c>
      <c r="J54" s="9" t="n">
        <f aca="false">(SUM(F55:F64))/10</f>
        <v>387.938</v>
      </c>
      <c r="K54" s="10" t="n">
        <f aca="false">(SUM(F55:F69))/15</f>
        <v>421.097333333333</v>
      </c>
      <c r="L54" s="0" t="n">
        <f aca="false">((F55-L55)*$M$98)+L55</f>
        <v>385.14999905254</v>
      </c>
      <c r="M54" s="0" t="n">
        <f aca="false">((F55-M55)*$M$99)+M55</f>
        <v>403.14535087684</v>
      </c>
      <c r="N54" s="10" t="n">
        <f aca="false">((F55-N55)*$M$100)+N55</f>
        <v>430.041072217222</v>
      </c>
      <c r="O54" s="11" t="n">
        <f aca="false">((F55-O55)*$P$98)+O55</f>
        <v>413.199214412304</v>
      </c>
      <c r="P54" s="12" t="n">
        <f aca="false">((F55-P55)*$P$99)+P55</f>
        <v>502.373444240797</v>
      </c>
      <c r="Q54" s="12" t="n">
        <f aca="false">(O54-P54)</f>
        <v>-89.1742298284933</v>
      </c>
      <c r="R54" s="14" t="n">
        <f aca="false">((Q55-R55)*$P$100)+R55</f>
        <v>-101.068939803291</v>
      </c>
      <c r="S54" s="16" t="n">
        <f aca="false">Q54-R54</f>
        <v>11.8947099747981</v>
      </c>
    </row>
    <row r="55" customFormat="false" ht="14.25" hidden="false" customHeight="false" outlineLevel="0" collapsed="false">
      <c r="B55" s="4" t="n">
        <v>43197</v>
      </c>
      <c r="C55" s="5" t="n">
        <v>370.38</v>
      </c>
      <c r="D55" s="5" t="n">
        <v>393.06</v>
      </c>
      <c r="E55" s="5" t="n">
        <v>369.94</v>
      </c>
      <c r="F55" s="6" t="n">
        <v>385.31</v>
      </c>
      <c r="G55" s="7" t="n">
        <v>951475000</v>
      </c>
      <c r="H55" s="5" t="n">
        <v>36541900000</v>
      </c>
      <c r="I55" s="8" t="n">
        <f aca="false">(SUM(F56:F60))/5</f>
        <v>387.476</v>
      </c>
      <c r="J55" s="9" t="n">
        <f aca="false">(SUM(F56:F65))/10</f>
        <v>394.035</v>
      </c>
      <c r="K55" s="10" t="n">
        <f aca="false">(SUM(F56:F70))/15</f>
        <v>431.384666666667</v>
      </c>
      <c r="L55" s="0" t="n">
        <f aca="false">((F56-L56)*$M$98)+L56</f>
        <v>385.06999857881</v>
      </c>
      <c r="M55" s="0" t="n">
        <f aca="false">((F56-M56)*$M$99)+M56</f>
        <v>407.108762182804</v>
      </c>
      <c r="N55" s="10" t="n">
        <f aca="false">((F56-N56)*$M$100)+N56</f>
        <v>436.431225391111</v>
      </c>
      <c r="O55" s="11" t="n">
        <f aca="false">((F56-O56)*$P$98)+O56</f>
        <v>418.269980669086</v>
      </c>
      <c r="P55" s="12" t="n">
        <f aca="false">((F56-P56)*$P$99)+P56</f>
        <v>511.738519780061</v>
      </c>
      <c r="Q55" s="12" t="n">
        <f aca="false">(O55-P55)</f>
        <v>-93.4685391109745</v>
      </c>
      <c r="R55" s="14" t="n">
        <f aca="false">((Q56-R56)*$P$100)+R56</f>
        <v>-102.969039976371</v>
      </c>
      <c r="S55" s="16" t="n">
        <f aca="false">Q55-R55</f>
        <v>9.50050086539611</v>
      </c>
    </row>
    <row r="56" customFormat="false" ht="14.25" hidden="false" customHeight="false" outlineLevel="0" collapsed="false">
      <c r="B56" s="4" t="n">
        <v>43196</v>
      </c>
      <c r="C56" s="5" t="n">
        <v>382.73</v>
      </c>
      <c r="D56" s="5" t="n">
        <v>385.2</v>
      </c>
      <c r="E56" s="5" t="n">
        <v>366.91</v>
      </c>
      <c r="F56" s="6" t="n">
        <v>370.29</v>
      </c>
      <c r="G56" s="7" t="n">
        <v>967106000</v>
      </c>
      <c r="H56" s="5" t="n">
        <v>37752600000</v>
      </c>
      <c r="I56" s="8" t="n">
        <f aca="false">(SUM(F57:F61))/5</f>
        <v>389.34</v>
      </c>
      <c r="J56" s="9" t="n">
        <f aca="false">(SUM(F57:F66))/10</f>
        <v>402.018</v>
      </c>
      <c r="K56" s="10" t="n">
        <f aca="false">(SUM(F57:F71))/15</f>
        <v>442.678666666667</v>
      </c>
      <c r="L56" s="0" t="n">
        <f aca="false">((F57-L57)*$M$98)+L57</f>
        <v>392.459997868216</v>
      </c>
      <c r="M56" s="0" t="n">
        <f aca="false">((F57-M57)*$M$99)+M57</f>
        <v>415.290709334539</v>
      </c>
      <c r="N56" s="10" t="n">
        <f aca="false">((F57-N57)*$M$100)+N57</f>
        <v>445.879971875555</v>
      </c>
      <c r="O56" s="11" t="n">
        <f aca="false">((F57-O57)*$P$98)+O57</f>
        <v>426.993613518011</v>
      </c>
      <c r="P56" s="12" t="n">
        <f aca="false">((F57-P57)*$P$99)+P57</f>
        <v>523.054401362465</v>
      </c>
      <c r="Q56" s="12" t="n">
        <f aca="false">(O56-P56)</f>
        <v>-96.0607878444546</v>
      </c>
      <c r="R56" s="14" t="n">
        <f aca="false">((Q57-R57)*$P$100)+R57</f>
        <v>-104.69610300935</v>
      </c>
      <c r="S56" s="16" t="n">
        <f aca="false">Q56-R56</f>
        <v>8.63531516489499</v>
      </c>
    </row>
    <row r="57" customFormat="false" ht="14.25" hidden="false" customHeight="false" outlineLevel="0" collapsed="false">
      <c r="B57" s="4" t="n">
        <v>43195</v>
      </c>
      <c r="C57" s="5" t="n">
        <v>379.95</v>
      </c>
      <c r="D57" s="5" t="n">
        <v>387.72</v>
      </c>
      <c r="E57" s="5" t="n">
        <v>369.82</v>
      </c>
      <c r="F57" s="6" t="n">
        <v>383.23</v>
      </c>
      <c r="G57" s="7" t="n">
        <v>1210680000</v>
      </c>
      <c r="H57" s="5" t="n">
        <v>37470200000</v>
      </c>
      <c r="I57" s="8" t="n">
        <f aca="false">(SUM(F58:F62))/5</f>
        <v>391.986</v>
      </c>
      <c r="J57" s="9" t="n">
        <f aca="false">(SUM(F58:F67))/10</f>
        <v>412.69</v>
      </c>
      <c r="K57" s="10" t="n">
        <f aca="false">(SUM(F58:F72))/15</f>
        <v>454.578666666667</v>
      </c>
      <c r="L57" s="0" t="n">
        <f aca="false">((F58-L58)*$M$98)+L58</f>
        <v>397.074996802324</v>
      </c>
      <c r="M57" s="0" t="n">
        <f aca="false">((F58-M58)*$M$99)+M58</f>
        <v>422.41531140888</v>
      </c>
      <c r="N57" s="10" t="n">
        <f aca="false">((F58-N58)*$M$100)+N58</f>
        <v>454.829967857777</v>
      </c>
      <c r="O57" s="11" t="n">
        <f aca="false">((F58-O58)*$P$98)+O58</f>
        <v>434.950634157649</v>
      </c>
      <c r="P57" s="12" t="n">
        <f aca="false">((F58-P58)*$P$99)+P58</f>
        <v>534.240353471463</v>
      </c>
      <c r="Q57" s="12" t="n">
        <f aca="false">(O57-P57)</f>
        <v>-99.2897193138135</v>
      </c>
      <c r="R57" s="14" t="n">
        <f aca="false">((Q58-R58)*$P$100)+R58</f>
        <v>-106.047698933234</v>
      </c>
      <c r="S57" s="16" t="n">
        <f aca="false">Q57-R57</f>
        <v>6.75797961942014</v>
      </c>
    </row>
    <row r="58" customFormat="false" ht="14.25" hidden="false" customHeight="false" outlineLevel="0" collapsed="false">
      <c r="B58" s="4" t="n">
        <v>43194</v>
      </c>
      <c r="C58" s="5" t="n">
        <v>416.49</v>
      </c>
      <c r="D58" s="5" t="n">
        <v>417.47</v>
      </c>
      <c r="E58" s="5" t="n">
        <v>375.31</v>
      </c>
      <c r="F58" s="6" t="n">
        <v>380.54</v>
      </c>
      <c r="G58" s="7" t="n">
        <v>1287730000</v>
      </c>
      <c r="H58" s="5" t="n">
        <v>41065100000</v>
      </c>
      <c r="I58" s="8" t="n">
        <f aca="false">(SUM(F59:F63))/5</f>
        <v>394.808</v>
      </c>
      <c r="J58" s="9" t="n">
        <f aca="false">(SUM(F59:F68))/10</f>
        <v>427.065</v>
      </c>
      <c r="K58" s="10" t="n">
        <f aca="false">(SUM(F59:F73))/15</f>
        <v>466.354666666667</v>
      </c>
      <c r="L58" s="0" t="n">
        <f aca="false">((F59-L59)*$M$98)+L59</f>
        <v>405.342495203485</v>
      </c>
      <c r="M58" s="0" t="n">
        <f aca="false">((F59-M59)*$M$99)+M59</f>
        <v>431.72093616641</v>
      </c>
      <c r="N58" s="10" t="n">
        <f aca="false">((F59-N59)*$M$100)+N59</f>
        <v>465.442820408889</v>
      </c>
      <c r="O58" s="11" t="n">
        <f aca="false">((F59-O59)*$P$98)+O59</f>
        <v>444.843476731767</v>
      </c>
      <c r="P58" s="12" t="n">
        <f aca="false">((F59-P59)*$P$99)+P59</f>
        <v>546.53638174918</v>
      </c>
      <c r="Q58" s="12" t="n">
        <f aca="false">(O58-P58)</f>
        <v>-101.692905017413</v>
      </c>
      <c r="R58" s="14" t="n">
        <f aca="false">((Q59-R59)*$P$100)+R59</f>
        <v>-107.136397412189</v>
      </c>
      <c r="S58" s="16" t="n">
        <f aca="false">Q58-R58</f>
        <v>5.44349239477646</v>
      </c>
    </row>
    <row r="59" customFormat="false" ht="14.25" hidden="false" customHeight="false" outlineLevel="0" collapsed="false">
      <c r="B59" s="4" t="n">
        <v>43193</v>
      </c>
      <c r="C59" s="5" t="n">
        <v>387.31</v>
      </c>
      <c r="D59" s="5" t="n">
        <v>418.97</v>
      </c>
      <c r="E59" s="5" t="n">
        <v>383.53</v>
      </c>
      <c r="F59" s="6" t="n">
        <v>416.89</v>
      </c>
      <c r="G59" s="7" t="n">
        <v>1363400000</v>
      </c>
      <c r="H59" s="5" t="n">
        <v>38180800000</v>
      </c>
      <c r="I59" s="8" t="n">
        <f aca="false">(SUM(F60:F64))/5</f>
        <v>388.624</v>
      </c>
      <c r="J59" s="9" t="n">
        <f aca="false">(SUM(F60:F69))/10</f>
        <v>438.02</v>
      </c>
      <c r="K59" s="10" t="n">
        <f aca="false">(SUM(F60:F74))/15</f>
        <v>475.677333333333</v>
      </c>
      <c r="L59" s="0" t="n">
        <f aca="false">((F60-L60)*$M$98)+L60</f>
        <v>399.568742805228</v>
      </c>
      <c r="M59" s="0" t="n">
        <f aca="false">((F60-M60)*$M$99)+M60</f>
        <v>435.016699758945</v>
      </c>
      <c r="N59" s="10" t="n">
        <f aca="false">((F60-N60)*$M$100)+N60</f>
        <v>472.378937610158</v>
      </c>
      <c r="O59" s="11" t="n">
        <f aca="false">((F60-O60)*$P$98)+O60</f>
        <v>449.925927046634</v>
      </c>
      <c r="P59" s="12" t="n">
        <f aca="false">((F60-P60)*$P$99)+P60</f>
        <v>556.908092289114</v>
      </c>
      <c r="Q59" s="12" t="n">
        <f aca="false">(O59-P59)</f>
        <v>-106.98216524248</v>
      </c>
      <c r="R59" s="14" t="n">
        <f aca="false">(SUM(Q60:Q68))/9</f>
        <v>-107.174955454616</v>
      </c>
      <c r="S59" s="16" t="n">
        <f aca="false">Q59-R59</f>
        <v>0.19279021213606</v>
      </c>
    </row>
    <row r="60" customFormat="false" ht="14.25" hidden="false" customHeight="false" outlineLevel="0" collapsed="false">
      <c r="B60" s="4" t="n">
        <v>43192</v>
      </c>
      <c r="C60" s="5" t="n">
        <v>379.7</v>
      </c>
      <c r="D60" s="5" t="n">
        <v>395.17</v>
      </c>
      <c r="E60" s="5" t="n">
        <v>377.59</v>
      </c>
      <c r="F60" s="6" t="n">
        <v>386.43</v>
      </c>
      <c r="G60" s="7" t="n">
        <v>1102260000</v>
      </c>
      <c r="H60" s="5" t="n">
        <v>37422500000</v>
      </c>
      <c r="I60" s="8" t="n">
        <f aca="false">(SUM(F61:F65))/5</f>
        <v>400.594</v>
      </c>
      <c r="J60" s="9" t="n">
        <f aca="false">(SUM(F61:F70))/10</f>
        <v>453.339</v>
      </c>
      <c r="K60" s="10" t="n">
        <f aca="false">(SUM(F61:F75))/15</f>
        <v>485.824666666667</v>
      </c>
      <c r="L60" s="0" t="n">
        <f aca="false">((F61-L61)*$M$98)+L61</f>
        <v>406.138114207842</v>
      </c>
      <c r="M60" s="0" t="n">
        <f aca="false">((F61-M61)*$M$99)+M61</f>
        <v>445.813744149822</v>
      </c>
      <c r="N60" s="10" t="n">
        <f aca="false">((F61-N61)*$M$100)+N61</f>
        <v>484.657357268752</v>
      </c>
      <c r="O60" s="11" t="n">
        <f aca="false">((F61-O61)*$P$98)+O61</f>
        <v>461.470641055113</v>
      </c>
      <c r="P60" s="12" t="n">
        <f aca="false">((F61-P61)*$P$99)+P61</f>
        <v>570.546339672243</v>
      </c>
      <c r="Q60" s="12" t="n">
        <f aca="false">(O60-P60)</f>
        <v>-109.07569861713</v>
      </c>
      <c r="R60" s="14"/>
      <c r="S60" s="16"/>
    </row>
    <row r="61" customFormat="false" ht="14.25" hidden="false" customHeight="false" outlineLevel="0" collapsed="false">
      <c r="B61" s="4" t="n">
        <v>43191</v>
      </c>
      <c r="C61" s="5" t="n">
        <v>397.25</v>
      </c>
      <c r="D61" s="5" t="n">
        <v>400.53</v>
      </c>
      <c r="E61" s="5" t="n">
        <v>363.81</v>
      </c>
      <c r="F61" s="6" t="n">
        <v>379.61</v>
      </c>
      <c r="G61" s="7" t="n">
        <v>1256930000</v>
      </c>
      <c r="H61" s="5" t="n">
        <v>39144700000</v>
      </c>
      <c r="I61" s="8" t="n">
        <f aca="false">(SUM(F62:F66))/5</f>
        <v>414.696</v>
      </c>
      <c r="J61" s="9" t="n">
        <f aca="false">(SUM(F62:F71))/10</f>
        <v>469.348</v>
      </c>
      <c r="K61" s="10" t="n">
        <f aca="false">(SUM(F62:F76))/15</f>
        <v>497.369333333333</v>
      </c>
      <c r="L61" s="0" t="n">
        <f aca="false">((F62-L62)*$M$98)+L62</f>
        <v>419.402171311763</v>
      </c>
      <c r="M61" s="0" t="n">
        <f aca="false">((F62-M62)*$M$99)+M62</f>
        <v>460.525687294226</v>
      </c>
      <c r="N61" s="10" t="n">
        <f aca="false">((F62-N62)*$M$100)+N62</f>
        <v>499.66412259286</v>
      </c>
      <c r="O61" s="11" t="n">
        <f aca="false">((F62-O62)*$P$98)+O62</f>
        <v>476.354393974224</v>
      </c>
      <c r="P61" s="12" t="n">
        <f aca="false">((F62-P62)*$P$99)+P62</f>
        <v>585.821246846023</v>
      </c>
      <c r="Q61" s="12" t="n">
        <f aca="false">(O61-P61)</f>
        <v>-109.466852871798</v>
      </c>
      <c r="R61" s="14"/>
      <c r="S61" s="16"/>
    </row>
    <row r="62" customFormat="false" ht="14.25" hidden="false" customHeight="false" outlineLevel="0" collapsed="false">
      <c r="B62" s="4" t="n">
        <v>43190</v>
      </c>
      <c r="C62" s="5" t="n">
        <v>395</v>
      </c>
      <c r="D62" s="5" t="n">
        <v>418.47</v>
      </c>
      <c r="E62" s="5" t="n">
        <v>392.95</v>
      </c>
      <c r="F62" s="6" t="n">
        <v>396.46</v>
      </c>
      <c r="G62" s="7" t="n">
        <v>1323920000</v>
      </c>
      <c r="H62" s="5" t="n">
        <v>38914900000</v>
      </c>
      <c r="I62" s="8" t="n">
        <f aca="false">(SUM(F63:F67))/5</f>
        <v>433.394</v>
      </c>
      <c r="J62" s="9" t="n">
        <f aca="false">(SUM(F63:F72))/10</f>
        <v>485.875</v>
      </c>
      <c r="K62" s="10" t="n">
        <f aca="false">(SUM(F63:F77))/15</f>
        <v>511.05</v>
      </c>
      <c r="L62" s="0" t="n">
        <f aca="false">((F63-L63)*$M$98)+L63</f>
        <v>430.873256967645</v>
      </c>
      <c r="M62" s="0" t="n">
        <f aca="false">((F63-M63)*$M$99)+M63</f>
        <v>474.762506692943</v>
      </c>
      <c r="N62" s="10" t="n">
        <f aca="false">((F63-N63)*$M$100)+N63</f>
        <v>514.407568677554</v>
      </c>
      <c r="O62" s="11" t="n">
        <f aca="false">((F63-O63)*$P$98)+O63</f>
        <v>490.880647424083</v>
      </c>
      <c r="P62" s="12" t="n">
        <f aca="false">((F63-P63)*$P$99)+P63</f>
        <v>600.970146593704</v>
      </c>
      <c r="Q62" s="12" t="n">
        <f aca="false">(O62-P62)</f>
        <v>-110.089499169621</v>
      </c>
      <c r="R62" s="14"/>
      <c r="S62" s="16"/>
    </row>
    <row r="63" customFormat="false" ht="14.25" hidden="false" customHeight="false" outlineLevel="0" collapsed="false">
      <c r="B63" s="4" t="n">
        <v>43189</v>
      </c>
      <c r="C63" s="5" t="n">
        <v>385.91</v>
      </c>
      <c r="D63" s="5" t="n">
        <v>409.93</v>
      </c>
      <c r="E63" s="5" t="n">
        <v>368.63</v>
      </c>
      <c r="F63" s="6" t="n">
        <v>394.65</v>
      </c>
      <c r="G63" s="7" t="n">
        <v>1878130000</v>
      </c>
      <c r="H63" s="5" t="n">
        <v>38010600000</v>
      </c>
      <c r="I63" s="8" t="n">
        <f aca="false">(SUM(F64:F68))/5</f>
        <v>459.322</v>
      </c>
      <c r="J63" s="9" t="n">
        <f aca="false">(SUM(F64:F73))/10</f>
        <v>502.128</v>
      </c>
      <c r="K63" s="10" t="n">
        <f aca="false">(SUM(F64:F78))/15</f>
        <v>525.493333333333</v>
      </c>
      <c r="L63" s="0" t="n">
        <f aca="false">((F64-L64)*$M$98)+L64</f>
        <v>448.984885451467</v>
      </c>
      <c r="M63" s="0" t="n">
        <f aca="false">((F64-M64)*$M$99)+M64</f>
        <v>492.565285958042</v>
      </c>
      <c r="N63" s="10" t="n">
        <f aca="false">((F64-N64)*$M$100)+N64</f>
        <v>531.515792774348</v>
      </c>
      <c r="O63" s="11" t="n">
        <f aca="false">((F64-O64)*$P$98)+O64</f>
        <v>508.377128773916</v>
      </c>
      <c r="P63" s="12" t="n">
        <f aca="false">((F64-P64)*$P$99)+P64</f>
        <v>617.475758321201</v>
      </c>
      <c r="Q63" s="12" t="n">
        <f aca="false">(O63-P63)</f>
        <v>-109.098629547284</v>
      </c>
      <c r="R63" s="14"/>
      <c r="S63" s="16"/>
    </row>
    <row r="64" customFormat="false" ht="14.25" hidden="false" customHeight="false" outlineLevel="0" collapsed="false">
      <c r="B64" s="4" t="n">
        <v>43188</v>
      </c>
      <c r="C64" s="5" t="n">
        <v>448.08</v>
      </c>
      <c r="D64" s="5" t="n">
        <v>450.81</v>
      </c>
      <c r="E64" s="5" t="n">
        <v>385.81</v>
      </c>
      <c r="F64" s="6" t="n">
        <v>385.97</v>
      </c>
      <c r="G64" s="7" t="n">
        <v>1970230000</v>
      </c>
      <c r="H64" s="5" t="n">
        <v>44125000000</v>
      </c>
      <c r="I64" s="8" t="n">
        <f aca="false">(SUM(F65:F69))/5</f>
        <v>487.416</v>
      </c>
      <c r="J64" s="9" t="n">
        <f aca="false">(SUM(F65:F74))/10</f>
        <v>519.204</v>
      </c>
      <c r="K64" s="10" t="n">
        <f aca="false">(SUM(F65:F79))/15</f>
        <v>540.714666666667</v>
      </c>
      <c r="L64" s="0" t="n">
        <f aca="false">((F65-L65)*$M$98)+L65</f>
        <v>480.492328177201</v>
      </c>
      <c r="M64" s="0" t="n">
        <f aca="false">((F65-M65)*$M$99)+M65</f>
        <v>516.253127282051</v>
      </c>
      <c r="N64" s="10" t="n">
        <f aca="false">((F65-N65)*$M$100)+N65</f>
        <v>552.308048884969</v>
      </c>
      <c r="O64" s="11" t="n">
        <f aca="false">((F65-O65)*$P$98)+O65</f>
        <v>530.632970369174</v>
      </c>
      <c r="P64" s="12" t="n">
        <f aca="false">((F65-P65)*$P$99)+P65</f>
        <v>635.996218986897</v>
      </c>
      <c r="Q64" s="12" t="n">
        <f aca="false">(O64-P64)</f>
        <v>-105.363248617723</v>
      </c>
      <c r="R64" s="14"/>
      <c r="S64" s="16"/>
    </row>
    <row r="65" customFormat="false" ht="14.25" hidden="false" customHeight="false" outlineLevel="0" collapsed="false">
      <c r="B65" s="4" t="n">
        <v>43187</v>
      </c>
      <c r="C65" s="5" t="n">
        <v>450.29</v>
      </c>
      <c r="D65" s="5" t="n">
        <v>466.21</v>
      </c>
      <c r="E65" s="5" t="n">
        <v>444.86</v>
      </c>
      <c r="F65" s="6" t="n">
        <v>446.28</v>
      </c>
      <c r="G65" s="7" t="n">
        <v>1514180000</v>
      </c>
      <c r="H65" s="5" t="n">
        <v>44334000000</v>
      </c>
      <c r="I65" s="8" t="n">
        <f aca="false">(SUM(F66:F70))/5</f>
        <v>506.084</v>
      </c>
      <c r="J65" s="9" t="n">
        <f aca="false">(SUM(F66:F75))/10</f>
        <v>528.44</v>
      </c>
      <c r="K65" s="10" t="n">
        <f aca="false">(SUM(F66:F80))/15</f>
        <v>557.018</v>
      </c>
      <c r="L65" s="0" t="n">
        <f aca="false">((F66-L66)*$M$98)+L66</f>
        <v>497.598492265801</v>
      </c>
      <c r="M65" s="0" t="n">
        <f aca="false">((F66-M66)*$M$99)+M66</f>
        <v>531.802711122507</v>
      </c>
      <c r="N65" s="10" t="n">
        <f aca="false">((F66-N66)*$M$100)+N66</f>
        <v>567.454913011393</v>
      </c>
      <c r="O65" s="11" t="n">
        <f aca="false">((F66-O66)*$P$98)+O66</f>
        <v>545.96987407266</v>
      </c>
      <c r="P65" s="12" t="n">
        <f aca="false">((F66-P66)*$P$99)+P66</f>
        <v>651.173516505849</v>
      </c>
      <c r="Q65" s="12" t="n">
        <f aca="false">(O65-P65)</f>
        <v>-105.203642433188</v>
      </c>
      <c r="R65" s="14"/>
      <c r="S65" s="16"/>
    </row>
    <row r="66" customFormat="false" ht="14.25" hidden="false" customHeight="false" outlineLevel="0" collapsed="false">
      <c r="B66" s="4" t="n">
        <v>43186</v>
      </c>
      <c r="C66" s="5" t="n">
        <v>489.59</v>
      </c>
      <c r="D66" s="5" t="n">
        <v>491.46</v>
      </c>
      <c r="E66" s="5" t="n">
        <v>449.97</v>
      </c>
      <c r="F66" s="6" t="n">
        <v>450.12</v>
      </c>
      <c r="G66" s="7" t="n">
        <v>1617940000</v>
      </c>
      <c r="H66" s="5" t="n">
        <v>48193300000</v>
      </c>
      <c r="I66" s="8" t="n">
        <f aca="false">(SUM(F67:F71))/5</f>
        <v>524</v>
      </c>
      <c r="J66" s="9" t="n">
        <f aca="false">(SUM(F67:F76))/10</f>
        <v>538.706</v>
      </c>
      <c r="K66" s="10" t="n">
        <f aca="false">(SUM(F67:F81))/15</f>
        <v>573.665333333333</v>
      </c>
      <c r="L66" s="0" t="n">
        <f aca="false">((F67-L67)*$M$98)+L67</f>
        <v>521.337738398702</v>
      </c>
      <c r="M66" s="0" t="n">
        <f aca="false">((F67-M67)*$M$99)+M67</f>
        <v>549.954424705286</v>
      </c>
      <c r="N66" s="10" t="n">
        <f aca="false">((F67-N67)*$M$100)+N67</f>
        <v>584.217043441592</v>
      </c>
      <c r="O66" s="11" t="n">
        <f aca="false">((F67-O67)*$P$98)+O67</f>
        <v>563.397123904053</v>
      </c>
      <c r="P66" s="12" t="n">
        <f aca="false">((F67-P67)*$P$99)+P67</f>
        <v>667.257797826316</v>
      </c>
      <c r="Q66" s="12" t="n">
        <f aca="false">(O66-P66)</f>
        <v>-103.860673922263</v>
      </c>
      <c r="R66" s="14"/>
      <c r="S66" s="16"/>
    </row>
    <row r="67" customFormat="false" ht="14.25" hidden="false" customHeight="false" outlineLevel="0" collapsed="false">
      <c r="B67" s="4" t="n">
        <v>43185</v>
      </c>
      <c r="C67" s="5" t="n">
        <v>524.29</v>
      </c>
      <c r="D67" s="5" t="n">
        <v>526.38</v>
      </c>
      <c r="E67" s="5" t="n">
        <v>470.44</v>
      </c>
      <c r="F67" s="6" t="n">
        <v>489.95</v>
      </c>
      <c r="G67" s="7" t="n">
        <v>1638880000</v>
      </c>
      <c r="H67" s="5" t="n">
        <v>51598000000</v>
      </c>
      <c r="I67" s="8" t="n">
        <f aca="false">(SUM(F68:F72))/5</f>
        <v>538.356</v>
      </c>
      <c r="J67" s="9" t="n">
        <f aca="false">(SUM(F68:F77))/10</f>
        <v>549.878</v>
      </c>
      <c r="K67" s="10" t="n">
        <f aca="false">(SUM(F68:F82))/15</f>
        <v>589.224666666667</v>
      </c>
      <c r="L67" s="0" t="n">
        <f aca="false">((F68-L68)*$M$98)+L68</f>
        <v>537.031607598053</v>
      </c>
      <c r="M67" s="0" t="n">
        <f aca="false">((F68-M68)*$M$99)+M68</f>
        <v>563.288741306461</v>
      </c>
      <c r="N67" s="10" t="n">
        <f aca="false">((F68-N68)*$M$100)+N68</f>
        <v>597.683763933248</v>
      </c>
      <c r="O67" s="11" t="n">
        <f aca="false">((F68-O68)*$P$98)+O68</f>
        <v>576.751146432063</v>
      </c>
      <c r="P67" s="12" t="n">
        <f aca="false">((F68-P68)*$P$99)+P68</f>
        <v>681.442421652422</v>
      </c>
      <c r="Q67" s="12" t="n">
        <f aca="false">(O67-P67)</f>
        <v>-104.691275220359</v>
      </c>
      <c r="R67" s="14"/>
      <c r="S67" s="16"/>
    </row>
    <row r="68" customFormat="false" ht="14.25" hidden="false" customHeight="false" outlineLevel="0" collapsed="false">
      <c r="B68" s="4" t="n">
        <v>43184</v>
      </c>
      <c r="C68" s="5" t="n">
        <v>522.7</v>
      </c>
      <c r="D68" s="5" t="n">
        <v>535.82</v>
      </c>
      <c r="E68" s="5" t="n">
        <v>515.66</v>
      </c>
      <c r="F68" s="6" t="n">
        <v>524.29</v>
      </c>
      <c r="G68" s="7" t="n">
        <v>1151170000</v>
      </c>
      <c r="H68" s="5" t="n">
        <v>51431600000</v>
      </c>
      <c r="I68" s="8" t="n">
        <f aca="false">(SUM(F69:F73))/5</f>
        <v>544.934</v>
      </c>
      <c r="J68" s="9" t="n">
        <f aca="false">(SUM(F69:F78))/10</f>
        <v>558.579</v>
      </c>
      <c r="K68" s="10" t="n">
        <f aca="false">(SUM(F69:F83))/15</f>
        <v>600.064666666667</v>
      </c>
      <c r="L68" s="0" t="n">
        <f aca="false">((F69-L69)*$M$98)+L69</f>
        <v>543.402411397079</v>
      </c>
      <c r="M68" s="0" t="n">
        <f aca="false">((F69-M69)*$M$99)+M69</f>
        <v>571.955128263452</v>
      </c>
      <c r="N68" s="10" t="n">
        <f aca="false">((F69-N69)*$M$100)+N69</f>
        <v>608.168587352283</v>
      </c>
      <c r="O68" s="11" t="n">
        <f aca="false">((F69-O69)*$P$98)+O69</f>
        <v>586.289536692438</v>
      </c>
      <c r="P68" s="12" t="n">
        <f aca="false">(SUM(F69:F94))/26</f>
        <v>694.014615384616</v>
      </c>
      <c r="Q68" s="12" t="n">
        <f aca="false">(O68-P68)</f>
        <v>-107.725078692178</v>
      </c>
      <c r="R68" s="14"/>
      <c r="S68" s="16"/>
    </row>
    <row r="69" customFormat="false" ht="14.25" hidden="false" customHeight="false" outlineLevel="0" collapsed="false">
      <c r="B69" s="4" t="n">
        <v>43183</v>
      </c>
      <c r="C69" s="5" t="n">
        <v>542.57</v>
      </c>
      <c r="D69" s="5" t="n">
        <v>545.38</v>
      </c>
      <c r="E69" s="5" t="n">
        <v>526.08</v>
      </c>
      <c r="F69" s="6" t="n">
        <v>526.44</v>
      </c>
      <c r="G69" s="7" t="n">
        <v>1300010000</v>
      </c>
      <c r="H69" s="5" t="n">
        <v>53375400000</v>
      </c>
      <c r="I69" s="8" t="n">
        <f aca="false">(SUM(F70:F74))/5</f>
        <v>550.992</v>
      </c>
      <c r="J69" s="9" t="n">
        <f aca="false">(SUM(F70:F79))/10</f>
        <v>567.364</v>
      </c>
      <c r="K69" s="10" t="n">
        <f aca="false">(SUM(F70:F84))/15</f>
        <v>613.563333333333</v>
      </c>
      <c r="L69" s="0" t="n">
        <f aca="false">((F70-L70)*$M$98)+L70</f>
        <v>551.883617095619</v>
      </c>
      <c r="M69" s="0" t="n">
        <f aca="false">((F70-M70)*$M$99)+M70</f>
        <v>582.069601210886</v>
      </c>
      <c r="N69" s="10" t="n">
        <f aca="false">((F70-N70)*$M$100)+N70</f>
        <v>619.844099831181</v>
      </c>
      <c r="O69" s="11" t="n">
        <f aca="false">((F70-O70)*$P$98)+O70</f>
        <v>597.171270636517</v>
      </c>
      <c r="P69" s="14"/>
      <c r="Q69" s="12"/>
      <c r="R69" s="14"/>
      <c r="S69" s="16"/>
    </row>
    <row r="70" customFormat="false" ht="14.25" hidden="false" customHeight="false" outlineLevel="0" collapsed="false">
      <c r="B70" s="4" t="n">
        <v>43182</v>
      </c>
      <c r="C70" s="5" t="n">
        <v>539.86</v>
      </c>
      <c r="D70" s="5" t="n">
        <v>540.49</v>
      </c>
      <c r="E70" s="5" t="n">
        <v>512.13</v>
      </c>
      <c r="F70" s="6" t="n">
        <v>539.62</v>
      </c>
      <c r="G70" s="7" t="n">
        <v>1596350000</v>
      </c>
      <c r="H70" s="5" t="n">
        <v>53098100000</v>
      </c>
      <c r="I70" s="8" t="n">
        <f aca="false">(SUM(F71:F75))/5</f>
        <v>550.796</v>
      </c>
      <c r="J70" s="9" t="n">
        <f aca="false">(SUM(F71:F80))/10</f>
        <v>582.485</v>
      </c>
      <c r="K70" s="10" t="n">
        <f aca="false">(SUM(F71:F85))/15</f>
        <v>624.562</v>
      </c>
      <c r="L70" s="0" t="n">
        <f aca="false">((F71-L71)*$M$98)+L71</f>
        <v>558.015425643428</v>
      </c>
      <c r="M70" s="0" t="n">
        <f aca="false">((F71-M71)*$M$99)+M71</f>
        <v>591.502845924417</v>
      </c>
      <c r="N70" s="10" t="n">
        <f aca="false">((F71-N71)*$M$100)+N71</f>
        <v>631.304685521349</v>
      </c>
      <c r="O70" s="11" t="n">
        <f aca="false">((F71-O71)*$P$98)+O71</f>
        <v>607.635138024975</v>
      </c>
      <c r="P70" s="12"/>
      <c r="Q70" s="12"/>
      <c r="R70" s="14"/>
      <c r="S70" s="16"/>
    </row>
    <row r="71" customFormat="false" ht="14.25" hidden="false" customHeight="false" outlineLevel="0" collapsed="false">
      <c r="B71" s="4" t="n">
        <v>43181</v>
      </c>
      <c r="C71" s="5" t="n">
        <v>562.1</v>
      </c>
      <c r="D71" s="5" t="n">
        <v>577.57</v>
      </c>
      <c r="E71" s="5" t="n">
        <v>523.09</v>
      </c>
      <c r="F71" s="6" t="n">
        <v>539.7</v>
      </c>
      <c r="G71" s="7" t="n">
        <v>1523460000</v>
      </c>
      <c r="H71" s="5" t="n">
        <v>55273800000</v>
      </c>
      <c r="I71" s="8" t="n">
        <f aca="false">(SUM(F72:F76))/5</f>
        <v>553.412</v>
      </c>
      <c r="J71" s="9" t="n">
        <f aca="false">(SUM(F72:F81))/10</f>
        <v>598.498</v>
      </c>
      <c r="K71" s="10" t="n">
        <f aca="false">(SUM(F72:F86))/15</f>
        <v>638.770666666667</v>
      </c>
      <c r="L71" s="0" t="n">
        <f aca="false">((F72-L72)*$M$98)+L72</f>
        <v>567.173138465142</v>
      </c>
      <c r="M71" s="0" t="n">
        <f aca="false">((F72-M72)*$M$99)+M72</f>
        <v>603.014589463176</v>
      </c>
      <c r="N71" s="10" t="n">
        <f aca="false">((F72-N72)*$M$100)+N72</f>
        <v>644.391069167256</v>
      </c>
      <c r="O71" s="11" t="n">
        <f aca="false">((F72-O72)*$P$98)+O72</f>
        <v>619.986981302243</v>
      </c>
      <c r="P71" s="12"/>
      <c r="Q71" s="12"/>
      <c r="R71" s="14"/>
      <c r="S71" s="16"/>
    </row>
    <row r="72" customFormat="false" ht="14.25" hidden="false" customHeight="false" outlineLevel="0" collapsed="false">
      <c r="B72" s="4" t="n">
        <v>43180</v>
      </c>
      <c r="C72" s="5" t="n">
        <v>559.1</v>
      </c>
      <c r="D72" s="5" t="n">
        <v>589.61</v>
      </c>
      <c r="E72" s="5" t="n">
        <v>550.57</v>
      </c>
      <c r="F72" s="6" t="n">
        <v>561.73</v>
      </c>
      <c r="G72" s="7" t="n">
        <v>1781270000</v>
      </c>
      <c r="H72" s="5" t="n">
        <v>54967300000</v>
      </c>
      <c r="I72" s="8" t="n">
        <f aca="false">(SUM(F73:F77))/5</f>
        <v>561.4</v>
      </c>
      <c r="J72" s="9" t="n">
        <f aca="false">(SUM(F73:F82))/10</f>
        <v>614.659</v>
      </c>
      <c r="K72" s="10" t="n">
        <f aca="false">(SUM(F73:F87))/15</f>
        <v>655.785333333334</v>
      </c>
      <c r="L72" s="0" t="n">
        <f aca="false">((F73-L73)*$M$98)+L73</f>
        <v>569.894707697713</v>
      </c>
      <c r="M72" s="0" t="n">
        <f aca="false">((F73-M73)*$M$99)+M73</f>
        <v>612.188942677215</v>
      </c>
      <c r="N72" s="10" t="n">
        <f aca="false">((F73-N73)*$M$100)+N73</f>
        <v>656.199793334007</v>
      </c>
      <c r="O72" s="11" t="n">
        <f aca="false">((F73-O73)*$P$98)+O73</f>
        <v>630.579159720833</v>
      </c>
      <c r="P72" s="12"/>
      <c r="Q72" s="12"/>
      <c r="R72" s="14"/>
      <c r="S72" s="16"/>
    </row>
    <row r="73" customFormat="false" ht="14.25" hidden="false" customHeight="false" outlineLevel="0" collapsed="false">
      <c r="B73" s="4" t="n">
        <v>43179</v>
      </c>
      <c r="C73" s="5" t="n">
        <v>556.72</v>
      </c>
      <c r="D73" s="5" t="n">
        <v>567.09</v>
      </c>
      <c r="E73" s="5" t="n">
        <v>521.2</v>
      </c>
      <c r="F73" s="6" t="n">
        <v>557.18</v>
      </c>
      <c r="G73" s="7" t="n">
        <v>1833680000</v>
      </c>
      <c r="H73" s="5" t="n">
        <v>54722100000</v>
      </c>
      <c r="I73" s="8" t="n">
        <f aca="false">(SUM(F74:F78))/5</f>
        <v>572.224</v>
      </c>
      <c r="J73" s="9" t="n">
        <f aca="false">(SUM(F74:F83))/10</f>
        <v>627.63</v>
      </c>
      <c r="K73" s="10" t="n">
        <f aca="false">(SUM(F74:F88))/15</f>
        <v>675.552</v>
      </c>
      <c r="L73" s="0" t="n">
        <f aca="false">((F74-L74)*$M$98)+L74</f>
        <v>576.252061546569</v>
      </c>
      <c r="M73" s="0" t="n">
        <f aca="false">((F74-M74)*$M$99)+M74</f>
        <v>624.41315216104</v>
      </c>
      <c r="N73" s="10" t="n">
        <f aca="false">((F74-N74)*$M$100)+N74</f>
        <v>670.345478096009</v>
      </c>
      <c r="O73" s="11" t="n">
        <f aca="false">((F74-O74)*$P$98)+O74</f>
        <v>643.924461488257</v>
      </c>
      <c r="P73" s="12"/>
      <c r="Q73" s="12"/>
      <c r="R73" s="14"/>
      <c r="S73" s="16"/>
    </row>
    <row r="74" customFormat="false" ht="14.25" hidden="false" customHeight="false" outlineLevel="0" collapsed="false">
      <c r="B74" s="4" t="n">
        <v>43178</v>
      </c>
      <c r="C74" s="5" t="n">
        <v>546.63</v>
      </c>
      <c r="D74" s="5" t="n">
        <v>558.1</v>
      </c>
      <c r="E74" s="5" t="n">
        <v>519.12</v>
      </c>
      <c r="F74" s="6" t="n">
        <v>556.73</v>
      </c>
      <c r="G74" s="7" t="n">
        <v>2046790000</v>
      </c>
      <c r="H74" s="5" t="n">
        <v>53718600000</v>
      </c>
      <c r="I74" s="8" t="n">
        <f aca="false">(SUM(F75:F79))/5</f>
        <v>583.736</v>
      </c>
      <c r="J74" s="9" t="n">
        <f aca="false">(SUM(F75:F84))/10</f>
        <v>644.849</v>
      </c>
      <c r="K74" s="10" t="n">
        <f aca="false">(SUM(F75:F89))/15</f>
        <v>696.215333333333</v>
      </c>
      <c r="L74" s="0" t="n">
        <f aca="false">((F75-L75)*$M$98)+L75</f>
        <v>586.013092319854</v>
      </c>
      <c r="M74" s="0" t="n">
        <f aca="false">((F75-M75)*$M$99)+M75</f>
        <v>639.453852641272</v>
      </c>
      <c r="N74" s="10" t="n">
        <f aca="false">((F75-N75)*$M$100)+N75</f>
        <v>686.576260681153</v>
      </c>
      <c r="O74" s="11" t="n">
        <f aca="false">((F75-O75)*$P$98)+O75</f>
        <v>659.777999940667</v>
      </c>
      <c r="P74" s="12"/>
      <c r="Q74" s="12"/>
      <c r="R74" s="14"/>
      <c r="S74" s="16"/>
    </row>
    <row r="75" customFormat="false" ht="14.25" hidden="false" customHeight="false" outlineLevel="0" collapsed="false">
      <c r="B75" s="4" t="n">
        <v>43177</v>
      </c>
      <c r="C75" s="5" t="n">
        <v>551.64</v>
      </c>
      <c r="D75" s="5" t="n">
        <v>551.64</v>
      </c>
      <c r="E75" s="5" t="n">
        <v>460.09</v>
      </c>
      <c r="F75" s="6" t="n">
        <v>538.64</v>
      </c>
      <c r="G75" s="7" t="n">
        <v>2685500000</v>
      </c>
      <c r="H75" s="5" t="n">
        <v>54200100000</v>
      </c>
      <c r="I75" s="8" t="n">
        <f aca="false">(SUM(F76:F80))/5</f>
        <v>614.174</v>
      </c>
      <c r="J75" s="9" t="n">
        <f aca="false">(SUM(F76:F85))/10</f>
        <v>661.445</v>
      </c>
      <c r="K75" s="10" t="n">
        <f aca="false">(SUM(F76:F90))/15</f>
        <v>717.454666666667</v>
      </c>
      <c r="L75" s="0" t="n">
        <f aca="false">((F76-L76)*$M$98)+L76</f>
        <v>609.699638479781</v>
      </c>
      <c r="M75" s="0" t="n">
        <f aca="false">((F76-M76)*$M$99)+M76</f>
        <v>661.856931005999</v>
      </c>
      <c r="N75" s="10" t="n">
        <f aca="false">((F76-N76)*$M$100)+N76</f>
        <v>707.710012207031</v>
      </c>
      <c r="O75" s="11" t="n">
        <f aca="false">((F76-O76)*$P$98)+O76</f>
        <v>681.80309083897</v>
      </c>
      <c r="P75" s="12"/>
      <c r="Q75" s="12"/>
      <c r="R75" s="14"/>
      <c r="S75" s="16"/>
    </row>
    <row r="76" customFormat="false" ht="14.25" hidden="false" customHeight="false" outlineLevel="0" collapsed="false">
      <c r="B76" s="4" t="n">
        <v>43176</v>
      </c>
      <c r="C76" s="5" t="n">
        <v>601.68</v>
      </c>
      <c r="D76" s="5" t="n">
        <v>609.15</v>
      </c>
      <c r="E76" s="5" t="n">
        <v>549.1</v>
      </c>
      <c r="F76" s="6" t="n">
        <v>552.78</v>
      </c>
      <c r="G76" s="7" t="n">
        <v>1267810000</v>
      </c>
      <c r="H76" s="5" t="n">
        <v>59104200000</v>
      </c>
      <c r="I76" s="8" t="n">
        <f aca="false">(SUM(F77:F81))/5</f>
        <v>643.584</v>
      </c>
      <c r="J76" s="9" t="n">
        <f aca="false">(SUM(F77:F86))/10</f>
        <v>681.45</v>
      </c>
      <c r="K76" s="10" t="n">
        <f aca="false">(SUM(F77:F91))/15</f>
        <v>737.726</v>
      </c>
      <c r="L76" s="0" t="n">
        <f aca="false">((F77-L77)*$M$98)+L77</f>
        <v>638.159457719672</v>
      </c>
      <c r="M76" s="0" t="n">
        <f aca="false">((F77-M77)*$M$99)+M77</f>
        <v>686.096249007332</v>
      </c>
      <c r="N76" s="10" t="n">
        <f aca="false">((F77-N77)*$M$100)+N77</f>
        <v>729.84287109375</v>
      </c>
      <c r="O76" s="11" t="n">
        <f aca="false">((F77-O77)*$P$98)+O77</f>
        <v>705.261834627874</v>
      </c>
      <c r="P76" s="12"/>
      <c r="Q76" s="12"/>
      <c r="R76" s="14"/>
      <c r="S76" s="16"/>
    </row>
    <row r="77" customFormat="false" ht="14.25" hidden="false" customHeight="false" outlineLevel="0" collapsed="false">
      <c r="B77" s="4" t="n">
        <v>43175</v>
      </c>
      <c r="C77" s="5" t="n">
        <v>611.78</v>
      </c>
      <c r="D77" s="5" t="n">
        <v>623.17</v>
      </c>
      <c r="E77" s="5" t="n">
        <v>587.86</v>
      </c>
      <c r="F77" s="6" t="n">
        <v>601.67</v>
      </c>
      <c r="G77" s="7" t="n">
        <v>1417350000</v>
      </c>
      <c r="H77" s="5" t="n">
        <v>60083700000</v>
      </c>
      <c r="I77" s="8" t="n">
        <f aca="false">(SUM(F78:F82))/5</f>
        <v>667.918</v>
      </c>
      <c r="J77" s="9" t="n">
        <f aca="false">(SUM(F78:F87))/10</f>
        <v>702.978</v>
      </c>
      <c r="K77" s="10" t="n">
        <f aca="false">(SUM(F78:F92))/15</f>
        <v>755.761333333334</v>
      </c>
      <c r="L77" s="0" t="n">
        <f aca="false">((F78-L78)*$M$98)+L78</f>
        <v>656.404186579507</v>
      </c>
      <c r="M77" s="0" t="n">
        <f aca="false">((F78-M78)*$M$99)+M78</f>
        <v>704.857637675628</v>
      </c>
      <c r="N77" s="10" t="n">
        <f aca="false">((F78-N78)*$M$100)+N78</f>
        <v>748.15328125</v>
      </c>
      <c r="O77" s="11" t="n">
        <f aca="false">((F78-O78)*$P$98)+O78</f>
        <v>724.096713651124</v>
      </c>
      <c r="P77" s="12"/>
      <c r="Q77" s="12"/>
      <c r="R77" s="14"/>
      <c r="S77" s="16"/>
    </row>
    <row r="78" customFormat="false" ht="14.25" hidden="false" customHeight="false" outlineLevel="0" collapsed="false">
      <c r="B78" s="4" t="n">
        <v>43174</v>
      </c>
      <c r="C78" s="5" t="n">
        <v>614.84</v>
      </c>
      <c r="D78" s="5" t="n">
        <v>620.62</v>
      </c>
      <c r="E78" s="5" t="n">
        <v>579.51</v>
      </c>
      <c r="F78" s="6" t="n">
        <v>611.3</v>
      </c>
      <c r="G78" s="7" t="n">
        <v>1770460000</v>
      </c>
      <c r="H78" s="5" t="n">
        <v>60371800000</v>
      </c>
      <c r="I78" s="8" t="n">
        <f aca="false">(SUM(F79:F83))/5</f>
        <v>683.036</v>
      </c>
      <c r="J78" s="9" t="n">
        <f aca="false">(SUM(F79:F88))/10</f>
        <v>727.216</v>
      </c>
      <c r="K78" s="10" t="n">
        <f aca="false">(SUM(F79:F93))/15</f>
        <v>772.021333333334</v>
      </c>
      <c r="L78" s="0" t="n">
        <f aca="false">((F79-L79)*$M$98)+L79</f>
        <v>678.956279869261</v>
      </c>
      <c r="M78" s="0" t="n">
        <f aca="false">((F79-M79)*$M$99)+M79</f>
        <v>725.648223825767</v>
      </c>
      <c r="N78" s="10" t="n">
        <f aca="false">((F79-N79)*$M$100)+N79</f>
        <v>767.70375</v>
      </c>
      <c r="O78" s="11" t="n">
        <f aca="false">((F79-O79)*$P$98)+O79</f>
        <v>744.605207042237</v>
      </c>
      <c r="P78" s="12"/>
      <c r="Q78" s="12"/>
      <c r="R78" s="14"/>
      <c r="S78" s="16"/>
    </row>
    <row r="79" customFormat="false" ht="14.25" hidden="false" customHeight="false" outlineLevel="0" collapsed="false">
      <c r="B79" s="4" t="n">
        <v>43173</v>
      </c>
      <c r="C79" s="5" t="n">
        <v>691.22</v>
      </c>
      <c r="D79" s="5" t="n">
        <v>702.78</v>
      </c>
      <c r="E79" s="5" t="n">
        <v>594.1</v>
      </c>
      <c r="F79" s="6" t="n">
        <v>614.29</v>
      </c>
      <c r="G79" s="7" t="n">
        <v>1810560000</v>
      </c>
      <c r="H79" s="5" t="n">
        <v>67857600000</v>
      </c>
      <c r="I79" s="8" t="n">
        <f aca="false">(SUM(F80:F84))/5</f>
        <v>705.962</v>
      </c>
      <c r="J79" s="9" t="n">
        <f aca="false">(SUM(F80:F89))/10</f>
        <v>752.455</v>
      </c>
      <c r="K79" s="10" t="n">
        <f aca="false">(SUM(F80:F94))/15</f>
        <v>789.62</v>
      </c>
      <c r="L79" s="0" t="n">
        <f aca="false">((F80-L80)*$M$98)+L80</f>
        <v>711.289419803892</v>
      </c>
      <c r="M79" s="0" t="n">
        <f aca="false">((F80-M80)*$M$99)+M80</f>
        <v>750.394495787049</v>
      </c>
      <c r="N79" s="10" t="n">
        <f aca="false">(SUM(F80:F94))/15</f>
        <v>789.62</v>
      </c>
      <c r="O79" s="11" t="n">
        <f aca="false">((F80-O80)*$P$98)+O80</f>
        <v>768.298881049917</v>
      </c>
      <c r="P79" s="12"/>
      <c r="Q79" s="12"/>
      <c r="R79" s="14"/>
      <c r="S79" s="16"/>
    </row>
    <row r="80" customFormat="false" ht="14.25" hidden="false" customHeight="false" outlineLevel="0" collapsed="false">
      <c r="B80" s="4" t="n">
        <v>43172</v>
      </c>
      <c r="C80" s="5" t="n">
        <v>698.15</v>
      </c>
      <c r="D80" s="5" t="n">
        <v>713.74</v>
      </c>
      <c r="E80" s="5" t="n">
        <v>682.35</v>
      </c>
      <c r="F80" s="6" t="n">
        <v>690.83</v>
      </c>
      <c r="G80" s="7" t="n">
        <v>1425960000</v>
      </c>
      <c r="H80" s="5" t="n">
        <v>68524000000</v>
      </c>
      <c r="I80" s="8" t="n">
        <f aca="false">(SUM(F81:F85))/5</f>
        <v>708.716</v>
      </c>
      <c r="J80" s="9" t="n">
        <f aca="false">(SUM(F81:F90))/10</f>
        <v>769.095</v>
      </c>
      <c r="K80" s="10"/>
      <c r="L80" s="0" t="n">
        <f aca="false">((F81-L81)*$M$98)+L81</f>
        <v>721.519129705838</v>
      </c>
      <c r="M80" s="0" t="n">
        <f aca="false">((F81-M81)*$M$99)+M81</f>
        <v>763.631050406393</v>
      </c>
      <c r="N80" s="10"/>
      <c r="O80" s="11" t="n">
        <f aca="false">((F81-O81)*$P$98)+O81</f>
        <v>782.384132149901</v>
      </c>
      <c r="P80" s="12"/>
      <c r="Q80" s="12"/>
      <c r="R80" s="14"/>
      <c r="S80" s="16"/>
    </row>
    <row r="81" customFormat="false" ht="14.25" hidden="false" customHeight="false" outlineLevel="0" collapsed="false">
      <c r="B81" s="4" t="n">
        <v>43171</v>
      </c>
      <c r="C81" s="5" t="n">
        <v>724.41</v>
      </c>
      <c r="D81" s="5" t="n">
        <v>742.51</v>
      </c>
      <c r="E81" s="5" t="n">
        <v>683.27</v>
      </c>
      <c r="F81" s="6" t="n">
        <v>699.83</v>
      </c>
      <c r="G81" s="7" t="n">
        <v>1765000000</v>
      </c>
      <c r="H81" s="5" t="n">
        <v>71086000000</v>
      </c>
      <c r="I81" s="8" t="n">
        <f aca="false">(SUM(F82:F86))/5</f>
        <v>719.316</v>
      </c>
      <c r="J81" s="9" t="n">
        <f aca="false">(SUM(F82:F91))/10</f>
        <v>784.797</v>
      </c>
      <c r="K81" s="10"/>
      <c r="L81" s="0" t="n">
        <f aca="false">((F82-L82)*$M$98)+L82</f>
        <v>732.363694558756</v>
      </c>
      <c r="M81" s="0" t="n">
        <f aca="false">((F82-M82)*$M$99)+M82</f>
        <v>777.809061607814</v>
      </c>
      <c r="N81" s="10"/>
      <c r="O81" s="11" t="n">
        <f aca="false">((F82-O82)*$P$98)+O82</f>
        <v>797.393974358974</v>
      </c>
      <c r="P81" s="12"/>
      <c r="Q81" s="12"/>
      <c r="R81" s="14"/>
      <c r="S81" s="16"/>
    </row>
    <row r="82" customFormat="false" ht="14.25" hidden="false" customHeight="false" outlineLevel="0" collapsed="false">
      <c r="B82" s="4" t="n">
        <v>43170</v>
      </c>
      <c r="C82" s="5" t="n">
        <v>685.31</v>
      </c>
      <c r="D82" s="5" t="n">
        <v>735.83</v>
      </c>
      <c r="E82" s="5" t="n">
        <v>668.12</v>
      </c>
      <c r="F82" s="6" t="n">
        <v>723.34</v>
      </c>
      <c r="G82" s="7" t="n">
        <v>1562680000</v>
      </c>
      <c r="H82" s="5" t="n">
        <v>67235700000</v>
      </c>
      <c r="I82" s="8" t="n">
        <f aca="false">(SUM(F83:F87))/5</f>
        <v>738.038</v>
      </c>
      <c r="J82" s="9" t="n">
        <f aca="false">(SUM(F83:F92))/10</f>
        <v>799.683</v>
      </c>
      <c r="K82" s="10"/>
      <c r="L82" s="0" t="n">
        <f aca="false">((F83-L83)*$M$98)+L83</f>
        <v>736.875541838135</v>
      </c>
      <c r="M82" s="0" t="n">
        <f aca="false">((F83-M83)*$M$99)+M83</f>
        <v>789.913297520661</v>
      </c>
      <c r="N82" s="10"/>
      <c r="O82" s="11" t="n">
        <f aca="false">(SUM(F83:F94))/12</f>
        <v>810.858333333333</v>
      </c>
      <c r="P82" s="12"/>
      <c r="Q82" s="12"/>
      <c r="R82" s="14"/>
      <c r="S82" s="16"/>
    </row>
    <row r="83" customFormat="false" ht="13.8" hidden="false" customHeight="false" outlineLevel="0" collapsed="false">
      <c r="B83" s="4" t="n">
        <v>43169</v>
      </c>
      <c r="C83" s="5" t="n">
        <v>730.16</v>
      </c>
      <c r="D83" s="5" t="n">
        <v>748.03</v>
      </c>
      <c r="E83" s="5" t="n">
        <v>682.7</v>
      </c>
      <c r="F83" s="6" t="n">
        <v>686.89</v>
      </c>
      <c r="G83" s="7" t="n">
        <v>1532960000</v>
      </c>
      <c r="H83" s="5" t="n">
        <v>71620700000</v>
      </c>
      <c r="I83" s="8" t="n">
        <f aca="false">(SUM(F84:F88))/5</f>
        <v>771.396</v>
      </c>
      <c r="J83" s="9" t="n">
        <f aca="false">(SUM(F84:F93))/10</f>
        <v>816.514</v>
      </c>
      <c r="K83" s="10"/>
      <c r="L83" s="0" t="n">
        <f aca="false">((F84-L84)*$M$98)+L84</f>
        <v>761.868312757202</v>
      </c>
      <c r="M83" s="0" t="n">
        <f aca="false">((F84-M84)*$M$99)+M84</f>
        <v>812.807363636364</v>
      </c>
      <c r="N83" s="10"/>
      <c r="O83" s="11"/>
      <c r="P83" s="12"/>
      <c r="Q83" s="12"/>
      <c r="R83" s="14"/>
      <c r="S83" s="16"/>
    </row>
    <row r="84" customFormat="false" ht="13.8" hidden="false" customHeight="false" outlineLevel="0" collapsed="false">
      <c r="B84" s="4" t="n">
        <v>43168</v>
      </c>
      <c r="C84" s="5" t="n">
        <v>702.2</v>
      </c>
      <c r="D84" s="5" t="n">
        <v>729.16</v>
      </c>
      <c r="E84" s="5" t="n">
        <v>648.11</v>
      </c>
      <c r="F84" s="6" t="n">
        <v>728.92</v>
      </c>
      <c r="G84" s="7" t="n">
        <v>2233020000</v>
      </c>
      <c r="H84" s="5" t="n">
        <v>68863600000</v>
      </c>
      <c r="I84" s="8" t="n">
        <f aca="false">(SUM(F85:F89))/5</f>
        <v>798.948</v>
      </c>
      <c r="J84" s="9" t="n">
        <f aca="false">(SUM(F85:F94))/10</f>
        <v>831.449</v>
      </c>
      <c r="K84" s="10"/>
      <c r="L84" s="0" t="n">
        <f aca="false">((F85-L85)*$M$98)+L85</f>
        <v>778.342469135803</v>
      </c>
      <c r="M84" s="0" t="n">
        <f aca="false">SUM(F85:F94)/10</f>
        <v>831.449</v>
      </c>
      <c r="N84" s="10"/>
      <c r="O84" s="11"/>
      <c r="P84" s="12"/>
      <c r="Q84" s="12"/>
      <c r="R84" s="14"/>
      <c r="S84" s="16"/>
    </row>
    <row r="85" customFormat="false" ht="13.8" hidden="false" customHeight="false" outlineLevel="0" collapsed="false">
      <c r="B85" s="4" t="n">
        <v>43167</v>
      </c>
      <c r="C85" s="5" t="n">
        <v>752.57</v>
      </c>
      <c r="D85" s="5" t="n">
        <v>773.77</v>
      </c>
      <c r="E85" s="5" t="n">
        <v>696.17</v>
      </c>
      <c r="F85" s="6" t="n">
        <v>704.6</v>
      </c>
      <c r="G85" s="7" t="n">
        <v>1891640000</v>
      </c>
      <c r="H85" s="5" t="n">
        <v>73788400000</v>
      </c>
      <c r="I85" s="8" t="n">
        <f aca="false">(SUM(F86:F90))/5</f>
        <v>829.474</v>
      </c>
      <c r="J85" s="9"/>
      <c r="K85" s="10"/>
      <c r="L85" s="0" t="n">
        <f aca="false">((F86-L86)*$M$98)+L86</f>
        <v>815.213703703704</v>
      </c>
      <c r="N85" s="10"/>
      <c r="O85" s="11"/>
      <c r="P85" s="12"/>
      <c r="Q85" s="12"/>
      <c r="R85" s="14"/>
      <c r="S85" s="16"/>
    </row>
    <row r="86" customFormat="false" ht="13.8" hidden="false" customHeight="false" outlineLevel="0" collapsed="false">
      <c r="B86" s="4" t="n">
        <v>43166</v>
      </c>
      <c r="C86" s="5" t="n">
        <v>816.27</v>
      </c>
      <c r="D86" s="5" t="n">
        <v>825.61</v>
      </c>
      <c r="E86" s="5" t="n">
        <v>726.55</v>
      </c>
      <c r="F86" s="6" t="n">
        <v>752.83</v>
      </c>
      <c r="G86" s="7" t="n">
        <v>2175420000</v>
      </c>
      <c r="H86" s="5" t="n">
        <v>80017300000</v>
      </c>
      <c r="I86" s="8" t="n">
        <f aca="false">(SUM(F87:F91))/5</f>
        <v>850.278</v>
      </c>
      <c r="J86" s="9"/>
      <c r="K86" s="10"/>
      <c r="L86" s="0" t="n">
        <f aca="false">((F87-L87)*$M$98)+L87</f>
        <v>846.405555555556</v>
      </c>
      <c r="N86" s="10"/>
      <c r="O86" s="11"/>
      <c r="P86" s="12"/>
      <c r="Q86" s="12"/>
      <c r="R86" s="14"/>
      <c r="S86" s="16"/>
    </row>
    <row r="87" customFormat="false" ht="13.8" hidden="false" customHeight="false" outlineLevel="0" collapsed="false">
      <c r="B87" s="4" t="n">
        <v>43165</v>
      </c>
      <c r="C87" s="5" t="n">
        <v>853.82</v>
      </c>
      <c r="D87" s="5" t="n">
        <v>853.82</v>
      </c>
      <c r="E87" s="5" t="n">
        <v>809.93</v>
      </c>
      <c r="F87" s="6" t="n">
        <v>816.95</v>
      </c>
      <c r="G87" s="7" t="n">
        <v>1943070000</v>
      </c>
      <c r="H87" s="5" t="n">
        <v>83680400000</v>
      </c>
      <c r="I87" s="8" t="n">
        <f aca="false">(SUM(F88:F92))/5</f>
        <v>861.328</v>
      </c>
      <c r="J87" s="9"/>
      <c r="K87" s="10"/>
      <c r="L87" s="0" t="n">
        <f aca="false">((F88-L88)*$M$98)+L88</f>
        <v>861.133333333333</v>
      </c>
      <c r="N87" s="10"/>
      <c r="O87" s="11"/>
      <c r="P87" s="12"/>
      <c r="Q87" s="12"/>
      <c r="R87" s="14"/>
      <c r="S87" s="16"/>
    </row>
    <row r="88" customFormat="false" ht="13.8" hidden="false" customHeight="false" outlineLevel="0" collapsed="false">
      <c r="B88" s="4" t="n">
        <v>43164</v>
      </c>
      <c r="C88" s="5" t="n">
        <v>866.85</v>
      </c>
      <c r="D88" s="5" t="n">
        <v>869.92</v>
      </c>
      <c r="E88" s="5" t="n">
        <v>853.52</v>
      </c>
      <c r="F88" s="6" t="n">
        <v>853.68</v>
      </c>
      <c r="G88" s="7" t="n">
        <v>1898490000</v>
      </c>
      <c r="H88" s="5" t="n">
        <v>84939700000</v>
      </c>
      <c r="I88" s="8" t="n">
        <f aca="false">(SUM(F89:F93))/5</f>
        <v>861.632</v>
      </c>
      <c r="J88" s="9"/>
      <c r="K88" s="10"/>
      <c r="L88" s="0" t="n">
        <f aca="false">((F89-L89)*$M$98)+L89</f>
        <v>864.86</v>
      </c>
      <c r="N88" s="10"/>
      <c r="O88" s="11"/>
      <c r="P88" s="12"/>
      <c r="Q88" s="12"/>
      <c r="R88" s="14"/>
      <c r="S88" s="16"/>
    </row>
    <row r="89" customFormat="false" ht="13.8" hidden="false" customHeight="false" outlineLevel="0" collapsed="false">
      <c r="B89" s="4" t="n">
        <v>43163</v>
      </c>
      <c r="C89" s="5" t="n">
        <v>856.19</v>
      </c>
      <c r="D89" s="5" t="n">
        <v>867.95</v>
      </c>
      <c r="E89" s="5" t="n">
        <v>840.28</v>
      </c>
      <c r="F89" s="6" t="n">
        <v>866.68</v>
      </c>
      <c r="G89" s="7" t="n">
        <v>1697940000</v>
      </c>
      <c r="H89" s="5" t="n">
        <v>83877800000</v>
      </c>
      <c r="I89" s="8" t="n">
        <f aca="false">(SUM(F90:F94))/5</f>
        <v>863.95</v>
      </c>
      <c r="J89" s="9"/>
      <c r="K89" s="10"/>
      <c r="L89" s="0" t="n">
        <f aca="false">(SUM(F90:F94))/5</f>
        <v>863.95</v>
      </c>
      <c r="N89" s="10"/>
      <c r="O89" s="14"/>
      <c r="P89" s="12"/>
      <c r="Q89" s="12"/>
      <c r="R89" s="14"/>
      <c r="S89" s="16"/>
    </row>
    <row r="90" customFormat="false" ht="14.25" hidden="false" customHeight="false" outlineLevel="0" collapsed="false">
      <c r="B90" s="4" t="n">
        <v>43162</v>
      </c>
      <c r="C90" s="5" t="n">
        <v>856.71</v>
      </c>
      <c r="D90" s="5" t="n">
        <v>868.45</v>
      </c>
      <c r="E90" s="5" t="n">
        <v>855.21</v>
      </c>
      <c r="F90" s="6" t="n">
        <v>857.23</v>
      </c>
      <c r="G90" s="7" t="n">
        <v>1699370000</v>
      </c>
      <c r="H90" s="5" t="n">
        <v>83911700000</v>
      </c>
      <c r="I90" s="8"/>
      <c r="J90" s="9"/>
      <c r="K90" s="10"/>
      <c r="N90" s="10"/>
      <c r="O90" s="11"/>
      <c r="P90" s="12"/>
      <c r="Q90" s="12"/>
      <c r="R90" s="14"/>
      <c r="S90" s="16"/>
    </row>
    <row r="91" customFormat="false" ht="14.25" hidden="false" customHeight="false" outlineLevel="0" collapsed="false">
      <c r="B91" s="4" t="n">
        <v>43161</v>
      </c>
      <c r="C91" s="5" t="n">
        <v>871.76</v>
      </c>
      <c r="D91" s="5" t="n">
        <v>876.38</v>
      </c>
      <c r="E91" s="5" t="n">
        <v>852.42</v>
      </c>
      <c r="F91" s="6" t="n">
        <v>856.85</v>
      </c>
      <c r="G91" s="7" t="n">
        <v>1894420000</v>
      </c>
      <c r="H91" s="5" t="n">
        <v>85368100000</v>
      </c>
      <c r="I91" s="8"/>
      <c r="J91" s="9"/>
      <c r="K91" s="10"/>
      <c r="N91" s="10"/>
      <c r="O91" s="11"/>
      <c r="P91" s="12"/>
      <c r="Q91" s="12"/>
      <c r="R91" s="14"/>
      <c r="S91" s="16"/>
    </row>
    <row r="92" customFormat="false" ht="14.25" hidden="false" customHeight="false" outlineLevel="0" collapsed="false">
      <c r="B92" s="4" t="n">
        <v>43160</v>
      </c>
      <c r="C92" s="5" t="n">
        <v>856.01</v>
      </c>
      <c r="D92" s="5" t="n">
        <v>880.3</v>
      </c>
      <c r="E92" s="5" t="n">
        <v>851.92</v>
      </c>
      <c r="F92" s="6" t="n">
        <v>872.2</v>
      </c>
      <c r="G92" s="7" t="n">
        <v>1868520000</v>
      </c>
      <c r="H92" s="5" t="n">
        <v>83808200000</v>
      </c>
      <c r="I92" s="8"/>
      <c r="J92" s="9"/>
      <c r="K92" s="10"/>
      <c r="N92" s="10"/>
      <c r="O92" s="11"/>
      <c r="P92" s="12"/>
      <c r="Q92" s="12"/>
      <c r="R92" s="14"/>
      <c r="S92" s="16"/>
    </row>
    <row r="93" customFormat="false" ht="14.25" hidden="false" customHeight="false" outlineLevel="0" collapsed="false">
      <c r="B93" s="4" t="n">
        <v>43159</v>
      </c>
      <c r="C93" s="5" t="n">
        <v>877.93</v>
      </c>
      <c r="D93" s="5" t="n">
        <v>890.11</v>
      </c>
      <c r="E93" s="5" t="n">
        <v>855.12</v>
      </c>
      <c r="F93" s="6" t="n">
        <v>855.2</v>
      </c>
      <c r="G93" s="7" t="n">
        <v>1963980000</v>
      </c>
      <c r="H93" s="5" t="n">
        <v>85936400000</v>
      </c>
      <c r="I93" s="8"/>
      <c r="J93" s="9"/>
      <c r="K93" s="10"/>
      <c r="N93" s="10"/>
      <c r="O93" s="11"/>
      <c r="P93" s="12"/>
      <c r="Q93" s="12"/>
      <c r="R93" s="14"/>
      <c r="S93" s="16"/>
    </row>
    <row r="94" customFormat="false" ht="14.25" hidden="false" customHeight="false" outlineLevel="0" collapsed="false">
      <c r="B94" s="17" t="n">
        <v>43158</v>
      </c>
      <c r="C94" s="18" t="n">
        <v>870.37</v>
      </c>
      <c r="D94" s="18" t="n">
        <v>896.26</v>
      </c>
      <c r="E94" s="18" t="n">
        <v>867.1</v>
      </c>
      <c r="F94" s="19" t="n">
        <v>878.27</v>
      </c>
      <c r="G94" s="20" t="n">
        <v>2053980000</v>
      </c>
      <c r="H94" s="18" t="n">
        <v>85177800000</v>
      </c>
      <c r="I94" s="21"/>
      <c r="J94" s="22"/>
      <c r="K94" s="23"/>
      <c r="L94" s="22"/>
      <c r="M94" s="22"/>
      <c r="N94" s="23"/>
      <c r="O94" s="24"/>
      <c r="P94" s="25"/>
      <c r="Q94" s="25"/>
      <c r="R94" s="25"/>
      <c r="S94" s="26"/>
    </row>
    <row r="96" customFormat="false" ht="14.25" hidden="false" customHeight="false" outlineLevel="0" collapsed="false">
      <c r="B96" s="0" t="s">
        <v>20</v>
      </c>
    </row>
    <row r="97" customFormat="false" ht="14.25" hidden="false" customHeight="false" outlineLevel="0" collapsed="false">
      <c r="B97" s="27" t="s">
        <v>21</v>
      </c>
      <c r="L97" s="0" t="s">
        <v>22</v>
      </c>
      <c r="O97" s="0" t="s">
        <v>22</v>
      </c>
    </row>
    <row r="98" customFormat="false" ht="14.25" hidden="false" customHeight="false" outlineLevel="0" collapsed="false">
      <c r="B98" s="0" t="s">
        <v>23</v>
      </c>
      <c r="L98" s="0" t="s">
        <v>12</v>
      </c>
      <c r="M98" s="0" t="n">
        <f aca="false">(2/(5+1))</f>
        <v>0.333333333333333</v>
      </c>
      <c r="O98" s="0" t="s">
        <v>24</v>
      </c>
      <c r="P98" s="0" t="n">
        <f aca="false">(2/(12+1))</f>
        <v>0.153846153846154</v>
      </c>
    </row>
    <row r="99" customFormat="false" ht="14.25" hidden="false" customHeight="false" outlineLevel="0" collapsed="false">
      <c r="B99" s="0" t="s">
        <v>25</v>
      </c>
      <c r="L99" s="0" t="s">
        <v>13</v>
      </c>
      <c r="M99" s="0" t="n">
        <f aca="false">(2/(10+1))</f>
        <v>0.181818181818182</v>
      </c>
      <c r="O99" s="0" t="s">
        <v>26</v>
      </c>
      <c r="P99" s="0" t="n">
        <f aca="false">(2/(26+1))</f>
        <v>0.0740740740740741</v>
      </c>
    </row>
    <row r="100" customFormat="false" ht="14.25" hidden="false" customHeight="false" outlineLevel="0" collapsed="false">
      <c r="L100" s="0" t="s">
        <v>14</v>
      </c>
      <c r="M100" s="0" t="n">
        <f aca="false">(2/(15+1))</f>
        <v>0.125</v>
      </c>
      <c r="O100" s="0" t="s">
        <v>27</v>
      </c>
      <c r="P100" s="0" t="n">
        <f aca="false">(2/(9+1))</f>
        <v>0.2</v>
      </c>
    </row>
  </sheetData>
  <mergeCells count="4">
    <mergeCell ref="C4:F4"/>
    <mergeCell ref="I4:K4"/>
    <mergeCell ref="L4:N4"/>
    <mergeCell ref="O4:S4"/>
  </mergeCells>
  <hyperlinks>
    <hyperlink ref="B97" r:id="rId1" display="http://stockcharts.com/school/doku.php?id=chart_school:technical_indicators:moving_averages"/>
    <hyperlink ref="B98" r:id="rId2" display="https://www.investopedia.com/terms/o/openingprice.asp"/>
    <hyperlink ref="B99" r:id="rId3" display="https://www.investopedia.com/terms/c/closingprice.asp"/>
  </hyperlink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0.75"/>
    <col collapsed="false" customWidth="true" hidden="false" outlineLevel="0" max="1025" min="2" style="0" width="8.46"/>
  </cols>
  <sheetData/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0.75"/>
    <col collapsed="false" customWidth="true" hidden="false" outlineLevel="0" max="1025" min="2" style="0" width="8.46"/>
  </cols>
  <sheetData/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2018-05-27T02:21:37Z</dcterms:created>
  <dc:creator>Lucas Meyer</dc:creator>
  <dc:description/>
  <dc:language>en-US</dc:language>
  <cp:lastModifiedBy/>
  <dcterms:modified xsi:type="dcterms:W3CDTF">2019-01-17T23:27:30Z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