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Vendas 2024" sheetId="1" r:id="rId1"/>
    <sheet name="Vendas 2025" sheetId="2" r:id="rId2"/>
    <sheet name="Vendas 2026" sheetId="3" r:id="rId3"/>
    <sheet name="PROD" sheetId="4" r:id="rId4"/>
    <sheet name="Nota Fiscal" sheetId="5" r:id="rId5"/>
    <sheet name="Devedores" sheetId="6" r:id="rId6" state="hidden"/>
    <sheet name="jogos" sheetId="7" r:id="rId7" state="hidden"/>
    <sheet name="Relatorio" sheetId="8" r:id="rId8"/>
  </sheets>
  <definedNames>
    <definedName name="_xlnm._FilterDatabase" localSheetId="5">'Devedores'!I2:K10</definedName>
    <definedName name="_xlnm._FilterDatabase" localSheetId="6">jogos!$F$1:$H$130</definedName>
    <definedName name="_xlnm._FilterDatabase" localSheetId="7">'Relatorio'!X1:Y88</definedName>
    <definedName name="Produtos" localSheetId="1">Table_1[[#All],[Produtos]]</definedName>
    <definedName name="Produtos" localSheetId="2">Table_1[[#All],[Produtos]]</definedName>
    <definedName name="Produtos">Table_1[[#All],[Produtos]]</definedName>
  </definedNames>
</workbook>
</file>

<file path=xl/comments1.xml><?xml version="1.0" encoding="utf-8"?>
<comments xmlns="http://schemas.openxmlformats.org/spreadsheetml/2006/main">
  <authors>
    <author>sheetjsghost</author>
  </authors>
  <commentList>
    <comment ref="N251" authorId="0">
      <text>
        <t xml:space="preserve">======
ID#AAABOqEMqe4
leo cunha    (2024-05-25 21:16:28)
Pagou 40
Falta 30</t>
      </text>
    </comment>
    <comment ref="C480" authorId="0">
      <text>
        <t xml:space="preserve">======
ID#AAABTZ38VqI
ZM STORE    (2024-08-09 14:55:18)
passar musica</t>
      </text>
    </comment>
    <comment ref="C481" authorId="0">
      <text>
        <t xml:space="preserve">======
ID#AAABTZ38VqM
ZM STORE    (2024-08-09 14:55:18)
troca bateria motorola</t>
      </text>
    </comment>
    <comment ref="C482" authorId="0">
      <text>
        <t xml:space="preserve">======
ID#AAABTZ38VqQ
ZM STORE    (2024-08-09 14:55:18)
venda a8+</t>
      </text>
    </comment>
    <comment ref="C504" authorId="0">
      <text>
        <t xml:space="preserve">======
ID#AAABUSj4SDQ
ZM STORE    (2024-08-20 14:53:38)
Vivo</t>
      </text>
    </comment>
    <comment ref="C510" authorId="0">
      <text>
        <t xml:space="preserve">======
ID#AAABNafLHtc
ZM STORE    (2024-08-22 19:53:31)
MUSICA</t>
      </text>
    </comment>
    <comment ref="C511" authorId="0">
      <text>
        <t xml:space="preserve">======
ID#AAABNafLHtg
ZM STORE    (2024-08-22 19:53:31)
MONITOR</t>
      </text>
    </comment>
    <comment ref="C526" authorId="0">
      <text>
        <t xml:space="preserve">======
ID#AAABQBLE14k
ZM STORE    (2024-08-31 16:13:31)
CODABH</t>
      </text>
    </comment>
    <comment ref="C527" authorId="0">
      <text>
        <t xml:space="preserve">======
ID#AAABQBLE14g
ZM STORE    (2024-08-31 16:13:31)
VIDEO GRAVADO</t>
      </text>
    </comment>
    <comment ref="C534" authorId="0">
      <text>
        <t xml:space="preserve">======
ID#AAABVQe0Pds
ZM    (2024-09-13 19:46:46)
'fonte'
placa de video</t>
      </text>
    </comment>
    <comment ref="C545" authorId="0">
      <text>
        <t xml:space="preserve">======
ID#AAABVQe0Pdk
ZM    (2024-09-13 19:46:46)
monitor</t>
      </text>
    </comment>
    <comment ref="C580" authorId="0">
      <text>
        <t xml:space="preserve">======
ID#AAABYQ1ajvM
ZM    (2024-11-07 19:04:43)
vivo</t>
      </text>
    </comment>
    <comment ref="C581" authorId="0">
      <text>
        <t xml:space="preserve">======
ID#AAABVQe0Pdg
ZM    (2024-09-13 19:46:46)
venda celular</t>
      </text>
    </comment>
    <comment ref="C582" authorId="0">
      <text>
        <t xml:space="preserve">======
ID#AAABVQe0Pdo
ZM    (2024-09-13 19:46:46)
vivo</t>
      </text>
    </comment>
    <comment ref="C610" authorId="0">
      <text>
        <t xml:space="preserve">======
ID#AAABVQkmvQw
ZM    (2024-09-13 19:46:46)
vivo</t>
      </text>
    </comment>
    <comment ref="C623" authorId="0">
      <text>
        <t xml:space="preserve">======
ID#AAABYQ1ajvQ
ZM    (2024-11-07 19:04:43)
bateria pc</t>
      </text>
    </comment>
    <comment ref="C628" authorId="0">
      <text>
        <t xml:space="preserve">======
ID#AAABYQ1aju4
ZM    (2024-11-07 19:04:43)
serasa</t>
      </text>
    </comment>
    <comment ref="C635" authorId="0">
      <text>
        <t xml:space="preserve">======
ID#AAABYQ1ajvU
ZM    (2024-11-07 19:04:43)
Transferir fotos</t>
      </text>
    </comment>
    <comment ref="C643" authorId="0">
      <text>
        <t xml:space="preserve">======
ID#AAABYQ1ajvA
ZM    (2024-11-07 19:04:43)
POCO M6 PRO NFC 12ram 512gb</t>
      </text>
    </comment>
    <comment ref="C644" authorId="0">
      <text>
        <t xml:space="preserve">======
ID#AAABYQ1ajvY
ZM    (2024-11-07 19:04:43)
Iphone 11 hugor tela</t>
      </text>
    </comment>
    <comment ref="C657" authorId="0">
      <text>
        <t xml:space="preserve">======
ID#AAABYQ1ajvc
ZM    (2024-11-07 19:04:43)
vivo</t>
      </text>
    </comment>
    <comment ref="C673" authorId="0">
      <text>
        <t xml:space="preserve">======
ID#AAABYQ1ajvE
ZM    (2024-11-07 19:04:43)
formataçao notebok</t>
      </text>
    </comment>
    <comment ref="C678" authorId="0">
      <text>
        <t xml:space="preserve">======
ID#AAABYQ1aju8
ZM    (2024-11-07 19:04:43)
Manutençao notebook</t>
      </text>
    </comment>
    <comment ref="C689" authorId="0">
      <text>
        <t xml:space="preserve">======
ID#AAABYQ1ajvI
ZM    (2024-11-07 19:04:43)
tela iphone x</t>
      </text>
    </comment>
    <comment ref="C703" authorId="0">
      <text>
        <t xml:space="preserve">ZM:
Arrumar notebook
</t>
      </text>
    </comment>
    <comment ref="C710" authorId="0">
      <text>
        <t xml:space="preserve">ZM:
Processador
</t>
      </text>
    </comment>
    <comment ref="C730" authorId="0">
      <text>
        <t xml:space="preserve">ZM:
nada consta
</t>
      </text>
    </comment>
    <comment ref="C736" authorId="0">
      <text>
        <t xml:space="preserve">ZM:
passar foto 
</t>
      </text>
    </comment>
    <comment ref="C737" authorId="0">
      <text>
        <t xml:space="preserve">ZM:
limpeza pc
</t>
      </text>
    </comment>
    <comment ref="C738" authorId="0">
      <text>
        <t xml:space="preserve">ZM:
Powervox</t>
      </text>
    </comment>
    <comment ref="C758" authorId="0">
      <text>
        <t xml:space="preserve">ZM:
Powervox</t>
      </text>
    </comment>
    <comment ref="C774" authorId="0">
      <text>
        <t xml:space="preserve">ZM:
motorola bateria
</t>
      </text>
    </comment>
    <comment ref="C809" authorId="0">
      <text>
        <t xml:space="preserve">ZM:
caixa de som hugo
</t>
      </text>
    </comment>
    <comment ref="C810" authorId="0">
      <text>
        <t xml:space="preserve">ZM:
gravaçao de musica
</t>
      </text>
    </comment>
    <comment ref="C815" authorId="0">
      <text>
        <t xml:space="preserve">ZM:
venda pc 
</t>
      </text>
    </comment>
    <comment ref="C816" authorId="0">
      <text>
        <t xml:space="preserve">ZM:
gravaçao de musica
</t>
      </text>
    </comment>
    <comment ref="C838" authorId="0">
      <text>
        <t xml:space="preserve">ZM:
venda aparelho</t>
      </text>
    </comment>
    <comment ref="C840" authorId="0">
      <text>
        <t xml:space="preserve">ZM:
venda aparelho</t>
      </text>
    </comment>
    <comment ref="C842" authorId="0">
      <text>
        <t xml:space="preserve">ZM:
venda aparelho</t>
      </text>
    </comment>
    <comment ref="C843" authorId="0">
      <text>
        <t xml:space="preserve">ZM:
venda aparelho</t>
      </text>
    </comment>
  </commentList>
</comments>
</file>

<file path=xl/comments2.xml><?xml version="1.0" encoding="utf-8"?>
<comments xmlns="http://schemas.openxmlformats.org/spreadsheetml/2006/main">
  <authors>
    <author>ZM</author>
  </authors>
  <commentList>
    <comment ref="C57" authorId="0">
      <text>
        <t xml:space="preserve">ZM:
tela g31
</t>
      </text>
    </comment>
    <comment ref="C58" authorId="0">
      <text>
        <t xml:space="preserve">ZM:
bateria j2 prime
</t>
      </text>
    </comment>
    <comment ref="C155" authorId="0">
      <text>
        <t xml:space="preserve">ZM:
segunda via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43" formatCode="_-* #,##0.00_-;\-* #,##0.00_-;_-* &quot;-&quot;??_-;_-@_-"/>
    <numFmt numFmtId="44" formatCode="_-&quot;R$&quot;\ * #,##0.00_-;\-&quot;R$&quot;\ * #,##0.00_-;_-&quot;R$&quot;\ * &quot;-&quot;??_-;_-@_-"/>
    <numFmt numFmtId="56" formatCode="&quot;上午/下午 &quot;hh&quot;時&quot;mm&quot;分&quot;ss&quot;秒 &quot;"/>
    <numFmt numFmtId="164" formatCode="_-&quot;R$&quot;\ * #,##0.00_-;\-&quot;R$&quot;\ * #,##0.00_-;_-&quot;R$&quot;\ * &quot;-&quot;??_-;_-@"/>
    <numFmt numFmtId="165" formatCode="&quot;R$&quot;\ #,##0.00"/>
    <numFmt numFmtId="166" formatCode="_-* #,##0_-;\-* #,##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991"/>
  <sheetViews>
    <sheetView workbookViewId="0" rightToLeft="0"/>
  </sheetViews>
  <sheetData>
    <row r="1" xml:space="preserve">
      <c r="A1" t="str">
        <v>Mês</v>
      </c>
      <c r="B1" t="str">
        <v>Data</v>
      </c>
      <c r="C1" t="str">
        <v>Produto</v>
      </c>
      <c r="D1" t="str">
        <v>QT</v>
      </c>
      <c r="E1" t="str">
        <v>Cliente</v>
      </c>
      <c r="F1" t="str">
        <v>Vendedor</v>
      </c>
      <c r="G1" t="str" xml:space="preserve">
        <v xml:space="preserve">Custo _x000d_
Un</v>
      </c>
      <c r="H1" t="str">
        <v>Valor gasto</v>
      </c>
      <c r="I1" t="str">
        <v>Valor uni venda</v>
      </c>
      <c r="J1" t="str" xml:space="preserve">
        <v xml:space="preserve">Valor da _x000d_
venda</v>
      </c>
      <c r="K1" t="str">
        <v>Tipo de venda</v>
      </c>
      <c r="L1" t="str" xml:space="preserve">
        <v xml:space="preserve">Valor _x000d_
CNPJ</v>
      </c>
      <c r="M1" t="str">
        <v>Lucro</v>
      </c>
      <c r="N1" t="str" xml:space="preserve">
        <v xml:space="preserve">Recebido _x000d_
loja</v>
      </c>
    </row>
    <row r="2">
      <c r="A2">
        <v>1</v>
      </c>
      <c r="B2">
        <v>45313</v>
      </c>
      <c r="C2" t="str">
        <v>Cabo Kingo Iphone 1M</v>
      </c>
      <c r="D2">
        <v>1</v>
      </c>
      <c r="E2" t="str">
        <v>Lázaro</v>
      </c>
      <c r="G2">
        <v>7</v>
      </c>
      <c r="H2">
        <v>7</v>
      </c>
      <c r="I2">
        <v>15</v>
      </c>
      <c r="J2">
        <v>15</v>
      </c>
      <c r="K2" t="str">
        <v xml:space="preserve">CPF </v>
      </c>
      <c r="L2">
        <v>0.5333333333333333</v>
      </c>
      <c r="M2">
        <v>8</v>
      </c>
      <c r="N2" t="str">
        <v>Transferido</v>
      </c>
    </row>
    <row r="3">
      <c r="A3">
        <v>1</v>
      </c>
      <c r="B3">
        <v>45313</v>
      </c>
      <c r="C3" t="str">
        <v>Mini jogo de luz c/c</v>
      </c>
      <c r="D3">
        <v>1</v>
      </c>
      <c r="E3" t="str">
        <v>Shopee</v>
      </c>
      <c r="G3">
        <v>37</v>
      </c>
      <c r="H3">
        <v>37</v>
      </c>
      <c r="I3">
        <v>55.5</v>
      </c>
      <c r="J3">
        <v>55.5</v>
      </c>
      <c r="K3" t="str">
        <v>Shopee</v>
      </c>
      <c r="L3">
        <v>0.3333333333333333</v>
      </c>
      <c r="M3">
        <v>18.5</v>
      </c>
      <c r="N3" t="str">
        <v>Transferido</v>
      </c>
    </row>
    <row r="4">
      <c r="A4">
        <v>1</v>
      </c>
      <c r="B4">
        <v>45314</v>
      </c>
      <c r="C4" t="str">
        <v>Mini jogo de luz c/c</v>
      </c>
      <c r="D4">
        <v>1</v>
      </c>
      <c r="E4" t="str">
        <v>Mayra blayner</v>
      </c>
      <c r="G4">
        <v>37</v>
      </c>
      <c r="H4">
        <v>37</v>
      </c>
      <c r="I4">
        <v>60</v>
      </c>
      <c r="J4">
        <v>60</v>
      </c>
      <c r="K4" t="str">
        <v xml:space="preserve">CPF </v>
      </c>
      <c r="L4">
        <v>0.38333333333333336</v>
      </c>
      <c r="M4">
        <v>23</v>
      </c>
      <c r="N4" t="str">
        <v>Transferido</v>
      </c>
    </row>
    <row r="5">
      <c r="A5">
        <v>1</v>
      </c>
      <c r="B5">
        <v>45315</v>
      </c>
      <c r="C5" t="str">
        <v>Case Iphone Caixa</v>
      </c>
      <c r="D5">
        <v>1</v>
      </c>
      <c r="E5" t="str">
        <v>Aleatorio</v>
      </c>
      <c r="G5">
        <v>18</v>
      </c>
      <c r="H5">
        <v>18</v>
      </c>
      <c r="I5">
        <v>30</v>
      </c>
      <c r="J5">
        <v>30</v>
      </c>
      <c r="K5" t="str">
        <v xml:space="preserve">CPF </v>
      </c>
      <c r="L5">
        <v>0.4</v>
      </c>
      <c r="M5">
        <v>12</v>
      </c>
      <c r="N5" t="str">
        <v>Transferido</v>
      </c>
    </row>
    <row r="6">
      <c r="A6">
        <v>1</v>
      </c>
      <c r="B6">
        <v>45316</v>
      </c>
      <c r="C6" t="str">
        <v>Case Iphone Caixa</v>
      </c>
      <c r="D6">
        <v>1</v>
      </c>
      <c r="E6" t="str">
        <v>Aleatorio</v>
      </c>
      <c r="G6">
        <v>18</v>
      </c>
      <c r="H6">
        <v>18</v>
      </c>
      <c r="I6">
        <v>20</v>
      </c>
      <c r="J6">
        <v>20</v>
      </c>
      <c r="K6" t="str">
        <v xml:space="preserve">CPF </v>
      </c>
      <c r="L6">
        <v>0.1</v>
      </c>
      <c r="M6">
        <v>2</v>
      </c>
      <c r="N6" t="str">
        <v>Transferido</v>
      </c>
    </row>
    <row r="7">
      <c r="A7">
        <v>1</v>
      </c>
      <c r="B7">
        <v>45317</v>
      </c>
      <c r="C7" t="str">
        <v>Powebank hmaster 20k</v>
      </c>
      <c r="D7">
        <v>1</v>
      </c>
      <c r="E7" t="str">
        <v>Aleatorio</v>
      </c>
      <c r="G7">
        <v>80</v>
      </c>
      <c r="H7">
        <v>80</v>
      </c>
      <c r="I7">
        <v>140</v>
      </c>
      <c r="J7">
        <v>140</v>
      </c>
      <c r="K7" t="str">
        <v xml:space="preserve">CPF </v>
      </c>
      <c r="L7">
        <v>0.42857142857142855</v>
      </c>
      <c r="M7">
        <v>60</v>
      </c>
      <c r="N7" t="str">
        <v>Transferido</v>
      </c>
    </row>
    <row r="8">
      <c r="A8">
        <v>1</v>
      </c>
      <c r="B8">
        <v>45318</v>
      </c>
      <c r="C8" t="str">
        <v>Raquete mata mosquito</v>
      </c>
      <c r="D8">
        <v>1</v>
      </c>
      <c r="E8" t="str">
        <v>Projeçao</v>
      </c>
      <c r="G8">
        <v>14</v>
      </c>
      <c r="H8">
        <v>14</v>
      </c>
      <c r="I8">
        <v>30</v>
      </c>
      <c r="J8">
        <v>30</v>
      </c>
      <c r="K8" t="str">
        <v>CNPJ</v>
      </c>
      <c r="L8">
        <v>0.5333333333333333</v>
      </c>
      <c r="M8">
        <v>16</v>
      </c>
      <c r="N8" t="str">
        <v>Transferido</v>
      </c>
    </row>
    <row r="9">
      <c r="A9">
        <v>1</v>
      </c>
      <c r="B9">
        <v>45318</v>
      </c>
      <c r="C9" t="str">
        <v>Raquete mata mosquito</v>
      </c>
      <c r="D9">
        <v>1</v>
      </c>
      <c r="E9" t="str">
        <v>Projeçao</v>
      </c>
      <c r="G9">
        <v>14</v>
      </c>
      <c r="H9">
        <v>14</v>
      </c>
      <c r="I9">
        <v>30</v>
      </c>
      <c r="J9">
        <v>30</v>
      </c>
      <c r="K9" t="str">
        <v>CNPJ</v>
      </c>
      <c r="L9">
        <v>0.5333333333333333</v>
      </c>
      <c r="M9">
        <v>16</v>
      </c>
      <c r="N9" t="str">
        <v>Transferido</v>
      </c>
    </row>
    <row r="10">
      <c r="A10">
        <v>1</v>
      </c>
      <c r="B10">
        <v>45318</v>
      </c>
      <c r="C10" t="str">
        <v>Raquete mata mosquito</v>
      </c>
      <c r="D10">
        <v>1</v>
      </c>
      <c r="E10" t="str">
        <v>Projeçao</v>
      </c>
      <c r="G10">
        <v>14</v>
      </c>
      <c r="H10">
        <v>14</v>
      </c>
      <c r="I10">
        <v>30</v>
      </c>
      <c r="J10">
        <v>30</v>
      </c>
      <c r="K10" t="str">
        <v>CNPJ</v>
      </c>
      <c r="L10">
        <v>0.5333333333333333</v>
      </c>
      <c r="M10">
        <v>16</v>
      </c>
      <c r="N10" t="str">
        <v>Transferido</v>
      </c>
    </row>
    <row r="11">
      <c r="A11">
        <v>1</v>
      </c>
      <c r="B11">
        <v>45318</v>
      </c>
      <c r="C11" t="str">
        <v>Raquete mata mosquito</v>
      </c>
      <c r="D11">
        <v>1</v>
      </c>
      <c r="E11" t="str">
        <v>Projeçao</v>
      </c>
      <c r="G11">
        <v>14</v>
      </c>
      <c r="H11">
        <v>14</v>
      </c>
      <c r="I11">
        <v>30</v>
      </c>
      <c r="J11">
        <v>30</v>
      </c>
      <c r="K11" t="str">
        <v>CNPJ</v>
      </c>
      <c r="L11">
        <v>0.5333333333333333</v>
      </c>
      <c r="M11">
        <v>16</v>
      </c>
      <c r="N11" t="str">
        <v>Transferido</v>
      </c>
    </row>
    <row r="12">
      <c r="A12">
        <v>1</v>
      </c>
      <c r="B12">
        <v>45318</v>
      </c>
      <c r="C12" t="str">
        <v>Case Iphone Caixa</v>
      </c>
      <c r="D12">
        <v>1</v>
      </c>
      <c r="E12" t="str">
        <v>Aleatorio</v>
      </c>
      <c r="G12">
        <v>18</v>
      </c>
      <c r="H12">
        <v>18</v>
      </c>
      <c r="I12">
        <v>20</v>
      </c>
      <c r="J12">
        <v>20</v>
      </c>
      <c r="K12" t="str">
        <v xml:space="preserve">CPF </v>
      </c>
      <c r="L12">
        <v>0.1</v>
      </c>
      <c r="M12">
        <v>2</v>
      </c>
      <c r="N12" t="str">
        <v>Transferido</v>
      </c>
    </row>
    <row r="13">
      <c r="A13">
        <v>1</v>
      </c>
      <c r="B13">
        <v>45318</v>
      </c>
      <c r="C13" t="str">
        <v xml:space="preserve">Luminária astronauta </v>
      </c>
      <c r="D13">
        <v>1</v>
      </c>
      <c r="E13" t="str">
        <v>Aleatorio</v>
      </c>
      <c r="G13">
        <v>75</v>
      </c>
      <c r="H13">
        <v>75</v>
      </c>
      <c r="I13">
        <v>150</v>
      </c>
      <c r="J13">
        <v>150</v>
      </c>
      <c r="K13" t="str">
        <v xml:space="preserve">CPF </v>
      </c>
      <c r="L13">
        <v>0.5</v>
      </c>
      <c r="M13">
        <v>75</v>
      </c>
      <c r="N13" t="str">
        <v>Transferido</v>
      </c>
    </row>
    <row r="14">
      <c r="A14">
        <v>1</v>
      </c>
      <c r="B14">
        <v>45318</v>
      </c>
      <c r="C14" t="str">
        <v>Cheirinho Hungria</v>
      </c>
      <c r="D14">
        <v>1</v>
      </c>
      <c r="E14" t="str">
        <v>Aleatorio</v>
      </c>
      <c r="G14">
        <v>7.5</v>
      </c>
      <c r="H14">
        <v>7.5</v>
      </c>
      <c r="I14">
        <v>12</v>
      </c>
      <c r="J14">
        <v>12</v>
      </c>
      <c r="K14" t="str">
        <v xml:space="preserve">CPF </v>
      </c>
      <c r="L14">
        <v>0.375</v>
      </c>
      <c r="M14">
        <v>4.5</v>
      </c>
      <c r="N14" t="str">
        <v>Transferido</v>
      </c>
    </row>
    <row r="15">
      <c r="A15">
        <v>1</v>
      </c>
      <c r="B15">
        <v>45318</v>
      </c>
      <c r="C15" t="str">
        <v>Lousa magica 8pol</v>
      </c>
      <c r="D15">
        <v>1</v>
      </c>
      <c r="E15" t="str">
        <v>Aleatorio</v>
      </c>
      <c r="G15">
        <v>10</v>
      </c>
      <c r="H15">
        <v>10</v>
      </c>
      <c r="I15">
        <v>15</v>
      </c>
      <c r="J15">
        <v>15</v>
      </c>
      <c r="K15" t="str">
        <v xml:space="preserve">CPF </v>
      </c>
      <c r="L15">
        <v>0.3333333333333333</v>
      </c>
      <c r="M15">
        <v>5</v>
      </c>
      <c r="N15" t="str">
        <v>Transferido</v>
      </c>
    </row>
    <row r="16">
      <c r="A16">
        <v>1</v>
      </c>
      <c r="B16">
        <v>45318</v>
      </c>
      <c r="C16" t="str">
        <v>Lousa magica 16pol</v>
      </c>
      <c r="D16">
        <v>1</v>
      </c>
      <c r="E16" t="str">
        <v>Aleatorio</v>
      </c>
      <c r="G16">
        <v>28</v>
      </c>
      <c r="H16">
        <v>28</v>
      </c>
      <c r="I16">
        <v>50</v>
      </c>
      <c r="J16">
        <v>50</v>
      </c>
      <c r="K16" t="str">
        <v xml:space="preserve">CPF </v>
      </c>
      <c r="L16">
        <v>0.44</v>
      </c>
      <c r="M16">
        <v>22</v>
      </c>
      <c r="N16" t="str">
        <v>Transferido</v>
      </c>
    </row>
    <row r="17">
      <c r="A17">
        <v>1</v>
      </c>
      <c r="B17">
        <v>45318</v>
      </c>
      <c r="C17" t="str">
        <v>Garrafa 3 in 1 colorida</v>
      </c>
      <c r="D17">
        <v>1</v>
      </c>
      <c r="E17" t="str">
        <v>adelicia</v>
      </c>
      <c r="G17">
        <v>22</v>
      </c>
      <c r="H17">
        <v>22</v>
      </c>
      <c r="I17">
        <v>35</v>
      </c>
      <c r="J17">
        <v>35</v>
      </c>
      <c r="K17" t="str">
        <v xml:space="preserve">CPF </v>
      </c>
      <c r="L17">
        <v>0.37142857142857144</v>
      </c>
      <c r="M17">
        <v>13</v>
      </c>
      <c r="N17" t="str">
        <v>Transferido</v>
      </c>
    </row>
    <row r="18">
      <c r="A18">
        <v>1</v>
      </c>
      <c r="B18">
        <v>45318</v>
      </c>
      <c r="C18" t="str">
        <v xml:space="preserve">Mochila escolar unissex impermeável com entrada usb  preto  </v>
      </c>
      <c r="D18">
        <v>1</v>
      </c>
      <c r="E18" t="str">
        <v>Aleatorio</v>
      </c>
      <c r="G18">
        <v>31.99</v>
      </c>
      <c r="H18">
        <v>31.99</v>
      </c>
      <c r="I18">
        <v>50</v>
      </c>
      <c r="J18">
        <v>50</v>
      </c>
      <c r="K18" t="str">
        <v xml:space="preserve">CPF </v>
      </c>
      <c r="L18">
        <v>0.3602</v>
      </c>
      <c r="M18">
        <v>18.01</v>
      </c>
      <c r="N18" t="str">
        <v>Transferido</v>
      </c>
    </row>
    <row r="19">
      <c r="A19">
        <v>1</v>
      </c>
      <c r="B19">
        <v>45318</v>
      </c>
      <c r="C19" t="str">
        <v>kit ferramentas 41 pçs maleta</v>
      </c>
      <c r="D19">
        <v>1</v>
      </c>
      <c r="E19" t="str">
        <v>Marcellin</v>
      </c>
      <c r="G19">
        <v>30</v>
      </c>
      <c r="H19">
        <v>30</v>
      </c>
      <c r="I19">
        <v>45</v>
      </c>
      <c r="J19">
        <v>45</v>
      </c>
      <c r="K19" t="str">
        <v xml:space="preserve">CPF </v>
      </c>
      <c r="L19">
        <v>0.3333333333333333</v>
      </c>
      <c r="M19">
        <v>15</v>
      </c>
      <c r="N19" t="str">
        <v>Transferido</v>
      </c>
    </row>
    <row r="20">
      <c r="A20">
        <v>1</v>
      </c>
      <c r="B20">
        <v>45318</v>
      </c>
      <c r="C20" t="str">
        <v>Canivete automático knife</v>
      </c>
      <c r="D20">
        <v>1</v>
      </c>
      <c r="E20" t="str">
        <v>Gian</v>
      </c>
      <c r="G20">
        <v>9</v>
      </c>
      <c r="H20">
        <v>9</v>
      </c>
      <c r="I20">
        <v>20</v>
      </c>
      <c r="J20">
        <v>20</v>
      </c>
      <c r="K20" t="str">
        <v xml:space="preserve">CPF </v>
      </c>
      <c r="L20">
        <v>0.55</v>
      </c>
      <c r="M20">
        <v>11</v>
      </c>
      <c r="N20" t="str">
        <v>Transferido</v>
      </c>
    </row>
    <row r="21">
      <c r="A21">
        <v>1</v>
      </c>
      <c r="B21">
        <v>45318</v>
      </c>
      <c r="C21" t="str">
        <v>Raquete mata mosquito</v>
      </c>
      <c r="D21">
        <v>1</v>
      </c>
      <c r="E21" t="str">
        <v>Sah</v>
      </c>
      <c r="G21">
        <v>14</v>
      </c>
      <c r="H21">
        <v>14</v>
      </c>
      <c r="I21">
        <v>25</v>
      </c>
      <c r="J21">
        <v>25</v>
      </c>
      <c r="K21" t="str">
        <v xml:space="preserve">CPF </v>
      </c>
      <c r="L21">
        <v>0.44</v>
      </c>
      <c r="M21">
        <v>11</v>
      </c>
      <c r="N21" t="str">
        <v>Transferido</v>
      </c>
    </row>
    <row r="22">
      <c r="A22">
        <v>1</v>
      </c>
      <c r="B22">
        <v>45318</v>
      </c>
      <c r="C22" t="str">
        <v>Lousa magica 8pol</v>
      </c>
      <c r="D22">
        <v>1</v>
      </c>
      <c r="E22" t="str">
        <v>Sah</v>
      </c>
      <c r="G22">
        <v>10</v>
      </c>
      <c r="H22">
        <v>10</v>
      </c>
      <c r="I22">
        <v>20</v>
      </c>
      <c r="J22">
        <v>20</v>
      </c>
      <c r="K22" t="str">
        <v xml:space="preserve">CPF </v>
      </c>
      <c r="L22">
        <v>0.5</v>
      </c>
      <c r="M22">
        <v>10</v>
      </c>
      <c r="N22" t="str">
        <v>Transferido</v>
      </c>
    </row>
    <row r="23">
      <c r="A23">
        <v>1</v>
      </c>
      <c r="B23">
        <v>45318</v>
      </c>
      <c r="C23" t="str">
        <v>Garrafa 3 in 1 colorida leo</v>
      </c>
      <c r="D23">
        <v>1</v>
      </c>
      <c r="E23" t="str">
        <v>Aleatorio</v>
      </c>
      <c r="G23">
        <v>22</v>
      </c>
      <c r="H23">
        <v>22</v>
      </c>
      <c r="I23">
        <v>40</v>
      </c>
      <c r="J23">
        <v>40</v>
      </c>
      <c r="K23" t="str">
        <v xml:space="preserve">CPF </v>
      </c>
      <c r="L23">
        <v>0.45</v>
      </c>
      <c r="M23">
        <v>18</v>
      </c>
      <c r="N23" t="str">
        <v>Transferido</v>
      </c>
    </row>
    <row r="24">
      <c r="A24">
        <v>1</v>
      </c>
      <c r="B24">
        <v>45318</v>
      </c>
      <c r="C24" t="str">
        <v>Copo stanley 500ml</v>
      </c>
      <c r="D24">
        <v>1</v>
      </c>
      <c r="E24" t="str">
        <v>douglas</v>
      </c>
      <c r="G24">
        <v>20</v>
      </c>
      <c r="H24">
        <v>20</v>
      </c>
      <c r="I24">
        <v>45</v>
      </c>
      <c r="J24">
        <v>45</v>
      </c>
      <c r="K24" t="str">
        <v xml:space="preserve">CPF </v>
      </c>
      <c r="L24">
        <v>0.5555555555555556</v>
      </c>
      <c r="M24">
        <v>25</v>
      </c>
      <c r="N24" t="str">
        <v>Transferido</v>
      </c>
    </row>
    <row r="25">
      <c r="A25">
        <v>1</v>
      </c>
      <c r="B25">
        <v>45318</v>
      </c>
      <c r="C25" t="str">
        <v>Carregador veicular l01-3</v>
      </c>
      <c r="D25">
        <v>1</v>
      </c>
      <c r="E25" t="str">
        <v>douglas</v>
      </c>
      <c r="G25">
        <v>15</v>
      </c>
      <c r="H25">
        <v>15</v>
      </c>
      <c r="I25">
        <v>30</v>
      </c>
      <c r="J25">
        <v>30</v>
      </c>
      <c r="K25" t="str">
        <v xml:space="preserve">CPF </v>
      </c>
      <c r="L25">
        <v>0.5</v>
      </c>
      <c r="M25">
        <v>15</v>
      </c>
      <c r="N25" t="str">
        <v>Transferido</v>
      </c>
    </row>
    <row r="26">
      <c r="A26">
        <v>1</v>
      </c>
      <c r="B26">
        <v>45318</v>
      </c>
      <c r="C26" t="str">
        <v>jogo de chaves peq.</v>
      </c>
      <c r="D26">
        <v>1</v>
      </c>
      <c r="E26" t="str">
        <v>Aleatorio</v>
      </c>
      <c r="G26">
        <v>3.5</v>
      </c>
      <c r="H26">
        <v>3.5</v>
      </c>
      <c r="I26">
        <v>10</v>
      </c>
      <c r="J26">
        <v>10</v>
      </c>
      <c r="K26" t="str">
        <v xml:space="preserve">CPF </v>
      </c>
      <c r="L26">
        <v>0.65</v>
      </c>
      <c r="M26">
        <v>6.5</v>
      </c>
      <c r="N26" t="str">
        <v>Transferido</v>
      </c>
    </row>
    <row r="27">
      <c r="A27">
        <v>1</v>
      </c>
      <c r="B27">
        <v>45321</v>
      </c>
      <c r="C27" t="str">
        <v xml:space="preserve">Robot transforme </v>
      </c>
      <c r="D27">
        <v>1</v>
      </c>
      <c r="E27" t="str">
        <v>Natan</v>
      </c>
      <c r="G27">
        <v>40</v>
      </c>
      <c r="H27">
        <v>40</v>
      </c>
      <c r="I27">
        <v>65</v>
      </c>
      <c r="J27">
        <v>65</v>
      </c>
      <c r="K27" t="str">
        <v xml:space="preserve">CPF </v>
      </c>
      <c r="L27">
        <v>0.38461538461538464</v>
      </c>
      <c r="M27">
        <v>25</v>
      </c>
      <c r="N27" t="str">
        <v>Transferido</v>
      </c>
    </row>
    <row r="28">
      <c r="A28">
        <v>1</v>
      </c>
      <c r="B28">
        <v>45321</v>
      </c>
      <c r="C28" t="str">
        <v xml:space="preserve">Esfregão mop de limpeza triangular giratório de 360°  </v>
      </c>
      <c r="D28">
        <v>1</v>
      </c>
      <c r="E28" t="str">
        <v>Wn loja</v>
      </c>
      <c r="G28">
        <v>27.5</v>
      </c>
      <c r="H28">
        <v>27.5</v>
      </c>
      <c r="I28">
        <v>50</v>
      </c>
      <c r="J28">
        <v>50</v>
      </c>
      <c r="K28" t="str">
        <v xml:space="preserve">CPF </v>
      </c>
      <c r="L28">
        <v>0.45</v>
      </c>
      <c r="M28">
        <v>22.5</v>
      </c>
      <c r="N28" t="str">
        <v>Transferido</v>
      </c>
    </row>
    <row r="29">
      <c r="A29">
        <v>1</v>
      </c>
      <c r="B29">
        <v>45321</v>
      </c>
      <c r="C29" t="str">
        <v>Bolsa multifuncional masculina de peito</v>
      </c>
      <c r="D29">
        <v>1</v>
      </c>
      <c r="E29" t="str">
        <v>Aleatorio</v>
      </c>
      <c r="G29">
        <v>13</v>
      </c>
      <c r="H29">
        <v>13</v>
      </c>
      <c r="I29">
        <v>25</v>
      </c>
      <c r="J29">
        <v>25</v>
      </c>
      <c r="K29" t="str">
        <v xml:space="preserve">CPF </v>
      </c>
      <c r="L29">
        <v>0.48</v>
      </c>
      <c r="M29">
        <v>12</v>
      </c>
      <c r="N29" t="str">
        <v>Transferido</v>
      </c>
    </row>
    <row r="30">
      <c r="A30">
        <v>1</v>
      </c>
      <c r="B30">
        <v>45321</v>
      </c>
      <c r="C30" t="str">
        <v>Fone fon30024 inova</v>
      </c>
      <c r="D30">
        <v>1</v>
      </c>
      <c r="E30" t="str">
        <v>Aleatorio</v>
      </c>
      <c r="G30">
        <v>8</v>
      </c>
      <c r="H30">
        <v>8</v>
      </c>
      <c r="I30">
        <v>20</v>
      </c>
      <c r="J30">
        <v>20</v>
      </c>
      <c r="K30" t="str">
        <v xml:space="preserve">CPF </v>
      </c>
      <c r="L30">
        <v>0.6</v>
      </c>
      <c r="M30">
        <v>12</v>
      </c>
      <c r="N30" t="str">
        <v>Transferido</v>
      </c>
    </row>
    <row r="31">
      <c r="A31">
        <v>1</v>
      </c>
      <c r="B31">
        <v>45321</v>
      </c>
      <c r="C31" t="str">
        <v xml:space="preserve">Robot transforme </v>
      </c>
      <c r="D31">
        <v>1</v>
      </c>
      <c r="E31" t="str">
        <v>Aleatorio</v>
      </c>
      <c r="G31">
        <v>40</v>
      </c>
      <c r="H31">
        <v>40</v>
      </c>
      <c r="I31">
        <v>70</v>
      </c>
      <c r="J31">
        <v>70</v>
      </c>
      <c r="K31" t="str">
        <v xml:space="preserve">CPF </v>
      </c>
      <c r="L31">
        <v>0.42857142857142855</v>
      </c>
      <c r="M31">
        <v>30</v>
      </c>
      <c r="N31" t="str">
        <v>Transferido</v>
      </c>
    </row>
    <row r="32">
      <c r="A32">
        <v>1</v>
      </c>
      <c r="B32">
        <v>45321</v>
      </c>
      <c r="C32" t="str">
        <v>Capinha</v>
      </c>
      <c r="D32">
        <v>1</v>
      </c>
      <c r="E32" t="str">
        <v>Aleatorio</v>
      </c>
      <c r="G32">
        <v>3</v>
      </c>
      <c r="H32">
        <v>3</v>
      </c>
      <c r="I32">
        <v>20</v>
      </c>
      <c r="J32">
        <v>20</v>
      </c>
      <c r="K32" t="str">
        <v xml:space="preserve">CPF </v>
      </c>
      <c r="L32">
        <v>0.85</v>
      </c>
      <c r="M32">
        <v>17</v>
      </c>
      <c r="N32" t="str">
        <v>Transferido</v>
      </c>
    </row>
    <row r="33">
      <c r="A33">
        <v>1</v>
      </c>
      <c r="B33">
        <v>45322</v>
      </c>
      <c r="C33" t="str">
        <v xml:space="preserve">Esfregão mop de limpeza triangular giratório de 360°  </v>
      </c>
      <c r="D33">
        <v>1</v>
      </c>
      <c r="E33" t="str">
        <v>maria</v>
      </c>
      <c r="G33">
        <v>27.5</v>
      </c>
      <c r="H33">
        <v>27.5</v>
      </c>
      <c r="I33">
        <v>50</v>
      </c>
      <c r="J33">
        <v>50</v>
      </c>
      <c r="K33" t="str">
        <v xml:space="preserve">CPF </v>
      </c>
      <c r="L33">
        <v>0.45</v>
      </c>
      <c r="M33">
        <v>22.5</v>
      </c>
      <c r="N33" t="str">
        <v>Transferido</v>
      </c>
    </row>
    <row r="34">
      <c r="A34">
        <v>1</v>
      </c>
      <c r="B34">
        <v>45322</v>
      </c>
      <c r="C34" t="str">
        <v>Processador de alimentos 1352</v>
      </c>
      <c r="D34">
        <v>1</v>
      </c>
      <c r="E34" t="str">
        <v>sonia</v>
      </c>
      <c r="G34">
        <v>11</v>
      </c>
      <c r="H34">
        <v>11</v>
      </c>
      <c r="I34">
        <v>20</v>
      </c>
      <c r="J34">
        <v>20</v>
      </c>
      <c r="K34" t="str">
        <v xml:space="preserve">CPF </v>
      </c>
      <c r="L34">
        <v>0.45</v>
      </c>
      <c r="M34">
        <v>9</v>
      </c>
      <c r="N34" t="str">
        <v>Transferido</v>
      </c>
    </row>
    <row r="35">
      <c r="A35">
        <v>1</v>
      </c>
      <c r="B35">
        <v>45322</v>
      </c>
      <c r="C35" t="str">
        <v xml:space="preserve">Mini massageador </v>
      </c>
      <c r="D35">
        <v>1</v>
      </c>
      <c r="E35" t="str">
        <v>Aleatorio</v>
      </c>
      <c r="G35">
        <v>8</v>
      </c>
      <c r="H35">
        <v>8</v>
      </c>
      <c r="I35">
        <v>15</v>
      </c>
      <c r="J35">
        <v>15</v>
      </c>
      <c r="K35" t="str">
        <v xml:space="preserve">CPF </v>
      </c>
      <c r="L35">
        <v>0.4666666666666667</v>
      </c>
      <c r="M35">
        <v>7</v>
      </c>
      <c r="N35" t="str">
        <v>Transferido</v>
      </c>
    </row>
    <row r="36">
      <c r="A36">
        <v>1</v>
      </c>
      <c r="B36">
        <v>45322</v>
      </c>
      <c r="C36" t="str">
        <v>KIt caneca café stanley</v>
      </c>
      <c r="D36">
        <v>1</v>
      </c>
      <c r="E36" t="str">
        <v>Aleatorio</v>
      </c>
      <c r="G36">
        <v>26</v>
      </c>
      <c r="H36">
        <v>26</v>
      </c>
      <c r="I36">
        <v>45</v>
      </c>
      <c r="J36">
        <v>45</v>
      </c>
      <c r="K36" t="str">
        <v xml:space="preserve">CPF </v>
      </c>
      <c r="L36">
        <v>0.4222222222222222</v>
      </c>
      <c r="M36">
        <v>19</v>
      </c>
      <c r="N36" t="str">
        <v>Transferido</v>
      </c>
    </row>
    <row r="37">
      <c r="A37">
        <v>1</v>
      </c>
      <c r="B37">
        <v>45322</v>
      </c>
      <c r="C37" t="str">
        <v>Lousa magica 16pol</v>
      </c>
      <c r="D37">
        <v>1</v>
      </c>
      <c r="E37" t="str">
        <v>Amigo higor</v>
      </c>
      <c r="G37">
        <v>28</v>
      </c>
      <c r="H37">
        <v>28</v>
      </c>
      <c r="I37">
        <v>45</v>
      </c>
      <c r="J37">
        <v>45</v>
      </c>
      <c r="K37" t="str">
        <v xml:space="preserve">CPF </v>
      </c>
      <c r="L37">
        <v>0.37777777777777777</v>
      </c>
      <c r="M37">
        <v>17</v>
      </c>
      <c r="N37" t="str">
        <v>Transferido</v>
      </c>
    </row>
    <row r="38">
      <c r="A38">
        <v>1</v>
      </c>
      <c r="B38">
        <v>45322</v>
      </c>
      <c r="C38" t="str">
        <v>Lousa magica 8pol</v>
      </c>
      <c r="D38">
        <v>1</v>
      </c>
      <c r="E38" t="str">
        <v>Facçao</v>
      </c>
      <c r="G38">
        <v>10</v>
      </c>
      <c r="H38">
        <v>10</v>
      </c>
      <c r="I38">
        <v>15</v>
      </c>
      <c r="J38">
        <v>15</v>
      </c>
      <c r="K38" t="str">
        <v xml:space="preserve">CPF </v>
      </c>
      <c r="L38">
        <v>0.3333333333333333</v>
      </c>
      <c r="M38">
        <v>5</v>
      </c>
      <c r="N38" t="str">
        <v>Transferido</v>
      </c>
    </row>
    <row r="39">
      <c r="A39">
        <v>1</v>
      </c>
      <c r="B39">
        <v>45322</v>
      </c>
      <c r="C39" t="str">
        <v>Relógio inteligente KL201 Black</v>
      </c>
      <c r="D39">
        <v>1</v>
      </c>
      <c r="E39" t="str">
        <v>Amigo higor</v>
      </c>
      <c r="G39">
        <v>32.45</v>
      </c>
      <c r="H39">
        <v>32.45</v>
      </c>
      <c r="I39">
        <v>85</v>
      </c>
      <c r="J39">
        <v>85</v>
      </c>
      <c r="K39" t="str">
        <v xml:space="preserve">CPF </v>
      </c>
      <c r="L39">
        <v>0.618235294117647</v>
      </c>
      <c r="M39">
        <v>52.55</v>
      </c>
      <c r="N39" t="str">
        <v>Transferido</v>
      </c>
    </row>
    <row r="40">
      <c r="A40">
        <v>1</v>
      </c>
      <c r="B40">
        <v>45322</v>
      </c>
      <c r="C40" t="str">
        <v>Smartwatch i7 pro Max</v>
      </c>
      <c r="D40">
        <v>1</v>
      </c>
      <c r="E40" t="str">
        <v>Amigo higor</v>
      </c>
      <c r="G40">
        <v>60</v>
      </c>
      <c r="H40">
        <v>60</v>
      </c>
      <c r="I40">
        <v>70</v>
      </c>
      <c r="J40">
        <v>70</v>
      </c>
      <c r="K40" t="str">
        <v xml:space="preserve">CPF </v>
      </c>
      <c r="L40">
        <v>0.14285714285714285</v>
      </c>
      <c r="M40">
        <v>10</v>
      </c>
      <c r="N40" t="str">
        <v>Transferido</v>
      </c>
    </row>
    <row r="41">
      <c r="A41" t="str">
        <v xml:space="preserve"> </v>
      </c>
      <c r="B41">
        <v>45322</v>
      </c>
      <c r="C41" t="str">
        <v>Cabo Spartan v8</v>
      </c>
      <c r="D41">
        <v>1</v>
      </c>
      <c r="E41" t="str">
        <v>Trabalho</v>
      </c>
      <c r="G41">
        <v>4.5</v>
      </c>
      <c r="H41">
        <v>4.5</v>
      </c>
      <c r="I41">
        <v>10</v>
      </c>
      <c r="J41">
        <v>10</v>
      </c>
      <c r="K41" t="str">
        <v xml:space="preserve">CPF </v>
      </c>
      <c r="L41">
        <v>0.55</v>
      </c>
      <c r="M41">
        <v>5.5</v>
      </c>
      <c r="N41" t="str">
        <v>Transferido</v>
      </c>
    </row>
    <row r="42">
      <c r="A42">
        <v>2</v>
      </c>
      <c r="B42">
        <v>45324</v>
      </c>
      <c r="C42" t="str">
        <v>tela mosquito  leo</v>
      </c>
      <c r="D42">
        <v>1</v>
      </c>
      <c r="E42" t="str">
        <v>Deborah</v>
      </c>
      <c r="G42">
        <v>12</v>
      </c>
      <c r="H42">
        <v>12</v>
      </c>
      <c r="I42">
        <v>20</v>
      </c>
      <c r="J42">
        <v>20</v>
      </c>
      <c r="K42" t="str">
        <v xml:space="preserve">CPF </v>
      </c>
      <c r="L42">
        <v>0.4</v>
      </c>
      <c r="M42">
        <v>8</v>
      </c>
      <c r="N42" t="str">
        <v>Transferido</v>
      </c>
    </row>
    <row r="43">
      <c r="A43">
        <v>2</v>
      </c>
      <c r="B43">
        <v>45325</v>
      </c>
      <c r="C43" t="str">
        <v>Mini jogo de luz c/c</v>
      </c>
      <c r="D43">
        <v>1</v>
      </c>
      <c r="E43" t="str">
        <v>Aleatorio</v>
      </c>
      <c r="G43">
        <v>37</v>
      </c>
      <c r="H43">
        <v>37</v>
      </c>
      <c r="I43">
        <v>85</v>
      </c>
      <c r="J43">
        <v>85</v>
      </c>
      <c r="K43" t="str">
        <v xml:space="preserve">CPF </v>
      </c>
      <c r="L43">
        <v>0.5647058823529412</v>
      </c>
      <c r="M43">
        <v>48</v>
      </c>
      <c r="N43" t="str">
        <v>Transferido</v>
      </c>
    </row>
    <row r="44">
      <c r="A44">
        <v>2</v>
      </c>
      <c r="B44">
        <v>45325</v>
      </c>
      <c r="C44" t="str">
        <v>Cabo kingo tc 1m</v>
      </c>
      <c r="D44">
        <v>1</v>
      </c>
      <c r="E44" t="str">
        <v>Aleatorio</v>
      </c>
      <c r="G44">
        <v>7</v>
      </c>
      <c r="H44">
        <v>7</v>
      </c>
      <c r="I44">
        <v>12</v>
      </c>
      <c r="J44">
        <v>12</v>
      </c>
      <c r="K44" t="str">
        <v>CPF</v>
      </c>
      <c r="L44">
        <v>0.4166666666666667</v>
      </c>
      <c r="M44">
        <v>5</v>
      </c>
      <c r="N44" t="str">
        <v>Transferido</v>
      </c>
    </row>
    <row r="45">
      <c r="A45">
        <v>2</v>
      </c>
      <c r="B45">
        <v>45325</v>
      </c>
      <c r="C45" t="str">
        <v>Powebank kv12047 10k</v>
      </c>
      <c r="D45">
        <v>1</v>
      </c>
      <c r="E45" t="str">
        <v>Aleatorio</v>
      </c>
      <c r="G45">
        <v>55</v>
      </c>
      <c r="H45">
        <v>55</v>
      </c>
      <c r="I45">
        <v>80</v>
      </c>
      <c r="J45">
        <v>80</v>
      </c>
      <c r="K45" t="str">
        <v>CPF</v>
      </c>
      <c r="L45">
        <v>0.3125</v>
      </c>
      <c r="M45">
        <v>25</v>
      </c>
      <c r="N45" t="str">
        <v>Transferido</v>
      </c>
    </row>
    <row r="46">
      <c r="A46">
        <v>2</v>
      </c>
      <c r="B46">
        <v>45327</v>
      </c>
      <c r="C46" t="str">
        <v>Relógio inteligente KL201 Black</v>
      </c>
      <c r="D46">
        <v>1</v>
      </c>
      <c r="E46" t="str">
        <v>Aleatorio</v>
      </c>
      <c r="G46">
        <v>32.45</v>
      </c>
      <c r="H46">
        <v>32.45</v>
      </c>
      <c r="I46">
        <v>100</v>
      </c>
      <c r="J46">
        <v>100</v>
      </c>
      <c r="K46" t="str">
        <v>CPF</v>
      </c>
      <c r="L46">
        <v>0.6755</v>
      </c>
      <c r="M46">
        <v>67.55</v>
      </c>
      <c r="N46" t="str">
        <v>Transferido</v>
      </c>
    </row>
    <row r="47">
      <c r="A47">
        <v>2</v>
      </c>
      <c r="B47">
        <v>45327</v>
      </c>
      <c r="C47" t="str">
        <v>Powebank kv12047 10k</v>
      </c>
      <c r="D47">
        <v>1</v>
      </c>
      <c r="E47" t="str">
        <v>Aleatorio</v>
      </c>
      <c r="G47">
        <v>55</v>
      </c>
      <c r="H47">
        <v>55</v>
      </c>
      <c r="I47">
        <v>70</v>
      </c>
      <c r="J47">
        <v>70</v>
      </c>
      <c r="K47" t="str">
        <v>CPF</v>
      </c>
      <c r="L47">
        <v>0.21428571428571427</v>
      </c>
      <c r="M47">
        <v>15</v>
      </c>
      <c r="N47" t="str">
        <v>Transferido</v>
      </c>
    </row>
    <row r="48">
      <c r="A48">
        <v>2</v>
      </c>
      <c r="B48">
        <v>45327</v>
      </c>
      <c r="C48" t="str">
        <v>Cabo Spartan v8</v>
      </c>
      <c r="D48">
        <v>1</v>
      </c>
      <c r="E48" t="str">
        <v>Aleatorio</v>
      </c>
      <c r="G48">
        <v>4.5</v>
      </c>
      <c r="H48">
        <v>4.5</v>
      </c>
      <c r="I48">
        <v>8</v>
      </c>
      <c r="J48">
        <v>8</v>
      </c>
      <c r="K48" t="str">
        <v>CPF</v>
      </c>
      <c r="L48">
        <v>0.4375</v>
      </c>
      <c r="M48">
        <v>3.5</v>
      </c>
      <c r="N48" t="str">
        <v>Transferido</v>
      </c>
    </row>
    <row r="49">
      <c r="A49">
        <v>2</v>
      </c>
      <c r="B49">
        <v>45329</v>
      </c>
      <c r="C49" t="str">
        <v>pilha AAA cartela</v>
      </c>
      <c r="D49">
        <v>1</v>
      </c>
      <c r="E49" t="str">
        <v>Aleatorio</v>
      </c>
      <c r="G49">
        <v>1.2</v>
      </c>
      <c r="H49">
        <v>1.2</v>
      </c>
      <c r="I49">
        <v>5</v>
      </c>
      <c r="J49">
        <v>5</v>
      </c>
      <c r="K49" t="str">
        <v>CPF</v>
      </c>
      <c r="L49">
        <v>0.76</v>
      </c>
      <c r="M49">
        <v>3.8</v>
      </c>
      <c r="N49" t="str">
        <v>Transferido</v>
      </c>
    </row>
    <row r="50">
      <c r="A50">
        <v>2</v>
      </c>
      <c r="B50">
        <v>45329</v>
      </c>
      <c r="C50" t="str">
        <v>Cheirinho Hungria</v>
      </c>
      <c r="D50">
        <v>1</v>
      </c>
      <c r="E50" t="str">
        <v>Shopee CPF</v>
      </c>
      <c r="G50">
        <v>7.5</v>
      </c>
      <c r="H50">
        <v>7.5</v>
      </c>
      <c r="I50">
        <v>10.6</v>
      </c>
      <c r="J50">
        <v>10.6</v>
      </c>
      <c r="K50" t="str">
        <v>Shopee</v>
      </c>
      <c r="L50">
        <v>0.29245283018867924</v>
      </c>
      <c r="M50">
        <v>3.0999999999999996</v>
      </c>
      <c r="N50" t="str">
        <v>Transferido</v>
      </c>
    </row>
    <row r="51">
      <c r="A51">
        <v>2</v>
      </c>
      <c r="B51">
        <v>45329</v>
      </c>
      <c r="C51" t="str">
        <v>Garrafa Stanley 600lm</v>
      </c>
      <c r="D51">
        <v>1</v>
      </c>
      <c r="E51" t="str">
        <v>Shopee CPF</v>
      </c>
      <c r="G51">
        <v>35</v>
      </c>
      <c r="H51">
        <v>35</v>
      </c>
      <c r="I51">
        <v>63.3</v>
      </c>
      <c r="J51">
        <v>63.3</v>
      </c>
      <c r="K51" t="str">
        <v>Shopee</v>
      </c>
      <c r="L51">
        <v>0.4470774091627172</v>
      </c>
      <c r="M51">
        <v>28.299999999999997</v>
      </c>
      <c r="N51" t="str">
        <v>Transferido</v>
      </c>
    </row>
    <row r="52">
      <c r="A52">
        <v>2</v>
      </c>
      <c r="B52">
        <v>45329</v>
      </c>
      <c r="C52" t="str">
        <v>Cheirinho Hungria</v>
      </c>
      <c r="D52">
        <v>1</v>
      </c>
      <c r="E52" t="str">
        <v>Shopee CPF</v>
      </c>
      <c r="G52">
        <v>7.5</v>
      </c>
      <c r="H52">
        <v>7.5</v>
      </c>
      <c r="I52">
        <v>10.6</v>
      </c>
      <c r="J52">
        <v>10.6</v>
      </c>
      <c r="K52" t="str">
        <v>Shopee</v>
      </c>
      <c r="L52">
        <v>0.29245283018867924</v>
      </c>
      <c r="M52">
        <v>3.0999999999999996</v>
      </c>
      <c r="N52" t="str">
        <v>Transferido</v>
      </c>
    </row>
    <row r="53">
      <c r="A53">
        <v>2</v>
      </c>
      <c r="B53">
        <v>45329</v>
      </c>
      <c r="C53" t="str">
        <v>Cheirinho Hungria</v>
      </c>
      <c r="D53">
        <v>1</v>
      </c>
      <c r="E53" t="str">
        <v>Shopee CPF</v>
      </c>
      <c r="G53">
        <v>7.5</v>
      </c>
      <c r="H53">
        <v>7.5</v>
      </c>
      <c r="I53">
        <v>10.6</v>
      </c>
      <c r="J53">
        <v>10.6</v>
      </c>
      <c r="K53" t="str">
        <v>Shopee</v>
      </c>
      <c r="L53">
        <v>0.29245283018867924</v>
      </c>
      <c r="M53">
        <v>3.0999999999999996</v>
      </c>
      <c r="N53" t="str">
        <v>Transferido</v>
      </c>
    </row>
    <row r="54">
      <c r="A54">
        <v>2</v>
      </c>
      <c r="B54">
        <v>45329</v>
      </c>
      <c r="C54" t="str">
        <v>Mini máquina de costura</v>
      </c>
      <c r="D54">
        <v>1</v>
      </c>
      <c r="E54" t="str">
        <v>Shopee</v>
      </c>
      <c r="G54">
        <v>7.5</v>
      </c>
      <c r="H54">
        <v>7.5</v>
      </c>
      <c r="I54">
        <v>16.89</v>
      </c>
      <c r="J54">
        <v>16.89</v>
      </c>
      <c r="K54" t="str">
        <v>Shopee</v>
      </c>
      <c r="L54">
        <v>0.5559502664298401</v>
      </c>
      <c r="M54">
        <v>9.39</v>
      </c>
      <c r="N54" t="str">
        <v>Transferido</v>
      </c>
    </row>
    <row r="55">
      <c r="A55">
        <v>2</v>
      </c>
      <c r="B55">
        <v>45329</v>
      </c>
      <c r="C55" t="str">
        <v>Carregador iphone 20w</v>
      </c>
      <c r="D55">
        <v>1</v>
      </c>
      <c r="E55" t="str">
        <v>Beatriz almeida sales</v>
      </c>
      <c r="G55" t="str">
        <v>0</v>
      </c>
      <c r="H55">
        <v>0</v>
      </c>
      <c r="I55">
        <v>45</v>
      </c>
      <c r="J55">
        <v>45</v>
      </c>
      <c r="K55" t="str">
        <v>CPF</v>
      </c>
      <c r="L55">
        <v>1</v>
      </c>
      <c r="M55">
        <v>45</v>
      </c>
      <c r="N55" t="str">
        <v>Transferido</v>
      </c>
    </row>
    <row r="56">
      <c r="A56">
        <v>2</v>
      </c>
      <c r="B56">
        <v>45329</v>
      </c>
      <c r="C56" t="str">
        <v>Fone pmcell FO-15</v>
      </c>
      <c r="D56">
        <v>1</v>
      </c>
      <c r="E56" t="str">
        <v>Shopee</v>
      </c>
      <c r="G56">
        <v>9</v>
      </c>
      <c r="H56">
        <v>9</v>
      </c>
      <c r="I56">
        <v>12</v>
      </c>
      <c r="J56">
        <v>12</v>
      </c>
      <c r="K56" t="str">
        <v>CNPJ</v>
      </c>
      <c r="L56">
        <v>0.25</v>
      </c>
      <c r="M56">
        <v>3</v>
      </c>
      <c r="N56" t="str">
        <v>Transferido</v>
      </c>
    </row>
    <row r="57">
      <c r="A57">
        <v>2</v>
      </c>
      <c r="B57">
        <v>45329</v>
      </c>
      <c r="C57" t="str">
        <v>pilha AAA cartela</v>
      </c>
      <c r="D57">
        <v>1</v>
      </c>
      <c r="E57" t="str">
        <v>Marcio</v>
      </c>
      <c r="G57">
        <v>1.2</v>
      </c>
      <c r="H57">
        <v>1.2</v>
      </c>
      <c r="I57">
        <v>5</v>
      </c>
      <c r="J57">
        <v>5</v>
      </c>
      <c r="K57" t="str">
        <v>CPF</v>
      </c>
      <c r="L57">
        <v>0.76</v>
      </c>
      <c r="M57">
        <v>3.8</v>
      </c>
      <c r="N57" t="str">
        <v>Transferido</v>
      </c>
    </row>
    <row r="58">
      <c r="A58">
        <v>2</v>
      </c>
      <c r="B58">
        <v>45329</v>
      </c>
      <c r="C58" t="str">
        <v>pilha AAA cartela</v>
      </c>
      <c r="D58">
        <v>1</v>
      </c>
      <c r="E58" t="str">
        <v>Marcio</v>
      </c>
      <c r="G58">
        <v>1.2</v>
      </c>
      <c r="H58">
        <v>1.2</v>
      </c>
      <c r="I58">
        <v>5</v>
      </c>
      <c r="J58">
        <v>5</v>
      </c>
      <c r="K58" t="str">
        <v>CPF</v>
      </c>
      <c r="L58">
        <v>0.76</v>
      </c>
      <c r="M58">
        <v>3.8</v>
      </c>
      <c r="N58" t="str">
        <v>Transferido</v>
      </c>
    </row>
    <row r="59">
      <c r="A59">
        <v>2</v>
      </c>
      <c r="B59">
        <v>45329</v>
      </c>
      <c r="C59" t="str">
        <v>pilha AA cartela</v>
      </c>
      <c r="D59">
        <v>1</v>
      </c>
      <c r="E59" t="str">
        <v>Marcio</v>
      </c>
      <c r="G59">
        <v>1.2</v>
      </c>
      <c r="H59">
        <v>1.2</v>
      </c>
      <c r="I59">
        <v>5</v>
      </c>
      <c r="J59">
        <v>5</v>
      </c>
      <c r="K59" t="str">
        <v>CPF</v>
      </c>
      <c r="L59">
        <v>0.76</v>
      </c>
      <c r="M59">
        <v>3.8</v>
      </c>
      <c r="N59" t="str">
        <v>Transferido</v>
      </c>
    </row>
    <row r="60">
      <c r="A60">
        <v>2</v>
      </c>
      <c r="B60">
        <v>45329</v>
      </c>
      <c r="C60" t="str">
        <v>pilha AA cartela</v>
      </c>
      <c r="D60">
        <v>1</v>
      </c>
      <c r="E60" t="str">
        <v>Marcio</v>
      </c>
      <c r="G60">
        <v>1.2</v>
      </c>
      <c r="H60">
        <v>1.2</v>
      </c>
      <c r="I60">
        <v>5</v>
      </c>
      <c r="J60">
        <v>5</v>
      </c>
      <c r="K60" t="str">
        <v>CPF</v>
      </c>
      <c r="L60">
        <v>0.76</v>
      </c>
      <c r="M60">
        <v>3.8</v>
      </c>
      <c r="N60" t="str">
        <v>Transferido</v>
      </c>
    </row>
    <row r="61">
      <c r="A61">
        <v>2</v>
      </c>
      <c r="B61">
        <v>45329</v>
      </c>
      <c r="C61" t="str">
        <v>Pendrive AL 16gb</v>
      </c>
      <c r="D61">
        <v>1</v>
      </c>
      <c r="E61" t="str">
        <v>Marcio</v>
      </c>
      <c r="G61">
        <v>13.5</v>
      </c>
      <c r="H61">
        <v>13.5</v>
      </c>
      <c r="I61">
        <v>25</v>
      </c>
      <c r="J61">
        <v>25</v>
      </c>
      <c r="K61" t="str">
        <v>CPF</v>
      </c>
      <c r="L61">
        <v>0.46</v>
      </c>
      <c r="M61">
        <v>11.5</v>
      </c>
      <c r="N61" t="str">
        <v>Transferido</v>
      </c>
    </row>
    <row r="62">
      <c r="A62">
        <v>2</v>
      </c>
      <c r="B62">
        <v>45329</v>
      </c>
      <c r="C62" t="str">
        <v>Suporte celular veicular ventosa bmg02</v>
      </c>
      <c r="D62">
        <v>1</v>
      </c>
      <c r="E62" t="str">
        <v>Matheus</v>
      </c>
      <c r="G62">
        <v>10</v>
      </c>
      <c r="H62">
        <v>10</v>
      </c>
      <c r="I62">
        <v>25</v>
      </c>
      <c r="J62">
        <v>25</v>
      </c>
      <c r="K62" t="str">
        <v>CPF</v>
      </c>
      <c r="L62">
        <v>0.6</v>
      </c>
      <c r="M62">
        <v>15</v>
      </c>
      <c r="N62" t="str">
        <v>Transferido</v>
      </c>
    </row>
    <row r="63">
      <c r="A63">
        <v>2</v>
      </c>
      <c r="B63">
        <v>45329</v>
      </c>
      <c r="C63" t="str">
        <v>Carregador veicular inova tc</v>
      </c>
      <c r="D63">
        <v>1</v>
      </c>
      <c r="E63" t="str">
        <v>Matheus</v>
      </c>
      <c r="G63">
        <v>11</v>
      </c>
      <c r="H63">
        <v>11</v>
      </c>
      <c r="I63">
        <v>25</v>
      </c>
      <c r="J63">
        <v>25</v>
      </c>
      <c r="K63" t="str">
        <v>CPF</v>
      </c>
      <c r="L63">
        <v>0.56</v>
      </c>
      <c r="M63">
        <v>14</v>
      </c>
      <c r="N63" t="str">
        <v>Transferido</v>
      </c>
    </row>
    <row r="64">
      <c r="A64">
        <v>2</v>
      </c>
      <c r="B64">
        <v>45330</v>
      </c>
      <c r="C64" t="str">
        <v>Suporte magnético veicular barra</v>
      </c>
      <c r="D64">
        <v>1</v>
      </c>
      <c r="E64" t="str">
        <v>Aleatorio</v>
      </c>
      <c r="G64">
        <v>6</v>
      </c>
      <c r="H64">
        <v>6</v>
      </c>
      <c r="I64">
        <v>8</v>
      </c>
      <c r="J64">
        <v>8</v>
      </c>
      <c r="K64" t="str">
        <v>CPF</v>
      </c>
      <c r="L64">
        <v>0.25</v>
      </c>
      <c r="M64">
        <v>2</v>
      </c>
      <c r="N64" t="str">
        <v>Transferido</v>
      </c>
    </row>
    <row r="65">
      <c r="A65">
        <v>2</v>
      </c>
      <c r="B65">
        <v>45330</v>
      </c>
      <c r="C65" t="str">
        <v>Adaptador wifi 2.5g</v>
      </c>
      <c r="D65">
        <v>1</v>
      </c>
      <c r="E65" t="str">
        <v>Marcio</v>
      </c>
      <c r="G65">
        <v>11</v>
      </c>
      <c r="H65">
        <v>11</v>
      </c>
      <c r="I65">
        <v>25</v>
      </c>
      <c r="J65">
        <v>25</v>
      </c>
      <c r="K65" t="str">
        <v>CPF</v>
      </c>
      <c r="L65">
        <v>0.56</v>
      </c>
      <c r="M65">
        <v>14</v>
      </c>
      <c r="N65" t="str">
        <v>Transferido</v>
      </c>
    </row>
    <row r="66">
      <c r="A66">
        <v>2</v>
      </c>
      <c r="B66">
        <v>45330</v>
      </c>
      <c r="C66" t="str">
        <v>Adaptador wifi 2.5g antena</v>
      </c>
      <c r="D66">
        <v>1</v>
      </c>
      <c r="E66" t="str">
        <v>Marcio</v>
      </c>
      <c r="G66">
        <v>12</v>
      </c>
      <c r="H66">
        <v>12</v>
      </c>
      <c r="I66">
        <v>30</v>
      </c>
      <c r="J66">
        <v>30</v>
      </c>
      <c r="K66" t="str">
        <v>CPF</v>
      </c>
      <c r="L66">
        <v>0.6</v>
      </c>
      <c r="M66">
        <v>18</v>
      </c>
      <c r="N66" t="str">
        <v>Transferido</v>
      </c>
    </row>
    <row r="67">
      <c r="A67">
        <v>2</v>
      </c>
      <c r="B67">
        <v>45330</v>
      </c>
      <c r="C67" t="str">
        <v xml:space="preserve">Mouse wireless recarregável led rgb 2.4 ghz sem fio  </v>
      </c>
      <c r="D67">
        <v>1</v>
      </c>
      <c r="E67" t="str">
        <v>Aleatorio</v>
      </c>
      <c r="G67">
        <v>18</v>
      </c>
      <c r="H67">
        <v>18</v>
      </c>
      <c r="I67">
        <v>35</v>
      </c>
      <c r="J67">
        <v>35</v>
      </c>
      <c r="K67" t="str">
        <v>CPF</v>
      </c>
      <c r="L67">
        <v>0.4857142857142857</v>
      </c>
      <c r="M67">
        <v>17</v>
      </c>
      <c r="N67" t="str">
        <v>Transferido</v>
      </c>
    </row>
    <row r="68">
      <c r="A68">
        <v>2</v>
      </c>
      <c r="B68">
        <v>45331</v>
      </c>
      <c r="C68" t="str">
        <v>Joelheira EC3360 leo</v>
      </c>
      <c r="D68">
        <v>1</v>
      </c>
      <c r="E68" t="str">
        <v>vizinha higor</v>
      </c>
      <c r="G68">
        <v>19</v>
      </c>
      <c r="H68">
        <v>19</v>
      </c>
      <c r="I68">
        <v>30</v>
      </c>
      <c r="J68">
        <v>30</v>
      </c>
      <c r="K68" t="str">
        <v>CPF</v>
      </c>
      <c r="L68">
        <v>0.36666666666666664</v>
      </c>
      <c r="M68">
        <v>11</v>
      </c>
      <c r="N68" t="str">
        <v>Transferido</v>
      </c>
    </row>
    <row r="69">
      <c r="A69">
        <v>2</v>
      </c>
      <c r="B69">
        <v>45331</v>
      </c>
      <c r="C69" t="str">
        <v>Conversor digital full hd</v>
      </c>
      <c r="D69">
        <v>1</v>
      </c>
      <c r="E69" t="str">
        <v>maria constureira</v>
      </c>
      <c r="G69">
        <v>80</v>
      </c>
      <c r="H69">
        <v>80</v>
      </c>
      <c r="I69">
        <v>115</v>
      </c>
      <c r="J69">
        <v>115</v>
      </c>
      <c r="K69" t="str">
        <v>CPF</v>
      </c>
      <c r="L69">
        <v>0.30434782608695654</v>
      </c>
      <c r="M69">
        <v>35</v>
      </c>
      <c r="N69" t="str">
        <v>Transferido</v>
      </c>
    </row>
    <row r="70">
      <c r="A70">
        <v>2</v>
      </c>
      <c r="B70">
        <v>45331</v>
      </c>
      <c r="C70" t="str">
        <v xml:space="preserve">Cartão de memoria 32gb </v>
      </c>
      <c r="D70">
        <v>1</v>
      </c>
      <c r="E70" t="str">
        <v>Camila vizinha</v>
      </c>
      <c r="G70">
        <v>23.5</v>
      </c>
      <c r="H70">
        <v>23.5</v>
      </c>
      <c r="I70">
        <v>40</v>
      </c>
      <c r="J70">
        <v>40</v>
      </c>
      <c r="K70" t="str">
        <v>CPF</v>
      </c>
      <c r="L70">
        <v>0.4125</v>
      </c>
      <c r="M70">
        <v>16.5</v>
      </c>
      <c r="N70" t="str">
        <v>Transferido</v>
      </c>
    </row>
    <row r="71">
      <c r="A71">
        <v>2</v>
      </c>
      <c r="B71">
        <v>45331</v>
      </c>
      <c r="C71" t="str">
        <v>Pelicula 3D</v>
      </c>
      <c r="D71">
        <v>1</v>
      </c>
      <c r="E71" t="str">
        <v>Aleatorio</v>
      </c>
      <c r="G71">
        <v>3</v>
      </c>
      <c r="H71">
        <v>3</v>
      </c>
      <c r="I71">
        <v>6.666666666666667</v>
      </c>
      <c r="J71">
        <v>6.666666666666667</v>
      </c>
      <c r="K71" t="str">
        <v>CPF</v>
      </c>
      <c r="L71">
        <v>0.55</v>
      </c>
      <c r="M71">
        <v>3.666666666666667</v>
      </c>
      <c r="N71" t="str">
        <v>Transferido</v>
      </c>
    </row>
    <row r="72">
      <c r="A72">
        <v>2</v>
      </c>
      <c r="B72">
        <v>45331</v>
      </c>
      <c r="C72" t="str">
        <v>Pelicula 3D</v>
      </c>
      <c r="D72">
        <v>1</v>
      </c>
      <c r="E72" t="str">
        <v>Aleatorio</v>
      </c>
      <c r="G72">
        <v>3</v>
      </c>
      <c r="H72">
        <v>3</v>
      </c>
      <c r="I72">
        <v>6.666666666666667</v>
      </c>
      <c r="J72">
        <v>6.666666666666667</v>
      </c>
      <c r="K72" t="str">
        <v>CPF</v>
      </c>
      <c r="L72">
        <v>0.55</v>
      </c>
      <c r="M72">
        <v>3.666666666666667</v>
      </c>
      <c r="N72" t="str">
        <v>Transferido</v>
      </c>
    </row>
    <row r="73">
      <c r="A73">
        <v>2</v>
      </c>
      <c r="B73">
        <v>45331</v>
      </c>
      <c r="C73" t="str">
        <v>Pelicula 3D</v>
      </c>
      <c r="D73">
        <v>1</v>
      </c>
      <c r="E73" t="str">
        <v>Aleatorio</v>
      </c>
      <c r="G73">
        <v>3</v>
      </c>
      <c r="H73">
        <v>3</v>
      </c>
      <c r="I73">
        <v>6.666666666666667</v>
      </c>
      <c r="J73">
        <v>6.666666666666667</v>
      </c>
      <c r="K73" t="str">
        <v>CPF</v>
      </c>
      <c r="L73">
        <v>0.55</v>
      </c>
      <c r="M73">
        <v>3.666666666666667</v>
      </c>
      <c r="N73" t="str">
        <v>Transferido</v>
      </c>
    </row>
    <row r="74">
      <c r="A74">
        <v>2</v>
      </c>
      <c r="B74">
        <v>45331</v>
      </c>
      <c r="C74" t="str">
        <v>Raquete mata mosquito</v>
      </c>
      <c r="D74">
        <v>1</v>
      </c>
      <c r="E74" t="str">
        <v>Marcelo</v>
      </c>
      <c r="G74">
        <v>14</v>
      </c>
      <c r="H74">
        <v>14</v>
      </c>
      <c r="I74">
        <v>25</v>
      </c>
      <c r="J74">
        <v>25</v>
      </c>
      <c r="K74" t="str">
        <v>CPF</v>
      </c>
      <c r="L74">
        <v>0.44</v>
      </c>
      <c r="M74">
        <v>11</v>
      </c>
      <c r="N74" t="str">
        <v>Transferido</v>
      </c>
    </row>
    <row r="75">
      <c r="A75">
        <v>2</v>
      </c>
      <c r="B75">
        <v>45332</v>
      </c>
      <c r="C75" t="str">
        <v>Capa celular simples</v>
      </c>
      <c r="D75">
        <v>1</v>
      </c>
      <c r="E75" t="str">
        <v>Leandro</v>
      </c>
      <c r="G75">
        <v>2</v>
      </c>
      <c r="H75">
        <v>2</v>
      </c>
      <c r="I75">
        <v>12.5</v>
      </c>
      <c r="J75">
        <v>12.5</v>
      </c>
      <c r="K75" t="str">
        <v>CPF</v>
      </c>
      <c r="L75">
        <v>0.84</v>
      </c>
      <c r="M75">
        <v>10.5</v>
      </c>
      <c r="N75" t="str">
        <v>Transferido</v>
      </c>
    </row>
    <row r="76">
      <c r="A76">
        <v>2</v>
      </c>
      <c r="B76">
        <v>45332</v>
      </c>
      <c r="C76" t="str">
        <v>Pelicula 3D</v>
      </c>
      <c r="D76">
        <v>1</v>
      </c>
      <c r="E76" t="str">
        <v>Leandro</v>
      </c>
      <c r="G76">
        <v>3</v>
      </c>
      <c r="H76">
        <v>3</v>
      </c>
      <c r="I76">
        <v>12.5</v>
      </c>
      <c r="J76">
        <v>12.5</v>
      </c>
      <c r="K76" t="str">
        <v>CPF</v>
      </c>
      <c r="L76">
        <v>0.76</v>
      </c>
      <c r="M76">
        <v>9.5</v>
      </c>
      <c r="N76" t="str">
        <v>Transferido</v>
      </c>
    </row>
    <row r="77">
      <c r="A77">
        <v>2</v>
      </c>
      <c r="B77">
        <v>45332</v>
      </c>
      <c r="C77" t="str">
        <v>Capa celular simples</v>
      </c>
      <c r="D77">
        <v>1</v>
      </c>
      <c r="E77" t="str">
        <v>Leandro</v>
      </c>
      <c r="G77">
        <v>2</v>
      </c>
      <c r="H77">
        <v>2</v>
      </c>
      <c r="I77">
        <v>12.5</v>
      </c>
      <c r="J77">
        <v>12.5</v>
      </c>
      <c r="K77" t="str">
        <v>CPF</v>
      </c>
      <c r="L77">
        <v>0.84</v>
      </c>
      <c r="M77">
        <v>10.5</v>
      </c>
      <c r="N77" t="str">
        <v>Transferido</v>
      </c>
    </row>
    <row r="78">
      <c r="A78">
        <v>2</v>
      </c>
      <c r="B78">
        <v>45332</v>
      </c>
      <c r="C78" t="str">
        <v>Pelicula 3D</v>
      </c>
      <c r="D78">
        <v>1</v>
      </c>
      <c r="E78" t="str">
        <v>Leandro</v>
      </c>
      <c r="G78">
        <v>3</v>
      </c>
      <c r="H78">
        <v>3</v>
      </c>
      <c r="I78">
        <v>12.5</v>
      </c>
      <c r="J78">
        <v>12.5</v>
      </c>
      <c r="K78" t="str">
        <v>CPF</v>
      </c>
      <c r="L78">
        <v>0.76</v>
      </c>
      <c r="M78">
        <v>9.5</v>
      </c>
      <c r="N78" t="str">
        <v>Transferido</v>
      </c>
    </row>
    <row r="79">
      <c r="A79">
        <v>2</v>
      </c>
      <c r="B79">
        <v>45332</v>
      </c>
      <c r="C79" t="str">
        <v>Cabo colorido 2 metros tipo c</v>
      </c>
      <c r="D79">
        <v>1</v>
      </c>
      <c r="E79" t="str">
        <v>Leandro</v>
      </c>
      <c r="G79">
        <v>5.5</v>
      </c>
      <c r="H79">
        <v>5.5</v>
      </c>
      <c r="I79">
        <v>15</v>
      </c>
      <c r="J79">
        <v>15</v>
      </c>
      <c r="K79" t="str">
        <v>CPF</v>
      </c>
      <c r="L79">
        <v>0.6333333333333333</v>
      </c>
      <c r="M79">
        <v>9.5</v>
      </c>
      <c r="N79" t="str">
        <v>Transferido</v>
      </c>
    </row>
    <row r="80">
      <c r="A80">
        <v>2</v>
      </c>
      <c r="B80">
        <v>45332</v>
      </c>
      <c r="C80" t="str">
        <v>Cabo colorido 2 metros tipo c</v>
      </c>
      <c r="D80">
        <v>1</v>
      </c>
      <c r="E80" t="str">
        <v>Leandro</v>
      </c>
      <c r="G80">
        <v>5.5</v>
      </c>
      <c r="H80">
        <v>5.5</v>
      </c>
      <c r="I80">
        <v>15</v>
      </c>
      <c r="J80">
        <v>15</v>
      </c>
      <c r="K80" t="str">
        <v>CPF</v>
      </c>
      <c r="L80">
        <v>0.6333333333333333</v>
      </c>
      <c r="M80">
        <v>9.5</v>
      </c>
      <c r="N80" t="str">
        <v>Transferido</v>
      </c>
    </row>
    <row r="81">
      <c r="A81">
        <v>2</v>
      </c>
      <c r="B81">
        <v>45332</v>
      </c>
      <c r="C81" t="str">
        <v>Game pop it</v>
      </c>
      <c r="D81">
        <v>1</v>
      </c>
      <c r="E81" t="str">
        <v>Leandro</v>
      </c>
      <c r="G81">
        <v>27</v>
      </c>
      <c r="H81">
        <v>27</v>
      </c>
      <c r="I81">
        <v>44</v>
      </c>
      <c r="J81">
        <v>44</v>
      </c>
      <c r="K81" t="str">
        <v>CPF</v>
      </c>
      <c r="L81">
        <v>0.38636363636363635</v>
      </c>
      <c r="M81">
        <v>17</v>
      </c>
      <c r="N81" t="str">
        <v>Transferido</v>
      </c>
    </row>
    <row r="82">
      <c r="A82">
        <v>2</v>
      </c>
      <c r="B82">
        <v>45332</v>
      </c>
      <c r="C82" t="str">
        <v>Suporte magnético veicular barra</v>
      </c>
      <c r="D82">
        <v>1</v>
      </c>
      <c r="E82" t="str">
        <v>Leandro</v>
      </c>
      <c r="G82">
        <v>6</v>
      </c>
      <c r="H82">
        <v>6</v>
      </c>
      <c r="I82">
        <v>10</v>
      </c>
      <c r="J82">
        <v>10</v>
      </c>
      <c r="K82" t="str">
        <v>CPF</v>
      </c>
      <c r="L82">
        <v>0.4</v>
      </c>
      <c r="M82">
        <v>4</v>
      </c>
      <c r="N82" t="str">
        <v>Transferido</v>
      </c>
    </row>
    <row r="83">
      <c r="A83">
        <v>2</v>
      </c>
      <c r="B83">
        <v>45332</v>
      </c>
      <c r="C83" t="str">
        <v>Controle ps4</v>
      </c>
      <c r="D83">
        <v>1</v>
      </c>
      <c r="E83" t="str">
        <v>Leandro</v>
      </c>
      <c r="G83">
        <v>75</v>
      </c>
      <c r="H83">
        <v>75</v>
      </c>
      <c r="I83">
        <v>140</v>
      </c>
      <c r="J83">
        <v>140</v>
      </c>
      <c r="K83" t="str">
        <v>CPF</v>
      </c>
      <c r="L83">
        <v>0.4642857142857143</v>
      </c>
      <c r="M83">
        <v>65</v>
      </c>
      <c r="N83" t="str">
        <v>Transferido</v>
      </c>
    </row>
    <row r="84">
      <c r="A84">
        <v>2</v>
      </c>
      <c r="B84">
        <v>45332</v>
      </c>
      <c r="C84" t="str">
        <v>Pulseira Mi band</v>
      </c>
      <c r="D84">
        <v>1</v>
      </c>
      <c r="E84" t="str">
        <v>Aleatorio</v>
      </c>
      <c r="G84">
        <v>3</v>
      </c>
      <c r="H84">
        <v>3</v>
      </c>
      <c r="I84">
        <v>7.5</v>
      </c>
      <c r="J84">
        <v>7.5</v>
      </c>
      <c r="K84" t="str">
        <v>CPF</v>
      </c>
      <c r="L84">
        <v>0.6</v>
      </c>
      <c r="M84">
        <v>4.5</v>
      </c>
      <c r="N84" t="str">
        <v>Transferido</v>
      </c>
    </row>
    <row r="85">
      <c r="A85">
        <v>2</v>
      </c>
      <c r="B85">
        <v>45332</v>
      </c>
      <c r="C85" t="str">
        <v>Pulseira Mi band</v>
      </c>
      <c r="D85">
        <v>1</v>
      </c>
      <c r="E85" t="str">
        <v>Aleatorio</v>
      </c>
      <c r="G85">
        <v>3</v>
      </c>
      <c r="H85">
        <v>3</v>
      </c>
      <c r="I85">
        <v>7.5</v>
      </c>
      <c r="J85">
        <v>7.5</v>
      </c>
      <c r="K85" t="str">
        <v>CPF</v>
      </c>
      <c r="L85">
        <v>0.6</v>
      </c>
      <c r="M85">
        <v>4.5</v>
      </c>
      <c r="N85" t="str">
        <v>Transferido</v>
      </c>
    </row>
    <row r="86">
      <c r="A86">
        <v>2</v>
      </c>
      <c r="B86">
        <v>45332</v>
      </c>
      <c r="C86" t="str">
        <v>Capinha</v>
      </c>
      <c r="D86">
        <v>1</v>
      </c>
      <c r="E86" t="str">
        <v>Rodrigo</v>
      </c>
      <c r="G86">
        <v>3</v>
      </c>
      <c r="H86">
        <v>3</v>
      </c>
      <c r="I86">
        <v>30</v>
      </c>
      <c r="J86">
        <v>30</v>
      </c>
      <c r="K86" t="str">
        <v>CPF</v>
      </c>
      <c r="L86">
        <v>0.9</v>
      </c>
      <c r="M86">
        <v>27</v>
      </c>
      <c r="N86" t="str">
        <v>Transferido</v>
      </c>
    </row>
    <row r="87">
      <c r="A87">
        <v>2</v>
      </c>
      <c r="B87">
        <v>45332</v>
      </c>
      <c r="C87" t="str">
        <v>Pelicula 3D</v>
      </c>
      <c r="D87">
        <v>1</v>
      </c>
      <c r="E87" t="str">
        <v>Rodrigo</v>
      </c>
      <c r="G87">
        <v>3</v>
      </c>
      <c r="H87">
        <v>3</v>
      </c>
      <c r="I87">
        <v>10</v>
      </c>
      <c r="J87">
        <v>10</v>
      </c>
      <c r="K87" t="str">
        <v>CPF</v>
      </c>
      <c r="L87">
        <v>0.7</v>
      </c>
      <c r="M87">
        <v>7</v>
      </c>
      <c r="N87" t="str">
        <v>Transferido</v>
      </c>
    </row>
    <row r="88">
      <c r="A88">
        <v>2</v>
      </c>
      <c r="B88">
        <v>45332</v>
      </c>
      <c r="C88" t="str">
        <v>Cabo kingo iphone 2m leo</v>
      </c>
      <c r="D88">
        <v>1</v>
      </c>
      <c r="E88" t="str">
        <v>Talita</v>
      </c>
      <c r="G88">
        <v>10</v>
      </c>
      <c r="H88">
        <v>10</v>
      </c>
      <c r="I88">
        <v>20</v>
      </c>
      <c r="J88">
        <v>20</v>
      </c>
      <c r="K88" t="str">
        <v>CPF</v>
      </c>
      <c r="L88">
        <v>0.5</v>
      </c>
      <c r="M88">
        <v>10</v>
      </c>
      <c r="N88" t="str">
        <v>Transferido</v>
      </c>
    </row>
    <row r="89">
      <c r="A89">
        <v>2</v>
      </c>
      <c r="B89">
        <v>45332</v>
      </c>
      <c r="C89" t="str">
        <v>Pelicula 3D</v>
      </c>
      <c r="D89">
        <v>1</v>
      </c>
      <c r="E89" t="str">
        <v>Talita</v>
      </c>
      <c r="G89">
        <v>3</v>
      </c>
      <c r="H89">
        <v>3</v>
      </c>
      <c r="I89">
        <v>3</v>
      </c>
      <c r="J89">
        <v>3</v>
      </c>
      <c r="K89" t="str">
        <v>CPF</v>
      </c>
      <c r="L89">
        <v>0</v>
      </c>
      <c r="M89">
        <v>0</v>
      </c>
      <c r="N89" t="str">
        <v>Transferido</v>
      </c>
    </row>
    <row r="90">
      <c r="A90">
        <v>2</v>
      </c>
      <c r="B90">
        <v>45332</v>
      </c>
      <c r="C90" t="str">
        <v xml:space="preserve">Mochila escolar universitária unissex </v>
      </c>
      <c r="D90">
        <v>1</v>
      </c>
      <c r="E90" t="str">
        <v>Aleatorio</v>
      </c>
      <c r="G90">
        <v>45</v>
      </c>
      <c r="H90">
        <v>45</v>
      </c>
      <c r="I90">
        <v>55</v>
      </c>
      <c r="J90">
        <v>55</v>
      </c>
      <c r="K90" t="str">
        <v>CPF</v>
      </c>
      <c r="L90">
        <v>0.18181818181818182</v>
      </c>
      <c r="M90">
        <v>10</v>
      </c>
      <c r="N90" t="str">
        <v>Transferido</v>
      </c>
    </row>
    <row r="91">
      <c r="A91">
        <v>2</v>
      </c>
      <c r="B91">
        <v>45332</v>
      </c>
      <c r="C91" t="str">
        <v>Powerbank 10k inova</v>
      </c>
      <c r="D91">
        <v>1</v>
      </c>
      <c r="E91" t="str">
        <v>Mae debora</v>
      </c>
      <c r="G91">
        <v>50</v>
      </c>
      <c r="H91">
        <v>50</v>
      </c>
      <c r="I91">
        <v>75</v>
      </c>
      <c r="J91">
        <v>75</v>
      </c>
      <c r="K91" t="str">
        <v>CPF</v>
      </c>
      <c r="L91">
        <v>0.3333333333333333</v>
      </c>
      <c r="M91">
        <v>25</v>
      </c>
      <c r="N91" t="str">
        <v>Transferido</v>
      </c>
    </row>
    <row r="92">
      <c r="A92">
        <v>2</v>
      </c>
      <c r="B92">
        <v>45332</v>
      </c>
      <c r="C92" t="str">
        <v>Kit colheres colorida</v>
      </c>
      <c r="D92">
        <v>1</v>
      </c>
      <c r="E92" t="str">
        <v>Mae debora</v>
      </c>
      <c r="G92">
        <v>50</v>
      </c>
      <c r="H92">
        <v>50</v>
      </c>
      <c r="I92">
        <v>80</v>
      </c>
      <c r="J92">
        <v>80</v>
      </c>
      <c r="K92" t="str">
        <v>CPF</v>
      </c>
      <c r="L92">
        <v>0.375</v>
      </c>
      <c r="M92">
        <v>30</v>
      </c>
      <c r="N92" t="str">
        <v>Transferido</v>
      </c>
    </row>
    <row r="93">
      <c r="A93">
        <v>2</v>
      </c>
      <c r="B93">
        <v>45337</v>
      </c>
      <c r="C93" t="str">
        <v>Cheirinho Hungria</v>
      </c>
      <c r="D93">
        <v>1</v>
      </c>
      <c r="E93" t="str">
        <v>Shopee</v>
      </c>
      <c r="G93">
        <v>7.5</v>
      </c>
      <c r="H93">
        <v>7.5</v>
      </c>
      <c r="I93">
        <v>14.2</v>
      </c>
      <c r="J93">
        <v>14.2</v>
      </c>
      <c r="K93" t="str">
        <v>CNPJ</v>
      </c>
      <c r="L93">
        <v>0.47183098591549294</v>
      </c>
      <c r="M93">
        <v>6.699999999999999</v>
      </c>
      <c r="N93" t="str">
        <v>Transferido</v>
      </c>
    </row>
    <row r="94">
      <c r="A94">
        <v>2</v>
      </c>
      <c r="B94">
        <v>45338</v>
      </c>
      <c r="C94" t="str">
        <v>Carregador Cabeça  Spartan  - Cw-178</v>
      </c>
      <c r="D94">
        <v>1</v>
      </c>
      <c r="E94" t="str">
        <v>aparecida do carmo</v>
      </c>
      <c r="G94">
        <v>12</v>
      </c>
      <c r="H94">
        <v>12</v>
      </c>
      <c r="I94">
        <v>35</v>
      </c>
      <c r="J94">
        <v>35</v>
      </c>
      <c r="K94" t="str">
        <v>CPF</v>
      </c>
      <c r="L94">
        <v>0.6571428571428571</v>
      </c>
      <c r="M94">
        <v>23</v>
      </c>
      <c r="N94" t="str">
        <v>Transferido</v>
      </c>
    </row>
    <row r="95">
      <c r="A95">
        <v>2</v>
      </c>
      <c r="B95">
        <v>45338</v>
      </c>
      <c r="C95" t="str">
        <v>Bolsa Necessaire Organizadora Para Cosméticos</v>
      </c>
      <c r="D95">
        <v>1</v>
      </c>
      <c r="E95" t="str">
        <v xml:space="preserve">Aparecida </v>
      </c>
      <c r="G95">
        <v>20</v>
      </c>
      <c r="H95">
        <v>20</v>
      </c>
      <c r="I95">
        <v>28</v>
      </c>
      <c r="J95">
        <v>28</v>
      </c>
      <c r="K95" t="str">
        <v>CPF</v>
      </c>
      <c r="L95">
        <v>0.2857142857142857</v>
      </c>
      <c r="M95">
        <v>8</v>
      </c>
      <c r="N95" t="str">
        <v>Transferido</v>
      </c>
    </row>
    <row r="96">
      <c r="A96">
        <v>2</v>
      </c>
      <c r="B96">
        <v>45338</v>
      </c>
      <c r="C96" t="str">
        <v>Kit tesoura cabelo</v>
      </c>
      <c r="D96">
        <v>1</v>
      </c>
      <c r="E96" t="str">
        <v>Shopee</v>
      </c>
      <c r="G96">
        <v>4</v>
      </c>
      <c r="H96">
        <v>4</v>
      </c>
      <c r="I96">
        <v>11.41</v>
      </c>
      <c r="J96">
        <v>11.41</v>
      </c>
      <c r="K96" t="str">
        <v>CNPJ</v>
      </c>
      <c r="L96">
        <v>0.64943032427695</v>
      </c>
      <c r="M96">
        <v>7.41</v>
      </c>
      <c r="N96" t="str">
        <v>Transferido</v>
      </c>
    </row>
    <row r="97">
      <c r="A97">
        <v>2</v>
      </c>
      <c r="B97">
        <v>45338</v>
      </c>
      <c r="C97" t="str">
        <v>Raquete mata mosquito</v>
      </c>
      <c r="D97">
        <v>1</v>
      </c>
      <c r="E97" t="str">
        <v>pai marcellin</v>
      </c>
      <c r="G97">
        <v>14</v>
      </c>
      <c r="H97">
        <v>14</v>
      </c>
      <c r="I97">
        <v>30</v>
      </c>
      <c r="J97">
        <v>30</v>
      </c>
      <c r="K97" t="str">
        <v>CPF</v>
      </c>
      <c r="L97">
        <v>0.5333333333333333</v>
      </c>
      <c r="M97">
        <v>16</v>
      </c>
      <c r="N97" t="str">
        <v>Transferido</v>
      </c>
    </row>
    <row r="98">
      <c r="A98">
        <v>2</v>
      </c>
      <c r="B98">
        <v>45339</v>
      </c>
      <c r="C98" t="str">
        <v>Cabo Spartan v8</v>
      </c>
      <c r="D98">
        <v>1</v>
      </c>
      <c r="E98" t="str">
        <v>Aleatorio</v>
      </c>
      <c r="G98">
        <v>4.5</v>
      </c>
      <c r="H98">
        <v>4.5</v>
      </c>
      <c r="I98">
        <v>10</v>
      </c>
      <c r="J98">
        <v>10</v>
      </c>
      <c r="K98" t="str">
        <v>CPF</v>
      </c>
      <c r="L98">
        <v>0.55</v>
      </c>
      <c r="M98">
        <v>5.5</v>
      </c>
      <c r="N98" t="str">
        <v>Transferido</v>
      </c>
    </row>
    <row r="99">
      <c r="A99">
        <v>2</v>
      </c>
      <c r="B99">
        <v>45339</v>
      </c>
      <c r="C99" t="str">
        <v>Lousa magica 16pol</v>
      </c>
      <c r="D99">
        <v>1</v>
      </c>
      <c r="E99" t="str">
        <v>Aleatorio</v>
      </c>
      <c r="G99">
        <v>28</v>
      </c>
      <c r="H99">
        <v>28</v>
      </c>
      <c r="I99">
        <v>50</v>
      </c>
      <c r="J99">
        <v>50</v>
      </c>
      <c r="K99" t="str">
        <v>CPF</v>
      </c>
      <c r="L99">
        <v>0.44</v>
      </c>
      <c r="M99">
        <v>22</v>
      </c>
      <c r="N99" t="str">
        <v>Transferido</v>
      </c>
    </row>
    <row r="100">
      <c r="A100">
        <v>2</v>
      </c>
      <c r="B100">
        <v>45339</v>
      </c>
      <c r="C100" t="str">
        <v>Balança de precisão xm-50522</v>
      </c>
      <c r="D100">
        <v>1</v>
      </c>
      <c r="E100" t="str">
        <v>Aleatorio</v>
      </c>
      <c r="G100">
        <v>16</v>
      </c>
      <c r="H100">
        <v>16</v>
      </c>
      <c r="I100">
        <v>27.5</v>
      </c>
      <c r="J100">
        <v>27.5</v>
      </c>
      <c r="K100" t="str">
        <v>CPF</v>
      </c>
      <c r="L100">
        <v>0.41818181818181815</v>
      </c>
      <c r="M100">
        <v>11.5</v>
      </c>
      <c r="N100" t="str">
        <v>Transferido</v>
      </c>
    </row>
    <row r="101">
      <c r="A101">
        <v>2</v>
      </c>
      <c r="B101">
        <v>45339</v>
      </c>
      <c r="C101" t="str">
        <v>Balança de precisão xm-50522</v>
      </c>
      <c r="D101">
        <v>1</v>
      </c>
      <c r="E101" t="str">
        <v>Aleatorio</v>
      </c>
      <c r="G101">
        <v>16</v>
      </c>
      <c r="H101">
        <v>16</v>
      </c>
      <c r="I101">
        <v>27.5</v>
      </c>
      <c r="J101">
        <v>27.5</v>
      </c>
      <c r="K101" t="str">
        <v>CPF</v>
      </c>
      <c r="L101">
        <v>0.41818181818181815</v>
      </c>
      <c r="M101">
        <v>11.5</v>
      </c>
      <c r="N101" t="str">
        <v>Transferido</v>
      </c>
    </row>
    <row r="102">
      <c r="A102">
        <v>2</v>
      </c>
      <c r="B102">
        <v>45339</v>
      </c>
      <c r="C102" t="str">
        <v>Jogo de chaves peq.</v>
      </c>
      <c r="D102">
        <v>1</v>
      </c>
      <c r="E102" t="str">
        <v>Aleatorio</v>
      </c>
      <c r="G102">
        <v>3.5</v>
      </c>
      <c r="H102">
        <v>3.5</v>
      </c>
      <c r="I102">
        <v>10</v>
      </c>
      <c r="J102">
        <v>10</v>
      </c>
      <c r="K102" t="str">
        <v>CPF</v>
      </c>
      <c r="L102">
        <v>0.65</v>
      </c>
      <c r="M102">
        <v>6.5</v>
      </c>
      <c r="N102" t="str">
        <v>Transferido</v>
      </c>
    </row>
    <row r="103">
      <c r="A103">
        <v>2</v>
      </c>
      <c r="B103">
        <v>45339</v>
      </c>
      <c r="C103" t="str">
        <v>Xtreme 3</v>
      </c>
      <c r="D103">
        <v>1</v>
      </c>
      <c r="E103" t="str">
        <v>Aleatorio</v>
      </c>
      <c r="G103" t="str">
        <v>0</v>
      </c>
      <c r="H103">
        <v>0</v>
      </c>
      <c r="I103">
        <v>165</v>
      </c>
      <c r="J103">
        <v>165</v>
      </c>
      <c r="K103" t="str">
        <v>CPF</v>
      </c>
      <c r="L103">
        <v>1</v>
      </c>
      <c r="M103">
        <v>165</v>
      </c>
      <c r="N103" t="str">
        <v>Transferido</v>
      </c>
    </row>
    <row r="104">
      <c r="A104">
        <v>2</v>
      </c>
      <c r="B104">
        <v>45339</v>
      </c>
      <c r="C104" t="str">
        <v>Suporte veicular ventosa it-blue</v>
      </c>
      <c r="D104">
        <v>1</v>
      </c>
      <c r="E104" t="str">
        <v>Aleatorio</v>
      </c>
      <c r="G104">
        <v>11</v>
      </c>
      <c r="H104">
        <v>11</v>
      </c>
      <c r="I104">
        <v>15</v>
      </c>
      <c r="J104">
        <v>15</v>
      </c>
      <c r="K104" t="str">
        <v>CPF</v>
      </c>
      <c r="L104">
        <v>0.26666666666666666</v>
      </c>
      <c r="M104">
        <v>4</v>
      </c>
      <c r="N104" t="str">
        <v>Transferido</v>
      </c>
    </row>
    <row r="105">
      <c r="A105">
        <v>2</v>
      </c>
      <c r="B105">
        <v>45339</v>
      </c>
      <c r="C105" t="str">
        <v xml:space="preserve">Mini massageador </v>
      </c>
      <c r="D105">
        <v>1</v>
      </c>
      <c r="E105" t="str">
        <v>Aleatorio</v>
      </c>
      <c r="G105">
        <v>8</v>
      </c>
      <c r="H105">
        <v>8</v>
      </c>
      <c r="I105">
        <v>15</v>
      </c>
      <c r="J105">
        <v>15</v>
      </c>
      <c r="K105" t="str">
        <v>CPF</v>
      </c>
      <c r="L105">
        <v>0.4666666666666667</v>
      </c>
      <c r="M105">
        <v>7</v>
      </c>
      <c r="N105" t="str">
        <v>Transferido</v>
      </c>
    </row>
    <row r="106">
      <c r="A106">
        <v>2</v>
      </c>
      <c r="B106">
        <v>45339</v>
      </c>
      <c r="C106" t="str">
        <v>Copo Stanley com som</v>
      </c>
      <c r="D106">
        <v>1</v>
      </c>
      <c r="E106" t="str">
        <v>Aleatorio</v>
      </c>
      <c r="G106">
        <v>65</v>
      </c>
      <c r="H106">
        <v>65</v>
      </c>
      <c r="I106">
        <v>96.35</v>
      </c>
      <c r="J106">
        <v>96.35</v>
      </c>
      <c r="K106" t="str">
        <v>CPF</v>
      </c>
      <c r="L106">
        <v>0.32537623248572906</v>
      </c>
      <c r="M106">
        <v>31.349999999999994</v>
      </c>
      <c r="N106" t="str">
        <v>Transferido</v>
      </c>
    </row>
    <row r="107">
      <c r="A107">
        <v>2</v>
      </c>
      <c r="B107">
        <v>45339</v>
      </c>
      <c r="C107" t="str">
        <v>Pelicula 3D</v>
      </c>
      <c r="D107">
        <v>1</v>
      </c>
      <c r="E107" t="str">
        <v>Aleatorio</v>
      </c>
      <c r="G107">
        <v>3</v>
      </c>
      <c r="H107">
        <v>3</v>
      </c>
      <c r="I107">
        <v>15</v>
      </c>
      <c r="J107">
        <v>15</v>
      </c>
      <c r="K107" t="str">
        <v>CPF</v>
      </c>
      <c r="L107">
        <v>0.8</v>
      </c>
      <c r="M107">
        <v>12</v>
      </c>
      <c r="N107" t="str">
        <v>Transferido</v>
      </c>
    </row>
    <row r="108">
      <c r="A108">
        <v>2</v>
      </c>
      <c r="B108">
        <v>45341</v>
      </c>
      <c r="C108" t="str">
        <v>Fone iphone hmaster ej-56</v>
      </c>
      <c r="D108">
        <v>1</v>
      </c>
      <c r="E108" t="str">
        <v>jazin</v>
      </c>
      <c r="G108">
        <v>12</v>
      </c>
      <c r="H108">
        <v>12</v>
      </c>
      <c r="I108">
        <v>25</v>
      </c>
      <c r="J108">
        <v>25</v>
      </c>
      <c r="K108" t="str">
        <v>CPF</v>
      </c>
      <c r="L108">
        <v>0.52</v>
      </c>
      <c r="M108">
        <v>13</v>
      </c>
      <c r="N108" t="str">
        <v>Transferido</v>
      </c>
    </row>
    <row r="109">
      <c r="A109">
        <v>2</v>
      </c>
      <c r="B109">
        <v>45342</v>
      </c>
      <c r="C109" t="str">
        <v>Pelicula 3D</v>
      </c>
      <c r="D109">
        <v>1</v>
      </c>
      <c r="E109" t="str">
        <v>Renatinha</v>
      </c>
      <c r="G109">
        <v>3</v>
      </c>
      <c r="H109">
        <v>3</v>
      </c>
      <c r="I109">
        <v>10</v>
      </c>
      <c r="J109">
        <v>10</v>
      </c>
      <c r="K109" t="str">
        <v>CPF</v>
      </c>
      <c r="L109">
        <v>0.7</v>
      </c>
      <c r="M109">
        <v>7</v>
      </c>
      <c r="N109" t="str">
        <v>Transferido</v>
      </c>
    </row>
    <row r="110">
      <c r="A110">
        <v>2</v>
      </c>
      <c r="B110">
        <v>45342</v>
      </c>
      <c r="C110" t="str">
        <v>Pelicula 3D</v>
      </c>
      <c r="D110">
        <v>1</v>
      </c>
      <c r="E110" t="str">
        <v>Renatinha</v>
      </c>
      <c r="G110">
        <v>3</v>
      </c>
      <c r="H110">
        <v>3</v>
      </c>
      <c r="I110">
        <v>10</v>
      </c>
      <c r="J110">
        <v>10</v>
      </c>
      <c r="K110" t="str">
        <v>CPF</v>
      </c>
      <c r="L110">
        <v>0.7</v>
      </c>
      <c r="M110">
        <v>7</v>
      </c>
      <c r="N110" t="str">
        <v>Transferido</v>
      </c>
    </row>
    <row r="111">
      <c r="A111">
        <v>2</v>
      </c>
      <c r="B111">
        <v>45342</v>
      </c>
      <c r="C111" t="str">
        <v>Pelicula 3D</v>
      </c>
      <c r="D111">
        <v>1</v>
      </c>
      <c r="E111" t="str">
        <v>Renatinha</v>
      </c>
      <c r="G111">
        <v>3</v>
      </c>
      <c r="H111">
        <v>3</v>
      </c>
      <c r="I111">
        <v>10</v>
      </c>
      <c r="J111">
        <v>10</v>
      </c>
      <c r="K111" t="str">
        <v>CPF</v>
      </c>
      <c r="L111">
        <v>0.7</v>
      </c>
      <c r="M111">
        <v>7</v>
      </c>
      <c r="N111" t="str">
        <v>Transferido</v>
      </c>
    </row>
    <row r="112">
      <c r="A112">
        <v>2</v>
      </c>
      <c r="B112">
        <v>45342</v>
      </c>
      <c r="C112" t="str">
        <v>Carregador iphone 20w</v>
      </c>
      <c r="D112">
        <v>1</v>
      </c>
      <c r="E112" t="str">
        <v>Renatinha</v>
      </c>
      <c r="G112" t="str">
        <v>0</v>
      </c>
      <c r="H112">
        <v>0</v>
      </c>
      <c r="I112">
        <v>45</v>
      </c>
      <c r="J112">
        <v>45</v>
      </c>
      <c r="K112" t="str">
        <v>CPF</v>
      </c>
      <c r="L112">
        <v>1</v>
      </c>
      <c r="M112">
        <v>45</v>
      </c>
      <c r="N112" t="str">
        <v>Transferido</v>
      </c>
    </row>
    <row r="113">
      <c r="A113">
        <v>2</v>
      </c>
      <c r="B113">
        <v>45342</v>
      </c>
      <c r="C113" t="str">
        <v>Case Iphone transparente</v>
      </c>
      <c r="D113">
        <v>1</v>
      </c>
      <c r="E113" t="str">
        <v>Renatinha</v>
      </c>
      <c r="G113">
        <v>5</v>
      </c>
      <c r="H113">
        <v>5</v>
      </c>
      <c r="I113">
        <v>10</v>
      </c>
      <c r="J113">
        <v>10</v>
      </c>
      <c r="K113" t="str">
        <v>CPF</v>
      </c>
      <c r="L113">
        <v>0.5</v>
      </c>
      <c r="M113">
        <v>5</v>
      </c>
      <c r="N113" t="str">
        <v>Transferido</v>
      </c>
    </row>
    <row r="114">
      <c r="A114">
        <v>2</v>
      </c>
      <c r="B114">
        <v>45342</v>
      </c>
      <c r="C114" t="str">
        <v>Case Iphone Caixa</v>
      </c>
      <c r="D114">
        <v>1</v>
      </c>
      <c r="E114" t="str">
        <v>Renatinha</v>
      </c>
      <c r="G114">
        <v>18</v>
      </c>
      <c r="H114">
        <v>18</v>
      </c>
      <c r="I114">
        <v>30</v>
      </c>
      <c r="J114">
        <v>30</v>
      </c>
      <c r="K114" t="str">
        <v>CPF</v>
      </c>
      <c r="L114">
        <v>0.4</v>
      </c>
      <c r="M114">
        <v>12</v>
      </c>
      <c r="N114" t="str">
        <v>Transferido</v>
      </c>
    </row>
    <row r="115">
      <c r="A115">
        <v>2</v>
      </c>
      <c r="B115">
        <v>45342</v>
      </c>
      <c r="C115" t="str">
        <v>Cabo colorido iphone 1m</v>
      </c>
      <c r="D115">
        <v>1</v>
      </c>
      <c r="E115" t="str">
        <v>Aleatorio</v>
      </c>
      <c r="G115">
        <v>2.5</v>
      </c>
      <c r="H115">
        <v>2.5</v>
      </c>
      <c r="I115">
        <v>10</v>
      </c>
      <c r="J115">
        <v>10</v>
      </c>
      <c r="K115" t="str">
        <v>CPF</v>
      </c>
      <c r="L115">
        <v>0.75</v>
      </c>
      <c r="M115">
        <v>7.5</v>
      </c>
      <c r="N115" t="str">
        <v>Transferido</v>
      </c>
    </row>
    <row r="116">
      <c r="A116">
        <v>2</v>
      </c>
      <c r="B116">
        <v>45342</v>
      </c>
      <c r="C116" t="str">
        <v>Pelicula 3D</v>
      </c>
      <c r="D116">
        <v>1</v>
      </c>
      <c r="E116" t="str">
        <v>Aleatorio</v>
      </c>
      <c r="G116">
        <v>3</v>
      </c>
      <c r="H116">
        <v>3</v>
      </c>
      <c r="I116">
        <v>10</v>
      </c>
      <c r="J116">
        <v>10</v>
      </c>
      <c r="K116" t="str">
        <v>CPF</v>
      </c>
      <c r="L116">
        <v>0.7</v>
      </c>
      <c r="M116">
        <v>7</v>
      </c>
      <c r="N116" t="str">
        <v>Transferido</v>
      </c>
    </row>
    <row r="117">
      <c r="A117">
        <v>2</v>
      </c>
      <c r="B117">
        <v>45344</v>
      </c>
      <c r="C117" t="str">
        <v>Capa a prova d'água</v>
      </c>
      <c r="D117">
        <v>1</v>
      </c>
      <c r="E117" t="str">
        <v>Aleatorio</v>
      </c>
      <c r="G117">
        <v>3.5</v>
      </c>
      <c r="H117">
        <v>3.5</v>
      </c>
      <c r="I117">
        <v>10</v>
      </c>
      <c r="J117">
        <v>10</v>
      </c>
      <c r="K117" t="str">
        <v>CPF</v>
      </c>
      <c r="L117">
        <v>0.65</v>
      </c>
      <c r="M117">
        <v>6.5</v>
      </c>
      <c r="N117" t="str">
        <v>Transferido</v>
      </c>
    </row>
    <row r="118">
      <c r="A118">
        <v>2</v>
      </c>
      <c r="B118">
        <v>45344</v>
      </c>
      <c r="C118" t="str">
        <v>Capa a prova d'água</v>
      </c>
      <c r="D118">
        <v>1</v>
      </c>
      <c r="E118" t="str">
        <v>Aleatorio</v>
      </c>
      <c r="G118">
        <v>3.5</v>
      </c>
      <c r="H118">
        <v>3.5</v>
      </c>
      <c r="I118">
        <v>10</v>
      </c>
      <c r="J118">
        <v>10</v>
      </c>
      <c r="K118" t="str">
        <v>CPF</v>
      </c>
      <c r="L118">
        <v>0.65</v>
      </c>
      <c r="M118">
        <v>6.5</v>
      </c>
      <c r="N118" t="str">
        <v>Transferido</v>
      </c>
    </row>
    <row r="119">
      <c r="A119">
        <v>2</v>
      </c>
      <c r="B119">
        <v>45345</v>
      </c>
      <c r="C119" t="str">
        <v>Copo Stanley com som</v>
      </c>
      <c r="D119">
        <v>1</v>
      </c>
      <c r="E119" t="str">
        <v>Sarah</v>
      </c>
      <c r="G119">
        <v>65</v>
      </c>
      <c r="H119">
        <v>65</v>
      </c>
      <c r="I119">
        <v>98</v>
      </c>
      <c r="J119">
        <v>98</v>
      </c>
      <c r="K119" t="str">
        <v>CPF</v>
      </c>
      <c r="L119">
        <v>0.336734693877551</v>
      </c>
      <c r="M119">
        <v>33</v>
      </c>
      <c r="N119" t="str">
        <v>Transferido</v>
      </c>
    </row>
    <row r="120">
      <c r="A120">
        <v>2</v>
      </c>
      <c r="B120">
        <v>45346</v>
      </c>
      <c r="C120" t="str">
        <v>Xerox Preta</v>
      </c>
      <c r="D120">
        <v>7</v>
      </c>
      <c r="E120" t="str">
        <v>Aleatorio</v>
      </c>
      <c r="G120">
        <v>0.05</v>
      </c>
      <c r="H120">
        <v>0.35000000000000003</v>
      </c>
      <c r="I120">
        <v>0.5</v>
      </c>
      <c r="J120">
        <v>3.5</v>
      </c>
      <c r="K120" t="str">
        <v>CPF</v>
      </c>
      <c r="L120">
        <v>0.9</v>
      </c>
      <c r="M120">
        <v>3.15</v>
      </c>
      <c r="N120" t="str">
        <v>Transferido</v>
      </c>
    </row>
    <row r="121">
      <c r="A121">
        <v>2</v>
      </c>
      <c r="B121">
        <v>45346</v>
      </c>
      <c r="C121" t="str">
        <v>Xerox Preta</v>
      </c>
      <c r="D121">
        <v>25</v>
      </c>
      <c r="E121" t="str">
        <v>Aleatorio</v>
      </c>
      <c r="G121">
        <v>0.05</v>
      </c>
      <c r="H121">
        <v>1.25</v>
      </c>
      <c r="I121">
        <v>1</v>
      </c>
      <c r="J121">
        <v>25</v>
      </c>
      <c r="K121" t="str">
        <v>CPF</v>
      </c>
      <c r="L121">
        <v>0.95</v>
      </c>
      <c r="M121">
        <v>23.75</v>
      </c>
      <c r="N121" t="str">
        <v>Transferido</v>
      </c>
    </row>
    <row r="122">
      <c r="A122">
        <v>2</v>
      </c>
      <c r="B122">
        <v>45346</v>
      </c>
      <c r="C122" t="str">
        <v>Serviço aleatorio</v>
      </c>
      <c r="D122">
        <v>1</v>
      </c>
      <c r="E122" t="str">
        <v>Aleatorio</v>
      </c>
      <c r="G122">
        <v>0</v>
      </c>
      <c r="H122">
        <v>0</v>
      </c>
      <c r="I122">
        <v>10</v>
      </c>
      <c r="J122">
        <v>10</v>
      </c>
      <c r="K122" t="str">
        <v>CPF</v>
      </c>
      <c r="L122">
        <v>1</v>
      </c>
      <c r="M122">
        <v>10</v>
      </c>
      <c r="N122" t="str">
        <v>Transferido</v>
      </c>
    </row>
    <row r="123">
      <c r="A123">
        <v>2</v>
      </c>
      <c r="B123">
        <v>45346</v>
      </c>
      <c r="C123" t="str">
        <v>Mochila escolar universitária unissex com estojo</v>
      </c>
      <c r="D123">
        <v>1</v>
      </c>
      <c r="E123" t="str">
        <v>Aleatorio</v>
      </c>
      <c r="G123">
        <v>31.99</v>
      </c>
      <c r="H123">
        <v>31.99</v>
      </c>
      <c r="I123">
        <v>50</v>
      </c>
      <c r="J123">
        <v>50</v>
      </c>
      <c r="K123" t="str">
        <v>CPF</v>
      </c>
      <c r="L123">
        <v>0.3602</v>
      </c>
      <c r="M123">
        <v>18.01</v>
      </c>
      <c r="N123" t="str">
        <v>Transferido</v>
      </c>
    </row>
    <row r="124">
      <c r="A124">
        <v>2</v>
      </c>
      <c r="B124">
        <v>45346</v>
      </c>
      <c r="C124" t="str">
        <v>Mochila escolar universitária unissex com estojo</v>
      </c>
      <c r="D124">
        <v>1</v>
      </c>
      <c r="E124" t="str">
        <v>Aleatorio</v>
      </c>
      <c r="G124">
        <v>31.99</v>
      </c>
      <c r="H124">
        <v>31.99</v>
      </c>
      <c r="I124">
        <v>50</v>
      </c>
      <c r="J124">
        <v>50</v>
      </c>
      <c r="K124" t="str">
        <v>CPF</v>
      </c>
      <c r="L124">
        <v>0.3602</v>
      </c>
      <c r="M124">
        <v>18.01</v>
      </c>
      <c r="N124" t="str">
        <v>Transferido</v>
      </c>
    </row>
    <row r="125">
      <c r="A125">
        <v>2</v>
      </c>
      <c r="B125">
        <v>45346</v>
      </c>
      <c r="C125" t="str">
        <v>Mochila escolar universitária unissex com estojo</v>
      </c>
      <c r="D125">
        <v>1</v>
      </c>
      <c r="E125" t="str">
        <v>Aleatorio</v>
      </c>
      <c r="G125">
        <v>31.99</v>
      </c>
      <c r="H125">
        <v>31.99</v>
      </c>
      <c r="I125">
        <v>50</v>
      </c>
      <c r="J125">
        <v>50</v>
      </c>
      <c r="K125" t="str">
        <v>CPF</v>
      </c>
      <c r="L125">
        <v>0.3602</v>
      </c>
      <c r="M125">
        <v>18.01</v>
      </c>
      <c r="N125" t="str">
        <v>Transferido</v>
      </c>
    </row>
    <row r="126">
      <c r="A126">
        <v>2</v>
      </c>
      <c r="B126">
        <v>45346</v>
      </c>
      <c r="C126" t="str">
        <v>Mochila escolar universitária unissex com estojo</v>
      </c>
      <c r="D126">
        <v>1</v>
      </c>
      <c r="E126" t="str">
        <v>Aleatorio</v>
      </c>
      <c r="G126">
        <v>31.99</v>
      </c>
      <c r="H126">
        <v>31.99</v>
      </c>
      <c r="I126">
        <v>50</v>
      </c>
      <c r="J126">
        <v>50</v>
      </c>
      <c r="K126" t="str">
        <v>CPF</v>
      </c>
      <c r="L126">
        <v>0.3602</v>
      </c>
      <c r="M126">
        <v>18.01</v>
      </c>
      <c r="N126" t="str">
        <v>Transferido</v>
      </c>
    </row>
    <row r="127">
      <c r="A127">
        <v>2</v>
      </c>
      <c r="B127">
        <v>45346</v>
      </c>
      <c r="C127" t="str">
        <v>Cabo kingo iphone 1m</v>
      </c>
      <c r="D127">
        <v>1</v>
      </c>
      <c r="E127" t="str">
        <v>Aleatorio</v>
      </c>
      <c r="G127">
        <v>7</v>
      </c>
      <c r="H127">
        <v>7</v>
      </c>
      <c r="I127">
        <v>15</v>
      </c>
      <c r="J127">
        <v>15</v>
      </c>
      <c r="K127" t="str">
        <v>CPF</v>
      </c>
      <c r="L127">
        <v>0.5333333333333333</v>
      </c>
      <c r="M127">
        <v>8</v>
      </c>
      <c r="N127" t="str">
        <v>Transferido</v>
      </c>
    </row>
    <row r="128">
      <c r="A128">
        <v>2</v>
      </c>
      <c r="B128">
        <v>45349</v>
      </c>
      <c r="C128" t="str">
        <v xml:space="preserve">Mini massageador </v>
      </c>
      <c r="D128">
        <v>1</v>
      </c>
      <c r="E128" t="str">
        <v>Aleatorio</v>
      </c>
      <c r="G128">
        <v>8</v>
      </c>
      <c r="H128">
        <v>8</v>
      </c>
      <c r="I128">
        <v>20</v>
      </c>
      <c r="J128">
        <v>20</v>
      </c>
      <c r="K128" t="str">
        <v>CPF</v>
      </c>
      <c r="L128">
        <v>0.6</v>
      </c>
      <c r="M128">
        <v>12</v>
      </c>
      <c r="N128" t="str">
        <v>Transferido</v>
      </c>
    </row>
    <row r="129">
      <c r="A129">
        <v>2</v>
      </c>
      <c r="B129">
        <v>45349</v>
      </c>
      <c r="C129" t="str">
        <v>Cabo kingo tc 1m</v>
      </c>
      <c r="D129">
        <v>1</v>
      </c>
      <c r="E129" t="str">
        <v>Aleatorio</v>
      </c>
      <c r="G129">
        <v>7</v>
      </c>
      <c r="H129">
        <v>7</v>
      </c>
      <c r="I129">
        <v>20</v>
      </c>
      <c r="J129">
        <v>20</v>
      </c>
      <c r="K129" t="str">
        <v>CPF</v>
      </c>
      <c r="L129">
        <v>0.65</v>
      </c>
      <c r="M129">
        <v>13</v>
      </c>
      <c r="N129" t="str">
        <v>Transferido</v>
      </c>
    </row>
    <row r="130">
      <c r="A130">
        <v>2</v>
      </c>
      <c r="B130">
        <v>45349</v>
      </c>
      <c r="C130" t="str">
        <v>Regua tomada</v>
      </c>
      <c r="D130">
        <v>1</v>
      </c>
      <c r="E130" t="str">
        <v>Aleatorio</v>
      </c>
      <c r="G130">
        <v>26</v>
      </c>
      <c r="H130">
        <v>26</v>
      </c>
      <c r="I130">
        <v>50</v>
      </c>
      <c r="J130">
        <v>50</v>
      </c>
      <c r="K130" t="str">
        <v>CPF</v>
      </c>
      <c r="L130">
        <v>0.48</v>
      </c>
      <c r="M130">
        <v>24</v>
      </c>
      <c r="N130" t="str">
        <v>Ainda não</v>
      </c>
    </row>
    <row r="131">
      <c r="A131">
        <v>2</v>
      </c>
      <c r="B131">
        <v>45350</v>
      </c>
      <c r="C131" t="str">
        <v>Cadeado alarme</v>
      </c>
      <c r="D131">
        <v>1</v>
      </c>
      <c r="E131" t="str">
        <v>mkd</v>
      </c>
      <c r="G131" t="str">
        <v>0</v>
      </c>
      <c r="H131">
        <v>0</v>
      </c>
      <c r="I131">
        <v>70</v>
      </c>
      <c r="J131">
        <v>70</v>
      </c>
      <c r="K131" t="str">
        <v>CPF</v>
      </c>
      <c r="L131">
        <v>1</v>
      </c>
      <c r="M131">
        <v>70</v>
      </c>
      <c r="N131" t="str">
        <v>Transferido</v>
      </c>
    </row>
    <row r="132">
      <c r="A132">
        <v>2</v>
      </c>
      <c r="B132">
        <v>45350</v>
      </c>
      <c r="C132" t="str">
        <v>Pelicula 3D</v>
      </c>
      <c r="D132">
        <v>1</v>
      </c>
      <c r="E132" t="str">
        <v>Samara</v>
      </c>
      <c r="G132">
        <v>3</v>
      </c>
      <c r="H132">
        <v>3</v>
      </c>
      <c r="I132">
        <v>10</v>
      </c>
      <c r="J132">
        <v>10</v>
      </c>
      <c r="K132" t="str">
        <v>CPF</v>
      </c>
      <c r="L132">
        <v>0.7</v>
      </c>
      <c r="M132">
        <v>7</v>
      </c>
      <c r="N132" t="str">
        <v>Ainda não</v>
      </c>
    </row>
    <row r="133">
      <c r="A133">
        <v>2</v>
      </c>
      <c r="B133">
        <v>45350</v>
      </c>
      <c r="C133" t="str">
        <v>Raquete mata mosquito</v>
      </c>
      <c r="D133">
        <v>1</v>
      </c>
      <c r="E133" t="str">
        <v>andre</v>
      </c>
      <c r="G133">
        <v>14</v>
      </c>
      <c r="H133">
        <v>14</v>
      </c>
      <c r="I133">
        <v>30</v>
      </c>
      <c r="J133">
        <v>30</v>
      </c>
      <c r="K133" t="str">
        <v>CPF</v>
      </c>
      <c r="L133">
        <v>0.5333333333333333</v>
      </c>
      <c r="M133">
        <v>16</v>
      </c>
      <c r="N133" t="str">
        <v>Transferido</v>
      </c>
    </row>
    <row r="134">
      <c r="A134">
        <v>2</v>
      </c>
      <c r="B134">
        <v>45350</v>
      </c>
      <c r="C134" t="str">
        <v>Xerox Preta</v>
      </c>
      <c r="D134">
        <v>6</v>
      </c>
      <c r="E134" t="str">
        <v>Aleatorio</v>
      </c>
      <c r="G134">
        <v>0.05</v>
      </c>
      <c r="H134">
        <v>0.30000000000000004</v>
      </c>
      <c r="I134">
        <v>1</v>
      </c>
      <c r="J134">
        <v>6</v>
      </c>
      <c r="K134" t="str">
        <v>CPF</v>
      </c>
      <c r="L134">
        <v>0.9500000000000001</v>
      </c>
      <c r="M134">
        <v>5.7</v>
      </c>
      <c r="N134" t="str">
        <v>Transferido</v>
      </c>
    </row>
    <row r="135">
      <c r="A135">
        <v>3</v>
      </c>
      <c r="B135">
        <v>45352</v>
      </c>
      <c r="C135" t="str">
        <v>Controle Pc</v>
      </c>
      <c r="D135">
        <v>1</v>
      </c>
      <c r="E135" t="str">
        <v>Aleatorio</v>
      </c>
      <c r="G135">
        <v>20</v>
      </c>
      <c r="H135">
        <v>20</v>
      </c>
      <c r="I135">
        <v>35</v>
      </c>
      <c r="J135">
        <v>35</v>
      </c>
      <c r="K135" t="str">
        <v>CPF</v>
      </c>
      <c r="L135">
        <v>0.42857142857142855</v>
      </c>
      <c r="M135">
        <v>15</v>
      </c>
      <c r="N135" t="str">
        <v>Transferido</v>
      </c>
    </row>
    <row r="136">
      <c r="A136">
        <v>3</v>
      </c>
      <c r="B136">
        <v>45352</v>
      </c>
      <c r="C136" t="str">
        <v>Pelicularelogio 49mm</v>
      </c>
      <c r="D136">
        <v>1</v>
      </c>
      <c r="E136" t="str">
        <v>Aleatorio</v>
      </c>
      <c r="G136">
        <v>6</v>
      </c>
      <c r="H136">
        <v>6</v>
      </c>
      <c r="I136">
        <v>15</v>
      </c>
      <c r="J136">
        <v>15</v>
      </c>
      <c r="K136" t="str">
        <v>CPF</v>
      </c>
      <c r="L136">
        <v>0.6</v>
      </c>
      <c r="M136">
        <v>9</v>
      </c>
      <c r="N136" t="str">
        <v>Ainda não</v>
      </c>
    </row>
    <row r="137">
      <c r="A137">
        <v>3</v>
      </c>
      <c r="B137">
        <v>45352</v>
      </c>
      <c r="C137" t="str">
        <v>Garrafa 3 in 1 colorida</v>
      </c>
      <c r="D137">
        <v>1</v>
      </c>
      <c r="E137" t="str">
        <v>Aleatorio</v>
      </c>
      <c r="G137">
        <v>22</v>
      </c>
      <c r="H137">
        <v>22</v>
      </c>
      <c r="I137">
        <v>40</v>
      </c>
      <c r="J137">
        <v>40</v>
      </c>
      <c r="K137" t="str">
        <v>CPF</v>
      </c>
      <c r="L137">
        <v>0.45</v>
      </c>
      <c r="M137">
        <v>18</v>
      </c>
      <c r="N137" t="str">
        <v>Ainda não</v>
      </c>
    </row>
    <row r="138">
      <c r="A138">
        <v>3</v>
      </c>
      <c r="B138">
        <v>45352</v>
      </c>
      <c r="C138" t="str">
        <v>Cabo colorido iphone 1m</v>
      </c>
      <c r="D138">
        <v>1</v>
      </c>
      <c r="E138" t="str">
        <v>Aleatorio</v>
      </c>
      <c r="G138">
        <v>2.5</v>
      </c>
      <c r="H138">
        <v>2.5</v>
      </c>
      <c r="I138">
        <v>10</v>
      </c>
      <c r="J138">
        <v>10</v>
      </c>
      <c r="K138" t="str">
        <v>CPF</v>
      </c>
      <c r="L138">
        <v>0.75</v>
      </c>
      <c r="M138">
        <v>7.5</v>
      </c>
      <c r="N138" t="str">
        <v>Ainda não</v>
      </c>
    </row>
    <row r="139">
      <c r="A139">
        <v>3</v>
      </c>
      <c r="B139">
        <v>45352</v>
      </c>
      <c r="C139" t="str">
        <v>Capinha</v>
      </c>
      <c r="D139">
        <v>1</v>
      </c>
      <c r="E139" t="str">
        <v>Aleatorio</v>
      </c>
      <c r="G139">
        <v>3</v>
      </c>
      <c r="H139">
        <v>3</v>
      </c>
      <c r="I139">
        <v>10</v>
      </c>
      <c r="J139">
        <v>10</v>
      </c>
      <c r="K139" t="str">
        <v>CPF</v>
      </c>
      <c r="L139">
        <v>0.7</v>
      </c>
      <c r="M139">
        <v>7</v>
      </c>
      <c r="N139" t="str">
        <v>Transferido</v>
      </c>
    </row>
    <row r="140">
      <c r="A140">
        <v>3</v>
      </c>
      <c r="B140">
        <v>45352</v>
      </c>
      <c r="C140" t="str">
        <v>Xerox Preta</v>
      </c>
      <c r="D140">
        <v>3</v>
      </c>
      <c r="E140" t="str">
        <v>Aleatorio</v>
      </c>
      <c r="G140">
        <v>0.05</v>
      </c>
      <c r="H140">
        <v>0.15000000000000002</v>
      </c>
      <c r="I140">
        <v>1</v>
      </c>
      <c r="J140">
        <v>3</v>
      </c>
      <c r="K140" t="str">
        <v>CPF</v>
      </c>
      <c r="L140">
        <v>0.9500000000000001</v>
      </c>
      <c r="M140">
        <v>2.85</v>
      </c>
      <c r="N140" t="str">
        <v>Transferido</v>
      </c>
    </row>
    <row r="141">
      <c r="A141">
        <v>3</v>
      </c>
      <c r="B141">
        <v>45352</v>
      </c>
      <c r="C141" t="str">
        <v>faca</v>
      </c>
      <c r="D141">
        <v>1</v>
      </c>
      <c r="E141" t="str">
        <v>Aleatorio</v>
      </c>
      <c r="G141">
        <v>35</v>
      </c>
      <c r="H141">
        <v>35</v>
      </c>
      <c r="I141">
        <v>50</v>
      </c>
      <c r="J141">
        <v>50</v>
      </c>
      <c r="K141" t="str">
        <v>CPF</v>
      </c>
      <c r="L141">
        <v>0.3</v>
      </c>
      <c r="M141">
        <v>15</v>
      </c>
      <c r="N141" t="str">
        <v>Ainda não</v>
      </c>
    </row>
    <row r="142">
      <c r="A142">
        <v>3</v>
      </c>
      <c r="B142">
        <v>45355</v>
      </c>
      <c r="C142" t="str">
        <v>Xerox Preta</v>
      </c>
      <c r="D142">
        <v>1</v>
      </c>
      <c r="E142" t="str">
        <v>Aleatorio</v>
      </c>
      <c r="G142">
        <v>0.05</v>
      </c>
      <c r="H142">
        <v>0.05</v>
      </c>
      <c r="I142">
        <v>1</v>
      </c>
      <c r="J142">
        <v>1</v>
      </c>
      <c r="K142" t="str">
        <v>CPF</v>
      </c>
      <c r="L142">
        <v>0.95</v>
      </c>
      <c r="M142">
        <v>0.95</v>
      </c>
      <c r="N142" t="str">
        <v>Transferido</v>
      </c>
    </row>
    <row r="143">
      <c r="A143">
        <v>3</v>
      </c>
      <c r="B143">
        <v>45355</v>
      </c>
      <c r="C143" t="str">
        <v xml:space="preserve">Relógio Inteligente Bluetooth 4.0 Smartwatch D20 1.3" 150mah  </v>
      </c>
      <c r="D143">
        <v>1</v>
      </c>
      <c r="E143" t="str">
        <v>policia</v>
      </c>
      <c r="G143">
        <v>27.9</v>
      </c>
      <c r="H143">
        <v>27.9</v>
      </c>
      <c r="I143">
        <v>50</v>
      </c>
      <c r="J143">
        <v>50</v>
      </c>
      <c r="K143" t="str">
        <v>CPF</v>
      </c>
      <c r="L143">
        <v>0.442</v>
      </c>
      <c r="M143">
        <v>22.1</v>
      </c>
      <c r="N143" t="str">
        <v>Transferido</v>
      </c>
    </row>
    <row r="144">
      <c r="A144">
        <v>3</v>
      </c>
      <c r="B144">
        <v>45356</v>
      </c>
      <c r="C144" t="str">
        <v>Carregador Cabeça  Spartan  - Cw-178</v>
      </c>
      <c r="D144">
        <v>1</v>
      </c>
      <c r="E144" t="str">
        <v>giovanni</v>
      </c>
      <c r="G144">
        <v>12</v>
      </c>
      <c r="H144">
        <v>12</v>
      </c>
      <c r="I144">
        <v>25</v>
      </c>
      <c r="J144">
        <v>25</v>
      </c>
      <c r="K144" t="str">
        <v>CPF</v>
      </c>
      <c r="L144">
        <v>0.52</v>
      </c>
      <c r="M144">
        <v>13</v>
      </c>
      <c r="N144" t="str">
        <v>Ainda não</v>
      </c>
    </row>
    <row r="145">
      <c r="A145">
        <v>3</v>
      </c>
      <c r="B145">
        <v>45357</v>
      </c>
      <c r="C145" t="str">
        <v>Impressao Preta</v>
      </c>
      <c r="D145">
        <v>2</v>
      </c>
      <c r="E145" t="str">
        <v>magdar</v>
      </c>
      <c r="G145">
        <v>0.07</v>
      </c>
      <c r="H145">
        <v>0.14</v>
      </c>
      <c r="I145">
        <v>1</v>
      </c>
      <c r="J145">
        <v>2</v>
      </c>
      <c r="K145" t="str">
        <v>CPF</v>
      </c>
      <c r="L145">
        <v>0.9299999999999999</v>
      </c>
      <c r="M145">
        <v>1.8599999999999999</v>
      </c>
      <c r="N145" t="str">
        <v>Transferido</v>
      </c>
    </row>
    <row r="146">
      <c r="A146">
        <v>3</v>
      </c>
      <c r="B146">
        <v>45358</v>
      </c>
      <c r="C146" t="str">
        <v>Pelicula 3D</v>
      </c>
      <c r="D146">
        <v>1</v>
      </c>
      <c r="E146" t="str">
        <v>Aleatorio</v>
      </c>
      <c r="G146">
        <v>3</v>
      </c>
      <c r="H146">
        <v>3</v>
      </c>
      <c r="I146">
        <v>15</v>
      </c>
      <c r="J146">
        <v>15</v>
      </c>
      <c r="K146" t="str">
        <v>CPF</v>
      </c>
      <c r="L146">
        <v>0.8</v>
      </c>
      <c r="M146">
        <v>12</v>
      </c>
      <c r="N146" t="str">
        <v>Transferido</v>
      </c>
    </row>
    <row r="147">
      <c r="A147">
        <v>3</v>
      </c>
      <c r="B147">
        <v>45358</v>
      </c>
      <c r="C147" t="str">
        <v>Capinha</v>
      </c>
      <c r="D147">
        <v>1</v>
      </c>
      <c r="E147" t="str">
        <v>primo</v>
      </c>
      <c r="G147">
        <v>3</v>
      </c>
      <c r="H147">
        <v>3</v>
      </c>
      <c r="I147">
        <v>10</v>
      </c>
      <c r="J147">
        <v>10</v>
      </c>
      <c r="K147" t="str">
        <v>CPF</v>
      </c>
      <c r="L147">
        <v>0.7</v>
      </c>
      <c r="M147">
        <v>7</v>
      </c>
      <c r="N147" t="str">
        <v>Transferido</v>
      </c>
    </row>
    <row r="148">
      <c r="A148">
        <v>3</v>
      </c>
      <c r="B148">
        <v>45358</v>
      </c>
      <c r="C148" t="str">
        <v>Fone Bluetooth Sem Fios P9</v>
      </c>
      <c r="D148">
        <v>1</v>
      </c>
      <c r="E148" t="str">
        <v>primo</v>
      </c>
      <c r="G148">
        <v>18.74</v>
      </c>
      <c r="H148">
        <v>18.74</v>
      </c>
      <c r="I148">
        <v>50</v>
      </c>
      <c r="J148">
        <v>50</v>
      </c>
      <c r="K148" t="str">
        <v>CPF</v>
      </c>
      <c r="L148">
        <v>0.6252</v>
      </c>
      <c r="M148">
        <v>31.26</v>
      </c>
      <c r="N148" t="str">
        <v>Transferido</v>
      </c>
    </row>
    <row r="149">
      <c r="A149">
        <v>3</v>
      </c>
      <c r="B149">
        <v>45358</v>
      </c>
      <c r="C149" t="str">
        <v>Mini liquidificado</v>
      </c>
      <c r="D149">
        <v>1</v>
      </c>
      <c r="E149" t="str">
        <v>Aleatorio</v>
      </c>
      <c r="G149">
        <v>25</v>
      </c>
      <c r="H149">
        <v>25</v>
      </c>
      <c r="I149">
        <v>49.31</v>
      </c>
      <c r="J149">
        <v>49.31</v>
      </c>
      <c r="K149" t="str">
        <v>CNPJ</v>
      </c>
      <c r="L149">
        <v>0.4930034475765565</v>
      </c>
      <c r="M149">
        <v>24.310000000000002</v>
      </c>
      <c r="N149" t="str">
        <v>Transferido</v>
      </c>
    </row>
    <row r="150">
      <c r="A150">
        <v>3</v>
      </c>
      <c r="B150">
        <v>45358</v>
      </c>
      <c r="C150" t="str">
        <v xml:space="preserve">Blindagem </v>
      </c>
      <c r="D150">
        <v>1</v>
      </c>
      <c r="E150" t="str">
        <v>jorlan</v>
      </c>
      <c r="G150">
        <v>0</v>
      </c>
      <c r="H150">
        <v>0</v>
      </c>
      <c r="I150">
        <v>30</v>
      </c>
      <c r="J150">
        <v>30</v>
      </c>
      <c r="K150" t="str">
        <v>CPF</v>
      </c>
      <c r="L150">
        <v>1</v>
      </c>
      <c r="M150">
        <v>30</v>
      </c>
      <c r="N150" t="str">
        <v>Transferido</v>
      </c>
    </row>
    <row r="151">
      <c r="A151">
        <v>3</v>
      </c>
      <c r="B151">
        <v>45358</v>
      </c>
      <c r="C151" t="str">
        <v>Game Pop It</v>
      </c>
      <c r="D151">
        <v>1</v>
      </c>
      <c r="E151" t="str">
        <v>Sah</v>
      </c>
      <c r="G151">
        <v>27</v>
      </c>
      <c r="H151">
        <v>27</v>
      </c>
      <c r="I151">
        <v>40</v>
      </c>
      <c r="J151">
        <v>40</v>
      </c>
      <c r="K151" t="str">
        <v>CPF</v>
      </c>
      <c r="L151">
        <v>0.325</v>
      </c>
      <c r="M151">
        <v>13</v>
      </c>
      <c r="N151" t="str">
        <v>Transferido</v>
      </c>
    </row>
    <row r="152">
      <c r="A152">
        <v>3</v>
      </c>
      <c r="B152">
        <v>45359</v>
      </c>
      <c r="C152" t="str">
        <v>Cabo Colorido Tipo C 1M</v>
      </c>
      <c r="D152">
        <v>1</v>
      </c>
      <c r="E152" t="str">
        <v>Aleatorio</v>
      </c>
      <c r="G152">
        <v>2.5</v>
      </c>
      <c r="H152">
        <v>2.5</v>
      </c>
      <c r="I152">
        <v>10</v>
      </c>
      <c r="J152">
        <v>10</v>
      </c>
      <c r="K152" t="str">
        <v>CPF</v>
      </c>
      <c r="L152">
        <v>0.75</v>
      </c>
      <c r="M152">
        <v>7.5</v>
      </c>
      <c r="N152" t="str">
        <v>Transferido</v>
      </c>
    </row>
    <row r="153">
      <c r="A153">
        <v>3</v>
      </c>
      <c r="B153">
        <v>45359</v>
      </c>
      <c r="C153" t="str">
        <v>Powebank Kv12047 10K</v>
      </c>
      <c r="D153">
        <v>1</v>
      </c>
      <c r="E153" t="str">
        <v>Aleatorio</v>
      </c>
      <c r="G153">
        <v>55</v>
      </c>
      <c r="H153">
        <v>55</v>
      </c>
      <c r="I153">
        <v>80</v>
      </c>
      <c r="J153">
        <v>80</v>
      </c>
      <c r="K153" t="str">
        <v>CPF</v>
      </c>
      <c r="L153">
        <v>0.3125</v>
      </c>
      <c r="M153">
        <v>25</v>
      </c>
      <c r="N153" t="str">
        <v>Ainda não</v>
      </c>
    </row>
    <row r="154">
      <c r="A154">
        <v>3</v>
      </c>
      <c r="B154">
        <v>45360</v>
      </c>
      <c r="C154" t="str">
        <v>Lanterna T9</v>
      </c>
      <c r="D154">
        <v>1</v>
      </c>
      <c r="E154" t="str">
        <v>Aleatorio</v>
      </c>
      <c r="G154">
        <v>37</v>
      </c>
      <c r="H154">
        <v>37</v>
      </c>
      <c r="I154">
        <v>60</v>
      </c>
      <c r="J154">
        <v>60</v>
      </c>
      <c r="K154" t="str">
        <v>CPF</v>
      </c>
      <c r="L154">
        <v>0.38333333333333336</v>
      </c>
      <c r="M154">
        <v>23</v>
      </c>
      <c r="N154" t="str">
        <v>Transferido</v>
      </c>
    </row>
    <row r="155">
      <c r="A155">
        <v>3</v>
      </c>
      <c r="B155">
        <v>45360</v>
      </c>
      <c r="C155" t="str">
        <v>Chave de rodas</v>
      </c>
      <c r="D155">
        <v>1</v>
      </c>
      <c r="E155" t="str">
        <v>Aleatorio</v>
      </c>
      <c r="G155">
        <v>28</v>
      </c>
      <c r="H155">
        <v>28</v>
      </c>
      <c r="I155">
        <v>50</v>
      </c>
      <c r="J155">
        <v>50</v>
      </c>
      <c r="K155" t="str">
        <v>CPF</v>
      </c>
      <c r="L155">
        <v>0.44</v>
      </c>
      <c r="M155">
        <v>22</v>
      </c>
      <c r="N155" t="str">
        <v>Transferido</v>
      </c>
    </row>
    <row r="156">
      <c r="A156">
        <v>3</v>
      </c>
      <c r="B156">
        <v>45360</v>
      </c>
      <c r="C156" t="str">
        <v>Cabo Kingo Iphone 1M</v>
      </c>
      <c r="D156">
        <v>1</v>
      </c>
      <c r="E156" t="str">
        <v>Aleatorio</v>
      </c>
      <c r="G156">
        <v>7</v>
      </c>
      <c r="H156">
        <v>7</v>
      </c>
      <c r="I156">
        <v>20</v>
      </c>
      <c r="J156">
        <v>20</v>
      </c>
      <c r="K156" t="str">
        <v>CPF</v>
      </c>
      <c r="L156">
        <v>0.65</v>
      </c>
      <c r="M156">
        <v>13</v>
      </c>
      <c r="N156" t="str">
        <v>Transferido</v>
      </c>
    </row>
    <row r="157">
      <c r="A157">
        <v>3</v>
      </c>
      <c r="B157">
        <v>45360</v>
      </c>
      <c r="C157" t="str">
        <v>Controle ps2</v>
      </c>
      <c r="D157">
        <v>1</v>
      </c>
      <c r="E157" t="str">
        <v>Aleatorio</v>
      </c>
      <c r="G157">
        <v>20</v>
      </c>
      <c r="H157">
        <v>20</v>
      </c>
      <c r="I157">
        <v>40</v>
      </c>
      <c r="J157">
        <v>40</v>
      </c>
      <c r="K157" t="str">
        <v>CPF</v>
      </c>
      <c r="L157">
        <v>0.5</v>
      </c>
      <c r="M157">
        <v>20</v>
      </c>
      <c r="N157" t="str">
        <v>Transferido</v>
      </c>
    </row>
    <row r="158">
      <c r="A158">
        <v>3</v>
      </c>
      <c r="B158">
        <v>45362</v>
      </c>
      <c r="C158" t="str">
        <v>Garrafa 3 In 1 Colorida</v>
      </c>
      <c r="D158">
        <v>1</v>
      </c>
      <c r="E158" t="str">
        <v>jacqueline</v>
      </c>
      <c r="G158">
        <v>22</v>
      </c>
      <c r="H158">
        <v>22</v>
      </c>
      <c r="I158">
        <v>35</v>
      </c>
      <c r="J158">
        <v>35</v>
      </c>
      <c r="K158" t="str">
        <v>CPF</v>
      </c>
      <c r="L158">
        <v>0.37142857142857144</v>
      </c>
      <c r="M158">
        <v>13</v>
      </c>
      <c r="N158" t="str">
        <v>Transferido</v>
      </c>
    </row>
    <row r="159">
      <c r="A159">
        <v>3</v>
      </c>
      <c r="B159">
        <v>45362</v>
      </c>
      <c r="C159" t="str">
        <v>Mini liquidificado</v>
      </c>
      <c r="D159">
        <v>1</v>
      </c>
      <c r="E159" t="str">
        <v>LOJA</v>
      </c>
      <c r="G159">
        <v>25</v>
      </c>
      <c r="H159">
        <v>25</v>
      </c>
      <c r="I159">
        <v>50</v>
      </c>
      <c r="J159">
        <v>50</v>
      </c>
      <c r="K159" t="str">
        <v>CPF</v>
      </c>
      <c r="L159">
        <v>0.5</v>
      </c>
      <c r="M159">
        <v>25</v>
      </c>
      <c r="N159" t="str">
        <v>Transferido</v>
      </c>
    </row>
    <row r="160">
      <c r="A160">
        <v>3</v>
      </c>
      <c r="B160">
        <v>45362</v>
      </c>
      <c r="C160" t="str">
        <v>Xerox Preta</v>
      </c>
      <c r="D160">
        <v>1</v>
      </c>
      <c r="E160" t="str">
        <v>Aleatorio</v>
      </c>
      <c r="G160">
        <v>0.05</v>
      </c>
      <c r="H160">
        <v>0.05</v>
      </c>
      <c r="I160">
        <v>1</v>
      </c>
      <c r="J160">
        <v>1</v>
      </c>
      <c r="K160" t="str">
        <v>CPF</v>
      </c>
      <c r="L160">
        <v>0.95</v>
      </c>
      <c r="M160">
        <v>0.95</v>
      </c>
      <c r="N160" t="str">
        <v>Transferido</v>
      </c>
    </row>
    <row r="161">
      <c r="A161">
        <v>3</v>
      </c>
      <c r="B161">
        <v>45363</v>
      </c>
      <c r="C161" t="str">
        <v>Impressao Preta</v>
      </c>
      <c r="D161">
        <v>1</v>
      </c>
      <c r="E161" t="str">
        <v>Aleatorio</v>
      </c>
      <c r="G161">
        <v>0.07</v>
      </c>
      <c r="H161">
        <v>0.07</v>
      </c>
      <c r="I161">
        <v>1</v>
      </c>
      <c r="J161">
        <v>1</v>
      </c>
      <c r="K161" t="str">
        <v>CPF</v>
      </c>
      <c r="L161">
        <v>0.9299999999999999</v>
      </c>
      <c r="M161">
        <v>0.9299999999999999</v>
      </c>
      <c r="N161" t="str">
        <v>Transferido</v>
      </c>
    </row>
    <row r="162">
      <c r="A162">
        <v>3</v>
      </c>
      <c r="B162">
        <v>45364</v>
      </c>
      <c r="C162" t="str">
        <v>Cabo Kingo Iphone 1M</v>
      </c>
      <c r="D162">
        <v>1</v>
      </c>
      <c r="E162" t="str">
        <v>Aleatorio</v>
      </c>
      <c r="G162">
        <v>7</v>
      </c>
      <c r="H162">
        <v>7</v>
      </c>
      <c r="I162">
        <v>15</v>
      </c>
      <c r="J162">
        <v>15</v>
      </c>
      <c r="K162" t="str">
        <v>CPF</v>
      </c>
      <c r="L162">
        <v>0.5333333333333333</v>
      </c>
      <c r="M162">
        <v>8</v>
      </c>
      <c r="N162" t="str">
        <v>Transferido</v>
      </c>
    </row>
    <row r="163">
      <c r="A163">
        <v>3</v>
      </c>
      <c r="B163">
        <v>45364</v>
      </c>
      <c r="C163" t="str">
        <v>Pelicula 3D</v>
      </c>
      <c r="D163">
        <v>1</v>
      </c>
      <c r="E163" t="str">
        <v>Aleatorio</v>
      </c>
      <c r="G163">
        <v>3</v>
      </c>
      <c r="H163">
        <v>3</v>
      </c>
      <c r="I163">
        <v>15</v>
      </c>
      <c r="J163">
        <v>15</v>
      </c>
      <c r="K163" t="str">
        <v>CPF</v>
      </c>
      <c r="L163">
        <v>0.8</v>
      </c>
      <c r="M163">
        <v>12</v>
      </c>
      <c r="N163" t="str">
        <v>Transferido</v>
      </c>
    </row>
    <row r="164">
      <c r="A164">
        <v>3</v>
      </c>
      <c r="B164">
        <v>45364</v>
      </c>
      <c r="C164" t="str">
        <v>Bolsa Multifuncional Masculina De Peito</v>
      </c>
      <c r="D164">
        <v>1</v>
      </c>
      <c r="E164" t="str">
        <v>Aleatorio</v>
      </c>
      <c r="G164">
        <v>13</v>
      </c>
      <c r="H164">
        <v>13</v>
      </c>
      <c r="I164">
        <v>25</v>
      </c>
      <c r="J164">
        <v>25</v>
      </c>
      <c r="K164" t="str">
        <v>CPF</v>
      </c>
      <c r="L164">
        <v>0.48</v>
      </c>
      <c r="M164">
        <v>12</v>
      </c>
      <c r="N164" t="str">
        <v>Transferido</v>
      </c>
    </row>
    <row r="165">
      <c r="A165">
        <v>3</v>
      </c>
      <c r="B165">
        <v>45364</v>
      </c>
      <c r="C165" t="str">
        <v>Game Boy + Controle</v>
      </c>
      <c r="D165">
        <v>1</v>
      </c>
      <c r="E165" t="str">
        <v>Alissin</v>
      </c>
      <c r="G165">
        <v>50</v>
      </c>
      <c r="H165">
        <v>50</v>
      </c>
      <c r="I165">
        <v>75</v>
      </c>
      <c r="J165">
        <v>75</v>
      </c>
      <c r="K165" t="str">
        <v>CPF</v>
      </c>
      <c r="L165">
        <v>0.3333333333333333</v>
      </c>
      <c r="M165">
        <v>25</v>
      </c>
      <c r="N165" t="str">
        <v>Transferido</v>
      </c>
    </row>
    <row r="166">
      <c r="A166">
        <v>3</v>
      </c>
      <c r="B166">
        <v>45366</v>
      </c>
      <c r="C166" t="str">
        <v>Pelicula 3D</v>
      </c>
      <c r="D166">
        <v>1</v>
      </c>
      <c r="E166" t="str">
        <v>Aleatorio</v>
      </c>
      <c r="G166">
        <v>3</v>
      </c>
      <c r="H166">
        <v>3</v>
      </c>
      <c r="I166">
        <v>15</v>
      </c>
      <c r="J166">
        <v>15</v>
      </c>
      <c r="K166" t="str">
        <v>CPF</v>
      </c>
      <c r="L166">
        <v>0.8</v>
      </c>
      <c r="M166">
        <v>12</v>
      </c>
      <c r="N166" t="str">
        <v>Transferido</v>
      </c>
    </row>
    <row r="167">
      <c r="A167">
        <v>3</v>
      </c>
      <c r="B167">
        <v>45366</v>
      </c>
      <c r="C167" t="str">
        <v>Pilha Aaa Cartela</v>
      </c>
      <c r="D167">
        <v>1</v>
      </c>
      <c r="E167" t="str">
        <v>Aleatorio</v>
      </c>
      <c r="G167">
        <v>1.2</v>
      </c>
      <c r="H167">
        <v>1.2</v>
      </c>
      <c r="I167">
        <v>5</v>
      </c>
      <c r="J167">
        <v>5</v>
      </c>
      <c r="K167" t="str">
        <v>CPF</v>
      </c>
      <c r="L167">
        <v>0.76</v>
      </c>
      <c r="M167">
        <v>3.8</v>
      </c>
      <c r="N167" t="str">
        <v>Transferido</v>
      </c>
    </row>
    <row r="168">
      <c r="A168">
        <v>3</v>
      </c>
      <c r="B168">
        <v>45367</v>
      </c>
      <c r="C168" t="str">
        <v>Joelheira Ec3360 Leo</v>
      </c>
      <c r="D168">
        <v>1</v>
      </c>
      <c r="E168" t="str">
        <v>Aleatorio</v>
      </c>
      <c r="G168">
        <v>19</v>
      </c>
      <c r="H168">
        <v>19</v>
      </c>
      <c r="I168">
        <v>40</v>
      </c>
      <c r="J168">
        <v>40</v>
      </c>
      <c r="K168" t="str">
        <v>CPF</v>
      </c>
      <c r="L168">
        <v>0.525</v>
      </c>
      <c r="M168">
        <v>21</v>
      </c>
      <c r="N168" t="str">
        <v>Transferido</v>
      </c>
    </row>
    <row r="169">
      <c r="A169">
        <v>3</v>
      </c>
      <c r="B169">
        <v>45367</v>
      </c>
      <c r="C169" t="str">
        <v xml:space="preserve">Depilador Removedor Pelos Corporal Yes Finishing Touch Light  </v>
      </c>
      <c r="D169">
        <v>1</v>
      </c>
      <c r="E169" t="str">
        <v>Kamila</v>
      </c>
      <c r="G169">
        <v>21.99</v>
      </c>
      <c r="H169">
        <v>21.99</v>
      </c>
      <c r="I169">
        <v>50</v>
      </c>
      <c r="J169">
        <v>50</v>
      </c>
      <c r="K169" t="str">
        <v>CPF</v>
      </c>
      <c r="L169">
        <v>0.5602</v>
      </c>
      <c r="M169">
        <v>28.01</v>
      </c>
      <c r="N169" t="str">
        <v>Transferido</v>
      </c>
    </row>
    <row r="170">
      <c r="A170">
        <v>3</v>
      </c>
      <c r="B170">
        <v>45369</v>
      </c>
      <c r="C170" t="str">
        <v xml:space="preserve">Esfregão Mop De Limpeza Triangular Giratório De 360°  </v>
      </c>
      <c r="D170">
        <v>1</v>
      </c>
      <c r="E170" t="str">
        <v>Zirone</v>
      </c>
      <c r="G170">
        <v>27.5</v>
      </c>
      <c r="H170">
        <v>27.5</v>
      </c>
      <c r="I170">
        <v>60</v>
      </c>
      <c r="J170">
        <v>60</v>
      </c>
      <c r="K170" t="str">
        <v>CPF</v>
      </c>
      <c r="L170">
        <v>0.5416666666666666</v>
      </c>
      <c r="M170">
        <v>32.5</v>
      </c>
      <c r="N170" t="str">
        <v>Transferido</v>
      </c>
    </row>
    <row r="171">
      <c r="A171">
        <v>3</v>
      </c>
      <c r="B171">
        <v>45369</v>
      </c>
      <c r="C171" t="str">
        <v xml:space="preserve">Vassoura Rodo Mágico Mop Multiuso Silicone Retrátil </v>
      </c>
      <c r="D171">
        <v>1</v>
      </c>
      <c r="E171" t="str">
        <v>Zirone</v>
      </c>
      <c r="G171" t="str">
        <v>0</v>
      </c>
      <c r="H171">
        <v>0</v>
      </c>
      <c r="I171">
        <v>40</v>
      </c>
      <c r="J171">
        <v>40</v>
      </c>
      <c r="K171" t="str">
        <v>CPF</v>
      </c>
      <c r="L171">
        <v>1</v>
      </c>
      <c r="M171">
        <v>40</v>
      </c>
      <c r="N171" t="str">
        <v>Transferido</v>
      </c>
    </row>
    <row r="172">
      <c r="A172">
        <v>3</v>
      </c>
      <c r="B172">
        <v>45370</v>
      </c>
      <c r="C172" t="str">
        <v>Impressao Preta</v>
      </c>
      <c r="D172">
        <v>1</v>
      </c>
      <c r="E172" t="str">
        <v>sonia</v>
      </c>
      <c r="G172">
        <v>0.07</v>
      </c>
      <c r="H172">
        <v>0.07</v>
      </c>
      <c r="I172">
        <v>1</v>
      </c>
      <c r="J172">
        <v>1</v>
      </c>
      <c r="K172" t="str">
        <v>CPF</v>
      </c>
      <c r="L172">
        <v>0.9299999999999999</v>
      </c>
      <c r="M172">
        <v>0.9299999999999999</v>
      </c>
      <c r="N172" t="str">
        <v>Transferido</v>
      </c>
    </row>
    <row r="173">
      <c r="A173">
        <v>3</v>
      </c>
      <c r="B173">
        <v>45370</v>
      </c>
      <c r="C173" t="str">
        <v>X12 Bluetooth V5.3 Fone Leo</v>
      </c>
      <c r="D173">
        <v>1</v>
      </c>
      <c r="E173" t="str">
        <v>loja lado</v>
      </c>
      <c r="G173">
        <v>20.5</v>
      </c>
      <c r="H173">
        <v>20.5</v>
      </c>
      <c r="I173">
        <v>60</v>
      </c>
      <c r="J173">
        <v>60</v>
      </c>
      <c r="K173" t="str">
        <v>CPF</v>
      </c>
      <c r="L173">
        <v>0.6583333333333333</v>
      </c>
      <c r="M173">
        <v>39.5</v>
      </c>
      <c r="N173" t="str">
        <v>Transferido</v>
      </c>
    </row>
    <row r="174">
      <c r="A174">
        <v>3</v>
      </c>
      <c r="B174">
        <v>45370</v>
      </c>
      <c r="C174" t="str">
        <v>Mini Fatiador</v>
      </c>
      <c r="D174">
        <v>1</v>
      </c>
      <c r="E174" t="str">
        <v>loja lado</v>
      </c>
      <c r="G174">
        <v>1.7</v>
      </c>
      <c r="H174">
        <v>1.7</v>
      </c>
      <c r="I174">
        <v>70</v>
      </c>
      <c r="J174">
        <v>70</v>
      </c>
      <c r="K174" t="str">
        <v>CPF</v>
      </c>
      <c r="L174">
        <v>0.9757142857142856</v>
      </c>
      <c r="M174">
        <v>68.3</v>
      </c>
      <c r="N174" t="str">
        <v>Transferido</v>
      </c>
    </row>
    <row r="175">
      <c r="A175">
        <v>3</v>
      </c>
      <c r="B175">
        <v>45370</v>
      </c>
      <c r="C175" t="str">
        <v xml:space="preserve"> Kit 6 Formas Silicone Para Air Fryer Reutilizável Com Alça </v>
      </c>
      <c r="D175">
        <v>1</v>
      </c>
      <c r="E175" t="str">
        <v>loja lado</v>
      </c>
      <c r="G175" t="str">
        <v>0</v>
      </c>
      <c r="H175">
        <v>0</v>
      </c>
      <c r="I175">
        <v>15</v>
      </c>
      <c r="J175">
        <v>15</v>
      </c>
      <c r="K175" t="str">
        <v>CPF</v>
      </c>
      <c r="L175">
        <v>1</v>
      </c>
      <c r="M175">
        <v>15</v>
      </c>
      <c r="N175" t="str">
        <v>Transferido</v>
      </c>
    </row>
    <row r="176">
      <c r="A176">
        <v>3</v>
      </c>
      <c r="B176">
        <v>45370</v>
      </c>
      <c r="C176" t="str">
        <v>Pendrive Al 16Gb</v>
      </c>
      <c r="D176">
        <v>1</v>
      </c>
      <c r="E176" t="str">
        <v>Aleatorio</v>
      </c>
      <c r="G176">
        <v>13.5</v>
      </c>
      <c r="H176">
        <v>13.5</v>
      </c>
      <c r="I176">
        <v>25</v>
      </c>
      <c r="J176">
        <v>25</v>
      </c>
      <c r="K176" t="str">
        <v>CPF</v>
      </c>
      <c r="L176">
        <v>0.46</v>
      </c>
      <c r="M176">
        <v>11.5</v>
      </c>
      <c r="N176" t="str">
        <v>Transferido</v>
      </c>
    </row>
    <row r="177">
      <c r="A177">
        <v>3</v>
      </c>
      <c r="B177">
        <v>45370</v>
      </c>
      <c r="C177" t="str">
        <v>Fone Fon30024 Inova</v>
      </c>
      <c r="D177">
        <v>1</v>
      </c>
      <c r="E177" t="str">
        <v>Aleatorio</v>
      </c>
      <c r="G177">
        <v>8</v>
      </c>
      <c r="H177">
        <v>8</v>
      </c>
      <c r="I177">
        <v>15</v>
      </c>
      <c r="J177">
        <v>15</v>
      </c>
      <c r="K177" t="str">
        <v>CPF</v>
      </c>
      <c r="L177">
        <v>0.4666666666666667</v>
      </c>
      <c r="M177">
        <v>7</v>
      </c>
      <c r="N177" t="str">
        <v>Transferido</v>
      </c>
    </row>
    <row r="178">
      <c r="A178">
        <v>3</v>
      </c>
      <c r="B178">
        <v>45371</v>
      </c>
      <c r="C178" t="str">
        <v>Impressao Preta</v>
      </c>
      <c r="D178">
        <v>1</v>
      </c>
      <c r="E178" t="str">
        <v>Aleatorio</v>
      </c>
      <c r="G178">
        <v>0.07</v>
      </c>
      <c r="H178">
        <v>0.07</v>
      </c>
      <c r="I178">
        <v>1</v>
      </c>
      <c r="J178">
        <v>1</v>
      </c>
      <c r="K178" t="str">
        <v>CPF</v>
      </c>
      <c r="L178">
        <v>0.9299999999999999</v>
      </c>
      <c r="M178">
        <v>0.9299999999999999</v>
      </c>
      <c r="N178" t="str">
        <v>Transferido</v>
      </c>
    </row>
    <row r="179">
      <c r="A179">
        <v>3</v>
      </c>
      <c r="B179">
        <v>45371</v>
      </c>
      <c r="C179" t="str">
        <v>Game Pop It</v>
      </c>
      <c r="D179">
        <v>1</v>
      </c>
      <c r="E179" t="str">
        <v>Aleatorio</v>
      </c>
      <c r="G179">
        <v>27</v>
      </c>
      <c r="H179">
        <v>27</v>
      </c>
      <c r="I179">
        <v>40</v>
      </c>
      <c r="J179">
        <v>40</v>
      </c>
      <c r="K179" t="str">
        <v>CPF</v>
      </c>
      <c r="L179">
        <v>0.325</v>
      </c>
      <c r="M179">
        <v>13</v>
      </c>
      <c r="N179" t="str">
        <v>Transferido</v>
      </c>
    </row>
    <row r="180">
      <c r="A180">
        <v>3</v>
      </c>
      <c r="B180">
        <v>45371</v>
      </c>
      <c r="C180" t="str">
        <v xml:space="preserve"> Esfregão Rodo Magico Mop Flat Retrátil 360° Com Refil 134 Cm </v>
      </c>
      <c r="D180">
        <v>1</v>
      </c>
      <c r="E180" t="str">
        <v>Aleatorio</v>
      </c>
      <c r="G180" t="str">
        <v>0</v>
      </c>
      <c r="H180">
        <v>0</v>
      </c>
      <c r="I180">
        <v>65</v>
      </c>
      <c r="J180">
        <v>65</v>
      </c>
      <c r="K180" t="str">
        <v>CPF</v>
      </c>
      <c r="L180">
        <v>1</v>
      </c>
      <c r="M180">
        <v>65</v>
      </c>
      <c r="N180" t="str">
        <v>Transferido</v>
      </c>
    </row>
    <row r="181">
      <c r="A181">
        <v>3</v>
      </c>
      <c r="B181">
        <v>45371</v>
      </c>
      <c r="C181" t="str">
        <v>Mouse pad com gel</v>
      </c>
      <c r="D181">
        <v>1</v>
      </c>
      <c r="E181" t="str">
        <v>danni</v>
      </c>
      <c r="G181">
        <v>5</v>
      </c>
      <c r="H181">
        <v>5</v>
      </c>
      <c r="I181">
        <v>15</v>
      </c>
      <c r="J181">
        <v>15</v>
      </c>
      <c r="K181" t="str">
        <v>CPF</v>
      </c>
      <c r="L181">
        <v>0.6666666666666666</v>
      </c>
      <c r="M181">
        <v>10</v>
      </c>
      <c r="N181" t="str">
        <v>Transferido</v>
      </c>
    </row>
    <row r="182">
      <c r="A182">
        <v>3</v>
      </c>
      <c r="B182">
        <v>45371</v>
      </c>
      <c r="C182" t="str">
        <v>Mouse Sem Fio Mou-200</v>
      </c>
      <c r="D182">
        <v>1</v>
      </c>
      <c r="E182" t="str">
        <v>danni</v>
      </c>
      <c r="G182" t="str">
        <v>0</v>
      </c>
      <c r="H182">
        <v>0</v>
      </c>
      <c r="I182">
        <v>40</v>
      </c>
      <c r="J182">
        <v>40</v>
      </c>
      <c r="K182" t="str">
        <v>CPF</v>
      </c>
      <c r="L182">
        <v>1</v>
      </c>
      <c r="M182">
        <v>40</v>
      </c>
      <c r="N182" t="str">
        <v>Transferido</v>
      </c>
    </row>
    <row r="183">
      <c r="A183">
        <v>3</v>
      </c>
      <c r="B183">
        <v>45372</v>
      </c>
      <c r="C183" t="str">
        <v>Chave de rodas</v>
      </c>
      <c r="D183">
        <v>1</v>
      </c>
      <c r="E183" t="str">
        <v>Aleatorio</v>
      </c>
      <c r="G183">
        <v>28</v>
      </c>
      <c r="H183">
        <v>28</v>
      </c>
      <c r="I183">
        <v>50</v>
      </c>
      <c r="J183">
        <v>50</v>
      </c>
      <c r="K183" t="str">
        <v>CPF</v>
      </c>
      <c r="L183">
        <v>0.44</v>
      </c>
      <c r="M183">
        <v>22</v>
      </c>
      <c r="N183" t="str">
        <v>Transferido</v>
      </c>
    </row>
    <row r="184">
      <c r="A184">
        <v>3</v>
      </c>
      <c r="B184">
        <v>45373</v>
      </c>
      <c r="C184" t="str">
        <v>Cabo Hdmi 2M</v>
      </c>
      <c r="D184">
        <v>1</v>
      </c>
      <c r="E184" t="str">
        <v>Aleatorio</v>
      </c>
      <c r="G184">
        <v>6</v>
      </c>
      <c r="H184">
        <v>6</v>
      </c>
      <c r="I184">
        <v>15</v>
      </c>
      <c r="J184">
        <v>15</v>
      </c>
      <c r="K184" t="str">
        <v>CPF</v>
      </c>
      <c r="L184">
        <v>0.6</v>
      </c>
      <c r="M184">
        <v>9</v>
      </c>
      <c r="N184" t="str">
        <v>Transferido</v>
      </c>
    </row>
    <row r="185">
      <c r="A185">
        <v>3</v>
      </c>
      <c r="B185">
        <v>45373</v>
      </c>
      <c r="C185" t="str">
        <v>Controle Tv Box  Le-7490-1</v>
      </c>
      <c r="D185">
        <v>1</v>
      </c>
      <c r="E185" t="str">
        <v>Aleatorio</v>
      </c>
      <c r="G185">
        <v>5</v>
      </c>
      <c r="H185">
        <v>5</v>
      </c>
      <c r="I185">
        <v>20</v>
      </c>
      <c r="J185">
        <v>20</v>
      </c>
      <c r="K185" t="str">
        <v>CPF</v>
      </c>
      <c r="L185">
        <v>0.75</v>
      </c>
      <c r="M185">
        <v>15</v>
      </c>
      <c r="N185" t="str">
        <v>Transferido</v>
      </c>
    </row>
    <row r="186">
      <c r="A186">
        <v>3</v>
      </c>
      <c r="B186">
        <v>45373</v>
      </c>
      <c r="C186" t="str">
        <v>Raquete Mata Mosquito</v>
      </c>
      <c r="D186">
        <v>1</v>
      </c>
      <c r="E186" t="str">
        <v>Aleatorio</v>
      </c>
      <c r="G186">
        <v>14</v>
      </c>
      <c r="H186">
        <v>14</v>
      </c>
      <c r="I186">
        <v>25</v>
      </c>
      <c r="J186">
        <v>25</v>
      </c>
      <c r="K186" t="str">
        <v>CPF</v>
      </c>
      <c r="L186">
        <v>0.44</v>
      </c>
      <c r="M186">
        <v>11</v>
      </c>
      <c r="N186" t="str">
        <v>Ainda não</v>
      </c>
    </row>
    <row r="187">
      <c r="A187">
        <v>3</v>
      </c>
      <c r="B187">
        <v>45373</v>
      </c>
      <c r="C187" t="str">
        <v>Game Pop It</v>
      </c>
      <c r="D187">
        <v>1</v>
      </c>
      <c r="E187" t="str">
        <v>andre</v>
      </c>
      <c r="G187">
        <v>27</v>
      </c>
      <c r="H187">
        <v>27</v>
      </c>
      <c r="I187">
        <v>40</v>
      </c>
      <c r="J187">
        <v>40</v>
      </c>
      <c r="K187" t="str">
        <v>CPF</v>
      </c>
      <c r="L187">
        <v>0.325</v>
      </c>
      <c r="M187">
        <v>13</v>
      </c>
      <c r="N187" t="str">
        <v>Transferido</v>
      </c>
    </row>
    <row r="188">
      <c r="A188">
        <v>3</v>
      </c>
      <c r="B188">
        <v>45373</v>
      </c>
      <c r="C188" t="str">
        <v>Impressao Preta</v>
      </c>
      <c r="D188">
        <v>2</v>
      </c>
      <c r="E188" t="str">
        <v>magdar</v>
      </c>
      <c r="G188">
        <v>0.07</v>
      </c>
      <c r="H188">
        <v>0.14</v>
      </c>
      <c r="I188">
        <v>1</v>
      </c>
      <c r="J188">
        <v>2</v>
      </c>
      <c r="K188" t="str">
        <v>CPF</v>
      </c>
      <c r="L188">
        <v>0.9299999999999999</v>
      </c>
      <c r="M188">
        <v>1.8599999999999999</v>
      </c>
      <c r="N188" t="str">
        <v>Transferido</v>
      </c>
    </row>
    <row r="189">
      <c r="A189">
        <v>3</v>
      </c>
      <c r="B189">
        <v>45373</v>
      </c>
      <c r="C189" t="str">
        <v>Kit Caneca Café Stanley</v>
      </c>
      <c r="D189">
        <v>1</v>
      </c>
      <c r="E189" t="str">
        <v>andre</v>
      </c>
      <c r="G189">
        <v>26</v>
      </c>
      <c r="H189">
        <v>26</v>
      </c>
      <c r="I189">
        <v>40</v>
      </c>
      <c r="J189">
        <v>40</v>
      </c>
      <c r="K189" t="str">
        <v>CPF</v>
      </c>
      <c r="L189">
        <v>0.35</v>
      </c>
      <c r="M189">
        <v>14</v>
      </c>
      <c r="N189" t="str">
        <v>Transferido</v>
      </c>
    </row>
    <row r="190">
      <c r="A190">
        <v>3</v>
      </c>
      <c r="B190">
        <v>45373</v>
      </c>
      <c r="C190" t="str">
        <v>Suporte Celular Veicular Ventosa Bmg02</v>
      </c>
      <c r="D190">
        <v>1</v>
      </c>
      <c r="E190" t="str">
        <v>andre</v>
      </c>
      <c r="G190">
        <v>10</v>
      </c>
      <c r="H190">
        <v>10</v>
      </c>
      <c r="I190">
        <v>20</v>
      </c>
      <c r="J190">
        <v>20</v>
      </c>
      <c r="K190" t="str">
        <v>CPF</v>
      </c>
      <c r="L190">
        <v>0.5</v>
      </c>
      <c r="M190">
        <v>10</v>
      </c>
      <c r="N190" t="str">
        <v>Transferido</v>
      </c>
    </row>
    <row r="191">
      <c r="A191">
        <v>3</v>
      </c>
      <c r="B191">
        <v>45373</v>
      </c>
      <c r="C191" t="str">
        <v>Garrafa Stanley 600Lm</v>
      </c>
      <c r="D191">
        <v>1</v>
      </c>
      <c r="E191" t="str">
        <v>andre</v>
      </c>
      <c r="G191">
        <v>35</v>
      </c>
      <c r="H191">
        <v>35</v>
      </c>
      <c r="I191">
        <v>70</v>
      </c>
      <c r="J191">
        <v>70</v>
      </c>
      <c r="K191" t="str">
        <v>CPF</v>
      </c>
      <c r="L191">
        <v>0.5</v>
      </c>
      <c r="M191">
        <v>35</v>
      </c>
      <c r="N191" t="str">
        <v>Transferido</v>
      </c>
    </row>
    <row r="192">
      <c r="A192">
        <v>3</v>
      </c>
      <c r="B192">
        <v>45373</v>
      </c>
      <c r="C192" t="str">
        <v>Impressao Preta</v>
      </c>
      <c r="D192">
        <v>2</v>
      </c>
      <c r="E192" t="str">
        <v>Aleatorio</v>
      </c>
      <c r="G192">
        <v>0.07</v>
      </c>
      <c r="H192">
        <v>0.14</v>
      </c>
      <c r="I192">
        <v>1</v>
      </c>
      <c r="J192">
        <v>2</v>
      </c>
      <c r="K192" t="str">
        <v>CPF</v>
      </c>
      <c r="L192">
        <v>0.9299999999999999</v>
      </c>
      <c r="M192">
        <v>1.8599999999999999</v>
      </c>
      <c r="N192" t="str">
        <v>Transferido</v>
      </c>
    </row>
    <row r="193">
      <c r="A193">
        <v>3</v>
      </c>
      <c r="B193">
        <v>45376</v>
      </c>
      <c r="C193" t="str">
        <v>Cabo Y p2/p3</v>
      </c>
      <c r="D193">
        <v>4</v>
      </c>
      <c r="E193" t="str">
        <v>Diego</v>
      </c>
      <c r="G193">
        <v>5</v>
      </c>
      <c r="H193">
        <v>20</v>
      </c>
      <c r="I193">
        <v>15</v>
      </c>
      <c r="J193">
        <v>60</v>
      </c>
      <c r="K193" t="str">
        <v>CPF</v>
      </c>
      <c r="L193">
        <v>0.6666666666666666</v>
      </c>
      <c r="M193">
        <v>40</v>
      </c>
      <c r="N193" t="str">
        <v>Transferido</v>
      </c>
    </row>
    <row r="194">
      <c r="A194">
        <v>3</v>
      </c>
      <c r="B194">
        <v>45376</v>
      </c>
      <c r="C194" t="str">
        <v>Placa de som USB</v>
      </c>
      <c r="D194">
        <v>1</v>
      </c>
      <c r="E194" t="str">
        <v>Diego</v>
      </c>
      <c r="G194">
        <v>9</v>
      </c>
      <c r="H194">
        <v>9</v>
      </c>
      <c r="I194">
        <v>25</v>
      </c>
      <c r="J194">
        <v>25</v>
      </c>
      <c r="K194" t="str">
        <v>CPF</v>
      </c>
      <c r="L194">
        <v>0.64</v>
      </c>
      <c r="M194">
        <v>16</v>
      </c>
      <c r="N194" t="str">
        <v>Transferido</v>
      </c>
    </row>
    <row r="195">
      <c r="A195">
        <v>3</v>
      </c>
      <c r="B195">
        <v>45377</v>
      </c>
      <c r="C195" t="str">
        <v>Mini Lanterna Kal1114</v>
      </c>
      <c r="D195">
        <v>1</v>
      </c>
      <c r="E195" t="str">
        <v>vigilante</v>
      </c>
      <c r="G195">
        <v>20</v>
      </c>
      <c r="H195">
        <v>20</v>
      </c>
      <c r="I195">
        <v>40</v>
      </c>
      <c r="J195">
        <v>40</v>
      </c>
      <c r="K195" t="str">
        <v>CPF</v>
      </c>
      <c r="L195">
        <v>0.5</v>
      </c>
      <c r="M195">
        <v>20</v>
      </c>
      <c r="N195" t="str">
        <v>Transferido</v>
      </c>
    </row>
    <row r="196">
      <c r="A196">
        <v>3</v>
      </c>
      <c r="B196">
        <v>45378</v>
      </c>
      <c r="C196" t="str">
        <v>Processador De Alimentos 1352</v>
      </c>
      <c r="D196">
        <v>1</v>
      </c>
      <c r="E196" t="str">
        <v>Colegio</v>
      </c>
      <c r="G196">
        <v>11</v>
      </c>
      <c r="H196">
        <v>11</v>
      </c>
      <c r="I196">
        <v>20</v>
      </c>
      <c r="J196">
        <v>20</v>
      </c>
      <c r="K196" t="str">
        <v>CPF</v>
      </c>
      <c r="L196">
        <v>0.45</v>
      </c>
      <c r="M196">
        <v>9</v>
      </c>
      <c r="N196" t="str">
        <v>Transferido</v>
      </c>
    </row>
    <row r="197">
      <c r="A197">
        <v>3</v>
      </c>
      <c r="B197">
        <v>45378</v>
      </c>
      <c r="C197" t="str">
        <v>Mochila Escolar Universitária Unissex Com Estojo</v>
      </c>
      <c r="D197">
        <v>1</v>
      </c>
      <c r="E197" t="str">
        <v>Colegio</v>
      </c>
      <c r="G197">
        <v>31.99</v>
      </c>
      <c r="H197">
        <v>31.99</v>
      </c>
      <c r="I197">
        <v>50</v>
      </c>
      <c r="J197">
        <v>50</v>
      </c>
      <c r="K197" t="str">
        <v>CPF</v>
      </c>
      <c r="L197">
        <v>0.3602</v>
      </c>
      <c r="M197">
        <v>18.01</v>
      </c>
      <c r="N197" t="str">
        <v>Transferido</v>
      </c>
    </row>
    <row r="198">
      <c r="A198">
        <v>3</v>
      </c>
      <c r="B198">
        <v>45378</v>
      </c>
      <c r="C198" t="str">
        <v>Caixa Se Som Bluetooth 3*</v>
      </c>
      <c r="D198">
        <v>1</v>
      </c>
      <c r="E198" t="str">
        <v>Colegio</v>
      </c>
      <c r="G198">
        <v>65</v>
      </c>
      <c r="H198">
        <v>65</v>
      </c>
      <c r="I198">
        <v>100</v>
      </c>
      <c r="J198">
        <v>100</v>
      </c>
      <c r="K198" t="str">
        <v>CPF</v>
      </c>
      <c r="L198">
        <v>0.35</v>
      </c>
      <c r="M198">
        <v>35</v>
      </c>
      <c r="N198" t="str">
        <v>Transferido</v>
      </c>
    </row>
    <row r="199">
      <c r="A199">
        <v>3</v>
      </c>
      <c r="B199">
        <v>45378</v>
      </c>
      <c r="C199" t="str">
        <v>Game Pop It matos</v>
      </c>
      <c r="D199">
        <v>1</v>
      </c>
      <c r="E199" t="str">
        <v>Colegio</v>
      </c>
      <c r="G199" t="str">
        <v>0</v>
      </c>
      <c r="H199">
        <v>0</v>
      </c>
      <c r="I199">
        <v>40</v>
      </c>
      <c r="J199">
        <v>40</v>
      </c>
      <c r="K199" t="str">
        <v>CPF</v>
      </c>
      <c r="L199">
        <v>1</v>
      </c>
      <c r="M199">
        <v>40</v>
      </c>
      <c r="N199" t="str">
        <v>Transferido</v>
      </c>
    </row>
    <row r="200">
      <c r="A200">
        <v>3</v>
      </c>
      <c r="B200">
        <v>45378</v>
      </c>
      <c r="C200" t="str">
        <v>Pelicula 3D</v>
      </c>
      <c r="D200">
        <v>1</v>
      </c>
      <c r="E200" t="str">
        <v>Colegio</v>
      </c>
      <c r="G200">
        <v>3</v>
      </c>
      <c r="H200">
        <v>3</v>
      </c>
      <c r="I200">
        <v>15</v>
      </c>
      <c r="J200">
        <v>15</v>
      </c>
      <c r="K200" t="str">
        <v>CPF</v>
      </c>
      <c r="L200">
        <v>0.8</v>
      </c>
      <c r="M200">
        <v>12</v>
      </c>
      <c r="N200" t="str">
        <v>Transferido</v>
      </c>
    </row>
    <row r="201">
      <c r="A201">
        <v>3</v>
      </c>
      <c r="B201">
        <v>45378</v>
      </c>
      <c r="C201" t="str">
        <v>Powerbank 5k gold</v>
      </c>
      <c r="D201">
        <v>1</v>
      </c>
      <c r="E201" t="str">
        <v>Colegio</v>
      </c>
      <c r="G201">
        <v>40</v>
      </c>
      <c r="H201">
        <v>40</v>
      </c>
      <c r="I201">
        <v>80</v>
      </c>
      <c r="J201">
        <v>80</v>
      </c>
      <c r="K201" t="str">
        <v>CPF</v>
      </c>
      <c r="L201">
        <v>0.5</v>
      </c>
      <c r="M201">
        <v>40</v>
      </c>
      <c r="N201" t="str">
        <v>Transferido</v>
      </c>
    </row>
    <row r="202">
      <c r="A202">
        <v>3</v>
      </c>
      <c r="B202">
        <v>45378</v>
      </c>
      <c r="C202" t="str">
        <v>Ssd 240Gb</v>
      </c>
      <c r="D202">
        <v>1</v>
      </c>
      <c r="E202" t="str">
        <v>Colegio</v>
      </c>
      <c r="G202">
        <v>99.9</v>
      </c>
      <c r="H202">
        <v>99.9</v>
      </c>
      <c r="I202">
        <v>200</v>
      </c>
      <c r="J202">
        <v>200</v>
      </c>
      <c r="K202" t="str">
        <v>CPF</v>
      </c>
      <c r="L202">
        <v>0.5005</v>
      </c>
      <c r="M202">
        <v>100.1</v>
      </c>
      <c r="N202" t="str">
        <v>Transferido</v>
      </c>
    </row>
    <row r="203">
      <c r="A203">
        <v>3</v>
      </c>
      <c r="B203">
        <v>45378</v>
      </c>
      <c r="C203" t="str">
        <v>formatação</v>
      </c>
      <c r="D203">
        <v>1</v>
      </c>
      <c r="E203" t="str">
        <v>Colegio</v>
      </c>
      <c r="G203">
        <v>0</v>
      </c>
      <c r="H203">
        <v>0</v>
      </c>
      <c r="I203">
        <v>30</v>
      </c>
      <c r="J203">
        <v>30</v>
      </c>
      <c r="K203" t="str">
        <v>CPF</v>
      </c>
      <c r="L203">
        <v>1</v>
      </c>
      <c r="M203">
        <v>30</v>
      </c>
      <c r="N203" t="str">
        <v>Transferido</v>
      </c>
    </row>
    <row r="204">
      <c r="A204">
        <v>3</v>
      </c>
      <c r="B204">
        <v>45378</v>
      </c>
      <c r="C204" t="str">
        <v>Cabo Kingo Iphone 2M</v>
      </c>
      <c r="D204">
        <v>1</v>
      </c>
      <c r="E204" t="str">
        <v>Colegio</v>
      </c>
      <c r="G204" t="str">
        <v>0</v>
      </c>
      <c r="H204">
        <v>0</v>
      </c>
      <c r="I204">
        <v>25</v>
      </c>
      <c r="J204">
        <v>25</v>
      </c>
      <c r="K204" t="str">
        <v>CPF</v>
      </c>
      <c r="L204">
        <v>1</v>
      </c>
      <c r="M204">
        <v>25</v>
      </c>
      <c r="N204" t="str">
        <v>Transferido</v>
      </c>
    </row>
    <row r="205">
      <c r="A205">
        <v>3</v>
      </c>
      <c r="B205">
        <v>45378</v>
      </c>
      <c r="C205" t="str">
        <v>Lanterna Chaveiro Recarregável</v>
      </c>
      <c r="D205">
        <v>1</v>
      </c>
      <c r="E205" t="str">
        <v>Colegio</v>
      </c>
      <c r="G205">
        <v>10</v>
      </c>
      <c r="H205">
        <v>10</v>
      </c>
      <c r="I205">
        <v>15</v>
      </c>
      <c r="J205">
        <v>15</v>
      </c>
      <c r="K205" t="str">
        <v>CPF</v>
      </c>
      <c r="L205">
        <v>0.3333333333333333</v>
      </c>
      <c r="M205">
        <v>5</v>
      </c>
      <c r="N205" t="str">
        <v>Transferido</v>
      </c>
    </row>
    <row r="206">
      <c r="A206">
        <v>3</v>
      </c>
      <c r="B206">
        <v>45378</v>
      </c>
      <c r="C206" t="str">
        <v>Lanterna Chaveiro Recarregável</v>
      </c>
      <c r="D206">
        <v>1</v>
      </c>
      <c r="E206" t="str">
        <v>Colegio</v>
      </c>
      <c r="G206">
        <v>10</v>
      </c>
      <c r="H206">
        <v>10</v>
      </c>
      <c r="I206">
        <v>25</v>
      </c>
      <c r="J206">
        <v>25</v>
      </c>
      <c r="K206" t="str">
        <v>CPF</v>
      </c>
      <c r="L206">
        <v>0.6</v>
      </c>
      <c r="M206">
        <v>15</v>
      </c>
      <c r="N206" t="str">
        <v>Transferido</v>
      </c>
    </row>
    <row r="207">
      <c r="A207">
        <v>3</v>
      </c>
      <c r="B207">
        <v>45378</v>
      </c>
      <c r="C207" t="str">
        <v>Mini Massageador</v>
      </c>
      <c r="D207">
        <v>1</v>
      </c>
      <c r="E207" t="str">
        <v>Colegio</v>
      </c>
      <c r="G207" t="str">
        <v>0</v>
      </c>
      <c r="H207">
        <v>0</v>
      </c>
      <c r="I207">
        <v>10</v>
      </c>
      <c r="J207">
        <v>10</v>
      </c>
      <c r="K207" t="str">
        <v>CPF</v>
      </c>
      <c r="L207">
        <v>1</v>
      </c>
      <c r="M207">
        <v>10</v>
      </c>
      <c r="N207" t="str">
        <v>Transferido</v>
      </c>
    </row>
    <row r="208">
      <c r="A208">
        <v>3</v>
      </c>
      <c r="B208">
        <v>45378</v>
      </c>
      <c r="C208" t="str">
        <v>Suporte Magnético Veicular Barra</v>
      </c>
      <c r="D208">
        <v>1</v>
      </c>
      <c r="E208" t="str">
        <v>Colegio</v>
      </c>
      <c r="G208">
        <v>6</v>
      </c>
      <c r="H208">
        <v>6</v>
      </c>
      <c r="I208">
        <v>10</v>
      </c>
      <c r="J208">
        <v>10</v>
      </c>
      <c r="K208" t="str">
        <v>CPF</v>
      </c>
      <c r="L208">
        <v>0.4</v>
      </c>
      <c r="M208">
        <v>4</v>
      </c>
      <c r="N208" t="str">
        <v>Transferido</v>
      </c>
    </row>
    <row r="209">
      <c r="A209">
        <v>3</v>
      </c>
      <c r="B209">
        <v>45378</v>
      </c>
      <c r="C209" t="str">
        <v>Lousa Magica 10Pol</v>
      </c>
      <c r="D209">
        <v>1</v>
      </c>
      <c r="E209" t="str">
        <v>Colegio</v>
      </c>
      <c r="G209">
        <v>15</v>
      </c>
      <c r="H209">
        <v>15</v>
      </c>
      <c r="I209">
        <v>25</v>
      </c>
      <c r="J209">
        <v>25</v>
      </c>
      <c r="K209" t="str">
        <v>CPF</v>
      </c>
      <c r="L209">
        <v>0.4</v>
      </c>
      <c r="M209">
        <v>10</v>
      </c>
      <c r="N209" t="str">
        <v>Transferido</v>
      </c>
    </row>
    <row r="210">
      <c r="A210">
        <v>3</v>
      </c>
      <c r="B210">
        <v>45378</v>
      </c>
      <c r="C210" t="str">
        <v>Processador De Alimentos 1352</v>
      </c>
      <c r="D210">
        <v>1</v>
      </c>
      <c r="E210" t="str">
        <v>Colegio</v>
      </c>
      <c r="G210">
        <v>11</v>
      </c>
      <c r="H210">
        <v>11</v>
      </c>
      <c r="I210">
        <v>20</v>
      </c>
      <c r="J210">
        <v>20</v>
      </c>
      <c r="K210" t="str">
        <v>CPF</v>
      </c>
      <c r="L210">
        <v>0.45</v>
      </c>
      <c r="M210">
        <v>9</v>
      </c>
      <c r="N210" t="str">
        <v>Transferido</v>
      </c>
    </row>
    <row r="211">
      <c r="A211">
        <v>3</v>
      </c>
      <c r="B211">
        <v>45378</v>
      </c>
      <c r="C211" t="str">
        <v>Faca</v>
      </c>
      <c r="D211">
        <v>1</v>
      </c>
      <c r="E211" t="str">
        <v>Colegio</v>
      </c>
      <c r="G211">
        <v>35</v>
      </c>
      <c r="H211">
        <v>35</v>
      </c>
      <c r="I211">
        <v>65</v>
      </c>
      <c r="J211">
        <v>65</v>
      </c>
      <c r="K211" t="str">
        <v>CPF</v>
      </c>
      <c r="L211">
        <v>0.46153846153846156</v>
      </c>
      <c r="M211">
        <v>30</v>
      </c>
      <c r="N211" t="str">
        <v>Transferido</v>
      </c>
    </row>
    <row r="212">
      <c r="A212">
        <v>3</v>
      </c>
      <c r="B212">
        <v>45378</v>
      </c>
      <c r="C212" t="str">
        <v>Cabo Tipo C Leo</v>
      </c>
      <c r="D212">
        <v>1</v>
      </c>
      <c r="E212" t="str">
        <v>Colegio</v>
      </c>
      <c r="G212" t="str">
        <v>0</v>
      </c>
      <c r="H212">
        <v>0</v>
      </c>
      <c r="I212">
        <v>20</v>
      </c>
      <c r="J212">
        <v>20</v>
      </c>
      <c r="K212" t="str">
        <v>CPF</v>
      </c>
      <c r="L212">
        <v>1</v>
      </c>
      <c r="M212">
        <v>20</v>
      </c>
      <c r="N212" t="str">
        <v>Transferido</v>
      </c>
    </row>
    <row r="213">
      <c r="A213">
        <v>3</v>
      </c>
      <c r="B213">
        <v>45378</v>
      </c>
      <c r="C213" t="str">
        <v>Taboa De corta Carne</v>
      </c>
      <c r="D213">
        <v>1</v>
      </c>
      <c r="E213" t="str">
        <v>Colegio</v>
      </c>
      <c r="G213">
        <v>9.5</v>
      </c>
      <c r="H213">
        <v>9.5</v>
      </c>
      <c r="I213">
        <v>25</v>
      </c>
      <c r="J213">
        <v>25</v>
      </c>
      <c r="K213" t="str">
        <v>CPF</v>
      </c>
      <c r="L213">
        <v>0.62</v>
      </c>
      <c r="M213">
        <v>15.5</v>
      </c>
      <c r="N213" t="str">
        <v>Transferido</v>
      </c>
    </row>
    <row r="214">
      <c r="A214">
        <v>3</v>
      </c>
      <c r="B214">
        <v>45378</v>
      </c>
      <c r="C214" t="str">
        <v>Carregador Iphone 20W</v>
      </c>
      <c r="D214">
        <v>1</v>
      </c>
      <c r="E214" t="str">
        <v>Colegio</v>
      </c>
      <c r="G214" t="str">
        <v>0</v>
      </c>
      <c r="H214">
        <v>0</v>
      </c>
      <c r="I214">
        <v>40</v>
      </c>
      <c r="J214">
        <v>40</v>
      </c>
      <c r="K214" t="str">
        <v>CPF</v>
      </c>
      <c r="L214">
        <v>1</v>
      </c>
      <c r="M214">
        <v>40</v>
      </c>
      <c r="N214" t="str">
        <v>Transferido</v>
      </c>
    </row>
    <row r="215">
      <c r="A215">
        <v>3</v>
      </c>
      <c r="B215">
        <v>45378</v>
      </c>
      <c r="C215" t="str">
        <v>Caixa de som id-7224u</v>
      </c>
      <c r="D215">
        <v>1</v>
      </c>
      <c r="E215" t="str">
        <v>Colegio</v>
      </c>
      <c r="G215">
        <v>30</v>
      </c>
      <c r="H215">
        <v>30</v>
      </c>
      <c r="I215">
        <v>80</v>
      </c>
      <c r="J215">
        <v>80</v>
      </c>
      <c r="K215" t="str">
        <v>CPF</v>
      </c>
      <c r="L215">
        <v>0.625</v>
      </c>
      <c r="M215">
        <v>50</v>
      </c>
      <c r="N215" t="str">
        <v>Transferido</v>
      </c>
    </row>
    <row r="216">
      <c r="A216">
        <v>3</v>
      </c>
      <c r="B216">
        <v>45381</v>
      </c>
      <c r="C216" t="str">
        <v>Impressao Preta</v>
      </c>
      <c r="D216">
        <v>1</v>
      </c>
      <c r="E216" t="str">
        <v>Aleatorio</v>
      </c>
      <c r="G216">
        <v>0.07</v>
      </c>
      <c r="H216">
        <v>0.07</v>
      </c>
      <c r="I216">
        <v>1</v>
      </c>
      <c r="J216">
        <v>1</v>
      </c>
      <c r="K216" t="str">
        <v>CPF</v>
      </c>
      <c r="L216">
        <v>0.9299999999999999</v>
      </c>
      <c r="M216">
        <v>0.9299999999999999</v>
      </c>
      <c r="N216" t="str">
        <v>Transferido</v>
      </c>
    </row>
    <row r="217">
      <c r="A217">
        <v>4</v>
      </c>
      <c r="B217">
        <v>45383</v>
      </c>
      <c r="C217" t="str">
        <v>Impressao Preta</v>
      </c>
      <c r="D217">
        <v>1</v>
      </c>
      <c r="E217" t="str">
        <v>Aleatorio</v>
      </c>
      <c r="G217">
        <v>0.07</v>
      </c>
      <c r="H217">
        <v>0.07</v>
      </c>
      <c r="I217">
        <v>1</v>
      </c>
      <c r="J217">
        <v>1</v>
      </c>
      <c r="K217" t="str">
        <v>CPF</v>
      </c>
      <c r="L217">
        <v>0.9299999999999999</v>
      </c>
      <c r="M217">
        <v>0.9299999999999999</v>
      </c>
      <c r="N217" t="str">
        <v>Transferido</v>
      </c>
    </row>
    <row r="218">
      <c r="A218">
        <v>4</v>
      </c>
      <c r="B218">
        <v>45383</v>
      </c>
      <c r="C218" t="str">
        <v>Impressao Preta</v>
      </c>
      <c r="D218">
        <v>1</v>
      </c>
      <c r="E218" t="str">
        <v>Aleatorio</v>
      </c>
      <c r="G218">
        <v>0.07</v>
      </c>
      <c r="H218">
        <v>0.07</v>
      </c>
      <c r="I218">
        <v>1</v>
      </c>
      <c r="J218">
        <v>1</v>
      </c>
      <c r="K218" t="str">
        <v>CPF</v>
      </c>
      <c r="L218">
        <v>0.9299999999999999</v>
      </c>
      <c r="M218">
        <v>0.9299999999999999</v>
      </c>
      <c r="N218" t="str">
        <v>Transferido</v>
      </c>
    </row>
    <row r="219">
      <c r="A219">
        <v>4</v>
      </c>
      <c r="B219">
        <v>45383</v>
      </c>
      <c r="C219" t="str">
        <v>Controle Gatilho</v>
      </c>
      <c r="D219">
        <v>1</v>
      </c>
      <c r="E219" t="str">
        <v>Aleatorio</v>
      </c>
      <c r="G219">
        <v>17</v>
      </c>
      <c r="H219">
        <v>17</v>
      </c>
      <c r="I219">
        <v>40</v>
      </c>
      <c r="J219">
        <v>40</v>
      </c>
      <c r="K219" t="str">
        <v>CPF</v>
      </c>
      <c r="L219">
        <v>0.575</v>
      </c>
      <c r="M219">
        <v>23</v>
      </c>
      <c r="N219" t="str">
        <v>Transferido</v>
      </c>
    </row>
    <row r="220">
      <c r="A220">
        <v>4</v>
      </c>
      <c r="B220">
        <v>45384</v>
      </c>
      <c r="C220" t="str">
        <v xml:space="preserve">Mouse pad simples </v>
      </c>
      <c r="D220">
        <v>1</v>
      </c>
      <c r="E220" t="str">
        <v>vigilante</v>
      </c>
      <c r="G220">
        <v>5</v>
      </c>
      <c r="H220">
        <v>5</v>
      </c>
      <c r="I220">
        <v>10</v>
      </c>
      <c r="J220">
        <v>10</v>
      </c>
      <c r="K220" t="str">
        <v>CPF</v>
      </c>
      <c r="L220">
        <v>0.5</v>
      </c>
      <c r="M220">
        <v>5</v>
      </c>
      <c r="N220" t="str">
        <v>Transferido</v>
      </c>
    </row>
    <row r="221">
      <c r="A221">
        <v>4</v>
      </c>
      <c r="B221">
        <v>45385</v>
      </c>
      <c r="C221" t="str">
        <v xml:space="preserve">Kit 6 Formas Silicone Para Air Fryer Reutilizável Com Alça </v>
      </c>
      <c r="D221">
        <v>1</v>
      </c>
      <c r="E221" t="str">
        <v>sonia</v>
      </c>
      <c r="G221">
        <v>10</v>
      </c>
      <c r="H221">
        <v>10</v>
      </c>
      <c r="I221">
        <v>15</v>
      </c>
      <c r="J221">
        <v>15</v>
      </c>
      <c r="K221" t="str">
        <v>CPF</v>
      </c>
      <c r="L221">
        <v>0.3333333333333333</v>
      </c>
      <c r="M221">
        <v>5</v>
      </c>
      <c r="N221" t="str">
        <v>Transferido</v>
      </c>
    </row>
    <row r="222">
      <c r="A222">
        <v>4</v>
      </c>
      <c r="B222">
        <v>45386</v>
      </c>
      <c r="C222" t="str">
        <v>Cabo Kingo Tc 1M</v>
      </c>
      <c r="D222">
        <v>1</v>
      </c>
      <c r="E222" t="str">
        <v>Lidiane</v>
      </c>
      <c r="G222">
        <v>7</v>
      </c>
      <c r="H222">
        <v>7</v>
      </c>
      <c r="I222">
        <v>20</v>
      </c>
      <c r="J222">
        <v>20</v>
      </c>
      <c r="K222" t="str">
        <v>CPF</v>
      </c>
      <c r="L222">
        <v>0.65</v>
      </c>
      <c r="M222">
        <v>13</v>
      </c>
      <c r="N222" t="str">
        <v>Transferido</v>
      </c>
    </row>
    <row r="223">
      <c r="A223">
        <v>4</v>
      </c>
      <c r="B223">
        <v>45386</v>
      </c>
      <c r="C223" t="str">
        <v>Cabo Tipo C  Leo</v>
      </c>
      <c r="D223">
        <v>1</v>
      </c>
      <c r="E223" t="str">
        <v>Lidiane</v>
      </c>
      <c r="G223" t="str">
        <v>0</v>
      </c>
      <c r="H223">
        <v>0</v>
      </c>
      <c r="I223">
        <v>20</v>
      </c>
      <c r="J223">
        <v>20</v>
      </c>
      <c r="K223" t="str">
        <v>CPF</v>
      </c>
      <c r="L223">
        <v>1</v>
      </c>
      <c r="M223">
        <v>20</v>
      </c>
      <c r="N223" t="str">
        <v>Transferido</v>
      </c>
    </row>
    <row r="224">
      <c r="A224">
        <v>4</v>
      </c>
      <c r="B224">
        <v>45386</v>
      </c>
      <c r="C224" t="str">
        <v>Fone Fon30024 Inova</v>
      </c>
      <c r="D224">
        <v>1</v>
      </c>
      <c r="E224" t="str">
        <v>Lidiane</v>
      </c>
      <c r="G224">
        <v>8</v>
      </c>
      <c r="H224">
        <v>8</v>
      </c>
      <c r="I224">
        <v>30</v>
      </c>
      <c r="J224">
        <v>30</v>
      </c>
      <c r="K224" t="str">
        <v>CPF</v>
      </c>
      <c r="L224">
        <v>0.7333333333333333</v>
      </c>
      <c r="M224">
        <v>22</v>
      </c>
      <c r="N224" t="str">
        <v>Transferido</v>
      </c>
    </row>
    <row r="225">
      <c r="A225">
        <v>4</v>
      </c>
      <c r="B225">
        <v>45388</v>
      </c>
      <c r="C225" t="str">
        <v>Game Pop It 15 reais</v>
      </c>
      <c r="D225">
        <v>1</v>
      </c>
      <c r="E225" t="str">
        <v>Aleatorio</v>
      </c>
      <c r="G225">
        <v>15</v>
      </c>
      <c r="H225">
        <v>15</v>
      </c>
      <c r="I225">
        <v>35</v>
      </c>
      <c r="J225">
        <v>35</v>
      </c>
      <c r="K225" t="str">
        <v>CPF</v>
      </c>
      <c r="L225">
        <v>0.5714285714285714</v>
      </c>
      <c r="M225">
        <v>20</v>
      </c>
      <c r="N225" t="str">
        <v>Transferido</v>
      </c>
    </row>
    <row r="226">
      <c r="A226">
        <v>4</v>
      </c>
      <c r="B226">
        <v>45388</v>
      </c>
      <c r="C226" t="str">
        <v>Game Pop It 15 reais</v>
      </c>
      <c r="D226">
        <v>1</v>
      </c>
      <c r="E226" t="str">
        <v>Aleatorio</v>
      </c>
      <c r="G226">
        <v>15</v>
      </c>
      <c r="H226">
        <v>15</v>
      </c>
      <c r="I226">
        <v>35</v>
      </c>
      <c r="J226">
        <v>35</v>
      </c>
      <c r="K226" t="str">
        <v>CPF</v>
      </c>
      <c r="L226">
        <v>0.5714285714285714</v>
      </c>
      <c r="M226">
        <v>20</v>
      </c>
      <c r="N226" t="str">
        <v>Transferido</v>
      </c>
    </row>
    <row r="227">
      <c r="A227">
        <v>4</v>
      </c>
      <c r="B227">
        <v>45388</v>
      </c>
      <c r="C227" t="str">
        <v>Cabo Colorido 2 Metros Tipo C</v>
      </c>
      <c r="D227">
        <v>1</v>
      </c>
      <c r="E227" t="str">
        <v>Aleatorio</v>
      </c>
      <c r="G227">
        <v>5.5</v>
      </c>
      <c r="H227">
        <v>5.5</v>
      </c>
      <c r="I227">
        <v>15</v>
      </c>
      <c r="J227">
        <v>15</v>
      </c>
      <c r="K227" t="str">
        <v>CPF</v>
      </c>
      <c r="L227">
        <v>0.6333333333333333</v>
      </c>
      <c r="M227">
        <v>9.5</v>
      </c>
      <c r="N227" t="str">
        <v>Transferido</v>
      </c>
    </row>
    <row r="228">
      <c r="A228">
        <v>4</v>
      </c>
      <c r="B228">
        <v>45388</v>
      </c>
      <c r="C228" t="str">
        <v>Joelheira Ec3360 Leo</v>
      </c>
      <c r="D228">
        <v>1</v>
      </c>
      <c r="E228" t="str">
        <v>Aleatorio</v>
      </c>
      <c r="G228">
        <v>19</v>
      </c>
      <c r="H228">
        <v>19</v>
      </c>
      <c r="I228">
        <v>40</v>
      </c>
      <c r="J228">
        <v>40</v>
      </c>
      <c r="K228" t="str">
        <v>CPF</v>
      </c>
      <c r="L228">
        <v>0.525</v>
      </c>
      <c r="M228">
        <v>21</v>
      </c>
      <c r="N228" t="str">
        <v>Transferido</v>
      </c>
    </row>
    <row r="229">
      <c r="A229">
        <v>4</v>
      </c>
      <c r="B229">
        <v>45388</v>
      </c>
      <c r="C229" t="str">
        <v>Fone Bluetooth Sem Fios P9</v>
      </c>
      <c r="D229">
        <v>1</v>
      </c>
      <c r="E229" t="str">
        <v>lucas alves (986016150)</v>
      </c>
      <c r="G229">
        <v>18.74</v>
      </c>
      <c r="H229">
        <v>18.74</v>
      </c>
      <c r="I229">
        <v>60</v>
      </c>
      <c r="J229">
        <v>60</v>
      </c>
      <c r="K229" t="str">
        <v>CPF</v>
      </c>
      <c r="L229">
        <v>0.6876666666666668</v>
      </c>
      <c r="M229">
        <v>41.260000000000005</v>
      </c>
      <c r="N229" t="str">
        <v>Transferido</v>
      </c>
    </row>
    <row r="230">
      <c r="A230">
        <v>4</v>
      </c>
      <c r="B230">
        <v>45388</v>
      </c>
      <c r="C230" t="str">
        <v>Tv box 10k ultra</v>
      </c>
      <c r="D230">
        <v>1</v>
      </c>
      <c r="E230" t="str">
        <v>Wesley</v>
      </c>
      <c r="G230">
        <v>125</v>
      </c>
      <c r="H230">
        <v>125</v>
      </c>
      <c r="I230">
        <v>202</v>
      </c>
      <c r="J230">
        <v>202</v>
      </c>
      <c r="K230" t="str">
        <v>CPF</v>
      </c>
      <c r="L230">
        <v>0.3811881188118812</v>
      </c>
      <c r="M230">
        <v>77</v>
      </c>
      <c r="N230" t="str">
        <v>Transferido</v>
      </c>
    </row>
    <row r="231">
      <c r="A231">
        <v>4</v>
      </c>
      <c r="B231">
        <v>45388</v>
      </c>
      <c r="C231" t="str">
        <v>Baralho C 2 Jogos Bar-69087</v>
      </c>
      <c r="D231">
        <v>1</v>
      </c>
      <c r="E231" t="str">
        <v>Wesley</v>
      </c>
      <c r="G231">
        <v>6</v>
      </c>
      <c r="H231">
        <v>6</v>
      </c>
      <c r="I231">
        <v>12</v>
      </c>
      <c r="J231">
        <v>12</v>
      </c>
      <c r="K231" t="str">
        <v>CPF</v>
      </c>
      <c r="L231">
        <v>0.5</v>
      </c>
      <c r="M231">
        <v>6</v>
      </c>
      <c r="N231" t="str">
        <v>Transferido</v>
      </c>
    </row>
    <row r="232">
      <c r="A232">
        <v>4</v>
      </c>
      <c r="B232">
        <v>45388</v>
      </c>
      <c r="C232" t="str">
        <v>Caixa Se Som Bluetooth 3*</v>
      </c>
      <c r="D232">
        <v>1</v>
      </c>
      <c r="E232" t="str">
        <v>Wesley</v>
      </c>
      <c r="G232">
        <v>65</v>
      </c>
      <c r="H232">
        <v>65</v>
      </c>
      <c r="I232">
        <v>100</v>
      </c>
      <c r="J232">
        <v>100</v>
      </c>
      <c r="K232" t="str">
        <v>CPF</v>
      </c>
      <c r="L232">
        <v>0.35</v>
      </c>
      <c r="M232">
        <v>35</v>
      </c>
      <c r="N232" t="str">
        <v>Transferido</v>
      </c>
    </row>
    <row r="233">
      <c r="A233">
        <v>4</v>
      </c>
      <c r="B233">
        <v>45388</v>
      </c>
      <c r="C233" t="str">
        <v>Formatação</v>
      </c>
      <c r="D233">
        <v>1</v>
      </c>
      <c r="E233" t="str">
        <v>Aleatorio</v>
      </c>
      <c r="G233">
        <v>0</v>
      </c>
      <c r="H233">
        <v>0</v>
      </c>
      <c r="I233">
        <v>50</v>
      </c>
      <c r="J233">
        <v>50</v>
      </c>
      <c r="K233" t="str">
        <v>CPF</v>
      </c>
      <c r="L233">
        <v>1</v>
      </c>
      <c r="M233">
        <v>50</v>
      </c>
      <c r="N233" t="str">
        <v>Transferido</v>
      </c>
    </row>
    <row r="234">
      <c r="A234">
        <v>4</v>
      </c>
      <c r="B234">
        <v>45388</v>
      </c>
      <c r="C234" t="str">
        <v>Fone Bluetooth Sem Fios P9</v>
      </c>
      <c r="D234">
        <v>1</v>
      </c>
      <c r="E234" t="str">
        <v>Aleatorio</v>
      </c>
      <c r="G234">
        <v>18.74</v>
      </c>
      <c r="H234">
        <v>18.74</v>
      </c>
      <c r="I234">
        <v>50</v>
      </c>
      <c r="J234">
        <v>50</v>
      </c>
      <c r="K234" t="str">
        <v>CPF</v>
      </c>
      <c r="L234">
        <v>0.6252</v>
      </c>
      <c r="M234">
        <v>31.26</v>
      </c>
      <c r="N234" t="str">
        <v>Transferido</v>
      </c>
    </row>
    <row r="235">
      <c r="A235">
        <v>4</v>
      </c>
      <c r="B235">
        <v>45388</v>
      </c>
      <c r="C235" t="str">
        <v>Camera Ip Dupla</v>
      </c>
      <c r="D235">
        <v>1</v>
      </c>
      <c r="E235" t="str">
        <v>Aleatorio</v>
      </c>
      <c r="G235">
        <v>105.175</v>
      </c>
      <c r="H235">
        <v>105.175</v>
      </c>
      <c r="I235">
        <v>210</v>
      </c>
      <c r="J235">
        <v>210</v>
      </c>
      <c r="K235" t="str">
        <v>CPF</v>
      </c>
      <c r="L235">
        <v>0.4991666666666667</v>
      </c>
      <c r="M235">
        <v>104.825</v>
      </c>
      <c r="N235" t="str">
        <v>Transferido</v>
      </c>
    </row>
    <row r="236">
      <c r="A236">
        <v>4</v>
      </c>
      <c r="B236">
        <v>45388</v>
      </c>
      <c r="C236" t="str">
        <v>Impressao Preta</v>
      </c>
      <c r="D236">
        <v>1</v>
      </c>
      <c r="E236" t="str">
        <v>Aleatorio</v>
      </c>
      <c r="G236">
        <v>0.07</v>
      </c>
      <c r="H236">
        <v>0.07</v>
      </c>
      <c r="I236">
        <v>1</v>
      </c>
      <c r="J236">
        <v>1</v>
      </c>
      <c r="K236" t="str">
        <v>CPF</v>
      </c>
      <c r="L236">
        <v>0.9299999999999999</v>
      </c>
      <c r="M236">
        <v>0.9299999999999999</v>
      </c>
      <c r="N236" t="str">
        <v>Transferido</v>
      </c>
    </row>
    <row r="237">
      <c r="A237">
        <v>4</v>
      </c>
      <c r="B237">
        <v>45391</v>
      </c>
      <c r="C237" t="str">
        <v>Garrafa Stanley 600Lm</v>
      </c>
      <c r="D237">
        <v>1</v>
      </c>
      <c r="E237" t="str">
        <v>magdar</v>
      </c>
      <c r="G237">
        <v>35</v>
      </c>
      <c r="H237">
        <v>35</v>
      </c>
      <c r="I237">
        <v>60</v>
      </c>
      <c r="J237">
        <v>60</v>
      </c>
      <c r="K237" t="str">
        <v>CPF</v>
      </c>
      <c r="L237">
        <v>0.4166666666666667</v>
      </c>
      <c r="M237">
        <v>25</v>
      </c>
      <c r="N237" t="str">
        <v>Transferido</v>
      </c>
    </row>
    <row r="238">
      <c r="A238">
        <v>4</v>
      </c>
      <c r="B238">
        <v>45391</v>
      </c>
      <c r="C238" t="str">
        <v>Impressao Preta</v>
      </c>
      <c r="D238">
        <v>1</v>
      </c>
      <c r="E238" t="str">
        <v>Aleatorio</v>
      </c>
      <c r="G238">
        <v>0.07</v>
      </c>
      <c r="H238">
        <v>0.07</v>
      </c>
      <c r="I238">
        <v>1</v>
      </c>
      <c r="J238">
        <v>1</v>
      </c>
      <c r="K238" t="str">
        <v>CPF</v>
      </c>
      <c r="L238">
        <v>0.9299999999999999</v>
      </c>
      <c r="M238">
        <v>0.9299999999999999</v>
      </c>
      <c r="N238" t="str">
        <v>Transferido</v>
      </c>
    </row>
    <row r="239">
      <c r="A239">
        <v>4</v>
      </c>
      <c r="B239">
        <v>45393</v>
      </c>
      <c r="C239" t="str">
        <v>Caixa De Som Inova Kv-88631</v>
      </c>
      <c r="D239">
        <v>1</v>
      </c>
      <c r="E239" t="str">
        <v>Cliente maria</v>
      </c>
      <c r="G239">
        <v>27.5</v>
      </c>
      <c r="H239">
        <v>27.5</v>
      </c>
      <c r="I239">
        <v>50</v>
      </c>
      <c r="J239">
        <v>50</v>
      </c>
      <c r="K239" t="str">
        <v>CPF</v>
      </c>
      <c r="L239">
        <v>0.45</v>
      </c>
      <c r="M239">
        <v>22.5</v>
      </c>
      <c r="N239" t="str">
        <v>Transferido</v>
      </c>
    </row>
    <row r="240">
      <c r="A240">
        <v>4</v>
      </c>
      <c r="B240">
        <v>45393</v>
      </c>
      <c r="C240" t="str">
        <v>Caixa de som id-7224u</v>
      </c>
      <c r="D240">
        <v>1</v>
      </c>
      <c r="E240" t="str">
        <v>Cliente maria</v>
      </c>
      <c r="G240">
        <v>30</v>
      </c>
      <c r="H240">
        <v>30</v>
      </c>
      <c r="I240">
        <v>60</v>
      </c>
      <c r="J240">
        <v>60</v>
      </c>
      <c r="K240" t="str">
        <v>CPF</v>
      </c>
      <c r="L240">
        <v>0.5</v>
      </c>
      <c r="M240">
        <v>30</v>
      </c>
      <c r="N240" t="str">
        <v>Transferido</v>
      </c>
    </row>
    <row r="241">
      <c r="A241">
        <v>4</v>
      </c>
      <c r="B241">
        <v>45393</v>
      </c>
      <c r="C241" t="str">
        <v>Climatizador Utra Air Cooler</v>
      </c>
      <c r="D241">
        <v>1</v>
      </c>
      <c r="E241" t="str">
        <v>Cliente maria</v>
      </c>
      <c r="G241">
        <v>50</v>
      </c>
      <c r="H241">
        <v>50</v>
      </c>
      <c r="I241">
        <v>70</v>
      </c>
      <c r="J241">
        <v>70</v>
      </c>
      <c r="K241" t="str">
        <v>CPF</v>
      </c>
      <c r="L241">
        <v>0.2857142857142857</v>
      </c>
      <c r="M241">
        <v>20</v>
      </c>
      <c r="N241" t="str">
        <v>Transferido</v>
      </c>
    </row>
    <row r="242">
      <c r="A242">
        <v>4</v>
      </c>
      <c r="B242">
        <v>45393</v>
      </c>
      <c r="C242" t="str">
        <v>Cabo Colorido 2 Metros Tipo C</v>
      </c>
      <c r="D242">
        <v>2</v>
      </c>
      <c r="E242" t="str">
        <v>Cliente maria</v>
      </c>
      <c r="G242">
        <v>5.5</v>
      </c>
      <c r="H242">
        <v>11</v>
      </c>
      <c r="I242">
        <v>10</v>
      </c>
      <c r="J242">
        <v>20</v>
      </c>
      <c r="K242" t="str">
        <v>CPF</v>
      </c>
      <c r="L242">
        <v>0.45</v>
      </c>
      <c r="M242">
        <v>9</v>
      </c>
      <c r="N242" t="str">
        <v>Transferido</v>
      </c>
    </row>
    <row r="243">
      <c r="A243">
        <v>4</v>
      </c>
      <c r="B243">
        <v>45393</v>
      </c>
      <c r="C243" t="str">
        <v>Pelicula 3D</v>
      </c>
      <c r="D243">
        <v>1</v>
      </c>
      <c r="E243" t="str">
        <v>Aleatorio</v>
      </c>
      <c r="G243">
        <v>3</v>
      </c>
      <c r="H243">
        <v>3</v>
      </c>
      <c r="I243">
        <v>15</v>
      </c>
      <c r="J243">
        <v>15</v>
      </c>
      <c r="K243" t="str">
        <v>CPF</v>
      </c>
      <c r="L243">
        <v>0.8</v>
      </c>
      <c r="M243">
        <v>12</v>
      </c>
      <c r="N243" t="str">
        <v>Transferido</v>
      </c>
    </row>
    <row r="244">
      <c r="A244">
        <v>4</v>
      </c>
      <c r="B244">
        <v>45393</v>
      </c>
      <c r="C244" t="str">
        <v>Amolador de faca</v>
      </c>
      <c r="D244">
        <v>1</v>
      </c>
      <c r="E244" t="str">
        <v>Wn loja</v>
      </c>
      <c r="G244">
        <v>8</v>
      </c>
      <c r="H244">
        <v>8</v>
      </c>
      <c r="I244">
        <v>15</v>
      </c>
      <c r="J244">
        <v>15</v>
      </c>
      <c r="K244" t="str">
        <v>CPF</v>
      </c>
      <c r="L244">
        <v>0.4666666666666667</v>
      </c>
      <c r="M244">
        <v>7</v>
      </c>
      <c r="N244" t="str">
        <v>Transferido</v>
      </c>
    </row>
    <row r="245">
      <c r="A245">
        <v>4</v>
      </c>
      <c r="B245">
        <v>45394</v>
      </c>
      <c r="C245" t="str">
        <v>Sacola 49x42x12cm Colorida</v>
      </c>
      <c r="D245">
        <v>1</v>
      </c>
      <c r="E245" t="str">
        <v>Aleatorio</v>
      </c>
      <c r="G245">
        <v>3.3</v>
      </c>
      <c r="H245">
        <v>3.3</v>
      </c>
      <c r="I245">
        <v>10</v>
      </c>
      <c r="J245">
        <v>10</v>
      </c>
      <c r="K245" t="str">
        <v>CPF</v>
      </c>
      <c r="L245">
        <v>0.67</v>
      </c>
      <c r="M245">
        <v>6.7</v>
      </c>
      <c r="N245" t="str">
        <v>Transferido</v>
      </c>
    </row>
    <row r="246">
      <c r="A246">
        <v>4</v>
      </c>
      <c r="B246">
        <v>45394</v>
      </c>
      <c r="C246" t="str">
        <v>Xerox Preta</v>
      </c>
      <c r="D246">
        <v>2</v>
      </c>
      <c r="E246" t="str">
        <v>Aleatorio</v>
      </c>
      <c r="G246">
        <v>0.05</v>
      </c>
      <c r="H246">
        <v>0.1</v>
      </c>
      <c r="I246">
        <v>1</v>
      </c>
      <c r="J246">
        <v>2</v>
      </c>
      <c r="K246" t="str">
        <v>CPF</v>
      </c>
      <c r="L246">
        <v>0.95</v>
      </c>
      <c r="M246">
        <v>1.9</v>
      </c>
      <c r="N246" t="str">
        <v>Transferido</v>
      </c>
    </row>
    <row r="247">
      <c r="A247">
        <v>4</v>
      </c>
      <c r="B247">
        <v>45394</v>
      </c>
      <c r="C247" t="str">
        <v>Suporte Veicular Retrovisor B-Max</v>
      </c>
      <c r="D247">
        <v>1</v>
      </c>
      <c r="E247" t="str">
        <v>Aleatorio</v>
      </c>
      <c r="G247">
        <v>11</v>
      </c>
      <c r="H247">
        <v>11</v>
      </c>
      <c r="I247">
        <v>30</v>
      </c>
      <c r="J247">
        <v>30</v>
      </c>
      <c r="K247" t="str">
        <v>CPF</v>
      </c>
      <c r="L247">
        <v>0.6333333333333333</v>
      </c>
      <c r="M247">
        <v>19</v>
      </c>
      <c r="N247" t="str">
        <v>Transferido</v>
      </c>
    </row>
    <row r="248">
      <c r="A248">
        <v>4</v>
      </c>
      <c r="B248">
        <v>45395</v>
      </c>
      <c r="C248" t="str">
        <v>Fone De Ouvido P3 Fon8619</v>
      </c>
      <c r="D248">
        <v>1</v>
      </c>
      <c r="E248" t="str">
        <v>Aleatorio</v>
      </c>
      <c r="G248">
        <v>18</v>
      </c>
      <c r="H248">
        <v>18</v>
      </c>
      <c r="I248">
        <v>55</v>
      </c>
      <c r="J248">
        <v>55</v>
      </c>
      <c r="K248" t="str">
        <v>CNPJ</v>
      </c>
      <c r="L248">
        <v>0.6727272727272727</v>
      </c>
      <c r="M248">
        <v>37</v>
      </c>
      <c r="N248" t="str">
        <v>Transferido</v>
      </c>
    </row>
    <row r="249">
      <c r="A249">
        <v>4</v>
      </c>
      <c r="B249">
        <v>45395</v>
      </c>
      <c r="C249" t="str">
        <v>F9 Fones De Ouvido</v>
      </c>
      <c r="D249">
        <v>1</v>
      </c>
      <c r="E249" t="str">
        <v>Aleatorio</v>
      </c>
      <c r="G249">
        <v>15</v>
      </c>
      <c r="H249">
        <v>15</v>
      </c>
      <c r="I249">
        <v>60</v>
      </c>
      <c r="J249">
        <v>60</v>
      </c>
      <c r="K249" t="str">
        <v>CPF</v>
      </c>
      <c r="L249">
        <v>0.75</v>
      </c>
      <c r="M249">
        <v>45</v>
      </c>
      <c r="N249" t="str">
        <v>Transferido</v>
      </c>
    </row>
    <row r="250">
      <c r="A250">
        <v>4</v>
      </c>
      <c r="B250">
        <v>45395</v>
      </c>
      <c r="C250" t="str">
        <v>Rosa lampada</v>
      </c>
      <c r="D250">
        <v>1</v>
      </c>
      <c r="E250" t="str">
        <v>jair</v>
      </c>
      <c r="G250">
        <v>0</v>
      </c>
      <c r="H250">
        <v>0</v>
      </c>
      <c r="I250">
        <v>25</v>
      </c>
      <c r="J250">
        <v>25</v>
      </c>
      <c r="K250" t="str">
        <v>CPF</v>
      </c>
      <c r="L250">
        <v>1</v>
      </c>
      <c r="M250">
        <v>25</v>
      </c>
      <c r="N250" t="str">
        <v>Transferido</v>
      </c>
    </row>
    <row r="251">
      <c r="A251">
        <v>4</v>
      </c>
      <c r="B251">
        <v>45397</v>
      </c>
      <c r="C251" t="str">
        <v>Ralador de legumes diagonal</v>
      </c>
      <c r="D251">
        <v>1</v>
      </c>
      <c r="E251" t="str">
        <v>Wn loja</v>
      </c>
      <c r="G251">
        <v>43</v>
      </c>
      <c r="H251">
        <v>43</v>
      </c>
      <c r="I251">
        <v>70</v>
      </c>
      <c r="J251">
        <v>70</v>
      </c>
      <c r="K251" t="str">
        <v>CPF</v>
      </c>
      <c r="L251">
        <v>0.38571428571428573</v>
      </c>
      <c r="M251">
        <v>27</v>
      </c>
      <c r="N251" t="str">
        <v>Transferido</v>
      </c>
    </row>
    <row r="252">
      <c r="A252">
        <v>4</v>
      </c>
      <c r="B252">
        <v>45427</v>
      </c>
      <c r="C252" t="str">
        <v>Copo Stanley 500Ml</v>
      </c>
      <c r="D252">
        <v>1</v>
      </c>
      <c r="E252" t="str">
        <v>lojoas</v>
      </c>
      <c r="G252">
        <v>20</v>
      </c>
      <c r="H252">
        <v>20</v>
      </c>
      <c r="I252">
        <v>35</v>
      </c>
      <c r="J252">
        <v>35</v>
      </c>
      <c r="K252" t="str">
        <v>CPF</v>
      </c>
      <c r="L252">
        <v>0.42857142857142855</v>
      </c>
      <c r="M252">
        <v>15</v>
      </c>
      <c r="N252" t="str">
        <v>Transferido</v>
      </c>
    </row>
    <row r="253">
      <c r="A253">
        <v>4</v>
      </c>
      <c r="B253">
        <v>45427</v>
      </c>
      <c r="C253" t="str">
        <v>Fonte tv box 5v</v>
      </c>
      <c r="D253">
        <v>1</v>
      </c>
      <c r="E253" t="str">
        <v>Aleatorio</v>
      </c>
      <c r="G253">
        <v>7</v>
      </c>
      <c r="H253">
        <v>7</v>
      </c>
      <c r="I253">
        <v>15</v>
      </c>
      <c r="J253">
        <v>15</v>
      </c>
      <c r="K253" t="str">
        <v>CPF</v>
      </c>
      <c r="L253">
        <v>0.5333333333333333</v>
      </c>
      <c r="M253">
        <v>8</v>
      </c>
      <c r="N253" t="str">
        <v>Transferido</v>
      </c>
    </row>
    <row r="254">
      <c r="A254">
        <v>4</v>
      </c>
      <c r="B254">
        <v>45427</v>
      </c>
      <c r="C254" t="str">
        <v>Pelicula 3D</v>
      </c>
      <c r="D254">
        <v>1</v>
      </c>
      <c r="E254" t="str">
        <v>Aleatorio</v>
      </c>
      <c r="G254">
        <v>3</v>
      </c>
      <c r="H254">
        <v>3</v>
      </c>
      <c r="I254">
        <v>15</v>
      </c>
      <c r="J254">
        <v>15</v>
      </c>
      <c r="K254" t="str">
        <v>CPF</v>
      </c>
      <c r="L254">
        <v>0.8</v>
      </c>
      <c r="M254">
        <v>12</v>
      </c>
      <c r="N254" t="str">
        <v>Transferido</v>
      </c>
    </row>
    <row r="255">
      <c r="A255">
        <v>4</v>
      </c>
      <c r="B255">
        <v>45398</v>
      </c>
      <c r="C255" t="str">
        <v>Pilha Aaa Cartela</v>
      </c>
      <c r="D255">
        <v>1</v>
      </c>
      <c r="E255" t="str">
        <v>remedio</v>
      </c>
      <c r="G255">
        <v>1.2</v>
      </c>
      <c r="H255">
        <v>1.2</v>
      </c>
      <c r="I255">
        <v>4</v>
      </c>
      <c r="J255">
        <v>4</v>
      </c>
      <c r="K255" t="str">
        <v>CPF</v>
      </c>
      <c r="L255">
        <v>0.7</v>
      </c>
      <c r="M255">
        <v>2.8</v>
      </c>
      <c r="N255" t="str">
        <v>Transferido</v>
      </c>
    </row>
    <row r="256">
      <c r="A256">
        <v>4</v>
      </c>
      <c r="B256">
        <v>45399</v>
      </c>
      <c r="C256" t="str">
        <v>Carregador Veicular L01-3</v>
      </c>
      <c r="D256">
        <v>1</v>
      </c>
      <c r="E256" t="str">
        <v>Aleatorio</v>
      </c>
      <c r="G256">
        <v>15</v>
      </c>
      <c r="H256">
        <v>15</v>
      </c>
      <c r="I256">
        <v>25</v>
      </c>
      <c r="J256">
        <v>25</v>
      </c>
      <c r="K256" t="str">
        <v>CPF</v>
      </c>
      <c r="L256">
        <v>0.4</v>
      </c>
      <c r="M256">
        <v>10</v>
      </c>
      <c r="N256" t="str">
        <v>Transferido</v>
      </c>
    </row>
    <row r="257">
      <c r="A257">
        <v>4</v>
      </c>
      <c r="B257">
        <v>45399</v>
      </c>
      <c r="C257" t="str">
        <v>Xerox Preta</v>
      </c>
      <c r="D257">
        <v>1</v>
      </c>
      <c r="E257" t="str">
        <v>Aleatorio</v>
      </c>
      <c r="G257">
        <v>0.05</v>
      </c>
      <c r="H257">
        <v>0.05</v>
      </c>
      <c r="I257">
        <v>1</v>
      </c>
      <c r="J257">
        <v>1</v>
      </c>
      <c r="K257" t="str">
        <v>CPF</v>
      </c>
      <c r="L257">
        <v>0.95</v>
      </c>
      <c r="M257">
        <v>0.95</v>
      </c>
      <c r="N257" t="str">
        <v>Transferido</v>
      </c>
    </row>
    <row r="258">
      <c r="A258">
        <v>4</v>
      </c>
      <c r="B258">
        <v>45399</v>
      </c>
      <c r="C258" t="str">
        <v>Domino Lata Leo</v>
      </c>
      <c r="D258">
        <v>1</v>
      </c>
      <c r="E258" t="str">
        <v>Aleatorio</v>
      </c>
      <c r="G258">
        <v>25</v>
      </c>
      <c r="H258">
        <v>25</v>
      </c>
      <c r="I258">
        <v>30</v>
      </c>
      <c r="J258">
        <v>30</v>
      </c>
      <c r="K258" t="str">
        <v>CPF</v>
      </c>
      <c r="L258">
        <v>0.16666666666666666</v>
      </c>
      <c r="M258">
        <v>5</v>
      </c>
      <c r="N258" t="str">
        <v>Transferido</v>
      </c>
    </row>
    <row r="259">
      <c r="A259">
        <v>4</v>
      </c>
      <c r="B259">
        <v>45400</v>
      </c>
      <c r="C259" t="str">
        <v>Cabo Kingo Iphone 1M</v>
      </c>
      <c r="D259">
        <v>1</v>
      </c>
      <c r="E259" t="str">
        <v>Aleatorio</v>
      </c>
      <c r="G259">
        <v>7</v>
      </c>
      <c r="H259">
        <v>7</v>
      </c>
      <c r="I259">
        <v>15</v>
      </c>
      <c r="J259">
        <v>15</v>
      </c>
      <c r="K259" t="str">
        <v>CPF</v>
      </c>
      <c r="L259">
        <v>0.5333333333333333</v>
      </c>
      <c r="M259">
        <v>8</v>
      </c>
      <c r="N259" t="str">
        <v>Transferido</v>
      </c>
    </row>
    <row r="260">
      <c r="A260">
        <v>4</v>
      </c>
      <c r="B260">
        <v>45402</v>
      </c>
      <c r="C260" t="str">
        <v xml:space="preserve">Pistola Lança Bolhas 8 Furos Mini Gun Brinquedo </v>
      </c>
      <c r="D260">
        <v>1</v>
      </c>
      <c r="E260" t="str">
        <v>Aleatorio</v>
      </c>
      <c r="G260">
        <v>15</v>
      </c>
      <c r="H260">
        <v>15</v>
      </c>
      <c r="I260">
        <v>40</v>
      </c>
      <c r="J260">
        <v>40</v>
      </c>
      <c r="K260" t="str">
        <v>CNPJ</v>
      </c>
      <c r="L260">
        <v>0.625</v>
      </c>
      <c r="M260">
        <v>25</v>
      </c>
      <c r="N260" t="str">
        <v>Transferido</v>
      </c>
    </row>
    <row r="261">
      <c r="A261">
        <v>4</v>
      </c>
      <c r="B261">
        <v>45404</v>
      </c>
      <c r="C261" t="str">
        <v xml:space="preserve">Luvinha de dedo </v>
      </c>
      <c r="D261">
        <v>1</v>
      </c>
      <c r="E261" t="str">
        <v>Aleatorio</v>
      </c>
      <c r="G261">
        <v>1</v>
      </c>
      <c r="H261">
        <v>1</v>
      </c>
      <c r="I261">
        <v>10</v>
      </c>
      <c r="J261">
        <v>10</v>
      </c>
      <c r="K261" t="str">
        <v>CPF</v>
      </c>
      <c r="L261">
        <v>0.9</v>
      </c>
      <c r="M261">
        <v>9</v>
      </c>
      <c r="N261" t="str">
        <v>Transferido</v>
      </c>
    </row>
    <row r="262">
      <c r="A262">
        <v>4</v>
      </c>
      <c r="B262">
        <v>45404</v>
      </c>
      <c r="C262" t="str">
        <v>Balança 10kg</v>
      </c>
      <c r="D262">
        <v>1</v>
      </c>
      <c r="E262" t="str">
        <v>matheus</v>
      </c>
      <c r="G262">
        <v>14</v>
      </c>
      <c r="H262">
        <v>14</v>
      </c>
      <c r="I262">
        <v>30</v>
      </c>
      <c r="J262">
        <v>30</v>
      </c>
      <c r="K262" t="str">
        <v>CPF</v>
      </c>
      <c r="L262">
        <v>0.5333333333333333</v>
      </c>
      <c r="M262">
        <v>16</v>
      </c>
      <c r="N262" t="str">
        <v>Transferido</v>
      </c>
    </row>
    <row r="263">
      <c r="A263">
        <v>4</v>
      </c>
      <c r="B263">
        <v>45404</v>
      </c>
      <c r="C263" t="str">
        <v>Cabo Spartan V8</v>
      </c>
      <c r="D263">
        <v>1</v>
      </c>
      <c r="E263" t="str">
        <v>SUL PRATAS</v>
      </c>
      <c r="G263">
        <v>4.5</v>
      </c>
      <c r="H263">
        <v>4.5</v>
      </c>
      <c r="I263">
        <v>10</v>
      </c>
      <c r="J263">
        <v>10</v>
      </c>
      <c r="K263" t="str">
        <v>CPF</v>
      </c>
      <c r="L263">
        <v>0.55</v>
      </c>
      <c r="M263">
        <v>5.5</v>
      </c>
      <c r="N263" t="str">
        <v>Transferido</v>
      </c>
    </row>
    <row r="264">
      <c r="A264">
        <v>4</v>
      </c>
      <c r="B264">
        <v>45404</v>
      </c>
      <c r="C264" t="str">
        <v xml:space="preserve">Receptor bluetooth </v>
      </c>
      <c r="D264">
        <v>1</v>
      </c>
      <c r="E264" t="str">
        <v>Aleatorio</v>
      </c>
      <c r="G264">
        <v>5.5</v>
      </c>
      <c r="H264">
        <v>5.5</v>
      </c>
      <c r="I264">
        <v>20</v>
      </c>
      <c r="J264">
        <v>20</v>
      </c>
      <c r="K264" t="str">
        <v>CNPJ</v>
      </c>
      <c r="L264">
        <v>0.725</v>
      </c>
      <c r="M264">
        <v>14.5</v>
      </c>
      <c r="N264" t="str">
        <v>Transferido</v>
      </c>
    </row>
    <row r="265">
      <c r="A265">
        <v>4</v>
      </c>
      <c r="B265">
        <v>45405</v>
      </c>
      <c r="C265" t="str">
        <v>Carregador Iphone 20W</v>
      </c>
      <c r="D265">
        <v>1</v>
      </c>
      <c r="E265" t="str">
        <v>Aleatorio</v>
      </c>
      <c r="G265" t="str">
        <v>0</v>
      </c>
      <c r="H265">
        <v>0</v>
      </c>
      <c r="I265">
        <v>50</v>
      </c>
      <c r="J265">
        <v>50</v>
      </c>
      <c r="K265" t="str">
        <v>CPF</v>
      </c>
      <c r="L265">
        <v>1</v>
      </c>
      <c r="M265">
        <v>50</v>
      </c>
      <c r="N265" t="str">
        <v>Transferido</v>
      </c>
    </row>
    <row r="266">
      <c r="A266">
        <v>4</v>
      </c>
      <c r="B266">
        <v>45406</v>
      </c>
      <c r="C266" t="str">
        <v>Impressao Preta</v>
      </c>
      <c r="D266">
        <v>1</v>
      </c>
      <c r="E266" t="str">
        <v>Aleatorio</v>
      </c>
      <c r="G266">
        <v>0.07</v>
      </c>
      <c r="H266">
        <v>0.07</v>
      </c>
      <c r="I266">
        <v>1</v>
      </c>
      <c r="J266">
        <v>1</v>
      </c>
      <c r="K266" t="str">
        <v>CPF</v>
      </c>
      <c r="L266">
        <v>0.9299999999999999</v>
      </c>
      <c r="M266">
        <v>0.9299999999999999</v>
      </c>
      <c r="N266" t="str">
        <v>Transferido</v>
      </c>
    </row>
    <row r="267">
      <c r="A267">
        <v>4</v>
      </c>
      <c r="B267">
        <v>45406</v>
      </c>
      <c r="C267" t="str">
        <v>Impressao Preta</v>
      </c>
      <c r="D267">
        <v>8</v>
      </c>
      <c r="E267" t="str">
        <v>Aleatorio</v>
      </c>
      <c r="G267">
        <v>0.07</v>
      </c>
      <c r="H267">
        <v>0.56</v>
      </c>
      <c r="I267">
        <v>1</v>
      </c>
      <c r="J267">
        <v>8</v>
      </c>
      <c r="K267" t="str">
        <v>CPF</v>
      </c>
      <c r="L267">
        <v>0.9299999999999999</v>
      </c>
      <c r="M267">
        <v>7.4399999999999995</v>
      </c>
      <c r="N267" t="str">
        <v>Transferido</v>
      </c>
    </row>
    <row r="268">
      <c r="A268">
        <v>4</v>
      </c>
      <c r="B268">
        <v>45406</v>
      </c>
      <c r="C268" t="str">
        <v xml:space="preserve">Esfregão Rodo Magico Mop Flat Retrátil 360° Com Refil 134 Cm </v>
      </c>
      <c r="D268">
        <v>1</v>
      </c>
      <c r="E268" t="str">
        <v>Aleatorio</v>
      </c>
      <c r="G268">
        <v>25</v>
      </c>
      <c r="H268">
        <v>25</v>
      </c>
      <c r="I268">
        <v>65</v>
      </c>
      <c r="J268">
        <v>65</v>
      </c>
      <c r="K268" t="str">
        <v>CPF</v>
      </c>
      <c r="L268">
        <v>0.6153846153846154</v>
      </c>
      <c r="M268">
        <v>40</v>
      </c>
      <c r="N268" t="str">
        <v>Transferido</v>
      </c>
    </row>
    <row r="269">
      <c r="A269">
        <v>4</v>
      </c>
      <c r="B269">
        <v>45406</v>
      </c>
      <c r="C269" t="str">
        <v xml:space="preserve">Cartão De Memoria 32Gb </v>
      </c>
      <c r="D269">
        <v>1</v>
      </c>
      <c r="E269" t="str">
        <v>Nudes</v>
      </c>
      <c r="G269">
        <v>23.5</v>
      </c>
      <c r="H269">
        <v>23.5</v>
      </c>
      <c r="I269">
        <v>35</v>
      </c>
      <c r="J269">
        <v>35</v>
      </c>
      <c r="K269" t="str">
        <v>CPF</v>
      </c>
      <c r="L269">
        <v>0.32857142857142857</v>
      </c>
      <c r="M269">
        <v>11.5</v>
      </c>
      <c r="N269" t="str">
        <v>Transferido</v>
      </c>
    </row>
    <row r="270">
      <c r="A270">
        <v>4</v>
      </c>
      <c r="B270">
        <v>45406</v>
      </c>
      <c r="C270" t="str">
        <v>Charge 3+ Leo</v>
      </c>
      <c r="D270">
        <v>1</v>
      </c>
      <c r="E270" t="str">
        <v>Nudes</v>
      </c>
      <c r="G270">
        <v>55</v>
      </c>
      <c r="H270">
        <v>55</v>
      </c>
      <c r="I270">
        <v>65</v>
      </c>
      <c r="J270">
        <v>65</v>
      </c>
      <c r="K270" t="str">
        <v>CPF</v>
      </c>
      <c r="L270">
        <v>0.15384615384615385</v>
      </c>
      <c r="M270">
        <v>10</v>
      </c>
      <c r="N270" t="str">
        <v>Transferido</v>
      </c>
    </row>
    <row r="271">
      <c r="A271">
        <v>4</v>
      </c>
      <c r="B271">
        <v>45406</v>
      </c>
      <c r="C271" t="str">
        <v>Fone Pmcell Fo-11</v>
      </c>
      <c r="D271">
        <v>1</v>
      </c>
      <c r="E271" t="str">
        <v>Nudes</v>
      </c>
      <c r="G271">
        <v>3.5</v>
      </c>
      <c r="H271">
        <v>3.5</v>
      </c>
      <c r="I271">
        <v>10</v>
      </c>
      <c r="J271">
        <v>10</v>
      </c>
      <c r="K271" t="str">
        <v>CPF</v>
      </c>
      <c r="L271">
        <v>0.65</v>
      </c>
      <c r="M271">
        <v>6.5</v>
      </c>
      <c r="N271" t="str">
        <v>Transferido</v>
      </c>
    </row>
    <row r="272">
      <c r="A272">
        <v>4</v>
      </c>
      <c r="B272">
        <v>45406</v>
      </c>
      <c r="C272" t="str">
        <v>Caixa de som md-12268 leds</v>
      </c>
      <c r="D272">
        <v>1</v>
      </c>
      <c r="E272" t="str">
        <v>janete</v>
      </c>
      <c r="G272">
        <v>122</v>
      </c>
      <c r="H272">
        <v>122</v>
      </c>
      <c r="I272">
        <v>190</v>
      </c>
      <c r="J272">
        <v>190</v>
      </c>
      <c r="K272" t="str">
        <v>CPF</v>
      </c>
      <c r="L272">
        <v>0.35789473684210527</v>
      </c>
      <c r="M272">
        <v>68</v>
      </c>
      <c r="N272" t="str">
        <v>Transferido</v>
      </c>
    </row>
    <row r="273">
      <c r="A273">
        <v>4</v>
      </c>
      <c r="B273">
        <v>45408</v>
      </c>
      <c r="C273" t="str">
        <v>Formatação</v>
      </c>
      <c r="D273">
        <v>1</v>
      </c>
      <c r="E273" t="str">
        <v>tauan</v>
      </c>
      <c r="G273">
        <v>0</v>
      </c>
      <c r="H273">
        <v>0</v>
      </c>
      <c r="I273">
        <v>60</v>
      </c>
      <c r="J273">
        <v>60</v>
      </c>
      <c r="K273" t="str">
        <v>CPF</v>
      </c>
      <c r="L273">
        <v>1</v>
      </c>
      <c r="M273">
        <v>60</v>
      </c>
      <c r="N273" t="str">
        <v>Transferido</v>
      </c>
    </row>
    <row r="274">
      <c r="A274">
        <v>4</v>
      </c>
      <c r="B274">
        <v>45408</v>
      </c>
      <c r="C274" t="str">
        <v>Impressao Preta</v>
      </c>
      <c r="D274">
        <v>7</v>
      </c>
      <c r="E274" t="str">
        <v>Aleatorio</v>
      </c>
      <c r="G274">
        <v>0.07</v>
      </c>
      <c r="H274">
        <v>0.49000000000000005</v>
      </c>
      <c r="I274">
        <v>1</v>
      </c>
      <c r="J274">
        <v>7</v>
      </c>
      <c r="K274" t="str">
        <v>CPF</v>
      </c>
      <c r="L274">
        <v>0.9299999999999999</v>
      </c>
      <c r="M274">
        <v>6.51</v>
      </c>
      <c r="N274" t="str">
        <v>Transferido</v>
      </c>
    </row>
    <row r="275">
      <c r="A275">
        <v>4</v>
      </c>
      <c r="B275">
        <v>45408</v>
      </c>
      <c r="C275" t="str">
        <v>Impressao Preta</v>
      </c>
      <c r="D275">
        <v>5</v>
      </c>
      <c r="E275" t="str">
        <v>Aleatorio</v>
      </c>
      <c r="G275">
        <v>0.07</v>
      </c>
      <c r="H275">
        <v>0.35000000000000003</v>
      </c>
      <c r="I275">
        <v>1</v>
      </c>
      <c r="J275">
        <v>5</v>
      </c>
      <c r="K275" t="str">
        <v>CPF</v>
      </c>
      <c r="L275">
        <v>0.93</v>
      </c>
      <c r="M275">
        <v>4.65</v>
      </c>
      <c r="N275" t="str">
        <v>Transferido</v>
      </c>
    </row>
    <row r="276">
      <c r="A276">
        <v>4</v>
      </c>
      <c r="B276">
        <v>45408</v>
      </c>
      <c r="C276" t="str">
        <v>Garrafa 3 In 1 Colorida</v>
      </c>
      <c r="D276">
        <v>1</v>
      </c>
      <c r="E276" t="str">
        <v>Aleatorio</v>
      </c>
      <c r="G276">
        <v>22</v>
      </c>
      <c r="H276">
        <v>22</v>
      </c>
      <c r="I276">
        <v>40</v>
      </c>
      <c r="J276">
        <v>40</v>
      </c>
      <c r="K276" t="str">
        <v>CPF</v>
      </c>
      <c r="L276">
        <v>0.45</v>
      </c>
      <c r="M276">
        <v>18</v>
      </c>
      <c r="N276" t="str">
        <v>Transferido</v>
      </c>
    </row>
    <row r="277">
      <c r="A277">
        <v>4</v>
      </c>
      <c r="B277">
        <v>45408</v>
      </c>
      <c r="C277" t="str">
        <v>Cooler table - suporte notbook</v>
      </c>
      <c r="D277">
        <v>1</v>
      </c>
      <c r="E277" t="str">
        <v>tauan</v>
      </c>
      <c r="G277">
        <v>25</v>
      </c>
      <c r="H277">
        <v>25</v>
      </c>
      <c r="I277">
        <v>60</v>
      </c>
      <c r="J277">
        <v>60</v>
      </c>
      <c r="K277" t="str">
        <v>CPF</v>
      </c>
      <c r="L277">
        <v>0.5833333333333334</v>
      </c>
      <c r="M277">
        <v>35</v>
      </c>
      <c r="N277" t="str">
        <v>Transferido</v>
      </c>
    </row>
    <row r="278">
      <c r="A278">
        <v>4</v>
      </c>
      <c r="B278">
        <v>45409</v>
      </c>
      <c r="C278" t="str">
        <v xml:space="preserve">Carregador Completo Spartan Tc - Cw-301 </v>
      </c>
      <c r="D278">
        <v>1</v>
      </c>
      <c r="E278" t="str">
        <v>Aleatorio</v>
      </c>
      <c r="G278">
        <v>11</v>
      </c>
      <c r="H278">
        <v>11</v>
      </c>
      <c r="I278">
        <v>25</v>
      </c>
      <c r="J278">
        <v>25</v>
      </c>
      <c r="K278" t="str">
        <v>CPF</v>
      </c>
      <c r="L278">
        <v>0.56</v>
      </c>
      <c r="M278">
        <v>14</v>
      </c>
      <c r="N278" t="str">
        <v>Transferido</v>
      </c>
    </row>
    <row r="279">
      <c r="A279">
        <v>4</v>
      </c>
      <c r="B279">
        <v>45409</v>
      </c>
      <c r="C279" t="str">
        <v xml:space="preserve">Carregador Completo Spartan Tc - Cw-301 </v>
      </c>
      <c r="D279">
        <v>1</v>
      </c>
      <c r="E279" t="str">
        <v>Aleatorio</v>
      </c>
      <c r="G279">
        <v>11</v>
      </c>
      <c r="H279">
        <v>11</v>
      </c>
      <c r="I279">
        <v>25</v>
      </c>
      <c r="J279">
        <v>25</v>
      </c>
      <c r="L279">
        <v>0.56</v>
      </c>
      <c r="M279">
        <v>14</v>
      </c>
      <c r="N279" t="str">
        <v>Ainda não</v>
      </c>
    </row>
    <row r="280">
      <c r="A280">
        <v>4</v>
      </c>
      <c r="B280">
        <v>45409</v>
      </c>
      <c r="C280" t="str">
        <v>Cabo Kingo Tc 1M</v>
      </c>
      <c r="D280">
        <v>1</v>
      </c>
      <c r="E280" t="str">
        <v>Aleatorio</v>
      </c>
      <c r="G280">
        <v>7</v>
      </c>
      <c r="H280">
        <v>7</v>
      </c>
      <c r="I280">
        <v>15</v>
      </c>
      <c r="J280">
        <v>15</v>
      </c>
      <c r="L280">
        <v>0.5333333333333333</v>
      </c>
      <c r="M280">
        <v>8</v>
      </c>
      <c r="N280" t="str">
        <v>Ainda não</v>
      </c>
    </row>
    <row r="281">
      <c r="A281">
        <v>4</v>
      </c>
      <c r="B281">
        <v>45409</v>
      </c>
      <c r="C281" t="str">
        <v>Camera Ip Dupla</v>
      </c>
      <c r="D281">
        <v>1</v>
      </c>
      <c r="E281" t="str">
        <v>Aleatorio</v>
      </c>
      <c r="G281">
        <v>105.175</v>
      </c>
      <c r="H281">
        <v>105.175</v>
      </c>
      <c r="I281">
        <v>200</v>
      </c>
      <c r="J281">
        <v>200</v>
      </c>
      <c r="L281">
        <v>0.474125</v>
      </c>
      <c r="M281">
        <v>94.825</v>
      </c>
      <c r="N281" t="str">
        <v>Transferido</v>
      </c>
    </row>
    <row r="282">
      <c r="A282">
        <v>4</v>
      </c>
      <c r="B282">
        <v>45409</v>
      </c>
      <c r="C282" t="str">
        <v>Capinha</v>
      </c>
      <c r="D282">
        <v>1</v>
      </c>
      <c r="E282" t="str">
        <v>Aleatorio</v>
      </c>
      <c r="G282">
        <v>3</v>
      </c>
      <c r="H282">
        <v>3</v>
      </c>
      <c r="I282">
        <v>15</v>
      </c>
      <c r="J282">
        <v>15</v>
      </c>
      <c r="L282">
        <v>0.8</v>
      </c>
      <c r="M282">
        <v>12</v>
      </c>
      <c r="N282" t="str">
        <v>Ainda não</v>
      </c>
    </row>
    <row r="283">
      <c r="A283">
        <v>4</v>
      </c>
      <c r="B283">
        <v>45409</v>
      </c>
      <c r="C283" t="str">
        <v>Pelicula Privacidade</v>
      </c>
      <c r="D283">
        <v>1</v>
      </c>
      <c r="E283" t="str">
        <v>Aleatorio</v>
      </c>
      <c r="G283">
        <v>6</v>
      </c>
      <c r="H283">
        <v>6</v>
      </c>
      <c r="I283">
        <v>15</v>
      </c>
      <c r="J283">
        <v>15</v>
      </c>
      <c r="L283">
        <v>0.6</v>
      </c>
      <c r="M283">
        <v>9</v>
      </c>
      <c r="N283" t="str">
        <v>Ainda não</v>
      </c>
    </row>
    <row r="284">
      <c r="A284">
        <v>4</v>
      </c>
      <c r="B284">
        <v>45409</v>
      </c>
      <c r="C284" t="str">
        <v>Suporte de tv pequeno</v>
      </c>
      <c r="D284">
        <v>1</v>
      </c>
      <c r="E284" t="str">
        <v>Aleatorio</v>
      </c>
      <c r="G284">
        <v>11</v>
      </c>
      <c r="H284">
        <v>11</v>
      </c>
      <c r="I284">
        <v>20</v>
      </c>
      <c r="J284">
        <v>20</v>
      </c>
      <c r="K284" t="str">
        <v>CPF</v>
      </c>
      <c r="L284">
        <v>0.45</v>
      </c>
      <c r="M284">
        <v>9</v>
      </c>
      <c r="N284" t="str">
        <v>Transferido</v>
      </c>
    </row>
    <row r="285">
      <c r="A285">
        <v>4</v>
      </c>
      <c r="B285">
        <v>45409</v>
      </c>
      <c r="C285" t="str">
        <v>kit teclado e mouse sem fio mb54264</v>
      </c>
      <c r="D285">
        <v>1</v>
      </c>
      <c r="E285" t="str">
        <v>Aleatorio</v>
      </c>
      <c r="G285">
        <v>55</v>
      </c>
      <c r="H285">
        <v>55</v>
      </c>
      <c r="I285">
        <v>90</v>
      </c>
      <c r="J285">
        <v>90</v>
      </c>
      <c r="K285" t="str">
        <v>CPF</v>
      </c>
      <c r="L285">
        <v>0.3888888888888889</v>
      </c>
      <c r="M285">
        <v>35</v>
      </c>
      <c r="N285" t="str">
        <v>Transferido</v>
      </c>
    </row>
    <row r="286">
      <c r="A286">
        <v>4</v>
      </c>
      <c r="B286">
        <v>45411</v>
      </c>
      <c r="C286" t="str">
        <v>Carro de metal - Fusca</v>
      </c>
      <c r="D286">
        <v>1</v>
      </c>
      <c r="E286" t="str">
        <v>lojas</v>
      </c>
      <c r="G286">
        <v>13</v>
      </c>
      <c r="H286">
        <v>13</v>
      </c>
      <c r="I286">
        <v>25</v>
      </c>
      <c r="J286">
        <v>25</v>
      </c>
      <c r="K286" t="str">
        <v>CPF</v>
      </c>
      <c r="L286">
        <v>0.48</v>
      </c>
      <c r="M286">
        <v>12</v>
      </c>
      <c r="N286" t="str">
        <v>Transferido</v>
      </c>
    </row>
    <row r="287">
      <c r="A287">
        <v>4</v>
      </c>
      <c r="B287">
        <v>45411</v>
      </c>
      <c r="C287" t="str">
        <v>Xerox Preta</v>
      </c>
      <c r="D287">
        <v>2</v>
      </c>
      <c r="E287" t="str">
        <v>loja</v>
      </c>
      <c r="G287">
        <v>0.05</v>
      </c>
      <c r="H287">
        <v>0.1</v>
      </c>
      <c r="I287">
        <v>1</v>
      </c>
      <c r="J287">
        <v>2</v>
      </c>
      <c r="K287" t="str">
        <v>CPF</v>
      </c>
      <c r="L287">
        <v>0.95</v>
      </c>
      <c r="M287">
        <v>1.9</v>
      </c>
      <c r="N287" t="str">
        <v>Transferido</v>
      </c>
    </row>
    <row r="288">
      <c r="A288">
        <v>4</v>
      </c>
      <c r="B288">
        <v>45412</v>
      </c>
      <c r="C288" t="str">
        <v>Placa de som USB</v>
      </c>
      <c r="D288">
        <v>1</v>
      </c>
      <c r="E288" t="str">
        <v>Aleatorio</v>
      </c>
      <c r="G288">
        <v>9</v>
      </c>
      <c r="H288">
        <v>9</v>
      </c>
      <c r="I288">
        <v>25</v>
      </c>
      <c r="J288">
        <v>25</v>
      </c>
      <c r="K288" t="str">
        <v>CPF</v>
      </c>
      <c r="L288">
        <v>0.64</v>
      </c>
      <c r="M288">
        <v>16</v>
      </c>
      <c r="N288" t="str">
        <v>Transferido</v>
      </c>
    </row>
    <row r="289">
      <c r="A289">
        <v>4</v>
      </c>
      <c r="B289">
        <v>45412</v>
      </c>
      <c r="C289" t="str">
        <v>Projetor p30</v>
      </c>
      <c r="D289">
        <v>1</v>
      </c>
      <c r="E289" t="str">
        <v>Nestor</v>
      </c>
      <c r="G289">
        <v>220</v>
      </c>
      <c r="H289">
        <v>220</v>
      </c>
      <c r="I289">
        <v>350</v>
      </c>
      <c r="J289">
        <v>350</v>
      </c>
      <c r="K289" t="str">
        <v>CNPJ</v>
      </c>
      <c r="L289">
        <v>0.37142857142857144</v>
      </c>
      <c r="M289">
        <v>130</v>
      </c>
      <c r="N289" t="str">
        <v>Transferido</v>
      </c>
    </row>
    <row r="290">
      <c r="A290">
        <v>4</v>
      </c>
      <c r="B290">
        <v>45412</v>
      </c>
      <c r="C290" t="str">
        <v>Cabo Hdmi 2M</v>
      </c>
      <c r="D290">
        <v>1</v>
      </c>
      <c r="E290" t="str">
        <v>Nestor</v>
      </c>
      <c r="G290">
        <v>6</v>
      </c>
      <c r="H290">
        <v>6</v>
      </c>
      <c r="I290">
        <v>10</v>
      </c>
      <c r="J290">
        <v>10</v>
      </c>
      <c r="K290" t="str">
        <v>CPF</v>
      </c>
      <c r="L290">
        <v>0.4</v>
      </c>
      <c r="M290">
        <v>4</v>
      </c>
      <c r="N290" t="str">
        <v>Transferido</v>
      </c>
    </row>
    <row r="291">
      <c r="A291">
        <v>4</v>
      </c>
      <c r="B291">
        <v>45412</v>
      </c>
      <c r="C291" t="str">
        <v>Xerox Preta</v>
      </c>
      <c r="D291">
        <v>3</v>
      </c>
      <c r="E291" t="str">
        <v>Aleatorio</v>
      </c>
      <c r="G291">
        <v>0.05</v>
      </c>
      <c r="H291">
        <v>0.15000000000000002</v>
      </c>
      <c r="I291">
        <v>1</v>
      </c>
      <c r="J291">
        <v>3</v>
      </c>
      <c r="K291" t="str">
        <v>CPF</v>
      </c>
      <c r="L291">
        <v>0.9500000000000001</v>
      </c>
      <c r="M291">
        <v>2.85</v>
      </c>
      <c r="N291" t="str">
        <v>Transferido</v>
      </c>
    </row>
    <row r="292">
      <c r="A292">
        <v>5</v>
      </c>
      <c r="B292">
        <v>45414</v>
      </c>
      <c r="C292" t="str">
        <v>Porta Crachá Esticado Leo</v>
      </c>
      <c r="D292">
        <v>1</v>
      </c>
      <c r="E292" t="str">
        <v>lucas</v>
      </c>
      <c r="G292">
        <v>1</v>
      </c>
      <c r="H292">
        <v>1</v>
      </c>
      <c r="I292">
        <v>5</v>
      </c>
      <c r="J292">
        <v>5</v>
      </c>
      <c r="K292" t="str">
        <v>CPF</v>
      </c>
      <c r="L292">
        <v>0.8</v>
      </c>
      <c r="M292">
        <v>4</v>
      </c>
      <c r="N292" t="str">
        <v>Transferido</v>
      </c>
    </row>
    <row r="293">
      <c r="A293">
        <v>5</v>
      </c>
      <c r="B293">
        <v>45414</v>
      </c>
      <c r="C293" t="str">
        <v xml:space="preserve">Mouse Wireless Recarregável Led Rgb 2.4 Ghz Sem Fio  </v>
      </c>
      <c r="D293">
        <v>1</v>
      </c>
      <c r="E293" t="str">
        <v>tauan</v>
      </c>
      <c r="G293">
        <v>18</v>
      </c>
      <c r="H293">
        <v>18</v>
      </c>
      <c r="I293">
        <v>35</v>
      </c>
      <c r="J293">
        <v>35</v>
      </c>
      <c r="K293" t="str">
        <v>CPF</v>
      </c>
      <c r="L293">
        <v>0.4857142857142857</v>
      </c>
      <c r="M293">
        <v>17</v>
      </c>
      <c r="N293" t="str">
        <v>Transferido</v>
      </c>
    </row>
    <row r="294">
      <c r="A294">
        <v>5</v>
      </c>
      <c r="B294">
        <v>45415</v>
      </c>
      <c r="C294" t="str">
        <v xml:space="preserve">Lâmpada Led 9W </v>
      </c>
      <c r="D294">
        <v>1</v>
      </c>
      <c r="E294" t="str">
        <v>remedio</v>
      </c>
      <c r="G294">
        <v>4.5</v>
      </c>
      <c r="H294">
        <v>4.5</v>
      </c>
      <c r="I294">
        <v>5</v>
      </c>
      <c r="J294">
        <v>5</v>
      </c>
      <c r="K294" t="str">
        <v>CPF</v>
      </c>
      <c r="L294">
        <v>0.1</v>
      </c>
      <c r="M294">
        <v>0.5</v>
      </c>
      <c r="N294" t="str">
        <v>Transferido</v>
      </c>
    </row>
    <row r="295">
      <c r="A295">
        <v>5</v>
      </c>
      <c r="B295">
        <v>45415</v>
      </c>
      <c r="C295" t="str">
        <v>Lampada 50w</v>
      </c>
      <c r="D295">
        <v>1</v>
      </c>
      <c r="E295" t="str">
        <v>remedio</v>
      </c>
      <c r="G295">
        <v>20</v>
      </c>
      <c r="H295">
        <v>20</v>
      </c>
      <c r="I295">
        <v>100</v>
      </c>
      <c r="J295">
        <v>100</v>
      </c>
      <c r="K295" t="str">
        <v>CPF</v>
      </c>
      <c r="L295">
        <v>0.8</v>
      </c>
      <c r="M295">
        <v>80</v>
      </c>
      <c r="N295" t="str">
        <v>Transferido</v>
      </c>
    </row>
    <row r="296">
      <c r="A296">
        <v>5</v>
      </c>
      <c r="B296">
        <v>45415</v>
      </c>
      <c r="C296" t="str">
        <v>Impressao Preta</v>
      </c>
      <c r="D296">
        <v>3</v>
      </c>
      <c r="E296" t="str">
        <v>magdar</v>
      </c>
      <c r="G296">
        <v>0.07</v>
      </c>
      <c r="H296">
        <v>0.21000000000000002</v>
      </c>
      <c r="I296">
        <v>1</v>
      </c>
      <c r="J296">
        <v>3</v>
      </c>
      <c r="K296" t="str">
        <v>CPF</v>
      </c>
      <c r="L296">
        <v>0.93</v>
      </c>
      <c r="M296">
        <v>2.79</v>
      </c>
      <c r="N296" t="str">
        <v>Transferido</v>
      </c>
    </row>
    <row r="297">
      <c r="A297">
        <v>5</v>
      </c>
      <c r="B297">
        <v>45415</v>
      </c>
      <c r="C297" t="str">
        <v>Carregador Iphone 20W</v>
      </c>
      <c r="D297">
        <v>1</v>
      </c>
      <c r="E297" t="str">
        <v>Aleatorio</v>
      </c>
      <c r="G297" t="str">
        <v>0</v>
      </c>
      <c r="H297">
        <v>0</v>
      </c>
      <c r="I297">
        <v>40</v>
      </c>
      <c r="J297">
        <v>40</v>
      </c>
      <c r="K297" t="str">
        <v>CPF</v>
      </c>
      <c r="L297">
        <v>1</v>
      </c>
      <c r="M297">
        <v>40</v>
      </c>
      <c r="N297" t="str">
        <v>Transferido</v>
      </c>
    </row>
    <row r="298">
      <c r="A298">
        <v>5</v>
      </c>
      <c r="B298">
        <v>45416</v>
      </c>
      <c r="C298" t="str">
        <v>Microscopio 1000x</v>
      </c>
      <c r="D298">
        <v>1</v>
      </c>
      <c r="E298" t="str">
        <v>Wn loja</v>
      </c>
      <c r="G298">
        <v>75</v>
      </c>
      <c r="H298">
        <v>75</v>
      </c>
      <c r="I298">
        <v>100</v>
      </c>
      <c r="J298">
        <v>100</v>
      </c>
      <c r="K298" t="str">
        <v>CPF</v>
      </c>
      <c r="L298">
        <v>0.25</v>
      </c>
      <c r="M298">
        <v>25</v>
      </c>
      <c r="N298" t="str">
        <v>Transferido</v>
      </c>
    </row>
    <row r="299">
      <c r="A299">
        <v>5</v>
      </c>
      <c r="B299">
        <v>45416</v>
      </c>
      <c r="C299" t="str">
        <v xml:space="preserve">Mouse Wireless Recarregável Led Rgb 2.4 Ghz Sem Fio  </v>
      </c>
      <c r="D299">
        <v>1</v>
      </c>
      <c r="E299" t="str">
        <v>diego</v>
      </c>
      <c r="G299">
        <v>18</v>
      </c>
      <c r="H299">
        <v>18</v>
      </c>
      <c r="I299">
        <v>40</v>
      </c>
      <c r="J299">
        <v>40</v>
      </c>
      <c r="K299" t="str">
        <v>CPF</v>
      </c>
      <c r="L299">
        <v>0.55</v>
      </c>
      <c r="M299">
        <v>22</v>
      </c>
      <c r="N299" t="str">
        <v>Transferido</v>
      </c>
    </row>
    <row r="300">
      <c r="A300">
        <v>5</v>
      </c>
      <c r="B300">
        <v>45416</v>
      </c>
      <c r="C300" t="str">
        <v>Serviço Aleatorio</v>
      </c>
      <c r="D300">
        <v>1</v>
      </c>
      <c r="E300" t="str">
        <v>Aleatorio</v>
      </c>
      <c r="G300">
        <v>0</v>
      </c>
      <c r="H300">
        <v>0</v>
      </c>
      <c r="I300">
        <v>5</v>
      </c>
      <c r="J300">
        <v>5</v>
      </c>
      <c r="K300" t="str">
        <v>CPF</v>
      </c>
      <c r="L300">
        <v>1</v>
      </c>
      <c r="M300">
        <v>5</v>
      </c>
      <c r="N300" t="str">
        <v>Transferido</v>
      </c>
    </row>
    <row r="301">
      <c r="A301">
        <v>5</v>
      </c>
      <c r="B301">
        <v>45416</v>
      </c>
      <c r="C301" t="str">
        <v>Impressao Preta</v>
      </c>
      <c r="D301">
        <v>5</v>
      </c>
      <c r="E301" t="str">
        <v>Aleatorio</v>
      </c>
      <c r="G301">
        <v>0.07</v>
      </c>
      <c r="H301">
        <v>0.35000000000000003</v>
      </c>
      <c r="I301">
        <v>1</v>
      </c>
      <c r="J301">
        <v>5</v>
      </c>
      <c r="K301" t="str">
        <v>CPF</v>
      </c>
      <c r="L301">
        <v>0.93</v>
      </c>
      <c r="M301">
        <v>4.65</v>
      </c>
      <c r="N301" t="str">
        <v>Transferido</v>
      </c>
    </row>
    <row r="302">
      <c r="A302">
        <v>5</v>
      </c>
      <c r="B302">
        <v>45416</v>
      </c>
      <c r="C302" t="str">
        <v>Joelheira Ec3360 Leo</v>
      </c>
      <c r="D302">
        <v>1</v>
      </c>
      <c r="E302" t="str">
        <v>magdar</v>
      </c>
      <c r="G302">
        <v>19</v>
      </c>
      <c r="H302">
        <v>19</v>
      </c>
      <c r="I302">
        <v>35</v>
      </c>
      <c r="J302">
        <v>35</v>
      </c>
      <c r="K302" t="str">
        <v>CPF</v>
      </c>
      <c r="L302">
        <v>0.45714285714285713</v>
      </c>
      <c r="M302">
        <v>16</v>
      </c>
      <c r="N302" t="str">
        <v>Transferido</v>
      </c>
    </row>
    <row r="303">
      <c r="A303">
        <v>5</v>
      </c>
      <c r="B303">
        <v>45418</v>
      </c>
      <c r="C303" t="str">
        <v>Cabo Kingo Iphone 1M</v>
      </c>
      <c r="D303">
        <v>1</v>
      </c>
      <c r="E303" t="str">
        <v>SUL PRATAS</v>
      </c>
      <c r="G303">
        <v>7</v>
      </c>
      <c r="H303">
        <v>7</v>
      </c>
      <c r="I303">
        <v>15</v>
      </c>
      <c r="J303">
        <v>15</v>
      </c>
      <c r="K303" t="str">
        <v>CPF</v>
      </c>
      <c r="L303">
        <v>0.5333333333333333</v>
      </c>
      <c r="M303">
        <v>8</v>
      </c>
      <c r="N303" t="str">
        <v>Transferido</v>
      </c>
    </row>
    <row r="304">
      <c r="A304">
        <v>5</v>
      </c>
      <c r="B304">
        <v>45419</v>
      </c>
      <c r="C304" t="str">
        <v xml:space="preserve">Depilador Removedor Pelos Corporal Yes Finishing Touch Light  </v>
      </c>
      <c r="D304">
        <v>1</v>
      </c>
      <c r="E304" t="str">
        <v>Patricia</v>
      </c>
      <c r="G304">
        <v>21.99</v>
      </c>
      <c r="H304">
        <v>21.99</v>
      </c>
      <c r="I304">
        <v>50</v>
      </c>
      <c r="J304">
        <v>50</v>
      </c>
      <c r="K304" t="str">
        <v>CPF</v>
      </c>
      <c r="L304">
        <v>0.5602</v>
      </c>
      <c r="M304">
        <v>28.01</v>
      </c>
      <c r="N304" t="str">
        <v>Transferido</v>
      </c>
    </row>
    <row r="305">
      <c r="A305">
        <v>5</v>
      </c>
      <c r="B305">
        <v>45419</v>
      </c>
      <c r="C305" t="str">
        <v>Tornozoleira</v>
      </c>
      <c r="D305">
        <v>2</v>
      </c>
      <c r="E305" t="str">
        <v>Leandro negao</v>
      </c>
      <c r="G305">
        <v>16</v>
      </c>
      <c r="H305">
        <v>32</v>
      </c>
      <c r="I305">
        <v>35</v>
      </c>
      <c r="J305">
        <v>70</v>
      </c>
      <c r="K305" t="str">
        <v>CPF</v>
      </c>
      <c r="L305">
        <v>0.5428571428571428</v>
      </c>
      <c r="M305">
        <v>38</v>
      </c>
      <c r="N305" t="str">
        <v>Transferido</v>
      </c>
    </row>
    <row r="306">
      <c r="A306">
        <v>5</v>
      </c>
      <c r="B306">
        <v>45420</v>
      </c>
      <c r="C306" t="str">
        <v>Cabo iphone caixa branca</v>
      </c>
      <c r="D306">
        <v>1</v>
      </c>
      <c r="E306" t="str">
        <v>Renatinha</v>
      </c>
      <c r="G306">
        <v>15</v>
      </c>
      <c r="H306">
        <v>15</v>
      </c>
      <c r="I306">
        <v>30</v>
      </c>
      <c r="J306">
        <v>30</v>
      </c>
      <c r="K306" t="str">
        <v>CPF</v>
      </c>
      <c r="L306">
        <v>0.5</v>
      </c>
      <c r="M306">
        <v>15</v>
      </c>
      <c r="N306" t="str">
        <v>Transferido</v>
      </c>
    </row>
    <row r="307">
      <c r="A307">
        <v>5</v>
      </c>
      <c r="B307">
        <v>45420</v>
      </c>
      <c r="C307" t="str">
        <v>Serviços Celular</v>
      </c>
      <c r="D307">
        <v>1</v>
      </c>
      <c r="E307" t="str">
        <v>Amigo rafael</v>
      </c>
      <c r="G307">
        <v>0</v>
      </c>
      <c r="H307">
        <v>0</v>
      </c>
      <c r="I307">
        <v>65</v>
      </c>
      <c r="J307">
        <v>65</v>
      </c>
      <c r="K307" t="str">
        <v>CPF</v>
      </c>
      <c r="L307">
        <v>1</v>
      </c>
      <c r="M307">
        <v>65</v>
      </c>
      <c r="N307" t="str">
        <v>Transferido</v>
      </c>
    </row>
    <row r="308">
      <c r="A308">
        <v>5</v>
      </c>
      <c r="B308">
        <v>45421</v>
      </c>
      <c r="C308" t="str">
        <v>Impressao Preta</v>
      </c>
      <c r="D308">
        <v>1</v>
      </c>
      <c r="E308" t="str">
        <v>Aleatorio</v>
      </c>
      <c r="G308">
        <v>0.07</v>
      </c>
      <c r="H308">
        <v>0.07</v>
      </c>
      <c r="I308">
        <v>1</v>
      </c>
      <c r="J308">
        <v>1</v>
      </c>
      <c r="K308" t="str">
        <v>CPF</v>
      </c>
      <c r="L308">
        <v>0.9299999999999999</v>
      </c>
      <c r="M308">
        <v>0.9299999999999999</v>
      </c>
      <c r="N308" t="str">
        <v>Transferido</v>
      </c>
    </row>
    <row r="309">
      <c r="A309">
        <v>5</v>
      </c>
      <c r="B309">
        <v>45421</v>
      </c>
      <c r="C309" t="str">
        <v>Pelicula 3D</v>
      </c>
      <c r="D309">
        <v>1</v>
      </c>
      <c r="E309" t="str">
        <v>Aleatorio</v>
      </c>
      <c r="G309">
        <v>3</v>
      </c>
      <c r="H309">
        <v>3</v>
      </c>
      <c r="I309">
        <v>15</v>
      </c>
      <c r="J309">
        <v>15</v>
      </c>
      <c r="K309" t="str">
        <v>CPF</v>
      </c>
      <c r="L309">
        <v>0.8</v>
      </c>
      <c r="M309">
        <v>12</v>
      </c>
      <c r="N309" t="str">
        <v>Transferido</v>
      </c>
    </row>
    <row r="310">
      <c r="A310">
        <v>5</v>
      </c>
      <c r="B310">
        <v>45421</v>
      </c>
      <c r="C310" t="str">
        <v>Ralador 4 Faces</v>
      </c>
      <c r="D310">
        <v>1</v>
      </c>
      <c r="E310" t="str">
        <v>Aleatorio</v>
      </c>
      <c r="G310">
        <v>9</v>
      </c>
      <c r="H310">
        <v>9</v>
      </c>
      <c r="I310">
        <v>20</v>
      </c>
      <c r="J310">
        <v>20</v>
      </c>
      <c r="K310" t="str">
        <v>CPF</v>
      </c>
      <c r="L310">
        <v>0.55</v>
      </c>
      <c r="M310">
        <v>11</v>
      </c>
      <c r="N310" t="str">
        <v>Transferido</v>
      </c>
    </row>
    <row r="311">
      <c r="A311">
        <v>5</v>
      </c>
      <c r="B311">
        <v>45423</v>
      </c>
      <c r="C311" t="str">
        <v>Impressao Preta</v>
      </c>
      <c r="D311">
        <v>4</v>
      </c>
      <c r="E311" t="str">
        <v>Aleatorio</v>
      </c>
      <c r="G311">
        <v>0.07</v>
      </c>
      <c r="H311">
        <v>0.28</v>
      </c>
      <c r="I311">
        <v>1</v>
      </c>
      <c r="J311">
        <v>4</v>
      </c>
      <c r="K311" t="str">
        <v>CPF</v>
      </c>
      <c r="L311">
        <v>0.9299999999999999</v>
      </c>
      <c r="M311">
        <v>3.7199999999999998</v>
      </c>
      <c r="N311" t="str">
        <v>Transferido</v>
      </c>
    </row>
    <row r="312">
      <c r="A312">
        <v>5</v>
      </c>
      <c r="B312">
        <v>45423</v>
      </c>
      <c r="C312" t="str">
        <v>Máquina De Cabelo Dragão</v>
      </c>
      <c r="D312">
        <v>1</v>
      </c>
      <c r="E312" t="str">
        <v>engenharia</v>
      </c>
      <c r="G312">
        <v>18</v>
      </c>
      <c r="H312">
        <v>18</v>
      </c>
      <c r="I312">
        <v>25</v>
      </c>
      <c r="J312">
        <v>25</v>
      </c>
      <c r="K312" t="str">
        <v>CPF</v>
      </c>
      <c r="L312">
        <v>0.28</v>
      </c>
      <c r="M312">
        <v>7</v>
      </c>
      <c r="N312" t="str">
        <v>Transferido</v>
      </c>
    </row>
    <row r="313">
      <c r="A313">
        <v>5</v>
      </c>
      <c r="B313">
        <v>45423</v>
      </c>
      <c r="C313" t="str">
        <v>Micro SD kodak 64gb</v>
      </c>
      <c r="D313">
        <v>1</v>
      </c>
      <c r="E313" t="str">
        <v>Amigo rafael</v>
      </c>
      <c r="G313">
        <v>15</v>
      </c>
      <c r="H313">
        <v>15</v>
      </c>
      <c r="I313">
        <v>50</v>
      </c>
      <c r="J313">
        <v>50</v>
      </c>
      <c r="K313" t="str">
        <v>CPF</v>
      </c>
      <c r="L313">
        <v>0.7</v>
      </c>
      <c r="M313">
        <v>35</v>
      </c>
      <c r="N313" t="str">
        <v>Transferido</v>
      </c>
    </row>
    <row r="314">
      <c r="A314">
        <v>5</v>
      </c>
      <c r="B314">
        <v>45425</v>
      </c>
      <c r="C314" t="str">
        <v>Amolador de faca</v>
      </c>
      <c r="D314">
        <v>1</v>
      </c>
      <c r="E314" t="str">
        <v>Aleatorio</v>
      </c>
      <c r="G314">
        <v>8</v>
      </c>
      <c r="H314">
        <v>8</v>
      </c>
      <c r="I314">
        <v>20</v>
      </c>
      <c r="J314">
        <v>20</v>
      </c>
      <c r="K314" t="str">
        <v>CPF</v>
      </c>
      <c r="L314">
        <v>0.6</v>
      </c>
      <c r="M314">
        <v>12</v>
      </c>
      <c r="N314" t="str">
        <v>Transferido</v>
      </c>
    </row>
    <row r="315">
      <c r="A315">
        <v>5</v>
      </c>
      <c r="B315">
        <v>45425</v>
      </c>
      <c r="C315" t="str">
        <v>Capa CNH</v>
      </c>
      <c r="D315">
        <v>1</v>
      </c>
      <c r="E315" t="str">
        <v>Aleatorio</v>
      </c>
      <c r="G315" t="str">
        <v>0</v>
      </c>
      <c r="H315">
        <v>0</v>
      </c>
      <c r="I315">
        <v>5</v>
      </c>
      <c r="J315">
        <v>5</v>
      </c>
      <c r="K315" t="str">
        <v>CPF</v>
      </c>
      <c r="L315">
        <v>1</v>
      </c>
      <c r="M315">
        <v>5</v>
      </c>
      <c r="N315" t="str">
        <v>Transferido</v>
      </c>
    </row>
    <row r="316">
      <c r="A316">
        <v>5</v>
      </c>
      <c r="B316">
        <v>45426</v>
      </c>
      <c r="C316" t="str">
        <v>Climatizador Utra Air Cooler</v>
      </c>
      <c r="D316">
        <v>1</v>
      </c>
      <c r="E316" t="str">
        <v>sonia</v>
      </c>
      <c r="G316">
        <v>50</v>
      </c>
      <c r="H316">
        <v>50</v>
      </c>
      <c r="I316">
        <v>70</v>
      </c>
      <c r="J316">
        <v>70</v>
      </c>
      <c r="K316" t="str">
        <v>CPF</v>
      </c>
      <c r="L316">
        <v>0.2857142857142857</v>
      </c>
      <c r="M316">
        <v>20</v>
      </c>
      <c r="N316" t="str">
        <v>Transferido</v>
      </c>
    </row>
    <row r="317">
      <c r="A317">
        <v>5</v>
      </c>
      <c r="B317">
        <v>45426</v>
      </c>
      <c r="C317" t="str">
        <v xml:space="preserve">Luvinha de dedo </v>
      </c>
      <c r="D317">
        <v>1</v>
      </c>
      <c r="E317" t="str">
        <v>Aleatorio</v>
      </c>
      <c r="G317">
        <v>1</v>
      </c>
      <c r="H317">
        <v>1</v>
      </c>
      <c r="I317">
        <v>10</v>
      </c>
      <c r="J317">
        <v>10</v>
      </c>
      <c r="K317" t="str">
        <v>CNPJ</v>
      </c>
      <c r="L317">
        <v>0.9</v>
      </c>
      <c r="M317">
        <v>9</v>
      </c>
      <c r="N317" t="str">
        <v>Transferido</v>
      </c>
    </row>
    <row r="318">
      <c r="A318">
        <v>5</v>
      </c>
      <c r="B318">
        <v>45426</v>
      </c>
      <c r="C318" t="str">
        <v>Impressao Preta</v>
      </c>
      <c r="D318">
        <v>1</v>
      </c>
      <c r="E318" t="str">
        <v>Aleatorio</v>
      </c>
      <c r="G318">
        <v>0.07</v>
      </c>
      <c r="H318">
        <v>0.07</v>
      </c>
      <c r="I318">
        <v>1</v>
      </c>
      <c r="J318">
        <v>1</v>
      </c>
      <c r="K318" t="str">
        <v>CPF</v>
      </c>
      <c r="L318">
        <v>0.9299999999999999</v>
      </c>
      <c r="M318">
        <v>0.9299999999999999</v>
      </c>
      <c r="N318" t="str">
        <v>Transferido</v>
      </c>
    </row>
    <row r="319">
      <c r="A319">
        <v>5</v>
      </c>
      <c r="B319">
        <v>45426</v>
      </c>
      <c r="C319" t="str">
        <v>Carregador Iphone 20W</v>
      </c>
      <c r="D319">
        <v>1</v>
      </c>
      <c r="E319" t="str">
        <v>Aleatorio</v>
      </c>
      <c r="G319" t="str">
        <v>0</v>
      </c>
      <c r="H319">
        <v>0</v>
      </c>
      <c r="I319">
        <v>50</v>
      </c>
      <c r="J319">
        <v>50</v>
      </c>
      <c r="K319" t="str">
        <v>CNPJ</v>
      </c>
      <c r="L319">
        <v>1</v>
      </c>
      <c r="M319">
        <v>50</v>
      </c>
      <c r="N319" t="str">
        <v>Transferido</v>
      </c>
    </row>
    <row r="320">
      <c r="A320">
        <v>5</v>
      </c>
      <c r="B320">
        <v>45427</v>
      </c>
      <c r="C320" t="str">
        <v>Impressao Preta</v>
      </c>
      <c r="D320">
        <v>5</v>
      </c>
      <c r="E320" t="str">
        <v>Aleatorio</v>
      </c>
      <c r="G320">
        <v>0.07</v>
      </c>
      <c r="H320">
        <v>0.35000000000000003</v>
      </c>
      <c r="I320">
        <v>1</v>
      </c>
      <c r="J320">
        <v>5</v>
      </c>
      <c r="K320" t="str">
        <v>CPF</v>
      </c>
      <c r="L320">
        <v>0.93</v>
      </c>
      <c r="M320">
        <v>4.65</v>
      </c>
      <c r="N320" t="str">
        <v>Transferido</v>
      </c>
    </row>
    <row r="321">
      <c r="A321">
        <v>5</v>
      </c>
      <c r="B321">
        <v>45428</v>
      </c>
      <c r="C321" t="str">
        <v>Chave Mandril Leo</v>
      </c>
      <c r="D321">
        <v>2</v>
      </c>
      <c r="E321" t="str">
        <v>Shopee</v>
      </c>
      <c r="G321">
        <v>2.5</v>
      </c>
      <c r="H321">
        <v>5</v>
      </c>
      <c r="I321">
        <v>6.36</v>
      </c>
      <c r="J321">
        <v>12.72</v>
      </c>
      <c r="K321" t="str">
        <v>CNPJ</v>
      </c>
      <c r="L321">
        <v>0.6069182389937107</v>
      </c>
      <c r="M321">
        <v>7.720000000000001</v>
      </c>
      <c r="N321" t="str">
        <v>Transferido</v>
      </c>
    </row>
    <row r="322">
      <c r="A322">
        <v>5</v>
      </c>
      <c r="B322">
        <v>45428</v>
      </c>
      <c r="C322" t="str">
        <v>Cheirinho Hungria</v>
      </c>
      <c r="D322">
        <v>5</v>
      </c>
      <c r="E322" t="str">
        <v>Shopee</v>
      </c>
      <c r="G322">
        <v>7.5</v>
      </c>
      <c r="H322">
        <v>37.5</v>
      </c>
      <c r="I322">
        <v>11.97</v>
      </c>
      <c r="J322">
        <v>59.85</v>
      </c>
      <c r="K322" t="str">
        <v>CNPJ</v>
      </c>
      <c r="L322">
        <v>0.3734335839598998</v>
      </c>
      <c r="M322">
        <v>22.35</v>
      </c>
      <c r="N322" t="str">
        <v>Transferido</v>
      </c>
    </row>
    <row r="323">
      <c r="A323">
        <v>5</v>
      </c>
      <c r="B323">
        <v>45428</v>
      </c>
      <c r="C323" t="str">
        <v>Bateria 9v</v>
      </c>
      <c r="D323">
        <v>1</v>
      </c>
      <c r="E323" t="str">
        <v>Shopee</v>
      </c>
      <c r="G323">
        <v>4</v>
      </c>
      <c r="H323">
        <v>4</v>
      </c>
      <c r="I323">
        <v>5.89</v>
      </c>
      <c r="J323">
        <v>5.89</v>
      </c>
      <c r="K323" t="str">
        <v>CNPJ</v>
      </c>
      <c r="L323">
        <v>0.32088285229202035</v>
      </c>
      <c r="M323">
        <v>1.8899999999999997</v>
      </c>
      <c r="N323" t="str">
        <v>Transferido</v>
      </c>
    </row>
    <row r="324">
      <c r="A324">
        <v>5</v>
      </c>
      <c r="B324">
        <v>45429</v>
      </c>
      <c r="C324" t="str">
        <v>Fone jbl 950</v>
      </c>
      <c r="D324">
        <v>1</v>
      </c>
      <c r="E324" t="str">
        <v>Aleatorio</v>
      </c>
      <c r="G324">
        <v>35</v>
      </c>
      <c r="H324">
        <v>35</v>
      </c>
      <c r="I324">
        <v>80</v>
      </c>
      <c r="J324">
        <v>80</v>
      </c>
      <c r="K324" t="str">
        <v>CPF</v>
      </c>
      <c r="L324">
        <v>0.5625</v>
      </c>
      <c r="M324">
        <v>45</v>
      </c>
      <c r="N324" t="str">
        <v>Transferido</v>
      </c>
    </row>
    <row r="325">
      <c r="A325">
        <v>5</v>
      </c>
      <c r="B325">
        <v>45429</v>
      </c>
      <c r="C325" t="str">
        <v>Lanterna Usb B-Max</v>
      </c>
      <c r="D325">
        <v>1</v>
      </c>
      <c r="E325" t="str">
        <v>ester</v>
      </c>
      <c r="G325">
        <v>11.5</v>
      </c>
      <c r="H325">
        <v>11.5</v>
      </c>
      <c r="I325">
        <v>20</v>
      </c>
      <c r="J325">
        <v>20</v>
      </c>
      <c r="K325" t="str">
        <v>CNPJ</v>
      </c>
      <c r="L325">
        <v>0.425</v>
      </c>
      <c r="M325">
        <v>8.5</v>
      </c>
      <c r="N325" t="str">
        <v>Transferido</v>
      </c>
    </row>
    <row r="326">
      <c r="A326">
        <v>5</v>
      </c>
      <c r="B326">
        <v>45430</v>
      </c>
      <c r="C326" t="str">
        <v>Pelicula 3D</v>
      </c>
      <c r="D326">
        <v>1</v>
      </c>
      <c r="E326" t="str">
        <v>Aleatorio</v>
      </c>
      <c r="G326">
        <v>3</v>
      </c>
      <c r="H326">
        <v>3</v>
      </c>
      <c r="I326">
        <v>15</v>
      </c>
      <c r="J326">
        <v>15</v>
      </c>
      <c r="K326" t="str">
        <v>CPF</v>
      </c>
      <c r="L326">
        <v>0.8</v>
      </c>
      <c r="M326">
        <v>12</v>
      </c>
      <c r="N326" t="str">
        <v>Transferido</v>
      </c>
    </row>
    <row r="327">
      <c r="A327">
        <v>5</v>
      </c>
      <c r="B327">
        <v>45432</v>
      </c>
      <c r="C327" t="str">
        <v xml:space="preserve">Misturador De Bebidas Ovos Portátil Mixer Elétrico 2 Peças Whisk </v>
      </c>
      <c r="D327">
        <v>1</v>
      </c>
      <c r="E327" t="str">
        <v>Aleatorio</v>
      </c>
      <c r="G327">
        <v>30</v>
      </c>
      <c r="H327">
        <v>30</v>
      </c>
      <c r="I327">
        <v>50</v>
      </c>
      <c r="J327">
        <v>50</v>
      </c>
      <c r="K327" t="str">
        <v>CPF</v>
      </c>
      <c r="L327">
        <v>0.4</v>
      </c>
      <c r="M327">
        <v>20</v>
      </c>
      <c r="N327" t="str">
        <v>Transferido</v>
      </c>
    </row>
    <row r="328">
      <c r="A328">
        <v>5</v>
      </c>
      <c r="B328">
        <v>45432</v>
      </c>
      <c r="C328" t="str">
        <v>Caixa De Som Inova Kv-88631</v>
      </c>
      <c r="D328">
        <v>1</v>
      </c>
      <c r="E328" t="str">
        <v>Aleatorio</v>
      </c>
      <c r="G328">
        <v>27.5</v>
      </c>
      <c r="H328">
        <v>27.5</v>
      </c>
      <c r="I328">
        <v>40</v>
      </c>
      <c r="J328">
        <v>40</v>
      </c>
      <c r="K328" t="str">
        <v>CPF</v>
      </c>
      <c r="L328">
        <v>0.3125</v>
      </c>
      <c r="M328">
        <v>12.5</v>
      </c>
      <c r="N328" t="str">
        <v>Transferido</v>
      </c>
    </row>
    <row r="329">
      <c r="A329">
        <v>5</v>
      </c>
      <c r="B329">
        <v>45432</v>
      </c>
      <c r="C329" t="str">
        <v>Gatilhos Simples Leo</v>
      </c>
      <c r="D329">
        <v>2</v>
      </c>
      <c r="E329" t="str">
        <v>Esther</v>
      </c>
      <c r="G329">
        <v>4</v>
      </c>
      <c r="H329">
        <v>8</v>
      </c>
      <c r="I329">
        <v>15</v>
      </c>
      <c r="J329">
        <v>30</v>
      </c>
      <c r="K329" t="str">
        <v>CPF</v>
      </c>
      <c r="L329">
        <v>0.7333333333333333</v>
      </c>
      <c r="M329">
        <v>22</v>
      </c>
      <c r="N329" t="str">
        <v>Transferido</v>
      </c>
    </row>
    <row r="330">
      <c r="A330">
        <v>5</v>
      </c>
      <c r="B330">
        <v>45432</v>
      </c>
      <c r="C330" t="str">
        <v xml:space="preserve">Luvinha de dedo </v>
      </c>
      <c r="D330">
        <v>2</v>
      </c>
      <c r="E330" t="str">
        <v>Aleatorio</v>
      </c>
      <c r="G330">
        <v>1</v>
      </c>
      <c r="H330">
        <v>2</v>
      </c>
      <c r="I330">
        <v>10</v>
      </c>
      <c r="J330">
        <v>20</v>
      </c>
      <c r="K330" t="str">
        <v>CPF</v>
      </c>
      <c r="L330">
        <v>0.9</v>
      </c>
      <c r="M330">
        <v>18</v>
      </c>
      <c r="N330" t="str">
        <v>Transferido</v>
      </c>
    </row>
    <row r="331">
      <c r="A331">
        <v>5</v>
      </c>
      <c r="B331">
        <v>45434</v>
      </c>
      <c r="C331" t="str">
        <v>Pula corda academia</v>
      </c>
      <c r="D331">
        <v>1</v>
      </c>
      <c r="E331" t="str">
        <v>Shopee</v>
      </c>
      <c r="G331">
        <v>7.5</v>
      </c>
      <c r="H331">
        <v>7.5</v>
      </c>
      <c r="I331">
        <v>15.72</v>
      </c>
      <c r="J331">
        <v>15.72</v>
      </c>
      <c r="K331" t="str">
        <v>CNPJ</v>
      </c>
      <c r="L331">
        <v>0.5229007633587787</v>
      </c>
      <c r="M331">
        <v>8.22</v>
      </c>
      <c r="N331" t="str">
        <v>Transferido</v>
      </c>
    </row>
    <row r="332">
      <c r="A332">
        <v>5</v>
      </c>
      <c r="B332">
        <v>45434</v>
      </c>
      <c r="C332" t="str">
        <v>Mini Máquina De Costura</v>
      </c>
      <c r="D332">
        <v>1</v>
      </c>
      <c r="E332" t="str">
        <v>Shopee</v>
      </c>
      <c r="G332">
        <v>7.5</v>
      </c>
      <c r="H332">
        <v>7.5</v>
      </c>
      <c r="I332">
        <v>12.21</v>
      </c>
      <c r="J332">
        <v>12.21</v>
      </c>
      <c r="K332" t="str">
        <v>CNPJ</v>
      </c>
      <c r="L332">
        <v>0.3857493857493858</v>
      </c>
      <c r="M332">
        <v>4.710000000000001</v>
      </c>
      <c r="N332" t="str">
        <v>Transferido</v>
      </c>
    </row>
    <row r="333">
      <c r="A333">
        <v>5</v>
      </c>
      <c r="B333">
        <v>45435</v>
      </c>
      <c r="C333" t="str">
        <v xml:space="preserve">Kit talheres </v>
      </c>
      <c r="D333">
        <v>1</v>
      </c>
      <c r="E333" t="str">
        <v>Sara</v>
      </c>
      <c r="G333">
        <v>38</v>
      </c>
      <c r="H333">
        <v>38</v>
      </c>
      <c r="I333">
        <v>80</v>
      </c>
      <c r="J333">
        <v>80</v>
      </c>
      <c r="K333" t="str">
        <v>CPF</v>
      </c>
      <c r="L333">
        <v>0.525</v>
      </c>
      <c r="M333">
        <v>42</v>
      </c>
      <c r="N333" t="str">
        <v>Transferido</v>
      </c>
    </row>
    <row r="334">
      <c r="A334">
        <v>5</v>
      </c>
      <c r="B334">
        <v>45435</v>
      </c>
      <c r="C334" t="str">
        <v>kit facas</v>
      </c>
      <c r="D334">
        <v>1</v>
      </c>
      <c r="E334" t="str">
        <v>Sara</v>
      </c>
      <c r="G334">
        <v>23</v>
      </c>
      <c r="H334">
        <v>23</v>
      </c>
      <c r="I334">
        <v>40</v>
      </c>
      <c r="J334">
        <v>40</v>
      </c>
      <c r="K334" t="str">
        <v>CPF</v>
      </c>
      <c r="L334">
        <v>0.425</v>
      </c>
      <c r="M334">
        <v>17</v>
      </c>
      <c r="N334" t="str">
        <v>Transferido</v>
      </c>
    </row>
    <row r="335">
      <c r="A335">
        <v>5</v>
      </c>
      <c r="B335">
        <v>45435</v>
      </c>
      <c r="C335" t="str">
        <v>Controle TV</v>
      </c>
      <c r="D335">
        <v>1</v>
      </c>
      <c r="E335" t="str">
        <v>andre</v>
      </c>
      <c r="G335">
        <v>8</v>
      </c>
      <c r="H335">
        <v>8</v>
      </c>
      <c r="I335">
        <v>15</v>
      </c>
      <c r="J335">
        <v>15</v>
      </c>
      <c r="L335">
        <v>0.4666666666666667</v>
      </c>
      <c r="M335">
        <v>7</v>
      </c>
      <c r="N335" t="str">
        <v>Transferido</v>
      </c>
    </row>
    <row r="336">
      <c r="A336">
        <v>5</v>
      </c>
      <c r="B336">
        <v>45435</v>
      </c>
      <c r="C336" t="str">
        <v>Pelicula 3D</v>
      </c>
      <c r="D336">
        <v>1</v>
      </c>
      <c r="E336" t="str">
        <v>marcellin</v>
      </c>
      <c r="G336">
        <v>3</v>
      </c>
      <c r="H336">
        <v>3</v>
      </c>
      <c r="I336">
        <v>10</v>
      </c>
      <c r="J336">
        <v>10</v>
      </c>
      <c r="K336" t="str">
        <v>CPF</v>
      </c>
      <c r="L336">
        <v>0.7</v>
      </c>
      <c r="M336">
        <v>7</v>
      </c>
      <c r="N336" t="str">
        <v>Transferido</v>
      </c>
    </row>
    <row r="337">
      <c r="A337">
        <v>5</v>
      </c>
      <c r="B337">
        <v>45435</v>
      </c>
      <c r="C337" t="str">
        <v>Cabo tipo C - digital</v>
      </c>
      <c r="D337">
        <v>1</v>
      </c>
      <c r="E337" t="str">
        <v>Aleatorio</v>
      </c>
      <c r="G337">
        <v>15</v>
      </c>
      <c r="H337">
        <v>15</v>
      </c>
      <c r="I337">
        <v>30</v>
      </c>
      <c r="J337">
        <v>30</v>
      </c>
      <c r="L337">
        <v>0.5</v>
      </c>
      <c r="M337">
        <v>15</v>
      </c>
      <c r="N337" t="str">
        <v>Transferido</v>
      </c>
    </row>
    <row r="338">
      <c r="A338">
        <v>5</v>
      </c>
      <c r="B338">
        <v>45435</v>
      </c>
      <c r="C338" t="str">
        <v>Xerox Colorida</v>
      </c>
      <c r="D338">
        <v>1</v>
      </c>
      <c r="E338" t="str">
        <v>Aleatorio</v>
      </c>
      <c r="G338">
        <v>0.05</v>
      </c>
      <c r="H338">
        <v>0.05</v>
      </c>
      <c r="I338">
        <v>2</v>
      </c>
      <c r="J338">
        <v>2</v>
      </c>
      <c r="K338" t="str">
        <v>CPF</v>
      </c>
      <c r="L338">
        <v>0.975</v>
      </c>
      <c r="M338">
        <v>1.95</v>
      </c>
      <c r="N338" t="str">
        <v>Transferido</v>
      </c>
    </row>
    <row r="339">
      <c r="A339">
        <v>5</v>
      </c>
      <c r="B339">
        <v>45435</v>
      </c>
      <c r="C339" t="str">
        <v>Garrafa Stanley 1L</v>
      </c>
      <c r="D339">
        <v>1</v>
      </c>
      <c r="E339" t="str">
        <v>marcellin</v>
      </c>
      <c r="G339">
        <v>50</v>
      </c>
      <c r="H339">
        <v>50</v>
      </c>
      <c r="I339">
        <v>70</v>
      </c>
      <c r="J339">
        <v>70</v>
      </c>
      <c r="K339" t="str">
        <v>CPF</v>
      </c>
      <c r="L339">
        <v>0.2857142857142857</v>
      </c>
      <c r="M339">
        <v>20</v>
      </c>
      <c r="N339" t="str">
        <v>Transferido</v>
      </c>
    </row>
    <row r="340">
      <c r="A340">
        <v>5</v>
      </c>
      <c r="B340">
        <v>45435</v>
      </c>
      <c r="C340" t="str">
        <v>Caixa Pilha Aa</v>
      </c>
      <c r="D340">
        <v>1</v>
      </c>
      <c r="E340" t="str">
        <v>andre</v>
      </c>
      <c r="G340">
        <v>18</v>
      </c>
      <c r="H340">
        <v>18</v>
      </c>
      <c r="I340">
        <v>10</v>
      </c>
      <c r="J340">
        <v>10</v>
      </c>
      <c r="K340" t="str">
        <v>CPF</v>
      </c>
      <c r="L340">
        <v>-0.8</v>
      </c>
      <c r="M340">
        <v>-8</v>
      </c>
      <c r="N340" t="str">
        <v>Transferido</v>
      </c>
    </row>
    <row r="341">
      <c r="A341">
        <v>5</v>
      </c>
      <c r="B341">
        <v>45435</v>
      </c>
      <c r="C341" t="str">
        <v>Taser Verde</v>
      </c>
      <c r="D341">
        <v>1</v>
      </c>
      <c r="E341" t="str">
        <v>shopee</v>
      </c>
      <c r="G341">
        <v>38</v>
      </c>
      <c r="H341">
        <v>38</v>
      </c>
      <c r="I341">
        <v>44</v>
      </c>
      <c r="J341">
        <v>44</v>
      </c>
      <c r="K341" t="str">
        <v>CNPJ</v>
      </c>
      <c r="L341">
        <v>0.13636363636363635</v>
      </c>
      <c r="M341">
        <v>6</v>
      </c>
      <c r="N341" t="str">
        <v>Transferido</v>
      </c>
    </row>
    <row r="342">
      <c r="A342">
        <v>5</v>
      </c>
      <c r="B342">
        <v>45435</v>
      </c>
      <c r="C342" t="str">
        <v>Máquina De Cabelo Dragão</v>
      </c>
      <c r="D342">
        <v>1</v>
      </c>
      <c r="E342" t="str">
        <v>chefe rafael</v>
      </c>
      <c r="G342">
        <v>18</v>
      </c>
      <c r="H342">
        <v>18</v>
      </c>
      <c r="I342">
        <v>30</v>
      </c>
      <c r="J342">
        <v>30</v>
      </c>
      <c r="K342" t="str">
        <v>CPF</v>
      </c>
      <c r="L342">
        <v>0.4</v>
      </c>
      <c r="M342">
        <v>12</v>
      </c>
      <c r="N342" t="str">
        <v>Ainda não</v>
      </c>
    </row>
    <row r="343">
      <c r="A343">
        <v>5</v>
      </c>
      <c r="B343">
        <v>45436</v>
      </c>
      <c r="C343" t="str">
        <v>Serviço Aleatorio</v>
      </c>
      <c r="D343">
        <v>1</v>
      </c>
      <c r="E343" t="str">
        <v>Aleatorio</v>
      </c>
      <c r="G343">
        <v>0</v>
      </c>
      <c r="H343">
        <v>0</v>
      </c>
      <c r="I343">
        <v>100</v>
      </c>
      <c r="J343">
        <v>100</v>
      </c>
      <c r="K343" t="str">
        <v>CPF</v>
      </c>
      <c r="L343">
        <v>1</v>
      </c>
      <c r="M343">
        <v>100</v>
      </c>
      <c r="N343" t="str">
        <v>Transferido</v>
      </c>
    </row>
    <row r="344">
      <c r="A344">
        <v>5</v>
      </c>
      <c r="B344">
        <v>45436</v>
      </c>
      <c r="C344" t="str">
        <v>Serviço Aleatorio</v>
      </c>
      <c r="D344">
        <v>1</v>
      </c>
      <c r="E344" t="str">
        <v>Aleatorio</v>
      </c>
      <c r="G344">
        <v>0</v>
      </c>
      <c r="H344">
        <v>0</v>
      </c>
      <c r="I344">
        <v>105</v>
      </c>
      <c r="J344">
        <v>105</v>
      </c>
      <c r="K344" t="str">
        <v>CNPJ</v>
      </c>
      <c r="L344">
        <v>1</v>
      </c>
      <c r="M344">
        <v>105</v>
      </c>
      <c r="N344" t="str">
        <v>Transferido</v>
      </c>
    </row>
    <row r="345">
      <c r="A345">
        <v>5</v>
      </c>
      <c r="B345">
        <v>45436</v>
      </c>
      <c r="C345" t="str">
        <v xml:space="preserve">Mini Massageador </v>
      </c>
      <c r="D345">
        <v>1</v>
      </c>
      <c r="E345" t="str">
        <v>Cliente Caique</v>
      </c>
      <c r="G345">
        <v>8</v>
      </c>
      <c r="H345">
        <v>8</v>
      </c>
      <c r="I345">
        <v>20</v>
      </c>
      <c r="J345">
        <v>20</v>
      </c>
      <c r="K345" t="str">
        <v>CPF</v>
      </c>
      <c r="L345">
        <v>0.6</v>
      </c>
      <c r="M345">
        <v>12</v>
      </c>
      <c r="N345" t="str">
        <v>transferido</v>
      </c>
    </row>
    <row r="346">
      <c r="A346">
        <v>5</v>
      </c>
      <c r="B346">
        <v>45440</v>
      </c>
      <c r="C346" t="str">
        <v>Serviço Aleatorio</v>
      </c>
      <c r="D346">
        <v>1</v>
      </c>
      <c r="E346" t="str">
        <v>Aleatorio</v>
      </c>
      <c r="G346">
        <v>0</v>
      </c>
      <c r="H346">
        <v>0</v>
      </c>
      <c r="I346">
        <v>150</v>
      </c>
      <c r="J346">
        <v>150</v>
      </c>
      <c r="K346" t="str">
        <v>CPF</v>
      </c>
      <c r="L346">
        <v>1</v>
      </c>
      <c r="M346">
        <v>150</v>
      </c>
      <c r="N346" t="str">
        <v>transferido</v>
      </c>
    </row>
    <row r="347">
      <c r="A347">
        <v>5</v>
      </c>
      <c r="B347">
        <v>45440</v>
      </c>
      <c r="C347" t="str">
        <v>Impressao Preta</v>
      </c>
      <c r="D347">
        <v>5</v>
      </c>
      <c r="E347" t="str">
        <v>Aleatorio</v>
      </c>
      <c r="G347">
        <v>0.07</v>
      </c>
      <c r="H347">
        <v>0.35000000000000003</v>
      </c>
      <c r="I347">
        <v>1</v>
      </c>
      <c r="J347">
        <v>5</v>
      </c>
      <c r="K347" t="str">
        <v>CPF</v>
      </c>
      <c r="L347">
        <v>0.93</v>
      </c>
      <c r="M347">
        <v>4.65</v>
      </c>
      <c r="N347" t="str">
        <v>transferido</v>
      </c>
    </row>
    <row r="348">
      <c r="A348">
        <v>5</v>
      </c>
      <c r="B348">
        <v>45440</v>
      </c>
      <c r="C348" t="str">
        <v>Serviço Aleatorio</v>
      </c>
      <c r="D348">
        <v>1</v>
      </c>
      <c r="E348" t="str">
        <v>Aleatorio</v>
      </c>
      <c r="G348">
        <v>0</v>
      </c>
      <c r="H348">
        <v>0</v>
      </c>
      <c r="I348">
        <v>25</v>
      </c>
      <c r="J348">
        <v>25</v>
      </c>
      <c r="K348" t="str">
        <v>CPF</v>
      </c>
      <c r="L348">
        <v>1</v>
      </c>
      <c r="M348">
        <v>25</v>
      </c>
      <c r="N348" t="str">
        <v>transferido</v>
      </c>
    </row>
    <row r="349">
      <c r="A349">
        <v>5</v>
      </c>
      <c r="B349">
        <v>45440</v>
      </c>
      <c r="C349" t="str">
        <v>Kit tesoura cabelo</v>
      </c>
      <c r="D349">
        <v>1</v>
      </c>
      <c r="E349" t="str">
        <v>Aleatorio</v>
      </c>
      <c r="G349">
        <v>4</v>
      </c>
      <c r="H349">
        <v>4</v>
      </c>
      <c r="I349">
        <v>10</v>
      </c>
      <c r="J349">
        <v>10</v>
      </c>
      <c r="K349" t="str">
        <v>CPF</v>
      </c>
      <c r="L349">
        <v>0.6</v>
      </c>
      <c r="M349">
        <v>6</v>
      </c>
      <c r="N349" t="str">
        <v>transferido</v>
      </c>
    </row>
    <row r="350">
      <c r="A350">
        <v>5</v>
      </c>
      <c r="B350">
        <v>45440</v>
      </c>
      <c r="C350" t="str">
        <v>Carregador Iphone 20W</v>
      </c>
      <c r="D350">
        <v>1</v>
      </c>
      <c r="E350" t="str">
        <v>primo rafael</v>
      </c>
      <c r="G350" t="str">
        <v>0</v>
      </c>
      <c r="H350">
        <v>0</v>
      </c>
      <c r="I350">
        <v>25</v>
      </c>
      <c r="J350">
        <v>25</v>
      </c>
      <c r="K350" t="str">
        <v>CPF</v>
      </c>
      <c r="L350">
        <v>1</v>
      </c>
      <c r="M350">
        <v>25</v>
      </c>
      <c r="N350" t="str">
        <v>Ainda não</v>
      </c>
    </row>
    <row r="351">
      <c r="A351">
        <v>5</v>
      </c>
      <c r="B351">
        <v>45441</v>
      </c>
      <c r="C351" t="str">
        <v>Globo de luz  com controle</v>
      </c>
      <c r="D351">
        <v>1</v>
      </c>
      <c r="E351" t="str">
        <v>Aleatorio</v>
      </c>
      <c r="G351">
        <v>35</v>
      </c>
      <c r="H351">
        <v>35</v>
      </c>
      <c r="I351">
        <v>70</v>
      </c>
      <c r="J351">
        <v>70</v>
      </c>
      <c r="K351" t="str">
        <v>CPF</v>
      </c>
      <c r="L351">
        <v>0.5</v>
      </c>
      <c r="M351">
        <v>35</v>
      </c>
      <c r="N351" t="str">
        <v>transferido</v>
      </c>
    </row>
    <row r="352">
      <c r="A352">
        <v>5</v>
      </c>
      <c r="B352">
        <v>45442</v>
      </c>
      <c r="C352" t="str">
        <v>Placa de som USB</v>
      </c>
      <c r="D352">
        <v>1</v>
      </c>
      <c r="E352" t="str">
        <v>Diego</v>
      </c>
      <c r="G352">
        <v>9</v>
      </c>
      <c r="H352">
        <v>9</v>
      </c>
      <c r="I352">
        <v>25</v>
      </c>
      <c r="J352">
        <v>25</v>
      </c>
      <c r="K352" t="str">
        <v>CPF</v>
      </c>
      <c r="L352">
        <v>0.64</v>
      </c>
      <c r="M352">
        <v>16</v>
      </c>
      <c r="N352" t="str">
        <v>Transferido</v>
      </c>
    </row>
    <row r="353">
      <c r="A353">
        <v>6</v>
      </c>
      <c r="B353">
        <v>45444</v>
      </c>
      <c r="C353" t="str">
        <v>Impressao Preta</v>
      </c>
      <c r="D353">
        <v>1</v>
      </c>
      <c r="E353" t="str">
        <v>Aleatorio</v>
      </c>
      <c r="G353">
        <v>0.07</v>
      </c>
      <c r="H353">
        <v>0.07</v>
      </c>
      <c r="I353">
        <v>1</v>
      </c>
      <c r="J353">
        <v>1</v>
      </c>
      <c r="K353" t="str">
        <v>CPF</v>
      </c>
      <c r="L353">
        <v>0.9299999999999999</v>
      </c>
      <c r="M353">
        <v>0.9299999999999999</v>
      </c>
      <c r="N353" t="str">
        <v>Transferido</v>
      </c>
    </row>
    <row r="354">
      <c r="A354">
        <v>6</v>
      </c>
      <c r="B354">
        <v>45444</v>
      </c>
      <c r="C354" t="str">
        <v>Game Pop It 15 reais</v>
      </c>
      <c r="D354">
        <v>1</v>
      </c>
      <c r="E354" t="str">
        <v>Aleatorio</v>
      </c>
      <c r="G354">
        <v>15</v>
      </c>
      <c r="H354">
        <v>15</v>
      </c>
      <c r="I354">
        <v>28</v>
      </c>
      <c r="J354">
        <v>28</v>
      </c>
      <c r="K354" t="str">
        <v>CPF</v>
      </c>
      <c r="L354">
        <v>0.4642857142857143</v>
      </c>
      <c r="M354">
        <v>13</v>
      </c>
      <c r="N354" t="str">
        <v>Transferido</v>
      </c>
    </row>
    <row r="355">
      <c r="A355">
        <v>6</v>
      </c>
      <c r="B355">
        <v>45444</v>
      </c>
      <c r="C355" t="str">
        <v>Case Iphone Caixa</v>
      </c>
      <c r="D355">
        <v>1</v>
      </c>
      <c r="E355" t="str">
        <v>Aleatorio</v>
      </c>
      <c r="G355">
        <v>18</v>
      </c>
      <c r="H355">
        <v>18</v>
      </c>
      <c r="I355">
        <v>33</v>
      </c>
      <c r="J355">
        <v>33</v>
      </c>
      <c r="K355" t="str">
        <v>CPF</v>
      </c>
      <c r="L355">
        <v>0.45454545454545453</v>
      </c>
      <c r="M355">
        <v>15</v>
      </c>
      <c r="N355" t="str">
        <v>Transferido</v>
      </c>
    </row>
    <row r="356">
      <c r="A356">
        <v>6</v>
      </c>
      <c r="B356">
        <v>45444</v>
      </c>
      <c r="C356" t="str">
        <v>Serviços Celular</v>
      </c>
      <c r="D356">
        <v>1</v>
      </c>
      <c r="E356" t="str">
        <v>Aleatorio</v>
      </c>
      <c r="G356">
        <v>0</v>
      </c>
      <c r="H356">
        <v>0</v>
      </c>
      <c r="I356">
        <v>100</v>
      </c>
      <c r="J356">
        <v>100</v>
      </c>
      <c r="K356" t="str">
        <v>CPF</v>
      </c>
      <c r="L356">
        <v>1</v>
      </c>
      <c r="M356">
        <v>100</v>
      </c>
      <c r="N356" t="str">
        <v>Transferido</v>
      </c>
    </row>
    <row r="357">
      <c r="A357">
        <v>6</v>
      </c>
      <c r="B357">
        <v>45446</v>
      </c>
      <c r="C357" t="str">
        <v>Game Pop It 15 reais</v>
      </c>
      <c r="D357">
        <v>1</v>
      </c>
      <c r="E357" t="str">
        <v>Aleatorio</v>
      </c>
      <c r="G357">
        <v>15</v>
      </c>
      <c r="H357">
        <v>15</v>
      </c>
      <c r="I357">
        <v>25</v>
      </c>
      <c r="J357">
        <v>25</v>
      </c>
      <c r="K357" t="str">
        <v>CPF</v>
      </c>
      <c r="L357">
        <v>0.4</v>
      </c>
      <c r="M357">
        <v>10</v>
      </c>
      <c r="N357" t="str">
        <v>Transferido</v>
      </c>
    </row>
    <row r="358">
      <c r="A358">
        <v>6</v>
      </c>
      <c r="B358">
        <v>45446</v>
      </c>
      <c r="C358" t="str">
        <v>Serviços Celular</v>
      </c>
      <c r="D358">
        <v>1</v>
      </c>
      <c r="E358" t="str">
        <v>Aleatorio</v>
      </c>
      <c r="G358">
        <v>0</v>
      </c>
      <c r="H358">
        <v>0</v>
      </c>
      <c r="I358">
        <v>45</v>
      </c>
      <c r="J358">
        <v>45</v>
      </c>
      <c r="K358" t="str">
        <v>CPF</v>
      </c>
      <c r="L358">
        <v>1</v>
      </c>
      <c r="M358">
        <v>45</v>
      </c>
      <c r="N358" t="str">
        <v>Transferido</v>
      </c>
    </row>
    <row r="359">
      <c r="A359">
        <v>6</v>
      </c>
      <c r="B359">
        <v>45446</v>
      </c>
      <c r="C359" t="str">
        <v xml:space="preserve">Mochila Escolar Unissex Impermeável Com Entrada Usb  Preto  </v>
      </c>
      <c r="D359">
        <v>1</v>
      </c>
      <c r="E359" t="str">
        <v>Aleatorio</v>
      </c>
      <c r="G359">
        <v>31.99</v>
      </c>
      <c r="H359">
        <v>31.99</v>
      </c>
      <c r="I359">
        <v>55</v>
      </c>
      <c r="J359">
        <v>55</v>
      </c>
      <c r="K359" t="str">
        <v>CPF</v>
      </c>
      <c r="L359">
        <v>0.4183636363636364</v>
      </c>
      <c r="M359">
        <v>23.01</v>
      </c>
      <c r="N359" t="str">
        <v>Transferido</v>
      </c>
    </row>
    <row r="360">
      <c r="A360">
        <v>6</v>
      </c>
      <c r="B360">
        <v>45446</v>
      </c>
      <c r="C360" t="str">
        <v>Bomba D'Agua manual</v>
      </c>
      <c r="D360">
        <v>1</v>
      </c>
      <c r="E360" t="str">
        <v>remedio</v>
      </c>
      <c r="G360">
        <v>10</v>
      </c>
      <c r="H360">
        <v>10</v>
      </c>
      <c r="I360">
        <v>20</v>
      </c>
      <c r="J360">
        <v>20</v>
      </c>
      <c r="K360" t="str">
        <v>CPF</v>
      </c>
      <c r="L360">
        <v>0.5</v>
      </c>
      <c r="M360">
        <v>10</v>
      </c>
      <c r="N360" t="str">
        <v>Transferido</v>
      </c>
    </row>
    <row r="361">
      <c r="A361">
        <v>6</v>
      </c>
      <c r="B361">
        <v>45447</v>
      </c>
      <c r="C361" t="str">
        <v>Impressao Preta</v>
      </c>
      <c r="D361">
        <v>46</v>
      </c>
      <c r="E361" t="str">
        <v>Aleatorio</v>
      </c>
      <c r="G361">
        <v>0.07</v>
      </c>
      <c r="H361">
        <v>3.22</v>
      </c>
      <c r="I361">
        <v>1</v>
      </c>
      <c r="J361">
        <v>46</v>
      </c>
      <c r="K361" t="str">
        <v>CPF</v>
      </c>
      <c r="L361">
        <v>0.93</v>
      </c>
      <c r="M361">
        <v>42.78</v>
      </c>
      <c r="N361" t="str">
        <v>Transferido</v>
      </c>
    </row>
    <row r="362">
      <c r="A362">
        <v>6</v>
      </c>
      <c r="B362">
        <v>45447</v>
      </c>
      <c r="C362" t="str">
        <v>Garrafa Stanley 600Lm</v>
      </c>
      <c r="D362">
        <v>1</v>
      </c>
      <c r="E362" t="str">
        <v>Aleatorio</v>
      </c>
      <c r="G362">
        <v>35</v>
      </c>
      <c r="H362">
        <v>35</v>
      </c>
      <c r="I362">
        <v>60</v>
      </c>
      <c r="J362">
        <v>60</v>
      </c>
      <c r="K362" t="str">
        <v>CPF</v>
      </c>
      <c r="L362">
        <v>0.4166666666666667</v>
      </c>
      <c r="M362">
        <v>25</v>
      </c>
      <c r="N362" t="str">
        <v>Transferido</v>
      </c>
    </row>
    <row r="363">
      <c r="A363">
        <v>6</v>
      </c>
      <c r="B363">
        <v>45447</v>
      </c>
      <c r="C363" t="str">
        <v>Capa a prova d'água</v>
      </c>
      <c r="D363">
        <v>1</v>
      </c>
      <c r="E363" t="str">
        <v>Aleatorio</v>
      </c>
      <c r="G363">
        <v>3.5</v>
      </c>
      <c r="H363">
        <v>3.5</v>
      </c>
      <c r="I363">
        <v>10</v>
      </c>
      <c r="J363">
        <v>10</v>
      </c>
      <c r="K363" t="str">
        <v>CPF</v>
      </c>
      <c r="L363">
        <v>0.65</v>
      </c>
      <c r="M363">
        <v>6.5</v>
      </c>
      <c r="N363" t="str">
        <v>Transferido</v>
      </c>
    </row>
    <row r="364">
      <c r="A364">
        <v>6</v>
      </c>
      <c r="B364">
        <v>45447</v>
      </c>
      <c r="C364" t="str">
        <v>Impressao Preta</v>
      </c>
      <c r="D364">
        <v>2</v>
      </c>
      <c r="E364" t="str">
        <v>Welio Brandao</v>
      </c>
      <c r="G364">
        <v>0.07</v>
      </c>
      <c r="H364">
        <v>0.14</v>
      </c>
      <c r="I364">
        <v>1</v>
      </c>
      <c r="J364">
        <v>2</v>
      </c>
      <c r="K364" t="str">
        <v>Cnpj</v>
      </c>
      <c r="L364">
        <v>0.9299999999999999</v>
      </c>
      <c r="M364">
        <v>1.8599999999999999</v>
      </c>
      <c r="N364" t="str">
        <v>Transferido</v>
      </c>
    </row>
    <row r="365">
      <c r="A365">
        <v>6</v>
      </c>
      <c r="B365">
        <v>45447</v>
      </c>
      <c r="C365" t="str">
        <v>Pilha AA inova</v>
      </c>
      <c r="D365">
        <v>1</v>
      </c>
      <c r="E365" t="str">
        <v>Welio Brandao</v>
      </c>
      <c r="G365">
        <v>5</v>
      </c>
      <c r="H365">
        <v>5</v>
      </c>
      <c r="I365">
        <v>10</v>
      </c>
      <c r="J365">
        <v>10</v>
      </c>
      <c r="K365" t="str">
        <v>Cnpj</v>
      </c>
      <c r="L365">
        <v>0.5</v>
      </c>
      <c r="M365">
        <v>5</v>
      </c>
      <c r="N365" t="str">
        <v>Transferido</v>
      </c>
    </row>
    <row r="366">
      <c r="A366">
        <v>6</v>
      </c>
      <c r="B366">
        <v>45449</v>
      </c>
      <c r="C366" t="str">
        <v xml:space="preserve">Cabo HDMI 4 em 1 </v>
      </c>
      <c r="D366">
        <v>1</v>
      </c>
      <c r="E366" t="str">
        <v>remedio</v>
      </c>
      <c r="G366">
        <v>15</v>
      </c>
      <c r="H366">
        <v>15</v>
      </c>
      <c r="I366">
        <v>25</v>
      </c>
      <c r="J366">
        <v>25</v>
      </c>
      <c r="K366" t="str">
        <v>CPF</v>
      </c>
      <c r="L366">
        <v>0.4</v>
      </c>
      <c r="M366">
        <v>10</v>
      </c>
      <c r="N366" t="str">
        <v>Transferido</v>
      </c>
    </row>
    <row r="367">
      <c r="A367">
        <v>6</v>
      </c>
      <c r="B367">
        <v>45449</v>
      </c>
      <c r="C367" t="str">
        <v>Impressao Preta</v>
      </c>
      <c r="D367">
        <v>1</v>
      </c>
      <c r="E367" t="str">
        <v>Aleatorio</v>
      </c>
      <c r="G367">
        <v>0.07</v>
      </c>
      <c r="H367">
        <v>0.07</v>
      </c>
      <c r="I367">
        <v>1</v>
      </c>
      <c r="J367">
        <v>1</v>
      </c>
      <c r="K367" t="str">
        <v>CPF</v>
      </c>
      <c r="L367">
        <v>0.9299999999999999</v>
      </c>
      <c r="M367">
        <v>0.9299999999999999</v>
      </c>
      <c r="N367" t="str">
        <v>Transferido</v>
      </c>
    </row>
    <row r="368">
      <c r="A368">
        <v>6</v>
      </c>
      <c r="B368">
        <v>45449</v>
      </c>
      <c r="C368" t="str">
        <v>impressao Colorida</v>
      </c>
      <c r="D368">
        <v>1</v>
      </c>
      <c r="E368" t="str">
        <v>Aleatorio</v>
      </c>
      <c r="G368">
        <v>0.05</v>
      </c>
      <c r="H368">
        <v>0.05</v>
      </c>
      <c r="I368">
        <v>5</v>
      </c>
      <c r="J368">
        <v>5</v>
      </c>
      <c r="K368" t="str">
        <v>Cnpj</v>
      </c>
      <c r="L368">
        <v>0.99</v>
      </c>
      <c r="M368">
        <v>4.95</v>
      </c>
      <c r="N368" t="str">
        <v>Transferido</v>
      </c>
    </row>
    <row r="369">
      <c r="A369">
        <v>6</v>
      </c>
      <c r="B369">
        <v>45450</v>
      </c>
      <c r="C369" t="str">
        <v>pelicula 3d</v>
      </c>
      <c r="D369">
        <v>1</v>
      </c>
      <c r="E369" t="str">
        <v>Aleatorio</v>
      </c>
      <c r="G369">
        <v>3</v>
      </c>
      <c r="H369">
        <v>3</v>
      </c>
      <c r="I369">
        <v>15</v>
      </c>
      <c r="J369">
        <v>15</v>
      </c>
      <c r="K369" t="str">
        <v>CPF</v>
      </c>
      <c r="L369">
        <v>0.8</v>
      </c>
      <c r="M369">
        <v>12</v>
      </c>
      <c r="N369" t="str">
        <v>Transferido</v>
      </c>
    </row>
    <row r="370">
      <c r="A370">
        <v>6</v>
      </c>
      <c r="B370">
        <v>45450</v>
      </c>
      <c r="C370" t="str">
        <v>impressao preta</v>
      </c>
      <c r="D370">
        <v>1</v>
      </c>
      <c r="E370" t="str">
        <v>Aleatorio</v>
      </c>
      <c r="G370">
        <v>0.07</v>
      </c>
      <c r="H370">
        <v>0.07</v>
      </c>
      <c r="I370">
        <v>1</v>
      </c>
      <c r="J370">
        <v>1</v>
      </c>
      <c r="K370" t="str">
        <v>CPF</v>
      </c>
      <c r="L370">
        <v>0.9299999999999999</v>
      </c>
      <c r="M370">
        <v>0.9299999999999999</v>
      </c>
      <c r="N370" t="str">
        <v>Transferido</v>
      </c>
    </row>
    <row r="371">
      <c r="A371">
        <v>6</v>
      </c>
      <c r="B371">
        <v>45450</v>
      </c>
      <c r="C371" t="str">
        <v xml:space="preserve">Carregador Completo Spartan Tc - Cw-301 </v>
      </c>
      <c r="D371">
        <v>1</v>
      </c>
      <c r="E371" t="str">
        <v>Aleatorio</v>
      </c>
      <c r="G371">
        <v>11</v>
      </c>
      <c r="H371">
        <v>11</v>
      </c>
      <c r="I371">
        <v>30</v>
      </c>
      <c r="J371">
        <v>30</v>
      </c>
      <c r="K371" t="str">
        <v>CPF</v>
      </c>
      <c r="L371">
        <v>0.6333333333333333</v>
      </c>
      <c r="M371">
        <v>19</v>
      </c>
      <c r="N371" t="str">
        <v>Transferido</v>
      </c>
    </row>
    <row r="372">
      <c r="A372">
        <v>6</v>
      </c>
      <c r="B372">
        <v>45451</v>
      </c>
      <c r="C372" t="str">
        <v>Teclado Semigamer</v>
      </c>
      <c r="D372">
        <v>1</v>
      </c>
      <c r="E372" t="str">
        <v>Aleatorio</v>
      </c>
      <c r="G372">
        <v>25</v>
      </c>
      <c r="H372">
        <v>25</v>
      </c>
      <c r="I372">
        <v>50</v>
      </c>
      <c r="J372">
        <v>50</v>
      </c>
      <c r="K372" t="str">
        <v>CNPJ</v>
      </c>
      <c r="L372">
        <v>0.5</v>
      </c>
      <c r="M372">
        <v>25</v>
      </c>
      <c r="N372" t="str">
        <v>Transferido</v>
      </c>
    </row>
    <row r="373">
      <c r="A373">
        <v>6</v>
      </c>
      <c r="B373">
        <v>45454</v>
      </c>
      <c r="C373" t="str">
        <v>impressao Colorida</v>
      </c>
      <c r="D373">
        <v>1</v>
      </c>
      <c r="E373" t="str">
        <v>cliente Markinhos</v>
      </c>
      <c r="G373">
        <v>0.05</v>
      </c>
      <c r="H373">
        <v>0.05</v>
      </c>
      <c r="I373">
        <v>2</v>
      </c>
      <c r="J373">
        <v>2</v>
      </c>
      <c r="K373" t="str">
        <v>CNPJ</v>
      </c>
      <c r="L373">
        <v>0.975</v>
      </c>
      <c r="M373">
        <v>1.95</v>
      </c>
      <c r="N373" t="str">
        <v>Transferido</v>
      </c>
    </row>
    <row r="374">
      <c r="A374">
        <v>6</v>
      </c>
      <c r="B374">
        <v>45454</v>
      </c>
      <c r="C374" t="str">
        <v>Garrafa colorida motivacional</v>
      </c>
      <c r="D374">
        <v>1</v>
      </c>
      <c r="E374" t="str">
        <v>Aleatorio</v>
      </c>
      <c r="G374">
        <v>13.5</v>
      </c>
      <c r="H374">
        <v>13.5</v>
      </c>
      <c r="I374">
        <v>25</v>
      </c>
      <c r="J374">
        <v>25</v>
      </c>
      <c r="K374" t="str">
        <v>CNPJ</v>
      </c>
      <c r="L374">
        <v>0.46</v>
      </c>
      <c r="M374">
        <v>11.5</v>
      </c>
      <c r="N374" t="str">
        <v>Transferido</v>
      </c>
    </row>
    <row r="375">
      <c r="A375">
        <v>6</v>
      </c>
      <c r="B375">
        <v>45454</v>
      </c>
      <c r="C375" t="str">
        <v xml:space="preserve">Luvinha de dedo </v>
      </c>
      <c r="D375">
        <v>1</v>
      </c>
      <c r="E375" t="str">
        <v>Aleatorio</v>
      </c>
      <c r="G375">
        <v>1</v>
      </c>
      <c r="H375">
        <v>1</v>
      </c>
      <c r="I375">
        <v>10</v>
      </c>
      <c r="J375">
        <v>10</v>
      </c>
      <c r="K375" t="str">
        <v>CNPJ</v>
      </c>
      <c r="L375">
        <v>0.9</v>
      </c>
      <c r="M375">
        <v>9</v>
      </c>
      <c r="N375" t="str">
        <v>Transferido</v>
      </c>
    </row>
    <row r="376">
      <c r="A376">
        <v>6</v>
      </c>
      <c r="B376">
        <v>45454</v>
      </c>
      <c r="C376" t="str">
        <v>Controle Gamer Celular Ly84358</v>
      </c>
      <c r="D376">
        <v>1</v>
      </c>
      <c r="E376" t="str">
        <v>Aleatorio</v>
      </c>
      <c r="G376">
        <v>15</v>
      </c>
      <c r="H376">
        <v>15</v>
      </c>
      <c r="I376">
        <v>35</v>
      </c>
      <c r="J376">
        <v>35</v>
      </c>
      <c r="K376" t="str">
        <v>CNPJ</v>
      </c>
      <c r="L376">
        <v>0.5714285714285714</v>
      </c>
      <c r="M376">
        <v>20</v>
      </c>
      <c r="N376" t="str">
        <v>Transferido</v>
      </c>
    </row>
    <row r="377">
      <c r="A377">
        <v>6</v>
      </c>
      <c r="B377">
        <v>45454</v>
      </c>
      <c r="C377" t="str">
        <v>Máquina De Cabelo Dragão</v>
      </c>
      <c r="D377">
        <v>1</v>
      </c>
      <c r="E377" t="str">
        <v>primo rafael</v>
      </c>
      <c r="G377">
        <v>18</v>
      </c>
      <c r="H377">
        <v>18</v>
      </c>
      <c r="I377">
        <v>25</v>
      </c>
      <c r="J377">
        <v>25</v>
      </c>
      <c r="L377">
        <v>0.28</v>
      </c>
      <c r="M377">
        <v>7</v>
      </c>
      <c r="N377" t="str">
        <v>Ainda não</v>
      </c>
    </row>
    <row r="378">
      <c r="A378">
        <v>6</v>
      </c>
      <c r="B378">
        <v>45454</v>
      </c>
      <c r="C378" t="str">
        <v>Carregador Iphone 20W</v>
      </c>
      <c r="D378">
        <v>1</v>
      </c>
      <c r="E378" t="str">
        <v>primo rafael</v>
      </c>
      <c r="G378" t="str">
        <v>0</v>
      </c>
      <c r="H378">
        <v>0</v>
      </c>
      <c r="I378">
        <v>25</v>
      </c>
      <c r="J378">
        <v>25</v>
      </c>
      <c r="L378">
        <v>1</v>
      </c>
      <c r="M378">
        <v>25</v>
      </c>
      <c r="N378" t="str">
        <v>Ainda não</v>
      </c>
    </row>
    <row r="379">
      <c r="A379">
        <v>6</v>
      </c>
      <c r="B379">
        <v>45454</v>
      </c>
      <c r="C379" t="str">
        <v>Máquina De Cabelo Dragão</v>
      </c>
      <c r="D379">
        <v>1</v>
      </c>
      <c r="E379" t="str">
        <v>primo rafael</v>
      </c>
      <c r="G379">
        <v>18</v>
      </c>
      <c r="H379">
        <v>18</v>
      </c>
      <c r="I379">
        <v>25</v>
      </c>
      <c r="J379">
        <v>25</v>
      </c>
      <c r="L379">
        <v>0.28</v>
      </c>
      <c r="M379">
        <v>7</v>
      </c>
      <c r="N379" t="str">
        <v>Ainda não</v>
      </c>
    </row>
    <row r="380">
      <c r="A380">
        <v>6</v>
      </c>
      <c r="B380">
        <v>45455</v>
      </c>
      <c r="C380" t="str">
        <v>Impressao Preta</v>
      </c>
      <c r="D380">
        <v>1</v>
      </c>
      <c r="E380" t="str">
        <v>Cliente bike</v>
      </c>
      <c r="G380">
        <v>0.07</v>
      </c>
      <c r="H380">
        <v>0.07</v>
      </c>
      <c r="I380">
        <v>1</v>
      </c>
      <c r="J380">
        <v>1</v>
      </c>
      <c r="K380" t="str">
        <v>CPF</v>
      </c>
      <c r="L380">
        <v>0.9299999999999999</v>
      </c>
      <c r="M380">
        <v>0.9299999999999999</v>
      </c>
      <c r="N380" t="str">
        <v>Transferido</v>
      </c>
    </row>
    <row r="381">
      <c r="A381">
        <v>6</v>
      </c>
      <c r="B381">
        <v>45455</v>
      </c>
      <c r="C381" t="str">
        <v>Garrafa Stanley 1L</v>
      </c>
      <c r="D381">
        <v>1</v>
      </c>
      <c r="E381" t="str">
        <v>Cliente bike</v>
      </c>
      <c r="G381">
        <v>50</v>
      </c>
      <c r="H381">
        <v>50</v>
      </c>
      <c r="I381">
        <v>100</v>
      </c>
      <c r="J381">
        <v>100</v>
      </c>
      <c r="K381" t="str">
        <v>CPF</v>
      </c>
      <c r="L381">
        <v>0.5</v>
      </c>
      <c r="M381">
        <v>50</v>
      </c>
      <c r="N381" t="str">
        <v>Transferido</v>
      </c>
    </row>
    <row r="382">
      <c r="A382">
        <v>6</v>
      </c>
      <c r="B382">
        <v>45455</v>
      </c>
      <c r="C382" t="str">
        <v>Adaptador VGA para HDMI</v>
      </c>
      <c r="D382">
        <v>1</v>
      </c>
      <c r="E382" t="str">
        <v>mae rafael</v>
      </c>
      <c r="G382">
        <v>15</v>
      </c>
      <c r="H382">
        <v>15</v>
      </c>
      <c r="I382">
        <v>30</v>
      </c>
      <c r="J382">
        <v>30</v>
      </c>
      <c r="K382" t="str">
        <v>CNPJ</v>
      </c>
      <c r="L382">
        <v>0.5</v>
      </c>
      <c r="M382">
        <v>15</v>
      </c>
      <c r="N382" t="str">
        <v>Transferido</v>
      </c>
    </row>
    <row r="383">
      <c r="A383">
        <v>6</v>
      </c>
      <c r="B383">
        <v>45457</v>
      </c>
      <c r="C383" t="str">
        <v>impressao Colorida</v>
      </c>
      <c r="D383">
        <v>1</v>
      </c>
      <c r="E383" t="str">
        <v>Aleatorio</v>
      </c>
      <c r="G383">
        <v>0.05</v>
      </c>
      <c r="H383">
        <v>0.05</v>
      </c>
      <c r="I383">
        <v>2</v>
      </c>
      <c r="J383">
        <v>2</v>
      </c>
      <c r="K383" t="str">
        <v>CPF</v>
      </c>
      <c r="L383">
        <v>0.975</v>
      </c>
      <c r="M383">
        <v>1.95</v>
      </c>
      <c r="N383" t="str">
        <v>Transferido</v>
      </c>
    </row>
    <row r="384">
      <c r="A384">
        <v>6</v>
      </c>
      <c r="B384">
        <v>45458</v>
      </c>
      <c r="C384" t="str">
        <v>Impressao Preta</v>
      </c>
      <c r="D384">
        <v>1</v>
      </c>
      <c r="E384" t="str">
        <v>Aleatorio</v>
      </c>
      <c r="G384">
        <v>0.07</v>
      </c>
      <c r="H384">
        <v>0.07</v>
      </c>
      <c r="I384">
        <v>1</v>
      </c>
      <c r="J384">
        <v>1</v>
      </c>
      <c r="K384" t="str">
        <v>CPF</v>
      </c>
      <c r="L384">
        <v>0.9299999999999999</v>
      </c>
      <c r="M384">
        <v>0.9299999999999999</v>
      </c>
      <c r="N384" t="str">
        <v>Transferido</v>
      </c>
    </row>
    <row r="385">
      <c r="A385">
        <v>6</v>
      </c>
      <c r="B385">
        <v>45458</v>
      </c>
      <c r="C385" t="str">
        <v>estilingue led</v>
      </c>
      <c r="D385">
        <v>3</v>
      </c>
      <c r="E385" t="str">
        <v>Aleatorio</v>
      </c>
      <c r="G385">
        <v>2</v>
      </c>
      <c r="H385">
        <v>6</v>
      </c>
      <c r="I385">
        <v>4</v>
      </c>
      <c r="J385">
        <v>12</v>
      </c>
      <c r="K385" t="str">
        <v>CPF</v>
      </c>
      <c r="L385">
        <v>0.5</v>
      </c>
      <c r="M385">
        <v>6</v>
      </c>
      <c r="N385" t="str">
        <v>Transferido</v>
      </c>
    </row>
    <row r="386">
      <c r="A386">
        <v>6</v>
      </c>
      <c r="B386">
        <v>45458</v>
      </c>
      <c r="C386" t="str">
        <v>Lâmpada Giratória Ac85</v>
      </c>
      <c r="D386">
        <v>1</v>
      </c>
      <c r="E386" t="str">
        <v>Aleatorio</v>
      </c>
      <c r="G386">
        <v>12.5</v>
      </c>
      <c r="H386">
        <v>12.5</v>
      </c>
      <c r="I386">
        <v>30</v>
      </c>
      <c r="J386">
        <v>30</v>
      </c>
      <c r="K386" t="str">
        <v>CNPJ</v>
      </c>
      <c r="L386">
        <v>0.5833333333333334</v>
      </c>
      <c r="M386">
        <v>17.5</v>
      </c>
      <c r="N386" t="str">
        <v>Transferido</v>
      </c>
    </row>
    <row r="387">
      <c r="A387">
        <v>6</v>
      </c>
      <c r="B387">
        <v>45458</v>
      </c>
      <c r="C387" t="str">
        <v>Suporte Veicular Le-010</v>
      </c>
      <c r="D387">
        <v>1</v>
      </c>
      <c r="E387" t="str">
        <v>Aleatorio</v>
      </c>
      <c r="G387">
        <v>6</v>
      </c>
      <c r="H387">
        <v>6</v>
      </c>
      <c r="I387">
        <v>10</v>
      </c>
      <c r="J387">
        <v>10</v>
      </c>
      <c r="K387" t="str">
        <v>CNPJ</v>
      </c>
      <c r="L387">
        <v>0.4</v>
      </c>
      <c r="M387">
        <v>4</v>
      </c>
      <c r="N387" t="str">
        <v>Transferido</v>
      </c>
    </row>
    <row r="388">
      <c r="A388">
        <v>6</v>
      </c>
      <c r="B388">
        <v>45460</v>
      </c>
      <c r="C388" t="str">
        <v>impressao preta</v>
      </c>
      <c r="D388">
        <v>1</v>
      </c>
      <c r="E388" t="str">
        <v>Aleatorio</v>
      </c>
      <c r="G388">
        <v>0.07</v>
      </c>
      <c r="H388">
        <v>0.07</v>
      </c>
      <c r="I388">
        <v>1</v>
      </c>
      <c r="J388">
        <v>1</v>
      </c>
      <c r="K388" t="str">
        <v>CNPJ</v>
      </c>
      <c r="L388">
        <v>0.9299999999999999</v>
      </c>
      <c r="M388">
        <v>0.9299999999999999</v>
      </c>
      <c r="N388" t="str">
        <v>Transferido</v>
      </c>
    </row>
    <row r="389">
      <c r="A389">
        <v>6</v>
      </c>
      <c r="B389">
        <v>45460</v>
      </c>
      <c r="C389" t="str">
        <v>impressao Colorida</v>
      </c>
      <c r="D389">
        <v>1</v>
      </c>
      <c r="E389" t="str">
        <v>Aleatorio</v>
      </c>
      <c r="G389">
        <v>0.05</v>
      </c>
      <c r="H389">
        <v>0.05</v>
      </c>
      <c r="I389">
        <v>2</v>
      </c>
      <c r="J389">
        <v>2</v>
      </c>
      <c r="K389" t="str">
        <v>CNPJ</v>
      </c>
      <c r="L389">
        <v>0.975</v>
      </c>
      <c r="M389">
        <v>1.95</v>
      </c>
      <c r="N389" t="str">
        <v>Transferido</v>
      </c>
    </row>
    <row r="390">
      <c r="A390">
        <v>6</v>
      </c>
      <c r="B390">
        <v>45460</v>
      </c>
      <c r="C390" t="str">
        <v>xerox preta</v>
      </c>
      <c r="D390">
        <v>1</v>
      </c>
      <c r="E390" t="str">
        <v>Aleatorio</v>
      </c>
      <c r="G390">
        <v>0.05</v>
      </c>
      <c r="H390">
        <v>0.05</v>
      </c>
      <c r="I390">
        <v>0.5</v>
      </c>
      <c r="J390">
        <v>0.5</v>
      </c>
      <c r="K390" t="str">
        <v>CPF</v>
      </c>
      <c r="L390">
        <v>0.9</v>
      </c>
      <c r="M390">
        <v>0.45</v>
      </c>
      <c r="N390" t="str">
        <v>Transferido</v>
      </c>
    </row>
    <row r="391">
      <c r="A391">
        <v>6</v>
      </c>
      <c r="B391">
        <v>45461</v>
      </c>
      <c r="C391" t="str">
        <v>samsung A04E</v>
      </c>
      <c r="D391">
        <v>1</v>
      </c>
      <c r="E391" t="str">
        <v>Aleatorio</v>
      </c>
      <c r="G391">
        <v>165</v>
      </c>
      <c r="H391">
        <v>165</v>
      </c>
      <c r="I391">
        <v>300</v>
      </c>
      <c r="J391">
        <v>300</v>
      </c>
      <c r="K391" t="str">
        <v>CPF</v>
      </c>
      <c r="L391">
        <v>0.45</v>
      </c>
      <c r="M391">
        <v>135</v>
      </c>
      <c r="N391" t="str">
        <v>Transferido</v>
      </c>
    </row>
    <row r="392">
      <c r="A392">
        <v>6</v>
      </c>
      <c r="B392">
        <v>45462</v>
      </c>
      <c r="C392" t="str">
        <v>Caneca starnley</v>
      </c>
      <c r="D392">
        <v>1</v>
      </c>
      <c r="E392" t="str">
        <v>ruiva</v>
      </c>
      <c r="G392">
        <v>25</v>
      </c>
      <c r="H392">
        <v>25</v>
      </c>
      <c r="I392">
        <v>40</v>
      </c>
      <c r="J392">
        <v>40</v>
      </c>
      <c r="K392" t="str">
        <v>CPF</v>
      </c>
      <c r="L392">
        <v>0.375</v>
      </c>
      <c r="M392">
        <v>15</v>
      </c>
      <c r="N392" t="str">
        <v>Transferido</v>
      </c>
    </row>
    <row r="393">
      <c r="A393">
        <v>6</v>
      </c>
      <c r="B393">
        <v>45462</v>
      </c>
      <c r="C393" t="str">
        <v>Balança de mala</v>
      </c>
      <c r="D393">
        <v>1</v>
      </c>
      <c r="E393" t="str">
        <v>francisco chaveiro</v>
      </c>
      <c r="G393">
        <v>15</v>
      </c>
      <c r="H393">
        <v>15</v>
      </c>
      <c r="I393">
        <v>25</v>
      </c>
      <c r="J393">
        <v>25</v>
      </c>
      <c r="K393" t="str">
        <v>CPF</v>
      </c>
      <c r="L393">
        <v>0.4</v>
      </c>
      <c r="M393">
        <v>10</v>
      </c>
      <c r="N393" t="str">
        <v>Transferido</v>
      </c>
    </row>
    <row r="394">
      <c r="A394">
        <v>6</v>
      </c>
      <c r="B394">
        <v>45462</v>
      </c>
      <c r="C394" t="str">
        <v>impressao preta</v>
      </c>
      <c r="D394">
        <v>3</v>
      </c>
      <c r="E394" t="str">
        <v>Aleatorio</v>
      </c>
      <c r="G394">
        <v>0.07</v>
      </c>
      <c r="H394">
        <v>0.21000000000000002</v>
      </c>
      <c r="I394">
        <v>1</v>
      </c>
      <c r="J394">
        <v>3</v>
      </c>
      <c r="K394" t="str">
        <v>CNPJ</v>
      </c>
      <c r="L394">
        <v>0.93</v>
      </c>
      <c r="M394">
        <v>2.79</v>
      </c>
      <c r="N394" t="str">
        <v>Transferido</v>
      </c>
    </row>
    <row r="395">
      <c r="A395">
        <v>6</v>
      </c>
      <c r="B395">
        <v>45462</v>
      </c>
      <c r="C395" t="str">
        <v>Processador De Alimentos 1352</v>
      </c>
      <c r="D395">
        <v>1</v>
      </c>
      <c r="E395" t="str">
        <v>magdar</v>
      </c>
      <c r="G395">
        <v>11</v>
      </c>
      <c r="H395">
        <v>11</v>
      </c>
      <c r="I395">
        <v>20</v>
      </c>
      <c r="J395">
        <v>20</v>
      </c>
      <c r="L395">
        <v>0.45</v>
      </c>
      <c r="M395">
        <v>9</v>
      </c>
      <c r="N395" t="str">
        <v>transferido</v>
      </c>
    </row>
    <row r="396">
      <c r="A396">
        <v>6</v>
      </c>
      <c r="B396">
        <v>45462</v>
      </c>
      <c r="C396" t="str">
        <v>impressao preta</v>
      </c>
      <c r="D396">
        <v>1</v>
      </c>
      <c r="E396" t="str">
        <v>Aleatorio</v>
      </c>
      <c r="G396">
        <v>0.07</v>
      </c>
      <c r="H396">
        <v>0.07</v>
      </c>
      <c r="I396">
        <v>1</v>
      </c>
      <c r="J396">
        <v>1</v>
      </c>
      <c r="K396" t="str">
        <v>CNPJ</v>
      </c>
      <c r="L396">
        <v>0.9299999999999999</v>
      </c>
      <c r="M396">
        <v>0.9299999999999999</v>
      </c>
      <c r="N396" t="str">
        <v>Transferido</v>
      </c>
    </row>
    <row r="397">
      <c r="A397">
        <v>6</v>
      </c>
      <c r="B397">
        <v>45463</v>
      </c>
      <c r="C397" t="str">
        <v>Cabo colorido iphone 1m</v>
      </c>
      <c r="D397">
        <v>2</v>
      </c>
      <c r="E397" t="str">
        <v xml:space="preserve">professor </v>
      </c>
      <c r="G397">
        <v>2.5</v>
      </c>
      <c r="H397">
        <v>5</v>
      </c>
      <c r="I397">
        <v>10</v>
      </c>
      <c r="J397">
        <v>20</v>
      </c>
      <c r="L397">
        <v>0.75</v>
      </c>
      <c r="M397">
        <v>15</v>
      </c>
      <c r="N397" t="str">
        <v>transferido</v>
      </c>
    </row>
    <row r="398">
      <c r="A398">
        <v>6</v>
      </c>
      <c r="B398">
        <v>45463</v>
      </c>
      <c r="C398" t="str">
        <v>Carregador Spartan V8  Leo</v>
      </c>
      <c r="D398">
        <v>2</v>
      </c>
      <c r="E398" t="str">
        <v xml:space="preserve">professor </v>
      </c>
      <c r="G398">
        <v>10</v>
      </c>
      <c r="H398">
        <v>20</v>
      </c>
      <c r="I398">
        <v>15</v>
      </c>
      <c r="J398">
        <v>30</v>
      </c>
      <c r="L398">
        <v>0.3333333333333333</v>
      </c>
      <c r="M398">
        <v>10</v>
      </c>
      <c r="N398" t="str">
        <v>transferido</v>
      </c>
    </row>
    <row r="399">
      <c r="A399">
        <v>6</v>
      </c>
      <c r="B399">
        <v>45463</v>
      </c>
      <c r="C399" t="str">
        <v>xerox preta</v>
      </c>
      <c r="D399">
        <v>1</v>
      </c>
      <c r="E399" t="str">
        <v>Aleatorio</v>
      </c>
      <c r="G399">
        <v>0.05</v>
      </c>
      <c r="H399">
        <v>0.05</v>
      </c>
      <c r="I399">
        <v>0.5</v>
      </c>
      <c r="J399">
        <v>0.5</v>
      </c>
      <c r="K399" t="str">
        <v>CPF</v>
      </c>
      <c r="L399">
        <v>0.9</v>
      </c>
      <c r="M399">
        <v>0.45</v>
      </c>
      <c r="N399" t="str">
        <v>transferido</v>
      </c>
    </row>
    <row r="400">
      <c r="A400">
        <v>6</v>
      </c>
      <c r="B400">
        <v>45464</v>
      </c>
      <c r="C400" t="str">
        <v>Capinha</v>
      </c>
      <c r="D400">
        <v>1</v>
      </c>
      <c r="E400" t="str">
        <v>Serrat</v>
      </c>
      <c r="G400">
        <v>3</v>
      </c>
      <c r="H400">
        <v>3</v>
      </c>
      <c r="I400">
        <v>15</v>
      </c>
      <c r="J400">
        <v>15</v>
      </c>
      <c r="L400">
        <v>0.8</v>
      </c>
      <c r="M400">
        <v>12</v>
      </c>
      <c r="N400" t="str">
        <v>transferido</v>
      </c>
    </row>
    <row r="401">
      <c r="A401">
        <v>6</v>
      </c>
      <c r="B401">
        <v>45464</v>
      </c>
      <c r="C401" t="str">
        <v>Pelicula 3d</v>
      </c>
      <c r="D401">
        <v>1</v>
      </c>
      <c r="E401" t="str">
        <v>Serrat</v>
      </c>
      <c r="G401">
        <v>3</v>
      </c>
      <c r="H401">
        <v>3</v>
      </c>
      <c r="I401">
        <v>15</v>
      </c>
      <c r="J401">
        <v>15</v>
      </c>
      <c r="K401" t="str">
        <v>CPF</v>
      </c>
      <c r="L401">
        <v>0.8</v>
      </c>
      <c r="M401">
        <v>12</v>
      </c>
      <c r="N401" t="str">
        <v>transferido</v>
      </c>
    </row>
    <row r="402">
      <c r="A402">
        <v>6</v>
      </c>
      <c r="B402">
        <v>45464</v>
      </c>
      <c r="C402" t="str">
        <v>Carregador Spartan V8  Leo</v>
      </c>
      <c r="D402">
        <v>1</v>
      </c>
      <c r="E402" t="str">
        <v>cliente</v>
      </c>
      <c r="G402">
        <v>10</v>
      </c>
      <c r="H402">
        <v>10</v>
      </c>
      <c r="I402">
        <v>10</v>
      </c>
      <c r="J402">
        <v>10</v>
      </c>
      <c r="L402">
        <v>0</v>
      </c>
      <c r="M402">
        <v>0</v>
      </c>
      <c r="N402" t="str">
        <v>Transferido</v>
      </c>
    </row>
    <row r="403">
      <c r="A403">
        <v>6</v>
      </c>
      <c r="B403">
        <v>45464</v>
      </c>
      <c r="C403" t="str">
        <v>impressao preta</v>
      </c>
      <c r="D403">
        <v>1</v>
      </c>
      <c r="E403" t="str">
        <v>Aleatorio</v>
      </c>
      <c r="G403">
        <v>0.07</v>
      </c>
      <c r="H403">
        <v>0.07</v>
      </c>
      <c r="I403">
        <v>1</v>
      </c>
      <c r="J403">
        <v>1</v>
      </c>
      <c r="K403" t="str">
        <v>CNPJ</v>
      </c>
      <c r="L403">
        <v>0.9299999999999999</v>
      </c>
      <c r="M403">
        <v>0.9299999999999999</v>
      </c>
      <c r="N403" t="str">
        <v>Transferido</v>
      </c>
    </row>
    <row r="404">
      <c r="A404">
        <v>6</v>
      </c>
      <c r="B404">
        <v>45464</v>
      </c>
      <c r="C404" t="str">
        <v>impressao preta</v>
      </c>
      <c r="D404">
        <v>2</v>
      </c>
      <c r="E404" t="str">
        <v>Aleatorio</v>
      </c>
      <c r="G404">
        <v>0.07</v>
      </c>
      <c r="H404">
        <v>0.14</v>
      </c>
      <c r="I404">
        <v>1</v>
      </c>
      <c r="J404">
        <v>2</v>
      </c>
      <c r="L404">
        <v>0.9299999999999999</v>
      </c>
      <c r="M404">
        <v>1.8599999999999999</v>
      </c>
      <c r="N404" t="str">
        <v>Transferido</v>
      </c>
    </row>
    <row r="405">
      <c r="A405">
        <v>6</v>
      </c>
      <c r="B405">
        <v>45465</v>
      </c>
      <c r="C405" t="str">
        <v>impressao preta</v>
      </c>
      <c r="D405">
        <v>1</v>
      </c>
      <c r="E405" t="str">
        <v>Aleatorio</v>
      </c>
      <c r="G405">
        <v>0.07</v>
      </c>
      <c r="H405">
        <v>0.07</v>
      </c>
      <c r="I405">
        <v>1</v>
      </c>
      <c r="J405">
        <v>1</v>
      </c>
      <c r="L405">
        <v>0.9299999999999999</v>
      </c>
      <c r="M405">
        <v>0.9299999999999999</v>
      </c>
      <c r="N405" t="str">
        <v>Transferido</v>
      </c>
    </row>
    <row r="406">
      <c r="A406">
        <v>6</v>
      </c>
      <c r="B406">
        <v>45467</v>
      </c>
      <c r="C406" t="str">
        <v>xerox preta</v>
      </c>
      <c r="D406">
        <v>3</v>
      </c>
      <c r="E406" t="str">
        <v>Aleatorio</v>
      </c>
      <c r="G406">
        <v>0.05</v>
      </c>
      <c r="H406">
        <v>0.15000000000000002</v>
      </c>
      <c r="I406">
        <v>1</v>
      </c>
      <c r="J406">
        <v>3</v>
      </c>
      <c r="K406" t="str">
        <v>CNPJ</v>
      </c>
      <c r="L406">
        <v>0.9500000000000001</v>
      </c>
      <c r="M406">
        <v>2.85</v>
      </c>
      <c r="N406" t="str">
        <v>Transferido</v>
      </c>
    </row>
    <row r="407">
      <c r="A407">
        <v>6</v>
      </c>
      <c r="B407">
        <v>45468</v>
      </c>
      <c r="C407" t="str">
        <v>impressao colorida</v>
      </c>
      <c r="D407">
        <v>44</v>
      </c>
      <c r="E407" t="str">
        <v>Cliente bike</v>
      </c>
      <c r="G407">
        <v>0.05</v>
      </c>
      <c r="H407">
        <v>2.2</v>
      </c>
      <c r="I407">
        <v>1.364</v>
      </c>
      <c r="J407">
        <v>60.016000000000005</v>
      </c>
      <c r="K407" t="str">
        <v>cpf</v>
      </c>
      <c r="L407">
        <v>0.9633431085043987</v>
      </c>
      <c r="M407">
        <v>57.816</v>
      </c>
      <c r="N407" t="str">
        <v>Transferido</v>
      </c>
    </row>
    <row r="408">
      <c r="A408">
        <v>6</v>
      </c>
      <c r="B408">
        <v>45469</v>
      </c>
      <c r="C408" t="str">
        <v>impressao colorida</v>
      </c>
      <c r="D408">
        <v>24</v>
      </c>
      <c r="E408" t="str">
        <v>Cliente bike</v>
      </c>
      <c r="G408">
        <v>0.05</v>
      </c>
      <c r="H408">
        <v>1.2000000000000002</v>
      </c>
      <c r="I408">
        <v>1.67</v>
      </c>
      <c r="J408">
        <v>40.08</v>
      </c>
      <c r="K408" t="str">
        <v>cpf</v>
      </c>
      <c r="L408">
        <v>0.9700598802395208</v>
      </c>
      <c r="M408">
        <v>38.879999999999995</v>
      </c>
      <c r="N408" t="str">
        <v>Transferido</v>
      </c>
    </row>
    <row r="409">
      <c r="A409">
        <v>6</v>
      </c>
      <c r="B409">
        <v>45469</v>
      </c>
      <c r="C409" t="str">
        <v>ring light</v>
      </c>
      <c r="D409">
        <v>1</v>
      </c>
      <c r="E409" t="str">
        <v>Serrat</v>
      </c>
      <c r="G409">
        <v>60</v>
      </c>
      <c r="H409">
        <v>60</v>
      </c>
      <c r="I409">
        <v>100</v>
      </c>
      <c r="J409">
        <v>100</v>
      </c>
      <c r="L409">
        <v>0.4</v>
      </c>
      <c r="M409">
        <v>40</v>
      </c>
      <c r="N409" t="str">
        <v>Transferido</v>
      </c>
    </row>
    <row r="410">
      <c r="A410">
        <v>6</v>
      </c>
      <c r="B410">
        <v>45470</v>
      </c>
      <c r="C410" t="str">
        <v>impressao colorida</v>
      </c>
      <c r="D410">
        <v>5</v>
      </c>
      <c r="E410" t="str">
        <v>Cliente bike</v>
      </c>
      <c r="G410">
        <v>0.05</v>
      </c>
      <c r="H410">
        <v>0.25</v>
      </c>
      <c r="I410">
        <v>2</v>
      </c>
      <c r="J410">
        <v>10</v>
      </c>
      <c r="K410" t="str">
        <v>cpf</v>
      </c>
      <c r="L410">
        <v>0.975</v>
      </c>
      <c r="M410">
        <v>9.75</v>
      </c>
      <c r="N410" t="str">
        <v>Transferido</v>
      </c>
    </row>
    <row r="411">
      <c r="A411">
        <v>6</v>
      </c>
      <c r="B411">
        <v>45471</v>
      </c>
      <c r="C411" t="str">
        <v>Cabo Kingo Iphone 1M</v>
      </c>
      <c r="D411">
        <v>1</v>
      </c>
      <c r="E411" t="str">
        <v>Aleatorio</v>
      </c>
      <c r="G411">
        <v>7</v>
      </c>
      <c r="H411">
        <v>7</v>
      </c>
      <c r="I411">
        <v>20</v>
      </c>
      <c r="J411">
        <v>20</v>
      </c>
      <c r="K411" t="str">
        <v>Cnpj</v>
      </c>
      <c r="L411">
        <v>0.65</v>
      </c>
      <c r="M411">
        <v>13</v>
      </c>
      <c r="N411" t="str">
        <v>Transferido</v>
      </c>
    </row>
    <row r="412">
      <c r="A412">
        <v>6</v>
      </c>
      <c r="B412">
        <v>45472</v>
      </c>
      <c r="C412" t="str">
        <v>Ssd 240Gb</v>
      </c>
      <c r="D412">
        <v>1</v>
      </c>
      <c r="E412" t="str">
        <v>Helena loja</v>
      </c>
      <c r="G412">
        <v>99.9</v>
      </c>
      <c r="H412">
        <v>99.9</v>
      </c>
      <c r="I412">
        <v>290</v>
      </c>
      <c r="J412">
        <v>290</v>
      </c>
      <c r="K412" t="str">
        <v>Cnpj</v>
      </c>
      <c r="L412">
        <v>0.6555172413793103</v>
      </c>
      <c r="M412">
        <v>190.1</v>
      </c>
      <c r="N412" t="str">
        <v>Transferido</v>
      </c>
    </row>
    <row r="413">
      <c r="A413">
        <v>6</v>
      </c>
      <c r="B413">
        <v>45472</v>
      </c>
      <c r="C413" t="str">
        <v>tapete veicular</v>
      </c>
      <c r="D413">
        <v>1</v>
      </c>
      <c r="E413" t="str">
        <v xml:space="preserve">MRV </v>
      </c>
      <c r="G413">
        <v>40</v>
      </c>
      <c r="H413">
        <v>40</v>
      </c>
      <c r="I413">
        <v>50</v>
      </c>
      <c r="J413">
        <v>50</v>
      </c>
      <c r="K413" t="str">
        <v>Cnpj</v>
      </c>
      <c r="L413">
        <v>0.2</v>
      </c>
      <c r="M413">
        <v>10</v>
      </c>
      <c r="N413" t="str">
        <v>Transferido</v>
      </c>
    </row>
    <row r="414">
      <c r="A414">
        <v>7</v>
      </c>
      <c r="B414">
        <v>45474</v>
      </c>
      <c r="C414" t="str">
        <v>Impressao Preta</v>
      </c>
      <c r="D414">
        <v>7</v>
      </c>
      <c r="E414" t="str">
        <v>Aleatorio</v>
      </c>
      <c r="G414">
        <v>0.07</v>
      </c>
      <c r="H414">
        <v>0.49000000000000005</v>
      </c>
      <c r="I414">
        <v>1</v>
      </c>
      <c r="J414">
        <v>7</v>
      </c>
      <c r="K414" t="str">
        <v>Cnpj</v>
      </c>
      <c r="L414">
        <v>0.9299999999999999</v>
      </c>
      <c r="M414">
        <v>6.51</v>
      </c>
      <c r="N414" t="str">
        <v>Transferido</v>
      </c>
    </row>
    <row r="415">
      <c r="A415">
        <v>7</v>
      </c>
      <c r="B415">
        <v>45474</v>
      </c>
      <c r="C415" t="str">
        <v>Impressao colorida</v>
      </c>
      <c r="D415">
        <v>32</v>
      </c>
      <c r="E415" t="str">
        <v>Aleatorio</v>
      </c>
      <c r="G415">
        <v>0.05</v>
      </c>
      <c r="H415">
        <v>1.6</v>
      </c>
      <c r="I415">
        <v>1.5625</v>
      </c>
      <c r="J415">
        <v>50</v>
      </c>
      <c r="K415" t="str">
        <v>Cnpj</v>
      </c>
      <c r="L415">
        <v>0.968</v>
      </c>
      <c r="M415">
        <v>48.4</v>
      </c>
      <c r="N415" t="str">
        <v>Transferido</v>
      </c>
    </row>
    <row r="416">
      <c r="A416">
        <v>7</v>
      </c>
      <c r="B416">
        <v>45475</v>
      </c>
      <c r="C416" t="str">
        <v>Impressao colorida</v>
      </c>
      <c r="D416">
        <v>2</v>
      </c>
      <c r="E416" t="str">
        <v>Cliente bike</v>
      </c>
      <c r="G416">
        <v>0.05</v>
      </c>
      <c r="H416">
        <v>0.1</v>
      </c>
      <c r="I416">
        <v>2</v>
      </c>
      <c r="J416">
        <v>4</v>
      </c>
      <c r="K416" t="str">
        <v>CPF</v>
      </c>
      <c r="L416">
        <v>0.975</v>
      </c>
      <c r="M416">
        <v>3.9</v>
      </c>
      <c r="N416" t="str">
        <v>Transferido</v>
      </c>
    </row>
    <row r="417">
      <c r="A417">
        <v>7</v>
      </c>
      <c r="B417">
        <v>45475</v>
      </c>
      <c r="C417" t="str">
        <v>Impressao colorida</v>
      </c>
      <c r="D417">
        <v>10</v>
      </c>
      <c r="E417" t="str">
        <v>Cliente bike</v>
      </c>
      <c r="G417">
        <v>0.05</v>
      </c>
      <c r="H417">
        <v>0.5</v>
      </c>
      <c r="I417">
        <v>1.5</v>
      </c>
      <c r="J417">
        <v>15</v>
      </c>
      <c r="K417" t="str">
        <v>CPF</v>
      </c>
      <c r="L417">
        <v>0.9666666666666667</v>
      </c>
      <c r="M417">
        <v>14.5</v>
      </c>
      <c r="N417" t="str">
        <v>Transferido</v>
      </c>
    </row>
    <row r="418">
      <c r="A418">
        <v>7</v>
      </c>
      <c r="B418">
        <v>45475</v>
      </c>
      <c r="C418" t="str">
        <v xml:space="preserve">Mouse Wireless Recarregável Led Rgb 2.4 Ghz Sem Fio  </v>
      </c>
      <c r="D418">
        <v>2</v>
      </c>
      <c r="E418" t="str">
        <v>Diego</v>
      </c>
      <c r="G418">
        <v>18</v>
      </c>
      <c r="H418">
        <v>36</v>
      </c>
      <c r="I418">
        <v>40</v>
      </c>
      <c r="J418">
        <v>80</v>
      </c>
      <c r="K418" t="str">
        <v>CPF</v>
      </c>
      <c r="L418">
        <v>0.55</v>
      </c>
      <c r="M418">
        <v>44</v>
      </c>
      <c r="N418" t="str">
        <v>Transferido</v>
      </c>
    </row>
    <row r="419">
      <c r="A419">
        <v>7</v>
      </c>
      <c r="B419">
        <v>45475</v>
      </c>
      <c r="C419" t="str">
        <v>Cabo Auxiliar P2 Kingo</v>
      </c>
      <c r="D419">
        <v>1</v>
      </c>
      <c r="E419" t="str">
        <v>Sue Gomes</v>
      </c>
      <c r="G419">
        <v>7</v>
      </c>
      <c r="H419">
        <v>7</v>
      </c>
      <c r="I419">
        <v>15</v>
      </c>
      <c r="J419">
        <v>15</v>
      </c>
      <c r="K419" t="str">
        <v>CPF</v>
      </c>
      <c r="L419">
        <v>0.5333333333333333</v>
      </c>
      <c r="M419">
        <v>8</v>
      </c>
      <c r="N419" t="str">
        <v>Transferido</v>
      </c>
    </row>
    <row r="420">
      <c r="A420">
        <v>7</v>
      </c>
      <c r="B420">
        <v>45475</v>
      </c>
      <c r="C420" t="str">
        <v>Suporte Magnético Veicular Barra</v>
      </c>
      <c r="D420">
        <v>1</v>
      </c>
      <c r="E420" t="str">
        <v>Sue Gomes</v>
      </c>
      <c r="G420">
        <v>6</v>
      </c>
      <c r="H420">
        <v>6</v>
      </c>
      <c r="I420">
        <v>10</v>
      </c>
      <c r="J420">
        <v>10</v>
      </c>
      <c r="K420" t="str">
        <v>CPF</v>
      </c>
      <c r="L420">
        <v>0.4</v>
      </c>
      <c r="M420">
        <v>4</v>
      </c>
      <c r="N420" t="str">
        <v>Transferido</v>
      </c>
    </row>
    <row r="421">
      <c r="A421">
        <v>7</v>
      </c>
      <c r="B421">
        <v>45476</v>
      </c>
      <c r="C421" t="str">
        <v>Serviços Celular</v>
      </c>
      <c r="D421">
        <v>1</v>
      </c>
      <c r="E421" t="str">
        <v xml:space="preserve">professor </v>
      </c>
      <c r="G421">
        <v>0</v>
      </c>
      <c r="H421">
        <v>0</v>
      </c>
      <c r="I421">
        <v>60</v>
      </c>
      <c r="J421">
        <v>60</v>
      </c>
      <c r="L421">
        <v>1</v>
      </c>
      <c r="M421">
        <v>60</v>
      </c>
      <c r="N421" t="str">
        <v>Transferido</v>
      </c>
    </row>
    <row r="422">
      <c r="A422">
        <v>7</v>
      </c>
      <c r="B422">
        <v>45476</v>
      </c>
      <c r="C422" t="str">
        <v>Impressao Preta</v>
      </c>
      <c r="D422">
        <v>8</v>
      </c>
      <c r="E422" t="str">
        <v>Aleatorio</v>
      </c>
      <c r="G422">
        <v>0.07</v>
      </c>
      <c r="H422">
        <v>0.56</v>
      </c>
      <c r="I422">
        <v>1</v>
      </c>
      <c r="J422">
        <v>8</v>
      </c>
      <c r="K422" t="str">
        <v>Cnpj</v>
      </c>
      <c r="L422">
        <v>0.9299999999999999</v>
      </c>
      <c r="M422">
        <v>7.4399999999999995</v>
      </c>
      <c r="N422" t="str">
        <v>Transferido</v>
      </c>
    </row>
    <row r="423">
      <c r="A423">
        <v>7</v>
      </c>
      <c r="B423">
        <v>45477</v>
      </c>
      <c r="C423" t="str">
        <v xml:space="preserve">Luvinha de dedo </v>
      </c>
      <c r="D423">
        <v>2</v>
      </c>
      <c r="E423" t="str">
        <v>Aleatorio</v>
      </c>
      <c r="G423">
        <v>1</v>
      </c>
      <c r="H423">
        <v>2</v>
      </c>
      <c r="I423">
        <v>20</v>
      </c>
      <c r="J423">
        <v>40</v>
      </c>
      <c r="K423" t="str">
        <v>CPF</v>
      </c>
      <c r="L423">
        <v>0.95</v>
      </c>
      <c r="M423">
        <v>38</v>
      </c>
      <c r="N423" t="str">
        <v>Transferido</v>
      </c>
    </row>
    <row r="424">
      <c r="A424">
        <v>7</v>
      </c>
      <c r="B424">
        <v>45477</v>
      </c>
      <c r="C424" t="str">
        <v>Capinha</v>
      </c>
      <c r="D424">
        <v>1</v>
      </c>
      <c r="E424" t="str">
        <v>marcellin</v>
      </c>
      <c r="G424">
        <v>3</v>
      </c>
      <c r="H424">
        <v>3</v>
      </c>
      <c r="I424">
        <v>15</v>
      </c>
      <c r="J424">
        <v>15</v>
      </c>
      <c r="K424" t="str">
        <v>CPF</v>
      </c>
      <c r="L424">
        <v>0.8</v>
      </c>
      <c r="M424">
        <v>12</v>
      </c>
      <c r="N424" t="str">
        <v>Transferido</v>
      </c>
    </row>
    <row r="425">
      <c r="A425">
        <v>7</v>
      </c>
      <c r="B425">
        <v>45477</v>
      </c>
      <c r="C425" t="str">
        <v>Adaptador tipo c para usb</v>
      </c>
      <c r="D425">
        <v>1</v>
      </c>
      <c r="E425" t="str">
        <v>marcellin</v>
      </c>
      <c r="G425">
        <v>3.5</v>
      </c>
      <c r="H425">
        <v>3.5</v>
      </c>
      <c r="I425">
        <v>10</v>
      </c>
      <c r="J425">
        <v>10</v>
      </c>
      <c r="K425" t="str">
        <v>CPF</v>
      </c>
      <c r="L425">
        <v>0.65</v>
      </c>
      <c r="M425">
        <v>6.5</v>
      </c>
      <c r="N425" t="str">
        <v>Transferido</v>
      </c>
    </row>
    <row r="426">
      <c r="A426">
        <v>7</v>
      </c>
      <c r="B426">
        <v>45477</v>
      </c>
      <c r="C426" t="str">
        <v>Pelicula 3d</v>
      </c>
      <c r="D426">
        <v>1</v>
      </c>
      <c r="E426" t="str">
        <v>Aleatorio</v>
      </c>
      <c r="G426">
        <v>3</v>
      </c>
      <c r="H426">
        <v>3</v>
      </c>
      <c r="I426">
        <v>15</v>
      </c>
      <c r="J426">
        <v>15</v>
      </c>
      <c r="K426" t="str">
        <v>CPF</v>
      </c>
      <c r="L426">
        <v>0.8</v>
      </c>
      <c r="M426">
        <v>12</v>
      </c>
      <c r="N426" t="str">
        <v>Transferido</v>
      </c>
    </row>
    <row r="427">
      <c r="A427">
        <v>7</v>
      </c>
      <c r="B427">
        <v>45478</v>
      </c>
      <c r="C427" t="str">
        <v>Kit colheres colorida</v>
      </c>
      <c r="D427">
        <v>2</v>
      </c>
      <c r="E427" t="str">
        <v>sara</v>
      </c>
      <c r="G427">
        <v>50</v>
      </c>
      <c r="H427">
        <v>100</v>
      </c>
      <c r="I427">
        <v>60</v>
      </c>
      <c r="J427">
        <v>120</v>
      </c>
      <c r="K427" t="str">
        <v>cpf</v>
      </c>
      <c r="L427">
        <v>0.16666666666666666</v>
      </c>
      <c r="M427">
        <v>20</v>
      </c>
      <c r="N427" t="str">
        <v>Transferido</v>
      </c>
    </row>
    <row r="428">
      <c r="A428">
        <v>7</v>
      </c>
      <c r="B428">
        <v>45479</v>
      </c>
      <c r="C428" t="str">
        <v>Caixa de som JBL GO3</v>
      </c>
      <c r="D428">
        <v>1</v>
      </c>
      <c r="E428" t="str">
        <v>Cliente Jefin</v>
      </c>
      <c r="G428">
        <v>35</v>
      </c>
      <c r="H428">
        <v>35</v>
      </c>
      <c r="I428">
        <v>85</v>
      </c>
      <c r="J428">
        <v>85</v>
      </c>
      <c r="K428" t="str">
        <v>cpf</v>
      </c>
      <c r="L428">
        <v>0.5882352941176471</v>
      </c>
      <c r="M428">
        <v>50</v>
      </c>
      <c r="N428" t="str">
        <v>Transferido</v>
      </c>
    </row>
    <row r="429">
      <c r="A429">
        <v>7</v>
      </c>
      <c r="B429">
        <v>45479</v>
      </c>
      <c r="C429" t="str">
        <v>Carregador Completo Spartan 3 V8 Cw-Xg20-V8</v>
      </c>
      <c r="D429">
        <v>1</v>
      </c>
      <c r="E429" t="str">
        <v>Aleatorio</v>
      </c>
      <c r="G429">
        <v>10</v>
      </c>
      <c r="H429">
        <v>10</v>
      </c>
      <c r="I429">
        <v>25</v>
      </c>
      <c r="J429">
        <v>25</v>
      </c>
      <c r="K429" t="str">
        <v>Cnpj</v>
      </c>
      <c r="L429">
        <v>0.6</v>
      </c>
      <c r="M429">
        <v>15</v>
      </c>
      <c r="N429" t="str">
        <v>Transferido</v>
      </c>
    </row>
    <row r="430">
      <c r="A430">
        <v>7</v>
      </c>
      <c r="B430">
        <v>45479</v>
      </c>
      <c r="C430" t="str">
        <v>Carregador Veicular Inova Tc</v>
      </c>
      <c r="D430">
        <v>1</v>
      </c>
      <c r="E430" t="str">
        <v>Aleatorio</v>
      </c>
      <c r="G430">
        <v>11</v>
      </c>
      <c r="H430">
        <v>11</v>
      </c>
      <c r="I430">
        <v>25</v>
      </c>
      <c r="J430">
        <v>25</v>
      </c>
      <c r="K430" t="str">
        <v>Cnpj</v>
      </c>
      <c r="L430">
        <v>0.56</v>
      </c>
      <c r="M430">
        <v>14</v>
      </c>
      <c r="N430" t="str">
        <v>Transferido</v>
      </c>
    </row>
    <row r="431">
      <c r="A431">
        <v>7</v>
      </c>
      <c r="B431">
        <v>45479</v>
      </c>
      <c r="C431" t="str">
        <v>Impressao colorida</v>
      </c>
      <c r="D431">
        <v>1</v>
      </c>
      <c r="E431" t="str">
        <v>Cliente bike</v>
      </c>
      <c r="G431">
        <v>0.05</v>
      </c>
      <c r="H431">
        <v>0.05</v>
      </c>
      <c r="I431">
        <v>2</v>
      </c>
      <c r="J431">
        <v>2</v>
      </c>
      <c r="K431" t="str">
        <v>cpf</v>
      </c>
      <c r="L431">
        <v>0.975</v>
      </c>
      <c r="M431">
        <v>1.95</v>
      </c>
      <c r="N431" t="str">
        <v>Transferido</v>
      </c>
    </row>
    <row r="432">
      <c r="A432">
        <v>7</v>
      </c>
      <c r="B432">
        <v>45481</v>
      </c>
      <c r="C432" t="str">
        <v>Impressao colorida</v>
      </c>
      <c r="D432">
        <v>35</v>
      </c>
      <c r="E432" t="str">
        <v>Cliente bike</v>
      </c>
      <c r="G432">
        <v>0.05</v>
      </c>
      <c r="H432">
        <v>1.75</v>
      </c>
      <c r="I432">
        <v>2</v>
      </c>
      <c r="J432">
        <v>70</v>
      </c>
      <c r="K432" t="str">
        <v>cpf</v>
      </c>
      <c r="L432">
        <v>0.975</v>
      </c>
      <c r="M432">
        <v>68.25</v>
      </c>
      <c r="N432" t="str">
        <v>Transferido</v>
      </c>
    </row>
    <row r="433">
      <c r="A433">
        <v>7</v>
      </c>
      <c r="B433">
        <v>45482</v>
      </c>
      <c r="C433" t="str">
        <v>Serviços Celular</v>
      </c>
      <c r="D433">
        <v>1</v>
      </c>
      <c r="E433" t="str">
        <v>Matheus</v>
      </c>
      <c r="G433">
        <v>0</v>
      </c>
      <c r="H433">
        <v>0</v>
      </c>
      <c r="I433">
        <v>20</v>
      </c>
      <c r="J433">
        <v>20</v>
      </c>
      <c r="K433" t="str">
        <v>cpf</v>
      </c>
      <c r="L433">
        <v>1</v>
      </c>
      <c r="M433">
        <v>20</v>
      </c>
      <c r="N433" t="str">
        <v>Transferido</v>
      </c>
    </row>
    <row r="434">
      <c r="A434">
        <v>7</v>
      </c>
      <c r="B434">
        <v>45482</v>
      </c>
      <c r="C434" t="str">
        <v>Samsung A51</v>
      </c>
      <c r="D434">
        <v>1</v>
      </c>
      <c r="E434" t="str">
        <v>Danni</v>
      </c>
      <c r="G434">
        <v>0</v>
      </c>
      <c r="H434">
        <v>0</v>
      </c>
      <c r="I434">
        <v>450</v>
      </c>
      <c r="J434">
        <v>450</v>
      </c>
      <c r="K434" t="str">
        <v>cpf</v>
      </c>
      <c r="L434">
        <v>1</v>
      </c>
      <c r="M434">
        <v>450</v>
      </c>
      <c r="N434" t="str">
        <v>Transferido</v>
      </c>
    </row>
    <row r="435">
      <c r="A435">
        <v>7</v>
      </c>
      <c r="B435">
        <v>45482</v>
      </c>
      <c r="C435" t="str">
        <v>Pelicula 3d</v>
      </c>
      <c r="D435">
        <v>2</v>
      </c>
      <c r="E435" t="str">
        <v>Danni</v>
      </c>
      <c r="G435">
        <v>3</v>
      </c>
      <c r="H435">
        <v>6</v>
      </c>
      <c r="I435">
        <v>10</v>
      </c>
      <c r="J435">
        <v>20</v>
      </c>
      <c r="K435" t="str">
        <v>cpf</v>
      </c>
      <c r="L435">
        <v>0.7</v>
      </c>
      <c r="M435">
        <v>14</v>
      </c>
      <c r="N435" t="str">
        <v>Transferido</v>
      </c>
    </row>
    <row r="436">
      <c r="A436">
        <v>7</v>
      </c>
      <c r="B436">
        <v>45483</v>
      </c>
      <c r="C436" t="str">
        <v>impressao preta</v>
      </c>
      <c r="D436">
        <v>1</v>
      </c>
      <c r="E436" t="str">
        <v>Aleatorio</v>
      </c>
      <c r="G436">
        <v>0.07</v>
      </c>
      <c r="H436">
        <v>0.07</v>
      </c>
      <c r="I436">
        <v>1</v>
      </c>
      <c r="J436">
        <v>1</v>
      </c>
      <c r="K436" t="str">
        <v>cpf</v>
      </c>
      <c r="L436">
        <v>0.9299999999999999</v>
      </c>
      <c r="M436">
        <v>0.9299999999999999</v>
      </c>
      <c r="N436" t="str">
        <v>Transferido</v>
      </c>
    </row>
    <row r="437">
      <c r="A437">
        <v>7</v>
      </c>
      <c r="B437">
        <v>45486</v>
      </c>
      <c r="C437" t="str">
        <v xml:space="preserve">Cartão De Memoria 16Gb </v>
      </c>
      <c r="D437">
        <v>1</v>
      </c>
      <c r="E437" t="str">
        <v>Aleatorio</v>
      </c>
      <c r="G437">
        <v>18.8</v>
      </c>
      <c r="H437">
        <v>18.8</v>
      </c>
      <c r="I437">
        <v>30</v>
      </c>
      <c r="J437">
        <v>30</v>
      </c>
      <c r="K437" t="str">
        <v>CNPJ</v>
      </c>
      <c r="L437">
        <v>0.3733333333333333</v>
      </c>
      <c r="M437">
        <v>11.2</v>
      </c>
      <c r="N437" t="str">
        <v>Transferido</v>
      </c>
    </row>
    <row r="438">
      <c r="A438">
        <v>7</v>
      </c>
      <c r="B438">
        <v>45486</v>
      </c>
      <c r="C438" t="str">
        <v>Game Pop It 15 reais</v>
      </c>
      <c r="D438">
        <v>1</v>
      </c>
      <c r="E438" t="str">
        <v>Aleatorio</v>
      </c>
      <c r="G438">
        <v>15</v>
      </c>
      <c r="H438">
        <v>15</v>
      </c>
      <c r="I438">
        <v>30</v>
      </c>
      <c r="J438">
        <v>30</v>
      </c>
      <c r="K438" t="str">
        <v>cpf</v>
      </c>
      <c r="L438">
        <v>0.5</v>
      </c>
      <c r="M438">
        <v>15</v>
      </c>
      <c r="N438" t="str">
        <v>Transferido</v>
      </c>
    </row>
    <row r="439">
      <c r="A439">
        <v>7</v>
      </c>
      <c r="B439">
        <v>45487</v>
      </c>
      <c r="C439" t="str">
        <v>Máquina De Cabelo Dragão</v>
      </c>
      <c r="D439">
        <v>1</v>
      </c>
      <c r="E439" t="str">
        <v>Feira</v>
      </c>
      <c r="G439">
        <v>18</v>
      </c>
      <c r="H439">
        <v>18</v>
      </c>
      <c r="I439">
        <v>30</v>
      </c>
      <c r="J439">
        <v>30</v>
      </c>
      <c r="K439" t="str">
        <v>CNPJ</v>
      </c>
      <c r="L439">
        <v>0.4</v>
      </c>
      <c r="M439">
        <v>12</v>
      </c>
      <c r="N439" t="str">
        <v>Transferido</v>
      </c>
    </row>
    <row r="440">
      <c r="A440">
        <v>7</v>
      </c>
      <c r="B440">
        <v>45487</v>
      </c>
      <c r="C440" t="str">
        <v xml:space="preserve">Carregador Completo Spartan Tc - Cw-301 </v>
      </c>
      <c r="D440">
        <v>1</v>
      </c>
      <c r="E440" t="str">
        <v>Feira</v>
      </c>
      <c r="G440">
        <v>11</v>
      </c>
      <c r="H440">
        <v>11</v>
      </c>
      <c r="I440">
        <v>30</v>
      </c>
      <c r="J440">
        <v>30</v>
      </c>
      <c r="K440" t="str">
        <v>CNPJ</v>
      </c>
      <c r="L440">
        <v>0.6333333333333333</v>
      </c>
      <c r="M440">
        <v>19</v>
      </c>
      <c r="N440" t="str">
        <v>Transferido</v>
      </c>
    </row>
    <row r="441">
      <c r="A441">
        <v>7</v>
      </c>
      <c r="B441">
        <v>45487</v>
      </c>
      <c r="C441" t="str">
        <v>Cabo iphone 20w</v>
      </c>
      <c r="D441">
        <v>1</v>
      </c>
      <c r="E441" t="str">
        <v>Feira</v>
      </c>
      <c r="G441">
        <v>6</v>
      </c>
      <c r="H441">
        <v>6</v>
      </c>
      <c r="I441">
        <v>40</v>
      </c>
      <c r="J441">
        <v>40</v>
      </c>
      <c r="K441" t="str">
        <v>CNPJ</v>
      </c>
      <c r="L441">
        <v>0.85</v>
      </c>
      <c r="M441">
        <v>34</v>
      </c>
      <c r="N441" t="str">
        <v>Transferido</v>
      </c>
    </row>
    <row r="442">
      <c r="A442">
        <v>7</v>
      </c>
      <c r="B442">
        <v>45488</v>
      </c>
      <c r="C442" t="str">
        <v>impressao preta</v>
      </c>
      <c r="D442">
        <v>1</v>
      </c>
      <c r="E442" t="str">
        <v>Aleatorio</v>
      </c>
      <c r="G442">
        <v>0.07</v>
      </c>
      <c r="H442">
        <v>0.07</v>
      </c>
      <c r="I442">
        <v>1</v>
      </c>
      <c r="J442">
        <v>1</v>
      </c>
      <c r="K442" t="str">
        <v>cpf</v>
      </c>
      <c r="L442">
        <v>0.9299999999999999</v>
      </c>
      <c r="M442">
        <v>0.9299999999999999</v>
      </c>
      <c r="N442" t="str">
        <v>Transferido</v>
      </c>
    </row>
    <row r="443">
      <c r="A443">
        <v>7</v>
      </c>
      <c r="B443">
        <v>45490</v>
      </c>
      <c r="C443" t="str">
        <v>impressao preta</v>
      </c>
      <c r="D443">
        <v>3</v>
      </c>
      <c r="E443" t="str">
        <v>Sonia</v>
      </c>
      <c r="G443">
        <v>0.07</v>
      </c>
      <c r="H443">
        <v>0.21000000000000002</v>
      </c>
      <c r="I443">
        <v>1</v>
      </c>
      <c r="J443">
        <v>3</v>
      </c>
      <c r="K443" t="str">
        <v>cpf</v>
      </c>
      <c r="L443">
        <v>0.93</v>
      </c>
      <c r="M443">
        <v>2.79</v>
      </c>
      <c r="N443" t="str">
        <v>Transferido</v>
      </c>
    </row>
    <row r="444">
      <c r="A444">
        <v>7</v>
      </c>
      <c r="B444">
        <v>45490</v>
      </c>
      <c r="C444" t="str">
        <v>Carteira Pequena</v>
      </c>
      <c r="D444">
        <v>1</v>
      </c>
      <c r="E444" t="str">
        <v>Aleatorio</v>
      </c>
      <c r="G444">
        <v>2.5</v>
      </c>
      <c r="H444">
        <v>2.5</v>
      </c>
      <c r="I444">
        <v>10</v>
      </c>
      <c r="J444">
        <v>10</v>
      </c>
      <c r="K444" t="str">
        <v>cpf</v>
      </c>
      <c r="L444">
        <v>0.75</v>
      </c>
      <c r="M444">
        <v>7.5</v>
      </c>
      <c r="N444" t="str">
        <v>Transferido</v>
      </c>
    </row>
    <row r="445">
      <c r="A445">
        <v>7</v>
      </c>
      <c r="B445">
        <v>45490</v>
      </c>
      <c r="C445" t="str">
        <v xml:space="preserve">Esfregão Mop De Limpeza Triangular Giratório De 360°  </v>
      </c>
      <c r="D445">
        <v>1</v>
      </c>
      <c r="E445" t="str">
        <v>Sonia</v>
      </c>
      <c r="G445">
        <v>27.5</v>
      </c>
      <c r="H445">
        <v>27.5</v>
      </c>
      <c r="I445">
        <v>50</v>
      </c>
      <c r="J445">
        <v>50</v>
      </c>
      <c r="K445" t="str">
        <v>CNPJ</v>
      </c>
      <c r="L445">
        <v>0.45</v>
      </c>
      <c r="M445">
        <v>22.5</v>
      </c>
      <c r="N445" t="str">
        <v>Transferido</v>
      </c>
    </row>
    <row r="446">
      <c r="A446">
        <v>7</v>
      </c>
      <c r="B446">
        <v>45493</v>
      </c>
      <c r="C446" t="str">
        <v>impressao preta</v>
      </c>
      <c r="D446">
        <v>2</v>
      </c>
      <c r="E446" t="str">
        <v>Aleatorio</v>
      </c>
      <c r="G446">
        <v>0.07</v>
      </c>
      <c r="H446">
        <v>0.14</v>
      </c>
      <c r="I446">
        <v>1</v>
      </c>
      <c r="J446">
        <v>2</v>
      </c>
      <c r="K446" t="str">
        <v>cpf</v>
      </c>
      <c r="L446">
        <v>0.9299999999999999</v>
      </c>
      <c r="M446">
        <v>1.8599999999999999</v>
      </c>
      <c r="N446" t="str">
        <v>Transferido</v>
      </c>
    </row>
    <row r="447">
      <c r="A447">
        <v>7</v>
      </c>
      <c r="B447">
        <v>45495</v>
      </c>
      <c r="C447" t="str">
        <v>Suporte Veicular Retrovisor B-Max</v>
      </c>
      <c r="D447">
        <v>1</v>
      </c>
      <c r="E447" t="str">
        <v>Aleatorio</v>
      </c>
      <c r="G447">
        <v>11</v>
      </c>
      <c r="H447">
        <v>11</v>
      </c>
      <c r="I447">
        <v>25</v>
      </c>
      <c r="J447">
        <v>25</v>
      </c>
      <c r="K447" t="str">
        <v>cpf</v>
      </c>
      <c r="L447">
        <v>0.56</v>
      </c>
      <c r="M447">
        <v>14</v>
      </c>
      <c r="N447" t="str">
        <v>Transferido</v>
      </c>
    </row>
    <row r="448">
      <c r="A448">
        <v>7</v>
      </c>
      <c r="B448">
        <v>45495</v>
      </c>
      <c r="C448" t="str">
        <v>Pelicula 3d</v>
      </c>
      <c r="D448">
        <v>1</v>
      </c>
      <c r="E448" t="str">
        <v>Aleatorio</v>
      </c>
      <c r="G448">
        <v>3</v>
      </c>
      <c r="H448">
        <v>3</v>
      </c>
      <c r="I448">
        <v>15</v>
      </c>
      <c r="J448">
        <v>15</v>
      </c>
      <c r="K448" t="str">
        <v>CNPJ</v>
      </c>
      <c r="L448">
        <v>0.8</v>
      </c>
      <c r="M448">
        <v>12</v>
      </c>
      <c r="N448" t="str">
        <v>Transferido</v>
      </c>
    </row>
    <row r="449">
      <c r="A449">
        <v>7</v>
      </c>
      <c r="B449">
        <v>45496</v>
      </c>
      <c r="C449" t="str">
        <v>Digitalização</v>
      </c>
      <c r="D449">
        <v>18</v>
      </c>
      <c r="E449" t="str">
        <v>Aleatorio</v>
      </c>
      <c r="G449">
        <v>0</v>
      </c>
      <c r="H449">
        <v>0</v>
      </c>
      <c r="I449">
        <v>1</v>
      </c>
      <c r="J449">
        <v>18</v>
      </c>
      <c r="K449" t="str">
        <v>CNPJ</v>
      </c>
      <c r="L449">
        <v>1</v>
      </c>
      <c r="M449">
        <v>18</v>
      </c>
      <c r="N449" t="str">
        <v>Transferido</v>
      </c>
    </row>
    <row r="450">
      <c r="A450">
        <v>7</v>
      </c>
      <c r="B450">
        <v>45497</v>
      </c>
      <c r="C450" t="str">
        <v>Pelicula 3d</v>
      </c>
      <c r="D450">
        <v>1</v>
      </c>
      <c r="E450" t="str">
        <v>Aleatorio</v>
      </c>
      <c r="G450">
        <v>3</v>
      </c>
      <c r="H450">
        <v>3</v>
      </c>
      <c r="I450">
        <v>15</v>
      </c>
      <c r="J450">
        <v>15</v>
      </c>
      <c r="K450" t="str">
        <v>CNPJ</v>
      </c>
      <c r="L450">
        <v>0.8</v>
      </c>
      <c r="M450">
        <v>12</v>
      </c>
      <c r="N450" t="str">
        <v>Transferido</v>
      </c>
    </row>
    <row r="451">
      <c r="A451">
        <v>7</v>
      </c>
      <c r="B451">
        <v>45497</v>
      </c>
      <c r="C451" t="str">
        <v>Serviço Aleatorio</v>
      </c>
      <c r="D451">
        <v>1</v>
      </c>
      <c r="E451" t="str">
        <v>Aleatorio</v>
      </c>
      <c r="G451">
        <v>0</v>
      </c>
      <c r="H451">
        <v>0</v>
      </c>
      <c r="I451">
        <v>30</v>
      </c>
      <c r="J451">
        <v>30</v>
      </c>
      <c r="K451" t="str">
        <v>CNPJ</v>
      </c>
      <c r="L451">
        <v>1</v>
      </c>
      <c r="M451">
        <v>30</v>
      </c>
      <c r="N451" t="str">
        <v>Transferido</v>
      </c>
    </row>
    <row r="452">
      <c r="A452">
        <v>7</v>
      </c>
      <c r="B452">
        <v>45497</v>
      </c>
      <c r="C452" t="str">
        <v>Serviço Aleatorio</v>
      </c>
      <c r="D452">
        <v>1</v>
      </c>
      <c r="E452" t="str">
        <v>Aleatorio</v>
      </c>
      <c r="G452">
        <v>0</v>
      </c>
      <c r="H452">
        <v>0</v>
      </c>
      <c r="I452">
        <v>10</v>
      </c>
      <c r="J452">
        <v>10</v>
      </c>
      <c r="K452" t="str">
        <v>CNPJ</v>
      </c>
      <c r="L452">
        <v>1</v>
      </c>
      <c r="M452">
        <v>10</v>
      </c>
      <c r="N452" t="str">
        <v>Transferido</v>
      </c>
    </row>
    <row r="453">
      <c r="A453">
        <v>7</v>
      </c>
      <c r="B453">
        <v>45499</v>
      </c>
      <c r="C453" t="str">
        <v>lapela tipoc</v>
      </c>
      <c r="D453">
        <v>1</v>
      </c>
      <c r="E453" t="str">
        <v>izabella</v>
      </c>
      <c r="G453">
        <v>25</v>
      </c>
      <c r="H453">
        <v>25</v>
      </c>
      <c r="I453">
        <v>50</v>
      </c>
      <c r="J453">
        <v>50</v>
      </c>
      <c r="K453" t="str">
        <v>cpf</v>
      </c>
      <c r="L453">
        <v>0.5</v>
      </c>
      <c r="M453">
        <v>25</v>
      </c>
      <c r="N453" t="str">
        <v>Transferido</v>
      </c>
    </row>
    <row r="454">
      <c r="A454">
        <v>7</v>
      </c>
      <c r="B454">
        <v>45499</v>
      </c>
      <c r="C454" t="str">
        <v>Pelicula 3d</v>
      </c>
      <c r="D454">
        <v>2</v>
      </c>
      <c r="E454" t="str">
        <v>Aleatorio</v>
      </c>
      <c r="G454">
        <v>3</v>
      </c>
      <c r="H454">
        <v>6</v>
      </c>
      <c r="I454">
        <v>15</v>
      </c>
      <c r="J454">
        <v>30</v>
      </c>
      <c r="K454" t="str">
        <v>cpf</v>
      </c>
      <c r="L454">
        <v>0.8</v>
      </c>
      <c r="M454">
        <v>24</v>
      </c>
      <c r="N454" t="str">
        <v>Ainda não</v>
      </c>
    </row>
    <row r="455">
      <c r="A455">
        <v>7</v>
      </c>
      <c r="B455">
        <v>45499</v>
      </c>
      <c r="C455" t="str">
        <v>Capinha</v>
      </c>
      <c r="D455">
        <v>2</v>
      </c>
      <c r="E455" t="str">
        <v>Aleatorio</v>
      </c>
      <c r="G455">
        <v>3</v>
      </c>
      <c r="H455">
        <v>6</v>
      </c>
      <c r="I455">
        <v>15</v>
      </c>
      <c r="J455">
        <v>30</v>
      </c>
      <c r="K455" t="str">
        <v>cpf</v>
      </c>
      <c r="L455">
        <v>0.8</v>
      </c>
      <c r="M455">
        <v>24</v>
      </c>
      <c r="N455" t="str">
        <v>Ainda não</v>
      </c>
    </row>
    <row r="456">
      <c r="A456">
        <v>7</v>
      </c>
      <c r="B456">
        <v>45499</v>
      </c>
      <c r="C456" t="str">
        <v>Carregador Cabeça  Spartan  - Cw-178</v>
      </c>
      <c r="D456">
        <v>1</v>
      </c>
      <c r="E456" t="str">
        <v>Aleatorio</v>
      </c>
      <c r="G456">
        <v>12</v>
      </c>
      <c r="H456">
        <v>12</v>
      </c>
      <c r="I456">
        <v>30</v>
      </c>
      <c r="J456">
        <v>30</v>
      </c>
      <c r="K456" t="str">
        <v>cpf</v>
      </c>
      <c r="L456">
        <v>0.6</v>
      </c>
      <c r="M456">
        <v>18</v>
      </c>
      <c r="N456" t="str">
        <v>Ainda não</v>
      </c>
    </row>
    <row r="457">
      <c r="A457">
        <v>7</v>
      </c>
      <c r="B457">
        <v>45499</v>
      </c>
      <c r="C457" t="str">
        <v>Impressao colorida</v>
      </c>
      <c r="D457">
        <v>1</v>
      </c>
      <c r="E457" t="str">
        <v>Aleatorio</v>
      </c>
      <c r="G457">
        <v>0.05</v>
      </c>
      <c r="H457">
        <v>0.05</v>
      </c>
      <c r="I457">
        <v>2</v>
      </c>
      <c r="J457">
        <v>2</v>
      </c>
      <c r="K457" t="str">
        <v>cpf</v>
      </c>
      <c r="L457">
        <v>0.975</v>
      </c>
      <c r="M457">
        <v>1.95</v>
      </c>
      <c r="N457" t="str">
        <v>Transferido</v>
      </c>
    </row>
    <row r="458">
      <c r="A458">
        <v>7</v>
      </c>
      <c r="B458">
        <v>45500</v>
      </c>
      <c r="C458" t="str">
        <v>Mini liquidificado max</v>
      </c>
      <c r="D458">
        <v>1</v>
      </c>
      <c r="E458" t="str">
        <v>Leandro negao</v>
      </c>
      <c r="G458">
        <v>77</v>
      </c>
      <c r="H458">
        <v>77</v>
      </c>
      <c r="I458">
        <v>130</v>
      </c>
      <c r="J458">
        <v>130</v>
      </c>
      <c r="K458" t="str">
        <v>CNPJ</v>
      </c>
      <c r="L458">
        <v>0.4076923076923077</v>
      </c>
      <c r="M458">
        <v>53</v>
      </c>
      <c r="N458" t="str">
        <v>Transferido</v>
      </c>
    </row>
    <row r="459">
      <c r="A459">
        <v>7</v>
      </c>
      <c r="B459">
        <v>45500</v>
      </c>
      <c r="C459" t="str">
        <v xml:space="preserve">Mini Massageador </v>
      </c>
      <c r="D459">
        <v>1</v>
      </c>
      <c r="E459" t="str">
        <v>Leandro negao</v>
      </c>
      <c r="G459">
        <v>8</v>
      </c>
      <c r="H459">
        <v>8</v>
      </c>
      <c r="I459">
        <v>20</v>
      </c>
      <c r="J459">
        <v>20</v>
      </c>
      <c r="K459" t="str">
        <v>CNPJ</v>
      </c>
      <c r="L459">
        <v>0.6</v>
      </c>
      <c r="M459">
        <v>12</v>
      </c>
      <c r="N459" t="str">
        <v>Transferido</v>
      </c>
    </row>
    <row r="460">
      <c r="A460">
        <v>7</v>
      </c>
      <c r="B460">
        <v>45502</v>
      </c>
      <c r="C460" t="str">
        <v>impressao preta</v>
      </c>
      <c r="D460">
        <v>2</v>
      </c>
      <c r="E460" t="str">
        <v>Aleatorio</v>
      </c>
      <c r="G460">
        <v>0.07</v>
      </c>
      <c r="H460">
        <v>0.14</v>
      </c>
      <c r="I460">
        <v>1</v>
      </c>
      <c r="J460">
        <v>2</v>
      </c>
      <c r="K460" t="str">
        <v>cpf</v>
      </c>
      <c r="L460">
        <v>0.9299999999999999</v>
      </c>
      <c r="M460">
        <v>1.8599999999999999</v>
      </c>
      <c r="N460" t="str">
        <v>Transferido</v>
      </c>
    </row>
    <row r="461">
      <c r="A461">
        <v>7</v>
      </c>
      <c r="B461">
        <v>45503</v>
      </c>
      <c r="C461" t="str">
        <v>Cabo Hmaster Tpc 4.8A</v>
      </c>
      <c r="D461">
        <v>1</v>
      </c>
      <c r="E461" t="str">
        <v>Aleatorio</v>
      </c>
      <c r="G461">
        <v>4</v>
      </c>
      <c r="H461">
        <v>4</v>
      </c>
      <c r="I461">
        <v>15</v>
      </c>
      <c r="J461">
        <v>15</v>
      </c>
      <c r="K461" t="str">
        <v>CNPJ</v>
      </c>
      <c r="L461">
        <v>0.7333333333333333</v>
      </c>
      <c r="M461">
        <v>11</v>
      </c>
      <c r="N461" t="str">
        <v>Transferido</v>
      </c>
    </row>
    <row r="462">
      <c r="A462">
        <v>7</v>
      </c>
      <c r="B462">
        <v>45504</v>
      </c>
      <c r="C462" t="str">
        <v>Cabo iphone caixa branca</v>
      </c>
      <c r="D462">
        <v>1</v>
      </c>
      <c r="E462" t="str">
        <v>Aleatorio</v>
      </c>
      <c r="G462">
        <v>15</v>
      </c>
      <c r="H462">
        <v>15</v>
      </c>
      <c r="I462">
        <v>40</v>
      </c>
      <c r="J462">
        <v>40</v>
      </c>
      <c r="K462" t="str">
        <v>cpf</v>
      </c>
      <c r="L462">
        <v>0.625</v>
      </c>
      <c r="M462">
        <v>25</v>
      </c>
      <c r="N462" t="str">
        <v>Transferido</v>
      </c>
    </row>
    <row r="463">
      <c r="A463">
        <v>7</v>
      </c>
      <c r="B463">
        <v>45504</v>
      </c>
      <c r="C463" t="str">
        <v>impressao preta</v>
      </c>
      <c r="D463">
        <v>2</v>
      </c>
      <c r="E463" t="str">
        <v>Sonia</v>
      </c>
      <c r="G463">
        <v>0.07</v>
      </c>
      <c r="H463">
        <v>0.14</v>
      </c>
      <c r="I463">
        <v>1</v>
      </c>
      <c r="J463">
        <v>2</v>
      </c>
      <c r="K463" t="str">
        <v>cpf</v>
      </c>
      <c r="L463">
        <v>0.9299999999999999</v>
      </c>
      <c r="M463">
        <v>1.8599999999999999</v>
      </c>
      <c r="N463" t="str">
        <v>Transferido</v>
      </c>
    </row>
    <row r="464">
      <c r="A464">
        <v>8</v>
      </c>
      <c r="B464">
        <v>45505</v>
      </c>
      <c r="C464" t="str">
        <v>Lanterna Usb B-Max</v>
      </c>
      <c r="D464">
        <v>1</v>
      </c>
      <c r="E464" t="str">
        <v>Aleatorio</v>
      </c>
      <c r="G464">
        <v>11.5</v>
      </c>
      <c r="H464">
        <v>11.5</v>
      </c>
      <c r="I464">
        <v>20</v>
      </c>
      <c r="J464">
        <v>20</v>
      </c>
      <c r="K464" t="str">
        <v>cpf</v>
      </c>
      <c r="L464">
        <v>0.425</v>
      </c>
      <c r="M464">
        <v>8.5</v>
      </c>
      <c r="N464" t="str">
        <v>Transferido</v>
      </c>
    </row>
    <row r="465">
      <c r="A465">
        <v>8</v>
      </c>
      <c r="B465">
        <v>45506</v>
      </c>
      <c r="C465" t="str">
        <v xml:space="preserve">Luvinha de dedo </v>
      </c>
      <c r="D465">
        <v>1</v>
      </c>
      <c r="E465" t="str">
        <v>Aleatorio</v>
      </c>
      <c r="G465">
        <v>1</v>
      </c>
      <c r="H465">
        <v>1</v>
      </c>
      <c r="I465">
        <v>10</v>
      </c>
      <c r="J465">
        <v>10</v>
      </c>
      <c r="K465" t="str">
        <v>cpf</v>
      </c>
      <c r="L465">
        <v>0.9</v>
      </c>
      <c r="M465">
        <v>9</v>
      </c>
      <c r="N465" t="str">
        <v>Transferido</v>
      </c>
    </row>
    <row r="466">
      <c r="A466">
        <v>8</v>
      </c>
      <c r="B466">
        <v>45506</v>
      </c>
      <c r="C466" t="str">
        <v>Smartwatch Colmi-P71</v>
      </c>
      <c r="D466">
        <v>1</v>
      </c>
      <c r="E466" t="str">
        <v>Aleatorio</v>
      </c>
      <c r="G466">
        <v>41.49</v>
      </c>
      <c r="H466">
        <v>41.49</v>
      </c>
      <c r="I466">
        <v>120</v>
      </c>
      <c r="J466">
        <v>120</v>
      </c>
      <c r="K466" t="str">
        <v>cpf</v>
      </c>
      <c r="L466">
        <v>0.6542499999999999</v>
      </c>
      <c r="M466">
        <v>78.50999999999999</v>
      </c>
      <c r="N466" t="str">
        <v>Transferido</v>
      </c>
    </row>
    <row r="467">
      <c r="A467">
        <v>8</v>
      </c>
      <c r="B467">
        <v>45507</v>
      </c>
      <c r="C467" t="str">
        <v>Fone Bluetooth lehmox LEF-Y90</v>
      </c>
      <c r="D467">
        <v>1</v>
      </c>
      <c r="E467" t="str">
        <v>Kaven Instagram</v>
      </c>
      <c r="G467">
        <v>24</v>
      </c>
      <c r="H467">
        <v>24</v>
      </c>
      <c r="I467">
        <v>60</v>
      </c>
      <c r="J467">
        <v>60</v>
      </c>
      <c r="K467" t="str">
        <v>cpf</v>
      </c>
      <c r="L467">
        <v>0.6</v>
      </c>
      <c r="M467">
        <v>36</v>
      </c>
      <c r="N467" t="str">
        <v>Transferido</v>
      </c>
    </row>
    <row r="468">
      <c r="A468">
        <v>8</v>
      </c>
      <c r="B468">
        <v>45507</v>
      </c>
      <c r="C468" t="str">
        <v>impressao preta</v>
      </c>
      <c r="D468">
        <v>9</v>
      </c>
      <c r="E468" t="str">
        <v>Aleatorio</v>
      </c>
      <c r="G468">
        <v>0.07</v>
      </c>
      <c r="H468">
        <v>0.6300000000000001</v>
      </c>
      <c r="I468">
        <v>1</v>
      </c>
      <c r="J468">
        <v>9</v>
      </c>
      <c r="K468" t="str">
        <v>cpf</v>
      </c>
      <c r="L468">
        <v>0.9299999999999999</v>
      </c>
      <c r="M468">
        <v>8.37</v>
      </c>
      <c r="N468" t="str">
        <v>Transferido</v>
      </c>
    </row>
    <row r="469">
      <c r="A469">
        <v>8</v>
      </c>
      <c r="B469">
        <v>45509</v>
      </c>
      <c r="C469" t="str">
        <v>impressao preta</v>
      </c>
      <c r="D469">
        <v>1</v>
      </c>
      <c r="E469" t="str">
        <v>Aleatorio</v>
      </c>
      <c r="G469">
        <v>0.07</v>
      </c>
      <c r="H469">
        <v>0.07</v>
      </c>
      <c r="I469">
        <v>1</v>
      </c>
      <c r="J469">
        <v>1</v>
      </c>
      <c r="K469" t="str">
        <v>cpf</v>
      </c>
      <c r="L469">
        <v>0.9299999999999999</v>
      </c>
      <c r="M469">
        <v>0.9299999999999999</v>
      </c>
      <c r="N469" t="str">
        <v>Transferido</v>
      </c>
    </row>
    <row r="470">
      <c r="A470">
        <v>8</v>
      </c>
      <c r="B470">
        <v>45509</v>
      </c>
      <c r="C470" t="str">
        <v>Caixa De Som Ws-887</v>
      </c>
      <c r="D470">
        <v>1</v>
      </c>
      <c r="E470" t="str">
        <v>Aleatorio</v>
      </c>
      <c r="G470">
        <v>14</v>
      </c>
      <c r="H470">
        <v>14</v>
      </c>
      <c r="I470">
        <v>30</v>
      </c>
      <c r="J470">
        <v>30</v>
      </c>
      <c r="K470" t="str">
        <v>cpf</v>
      </c>
      <c r="L470">
        <v>0.5333333333333333</v>
      </c>
      <c r="M470">
        <v>16</v>
      </c>
      <c r="N470" t="str">
        <v>Transferido</v>
      </c>
    </row>
    <row r="471">
      <c r="A471">
        <v>8</v>
      </c>
      <c r="B471">
        <v>45509</v>
      </c>
      <c r="C471" t="str">
        <v xml:space="preserve">Luvinha de dedo </v>
      </c>
      <c r="D471">
        <v>2</v>
      </c>
      <c r="E471" t="str">
        <v>Aleatorio</v>
      </c>
      <c r="G471">
        <v>1</v>
      </c>
      <c r="H471">
        <v>2</v>
      </c>
      <c r="I471">
        <v>10</v>
      </c>
      <c r="J471">
        <v>20</v>
      </c>
      <c r="K471" t="str">
        <v>cpf</v>
      </c>
      <c r="L471">
        <v>0.9</v>
      </c>
      <c r="M471">
        <v>18</v>
      </c>
      <c r="N471" t="str">
        <v>Transferido</v>
      </c>
    </row>
    <row r="472">
      <c r="A472">
        <v>8</v>
      </c>
      <c r="B472">
        <v>45509</v>
      </c>
      <c r="C472" t="str">
        <v>Controle gamepad com-7436</v>
      </c>
      <c r="D472">
        <v>1</v>
      </c>
      <c r="E472" t="str">
        <v>Aleatorio</v>
      </c>
      <c r="G472">
        <v>17</v>
      </c>
      <c r="H472">
        <v>17</v>
      </c>
      <c r="I472">
        <v>30</v>
      </c>
      <c r="J472">
        <v>30</v>
      </c>
      <c r="K472" t="str">
        <v>cpf</v>
      </c>
      <c r="L472">
        <v>0.43333333333333335</v>
      </c>
      <c r="M472">
        <v>13</v>
      </c>
      <c r="N472" t="str">
        <v>Transferido</v>
      </c>
    </row>
    <row r="473">
      <c r="A473">
        <v>8</v>
      </c>
      <c r="B473">
        <v>45510</v>
      </c>
      <c r="C473" t="str">
        <v>impressao preta</v>
      </c>
      <c r="D473">
        <v>1</v>
      </c>
      <c r="E473" t="str">
        <v>Aleatorio</v>
      </c>
      <c r="G473">
        <v>0.07</v>
      </c>
      <c r="H473">
        <v>0.07</v>
      </c>
      <c r="I473">
        <v>1</v>
      </c>
      <c r="J473">
        <v>1</v>
      </c>
      <c r="K473" t="str">
        <v>cpf</v>
      </c>
      <c r="L473">
        <v>0.9299999999999999</v>
      </c>
      <c r="M473">
        <v>0.9299999999999999</v>
      </c>
      <c r="N473" t="str">
        <v>Transferido</v>
      </c>
    </row>
    <row r="474">
      <c r="A474">
        <v>8</v>
      </c>
      <c r="B474">
        <v>45510</v>
      </c>
      <c r="C474" t="str">
        <v>Controle Tv Box  Le-7490-1</v>
      </c>
      <c r="D474">
        <v>1</v>
      </c>
      <c r="E474" t="str">
        <v>mae rafael</v>
      </c>
      <c r="G474">
        <v>5</v>
      </c>
      <c r="H474">
        <v>5</v>
      </c>
      <c r="I474">
        <v>10</v>
      </c>
      <c r="J474">
        <v>10</v>
      </c>
      <c r="K474" t="str">
        <v>cpf</v>
      </c>
      <c r="L474">
        <v>0.5</v>
      </c>
      <c r="M474">
        <v>5</v>
      </c>
      <c r="N474" t="str">
        <v>Ainda não</v>
      </c>
    </row>
    <row r="475">
      <c r="A475">
        <v>8</v>
      </c>
      <c r="B475">
        <v>45511</v>
      </c>
      <c r="C475" t="str">
        <v>Fone m10</v>
      </c>
      <c r="D475">
        <v>1</v>
      </c>
      <c r="E475" t="str">
        <v>Kaven Instagram</v>
      </c>
      <c r="G475">
        <v>18</v>
      </c>
      <c r="H475">
        <v>18</v>
      </c>
      <c r="I475">
        <v>60</v>
      </c>
      <c r="J475">
        <v>60</v>
      </c>
      <c r="K475" t="str">
        <v>cpf</v>
      </c>
      <c r="L475">
        <v>0.7</v>
      </c>
      <c r="M475">
        <v>42</v>
      </c>
      <c r="N475" t="str">
        <v>Transferido</v>
      </c>
    </row>
    <row r="476">
      <c r="A476">
        <v>8</v>
      </c>
      <c r="B476">
        <v>45511</v>
      </c>
      <c r="C476" t="str">
        <v>Máquina De Cabelo Dragão</v>
      </c>
      <c r="D476">
        <v>1</v>
      </c>
      <c r="E476" t="str">
        <v>Aleatorio</v>
      </c>
      <c r="G476">
        <v>18</v>
      </c>
      <c r="H476">
        <v>18</v>
      </c>
      <c r="I476">
        <v>30</v>
      </c>
      <c r="J476">
        <v>30</v>
      </c>
      <c r="K476" t="str">
        <v>cpf</v>
      </c>
      <c r="L476">
        <v>0.4</v>
      </c>
      <c r="M476">
        <v>12</v>
      </c>
      <c r="N476" t="str">
        <v>Ainda não</v>
      </c>
    </row>
    <row r="477">
      <c r="A477">
        <v>8</v>
      </c>
      <c r="B477">
        <v>45511</v>
      </c>
      <c r="C477" t="str">
        <v>Carregador cabeça 20w</v>
      </c>
      <c r="D477">
        <v>1</v>
      </c>
      <c r="E477" t="str">
        <v>Aleatorio</v>
      </c>
      <c r="G477">
        <v>11</v>
      </c>
      <c r="H477">
        <v>11</v>
      </c>
      <c r="I477">
        <v>30</v>
      </c>
      <c r="J477">
        <v>30</v>
      </c>
      <c r="K477" t="str">
        <v>cpf</v>
      </c>
      <c r="L477">
        <v>0.6333333333333333</v>
      </c>
      <c r="M477">
        <v>19</v>
      </c>
      <c r="N477" t="str">
        <v>Transferido</v>
      </c>
    </row>
    <row r="478">
      <c r="A478">
        <v>8</v>
      </c>
      <c r="B478">
        <v>45512</v>
      </c>
      <c r="C478" t="str">
        <v>impressao preta</v>
      </c>
      <c r="D478">
        <v>4</v>
      </c>
      <c r="E478" t="str">
        <v>Aleatorio</v>
      </c>
      <c r="G478">
        <v>0.07</v>
      </c>
      <c r="H478">
        <v>0.28</v>
      </c>
      <c r="I478">
        <v>1</v>
      </c>
      <c r="J478">
        <v>4</v>
      </c>
      <c r="K478" t="str">
        <v>cpf</v>
      </c>
      <c r="L478">
        <v>0.9299999999999999</v>
      </c>
      <c r="M478">
        <v>3.7199999999999998</v>
      </c>
      <c r="N478" t="str">
        <v>Transferido</v>
      </c>
    </row>
    <row r="479">
      <c r="A479">
        <v>8</v>
      </c>
      <c r="B479">
        <v>45512</v>
      </c>
      <c r="C479" t="str">
        <v>xerox preta</v>
      </c>
      <c r="D479">
        <v>3</v>
      </c>
      <c r="E479" t="str">
        <v>Aleatorio</v>
      </c>
      <c r="G479">
        <v>0.05</v>
      </c>
      <c r="H479">
        <v>0.15000000000000002</v>
      </c>
      <c r="I479">
        <v>1</v>
      </c>
      <c r="J479">
        <v>3</v>
      </c>
      <c r="K479" t="str">
        <v>cpf</v>
      </c>
      <c r="L479">
        <v>0.9500000000000001</v>
      </c>
      <c r="M479">
        <v>2.85</v>
      </c>
      <c r="N479" t="str">
        <v>Transferido</v>
      </c>
    </row>
    <row r="480">
      <c r="A480">
        <v>8</v>
      </c>
      <c r="B480">
        <v>45512</v>
      </c>
      <c r="C480" t="str">
        <v>Serviço Aleatorio</v>
      </c>
      <c r="D480">
        <v>1</v>
      </c>
      <c r="E480" t="str">
        <v>Aleatorio</v>
      </c>
      <c r="G480">
        <v>0</v>
      </c>
      <c r="H480">
        <v>0</v>
      </c>
      <c r="I480">
        <v>10</v>
      </c>
      <c r="J480">
        <v>10</v>
      </c>
      <c r="K480" t="str">
        <v>cpf</v>
      </c>
      <c r="L480">
        <v>1</v>
      </c>
      <c r="M480">
        <v>10</v>
      </c>
      <c r="N480" t="str">
        <v>Transferido</v>
      </c>
    </row>
    <row r="481">
      <c r="A481">
        <v>8</v>
      </c>
      <c r="B481">
        <v>45512</v>
      </c>
      <c r="C481" t="str">
        <v>Serviço Aleatorio</v>
      </c>
      <c r="D481">
        <v>1</v>
      </c>
      <c r="E481" t="str">
        <v>Aleatorio</v>
      </c>
      <c r="G481">
        <v>0</v>
      </c>
      <c r="H481">
        <v>0</v>
      </c>
      <c r="I481">
        <v>100</v>
      </c>
      <c r="J481">
        <v>100</v>
      </c>
      <c r="K481" t="str">
        <v>cpf</v>
      </c>
      <c r="L481">
        <v>1</v>
      </c>
      <c r="M481">
        <v>100</v>
      </c>
      <c r="N481" t="str">
        <v>Transferido</v>
      </c>
    </row>
    <row r="482">
      <c r="A482">
        <v>8</v>
      </c>
      <c r="B482">
        <v>45512</v>
      </c>
      <c r="C482" t="str">
        <v>Serviço Aleatorio</v>
      </c>
      <c r="D482">
        <v>1</v>
      </c>
      <c r="E482" t="str">
        <v>Aleatorio</v>
      </c>
      <c r="G482">
        <v>0</v>
      </c>
      <c r="H482">
        <v>0</v>
      </c>
      <c r="I482">
        <v>306</v>
      </c>
      <c r="J482">
        <v>306</v>
      </c>
      <c r="K482" t="str">
        <v>cpf</v>
      </c>
      <c r="L482">
        <v>1</v>
      </c>
      <c r="M482">
        <v>306</v>
      </c>
      <c r="N482" t="str">
        <v>Transferido</v>
      </c>
    </row>
    <row r="483">
      <c r="A483">
        <v>8</v>
      </c>
      <c r="B483">
        <v>45512</v>
      </c>
      <c r="C483" t="str">
        <v>Caixa De Som Ws-887</v>
      </c>
      <c r="D483">
        <v>1</v>
      </c>
      <c r="E483" t="str">
        <v>Aleatorio</v>
      </c>
      <c r="G483">
        <v>14</v>
      </c>
      <c r="H483">
        <v>14</v>
      </c>
      <c r="I483">
        <v>30</v>
      </c>
      <c r="J483">
        <v>30</v>
      </c>
      <c r="K483" t="str">
        <v>cpf</v>
      </c>
      <c r="L483">
        <v>0.5333333333333333</v>
      </c>
      <c r="M483">
        <v>16</v>
      </c>
      <c r="N483" t="str">
        <v>Transferido</v>
      </c>
    </row>
    <row r="484">
      <c r="A484">
        <v>8</v>
      </c>
      <c r="B484">
        <v>45516</v>
      </c>
      <c r="C484" t="str">
        <v>impressao preta</v>
      </c>
      <c r="D484">
        <v>1</v>
      </c>
      <c r="E484" t="str">
        <v>Aleatorio</v>
      </c>
      <c r="G484">
        <v>0.07</v>
      </c>
      <c r="H484">
        <v>0.07</v>
      </c>
      <c r="I484">
        <v>1</v>
      </c>
      <c r="J484">
        <v>1</v>
      </c>
      <c r="K484" t="str">
        <v>cpf</v>
      </c>
      <c r="L484">
        <v>0.9299999999999999</v>
      </c>
      <c r="M484">
        <v>0.9299999999999999</v>
      </c>
      <c r="N484" t="str">
        <v>Transferido</v>
      </c>
    </row>
    <row r="485">
      <c r="A485">
        <v>8</v>
      </c>
      <c r="B485">
        <v>45516</v>
      </c>
      <c r="C485" t="str">
        <v>Caixa de som JBL GO3</v>
      </c>
      <c r="D485">
        <v>1</v>
      </c>
      <c r="E485" t="str">
        <v>Mateus Franco Leão</v>
      </c>
      <c r="G485">
        <v>35</v>
      </c>
      <c r="H485">
        <v>35</v>
      </c>
      <c r="I485">
        <v>70</v>
      </c>
      <c r="J485">
        <v>70</v>
      </c>
      <c r="K485" t="str">
        <v>cpf</v>
      </c>
      <c r="L485">
        <v>0.5</v>
      </c>
      <c r="M485">
        <v>35</v>
      </c>
      <c r="N485" t="str">
        <v>Transferido</v>
      </c>
    </row>
    <row r="486">
      <c r="A486">
        <v>8</v>
      </c>
      <c r="B486">
        <v>45517</v>
      </c>
      <c r="C486" t="str">
        <v>impressao preta</v>
      </c>
      <c r="D486">
        <v>6</v>
      </c>
      <c r="E486" t="str">
        <v>Delícias Da Vanusa</v>
      </c>
      <c r="G486">
        <v>0.07</v>
      </c>
      <c r="H486">
        <v>0.42000000000000004</v>
      </c>
      <c r="I486">
        <v>1</v>
      </c>
      <c r="J486">
        <v>6</v>
      </c>
      <c r="K486" t="str">
        <v>CNPJ</v>
      </c>
      <c r="L486">
        <v>0.93</v>
      </c>
      <c r="M486">
        <v>5.58</v>
      </c>
      <c r="N486" t="str">
        <v>Transferido</v>
      </c>
    </row>
    <row r="487">
      <c r="A487">
        <v>8</v>
      </c>
      <c r="B487">
        <v>45517</v>
      </c>
      <c r="C487" t="str">
        <v>Suporte Veicular b-max BMG-07</v>
      </c>
      <c r="D487">
        <v>1</v>
      </c>
      <c r="E487" t="str">
        <v>Aleatorio</v>
      </c>
      <c r="G487">
        <v>10</v>
      </c>
      <c r="H487">
        <v>10</v>
      </c>
      <c r="I487">
        <v>22.5</v>
      </c>
      <c r="J487">
        <v>22.5</v>
      </c>
      <c r="K487" t="str">
        <v>CNPJ</v>
      </c>
      <c r="L487">
        <v>0.5555555555555556</v>
      </c>
      <c r="M487">
        <v>12.5</v>
      </c>
      <c r="N487" t="str">
        <v>Transferido</v>
      </c>
    </row>
    <row r="488">
      <c r="A488">
        <v>8</v>
      </c>
      <c r="B488">
        <v>45519</v>
      </c>
      <c r="C488" t="str">
        <v>Cabo iphone 20w</v>
      </c>
      <c r="D488">
        <v>1</v>
      </c>
      <c r="E488" t="str">
        <v xml:space="preserve">lia </v>
      </c>
      <c r="G488">
        <v>6</v>
      </c>
      <c r="H488">
        <v>6</v>
      </c>
      <c r="I488">
        <v>25</v>
      </c>
      <c r="J488">
        <v>25</v>
      </c>
      <c r="K488" t="str">
        <v>cpf</v>
      </c>
      <c r="L488">
        <v>0.76</v>
      </c>
      <c r="M488">
        <v>19</v>
      </c>
      <c r="N488" t="str">
        <v>Transferido</v>
      </c>
    </row>
    <row r="489">
      <c r="A489">
        <v>8</v>
      </c>
      <c r="B489">
        <v>45519</v>
      </c>
      <c r="C489" t="str">
        <v>Carregador cabeça 20w</v>
      </c>
      <c r="D489">
        <v>1</v>
      </c>
      <c r="E489" t="str">
        <v xml:space="preserve">lia </v>
      </c>
      <c r="G489">
        <v>11</v>
      </c>
      <c r="H489">
        <v>11</v>
      </c>
      <c r="I489">
        <v>25</v>
      </c>
      <c r="J489">
        <v>25</v>
      </c>
      <c r="K489" t="str">
        <v>cpf</v>
      </c>
      <c r="L489">
        <v>0.56</v>
      </c>
      <c r="M489">
        <v>14</v>
      </c>
      <c r="N489" t="str">
        <v>Transferido</v>
      </c>
    </row>
    <row r="490">
      <c r="A490">
        <v>8</v>
      </c>
      <c r="B490">
        <v>45519</v>
      </c>
      <c r="C490" t="str">
        <v>Pelicula 3d</v>
      </c>
      <c r="D490">
        <v>1</v>
      </c>
      <c r="E490" t="str">
        <v xml:space="preserve">lia </v>
      </c>
      <c r="G490">
        <v>3</v>
      </c>
      <c r="H490">
        <v>3</v>
      </c>
      <c r="I490">
        <v>15</v>
      </c>
      <c r="J490">
        <v>15</v>
      </c>
      <c r="K490" t="str">
        <v>cpf</v>
      </c>
      <c r="L490">
        <v>0.8</v>
      </c>
      <c r="M490">
        <v>12</v>
      </c>
      <c r="N490" t="str">
        <v>Transferido</v>
      </c>
    </row>
    <row r="491">
      <c r="A491">
        <v>8</v>
      </c>
      <c r="B491">
        <v>45519</v>
      </c>
      <c r="C491" t="str">
        <v>xerox preta</v>
      </c>
      <c r="D491">
        <v>6</v>
      </c>
      <c r="E491" t="str">
        <v>Aleatorio</v>
      </c>
      <c r="G491">
        <v>0.05</v>
      </c>
      <c r="H491">
        <v>0.30000000000000004</v>
      </c>
      <c r="I491">
        <v>1</v>
      </c>
      <c r="J491">
        <v>6</v>
      </c>
      <c r="K491" t="str">
        <v>cpf</v>
      </c>
      <c r="L491">
        <v>0.9500000000000001</v>
      </c>
      <c r="M491">
        <v>5.7</v>
      </c>
      <c r="N491" t="str">
        <v>Transferido</v>
      </c>
    </row>
    <row r="492">
      <c r="A492">
        <v>8</v>
      </c>
      <c r="B492">
        <v>45519</v>
      </c>
      <c r="C492" t="str">
        <v>impressao preta</v>
      </c>
      <c r="D492">
        <v>6</v>
      </c>
      <c r="E492" t="str">
        <v>Aleatorio</v>
      </c>
      <c r="G492">
        <v>0.07</v>
      </c>
      <c r="H492">
        <v>0.42000000000000004</v>
      </c>
      <c r="I492">
        <v>1</v>
      </c>
      <c r="J492">
        <v>6</v>
      </c>
      <c r="K492" t="str">
        <v>cpf</v>
      </c>
      <c r="L492">
        <v>0.93</v>
      </c>
      <c r="M492">
        <v>5.58</v>
      </c>
      <c r="N492" t="str">
        <v>Transferido</v>
      </c>
    </row>
    <row r="493">
      <c r="A493">
        <v>8</v>
      </c>
      <c r="B493">
        <v>45520</v>
      </c>
      <c r="C493" t="str">
        <v xml:space="preserve">Faca cutelo </v>
      </c>
      <c r="D493">
        <v>1</v>
      </c>
      <c r="E493" t="str">
        <v>Helena loja</v>
      </c>
      <c r="G493">
        <v>24.5</v>
      </c>
      <c r="H493">
        <v>24.5</v>
      </c>
      <c r="I493">
        <v>40</v>
      </c>
      <c r="J493">
        <v>40</v>
      </c>
      <c r="K493" t="str">
        <v>cpf</v>
      </c>
      <c r="L493">
        <v>0.3875</v>
      </c>
      <c r="M493">
        <v>15.5</v>
      </c>
      <c r="N493" t="str">
        <v>Transferido</v>
      </c>
    </row>
    <row r="494">
      <c r="A494">
        <v>8</v>
      </c>
      <c r="B494">
        <v>45520</v>
      </c>
      <c r="C494" t="str">
        <v>impressao preta</v>
      </c>
      <c r="D494">
        <v>9</v>
      </c>
      <c r="E494" t="str">
        <v>Sonia</v>
      </c>
      <c r="G494">
        <v>0.07</v>
      </c>
      <c r="H494">
        <v>0.6300000000000001</v>
      </c>
      <c r="I494">
        <v>1</v>
      </c>
      <c r="J494">
        <v>9</v>
      </c>
      <c r="K494" t="str">
        <v>cpf</v>
      </c>
      <c r="L494">
        <v>0.9299999999999999</v>
      </c>
      <c r="M494">
        <v>8.37</v>
      </c>
      <c r="N494" t="str">
        <v>Transferido</v>
      </c>
    </row>
    <row r="495">
      <c r="A495">
        <v>8</v>
      </c>
      <c r="B495">
        <v>45520</v>
      </c>
      <c r="C495" t="str">
        <v>impressao preta</v>
      </c>
      <c r="D495">
        <v>9</v>
      </c>
      <c r="E495" t="str">
        <v>Aleatorio</v>
      </c>
      <c r="G495">
        <v>0.07</v>
      </c>
      <c r="H495">
        <v>0.6300000000000001</v>
      </c>
      <c r="I495">
        <v>1</v>
      </c>
      <c r="J495">
        <v>9</v>
      </c>
      <c r="K495" t="str">
        <v>cpf</v>
      </c>
      <c r="L495">
        <v>0.9299999999999999</v>
      </c>
      <c r="M495">
        <v>8.37</v>
      </c>
      <c r="N495" t="str">
        <v>Transferido</v>
      </c>
    </row>
    <row r="496">
      <c r="A496">
        <v>8</v>
      </c>
      <c r="B496">
        <v>45521</v>
      </c>
      <c r="C496" t="str">
        <v>Carregador Completo Spartan 3 V8 Cw-Xg20-V8</v>
      </c>
      <c r="D496">
        <v>1</v>
      </c>
      <c r="E496" t="str">
        <v>Ghilherme</v>
      </c>
      <c r="G496">
        <v>10</v>
      </c>
      <c r="H496">
        <v>10</v>
      </c>
      <c r="I496">
        <v>30</v>
      </c>
      <c r="J496">
        <v>30</v>
      </c>
      <c r="K496" t="str">
        <v>cpf</v>
      </c>
      <c r="L496">
        <v>0.6666666666666666</v>
      </c>
      <c r="M496">
        <v>20</v>
      </c>
      <c r="N496" t="str">
        <v>Transferido</v>
      </c>
    </row>
    <row r="497">
      <c r="A497">
        <v>8</v>
      </c>
      <c r="B497">
        <v>45521</v>
      </c>
      <c r="C497" t="str">
        <v>impressao preta</v>
      </c>
      <c r="D497">
        <v>4</v>
      </c>
      <c r="E497" t="str">
        <v>Aleatorio</v>
      </c>
      <c r="G497">
        <v>0.07</v>
      </c>
      <c r="H497">
        <v>0.28</v>
      </c>
      <c r="I497">
        <v>1</v>
      </c>
      <c r="J497">
        <v>4</v>
      </c>
      <c r="K497" t="str">
        <v>cpf</v>
      </c>
      <c r="L497">
        <v>0.9299999999999999</v>
      </c>
      <c r="M497">
        <v>3.7199999999999998</v>
      </c>
      <c r="N497" t="str">
        <v>Transferido</v>
      </c>
    </row>
    <row r="498">
      <c r="A498">
        <v>8</v>
      </c>
      <c r="B498">
        <v>45521</v>
      </c>
      <c r="C498" t="str">
        <v>Impressao colorida</v>
      </c>
      <c r="D498">
        <v>1</v>
      </c>
      <c r="E498" t="str">
        <v>Aleatorio</v>
      </c>
      <c r="G498">
        <v>0.05</v>
      </c>
      <c r="H498">
        <v>0.05</v>
      </c>
      <c r="I498">
        <v>2</v>
      </c>
      <c r="J498">
        <v>2</v>
      </c>
      <c r="K498" t="str">
        <v>cpf</v>
      </c>
      <c r="L498">
        <v>0.975</v>
      </c>
      <c r="M498">
        <v>1.95</v>
      </c>
      <c r="N498" t="str">
        <v>Transferido</v>
      </c>
    </row>
    <row r="499">
      <c r="A499">
        <v>8</v>
      </c>
      <c r="B499">
        <v>45521</v>
      </c>
      <c r="C499" t="str">
        <v>impressao preta</v>
      </c>
      <c r="D499">
        <v>2</v>
      </c>
      <c r="E499" t="str">
        <v>Aleatorio</v>
      </c>
      <c r="G499">
        <v>0.07</v>
      </c>
      <c r="H499">
        <v>0.14</v>
      </c>
      <c r="I499">
        <v>1</v>
      </c>
      <c r="J499">
        <v>2</v>
      </c>
      <c r="K499" t="str">
        <v>cnpj</v>
      </c>
      <c r="L499">
        <v>0.9299999999999999</v>
      </c>
      <c r="M499">
        <v>1.8599999999999999</v>
      </c>
      <c r="N499" t="str">
        <v>Transferido</v>
      </c>
    </row>
    <row r="500">
      <c r="A500">
        <v>8</v>
      </c>
      <c r="B500">
        <v>45523</v>
      </c>
      <c r="C500" t="str">
        <v>xerox preta</v>
      </c>
      <c r="D500">
        <v>5</v>
      </c>
      <c r="E500" t="str">
        <v>Aleatorio</v>
      </c>
      <c r="G500">
        <v>0.05</v>
      </c>
      <c r="H500">
        <v>0.25</v>
      </c>
      <c r="I500">
        <v>1</v>
      </c>
      <c r="J500">
        <v>5</v>
      </c>
      <c r="K500" t="str">
        <v>cpf</v>
      </c>
      <c r="L500">
        <v>0.95</v>
      </c>
      <c r="M500">
        <v>4.75</v>
      </c>
      <c r="N500" t="str">
        <v>Transferido</v>
      </c>
    </row>
    <row r="501">
      <c r="A501">
        <v>8</v>
      </c>
      <c r="B501">
        <v>45523</v>
      </c>
      <c r="C501" t="str">
        <v>impressao preta</v>
      </c>
      <c r="D501">
        <v>1</v>
      </c>
      <c r="E501" t="str">
        <v>Aleatorio</v>
      </c>
      <c r="G501">
        <v>0.07</v>
      </c>
      <c r="H501">
        <v>0.07</v>
      </c>
      <c r="I501">
        <v>1</v>
      </c>
      <c r="J501">
        <v>1</v>
      </c>
      <c r="K501" t="str">
        <v>cpf</v>
      </c>
      <c r="L501">
        <v>0.9299999999999999</v>
      </c>
      <c r="M501">
        <v>0.9299999999999999</v>
      </c>
      <c r="N501" t="str">
        <v>Transferido</v>
      </c>
    </row>
    <row r="502">
      <c r="A502">
        <v>8</v>
      </c>
      <c r="B502">
        <v>45523</v>
      </c>
      <c r="C502" t="str">
        <v>xerox preta</v>
      </c>
      <c r="D502">
        <v>8</v>
      </c>
      <c r="E502" t="str">
        <v>Aleatorio</v>
      </c>
      <c r="G502">
        <v>0.05</v>
      </c>
      <c r="H502">
        <v>0.4</v>
      </c>
      <c r="I502">
        <v>0.5</v>
      </c>
      <c r="J502">
        <v>4</v>
      </c>
      <c r="K502" t="str">
        <v>cpf</v>
      </c>
      <c r="L502">
        <v>0.9</v>
      </c>
      <c r="M502">
        <v>3.6</v>
      </c>
      <c r="N502" t="str">
        <v>Transferido</v>
      </c>
    </row>
    <row r="503">
      <c r="A503">
        <v>8</v>
      </c>
      <c r="B503">
        <v>45524</v>
      </c>
      <c r="C503" t="str">
        <v>impressao preta</v>
      </c>
      <c r="D503">
        <v>2</v>
      </c>
      <c r="E503" t="str">
        <v>Aleatorio</v>
      </c>
      <c r="G503">
        <v>0.07</v>
      </c>
      <c r="H503">
        <v>0.14</v>
      </c>
      <c r="I503">
        <v>1</v>
      </c>
      <c r="J503">
        <v>2</v>
      </c>
      <c r="K503" t="str">
        <v>cpf</v>
      </c>
      <c r="L503">
        <v>0.9299999999999999</v>
      </c>
      <c r="M503">
        <v>1.8599999999999999</v>
      </c>
      <c r="N503" t="str">
        <v>Transferido</v>
      </c>
    </row>
    <row r="504">
      <c r="A504">
        <v>8</v>
      </c>
      <c r="B504">
        <v>45524</v>
      </c>
      <c r="C504" t="str">
        <v>chip recarregado</v>
      </c>
      <c r="D504">
        <v>1</v>
      </c>
      <c r="E504" t="str">
        <v>Aleatorio</v>
      </c>
      <c r="G504">
        <v>17</v>
      </c>
      <c r="H504">
        <v>17</v>
      </c>
      <c r="I504">
        <v>23.5</v>
      </c>
      <c r="J504">
        <v>23.5</v>
      </c>
      <c r="K504" t="str">
        <v>cpf</v>
      </c>
      <c r="L504">
        <v>0.2765957446808511</v>
      </c>
      <c r="M504">
        <v>6.5</v>
      </c>
      <c r="N504" t="str">
        <v>Transferido</v>
      </c>
    </row>
    <row r="505">
      <c r="A505">
        <v>8</v>
      </c>
      <c r="B505">
        <v>45524</v>
      </c>
      <c r="C505" t="str">
        <v>Jogos PS2</v>
      </c>
      <c r="D505">
        <v>2</v>
      </c>
      <c r="E505" t="str">
        <v>Aleatorio</v>
      </c>
      <c r="G505">
        <v>2.5</v>
      </c>
      <c r="H505">
        <v>5</v>
      </c>
      <c r="I505">
        <v>5</v>
      </c>
      <c r="J505">
        <v>10</v>
      </c>
      <c r="L505">
        <v>0.5</v>
      </c>
      <c r="M505">
        <v>5</v>
      </c>
      <c r="N505" t="str">
        <v>Transferido</v>
      </c>
    </row>
    <row r="506">
      <c r="A506">
        <v>8</v>
      </c>
      <c r="B506">
        <v>45524</v>
      </c>
      <c r="C506" t="str">
        <v>Fone Pmcell Fo-11</v>
      </c>
      <c r="D506">
        <v>1</v>
      </c>
      <c r="E506" t="str">
        <v>Helena loja</v>
      </c>
      <c r="G506">
        <v>3.5</v>
      </c>
      <c r="H506">
        <v>3.5</v>
      </c>
      <c r="I506">
        <v>15</v>
      </c>
      <c r="J506">
        <v>15</v>
      </c>
      <c r="K506" t="str">
        <v>cpf</v>
      </c>
      <c r="L506">
        <v>0.7666666666666667</v>
      </c>
      <c r="M506">
        <v>11.5</v>
      </c>
      <c r="N506" t="str">
        <v>Transferido</v>
      </c>
    </row>
    <row r="507">
      <c r="A507">
        <v>8</v>
      </c>
      <c r="B507">
        <v>45524</v>
      </c>
      <c r="C507" t="str">
        <v>impressao preta</v>
      </c>
      <c r="D507">
        <v>20</v>
      </c>
      <c r="E507" t="str">
        <v>Aleatorio</v>
      </c>
      <c r="G507">
        <v>0.07</v>
      </c>
      <c r="H507">
        <v>1.4000000000000001</v>
      </c>
      <c r="I507">
        <v>1</v>
      </c>
      <c r="J507">
        <v>20</v>
      </c>
      <c r="K507" t="str">
        <v>cpf</v>
      </c>
      <c r="L507">
        <v>0.93</v>
      </c>
      <c r="M507">
        <v>18.6</v>
      </c>
      <c r="N507" t="str">
        <v>Transferido</v>
      </c>
    </row>
    <row r="508">
      <c r="A508">
        <v>8</v>
      </c>
      <c r="B508">
        <v>45524</v>
      </c>
      <c r="C508" t="str">
        <v>Adaptador p2 tipo c</v>
      </c>
      <c r="D508">
        <v>1</v>
      </c>
      <c r="E508" t="str">
        <v>Aleatorio</v>
      </c>
      <c r="G508">
        <v>8</v>
      </c>
      <c r="H508">
        <v>8</v>
      </c>
      <c r="I508">
        <v>15</v>
      </c>
      <c r="J508">
        <v>15</v>
      </c>
      <c r="K508" t="str">
        <v>cpf</v>
      </c>
      <c r="L508">
        <v>0.4666666666666667</v>
      </c>
      <c r="M508">
        <v>7</v>
      </c>
      <c r="N508" t="str">
        <v>Transferido</v>
      </c>
    </row>
    <row r="509">
      <c r="A509">
        <v>8</v>
      </c>
      <c r="B509">
        <v>45525</v>
      </c>
      <c r="C509" t="str">
        <v>Computadores</v>
      </c>
      <c r="D509">
        <v>1</v>
      </c>
      <c r="E509" t="str">
        <v>Serrat</v>
      </c>
      <c r="G509">
        <v>0</v>
      </c>
      <c r="H509">
        <v>0</v>
      </c>
      <c r="I509">
        <v>150</v>
      </c>
      <c r="J509">
        <v>150</v>
      </c>
      <c r="K509" t="str">
        <v>cpf</v>
      </c>
      <c r="L509">
        <v>1</v>
      </c>
      <c r="M509">
        <v>150</v>
      </c>
      <c r="N509" t="str">
        <v>Transferido</v>
      </c>
    </row>
    <row r="510">
      <c r="A510">
        <v>8</v>
      </c>
      <c r="B510">
        <v>45525</v>
      </c>
      <c r="C510" t="str">
        <v>Serviço Aleatorio</v>
      </c>
      <c r="D510">
        <v>1</v>
      </c>
      <c r="E510" t="str">
        <v>loira bazar</v>
      </c>
      <c r="G510">
        <v>0</v>
      </c>
      <c r="H510">
        <v>0</v>
      </c>
      <c r="I510">
        <v>16</v>
      </c>
      <c r="J510">
        <v>16</v>
      </c>
      <c r="K510" t="str">
        <v>cpf</v>
      </c>
      <c r="L510">
        <v>1</v>
      </c>
      <c r="M510">
        <v>16</v>
      </c>
      <c r="N510" t="str">
        <v>Transferido</v>
      </c>
    </row>
    <row r="511">
      <c r="A511">
        <v>8</v>
      </c>
      <c r="B511">
        <v>45526</v>
      </c>
      <c r="C511" t="str">
        <v>Serviço Aleatorio</v>
      </c>
      <c r="D511">
        <v>1</v>
      </c>
      <c r="E511" t="str">
        <v>Helena loja</v>
      </c>
      <c r="G511">
        <v>0</v>
      </c>
      <c r="H511">
        <v>0</v>
      </c>
      <c r="I511">
        <v>20</v>
      </c>
      <c r="J511">
        <v>20</v>
      </c>
      <c r="K511" t="str">
        <v>cpf</v>
      </c>
      <c r="L511">
        <v>1</v>
      </c>
      <c r="M511">
        <v>20</v>
      </c>
      <c r="N511" t="str">
        <v>Transferido</v>
      </c>
    </row>
    <row r="512">
      <c r="A512">
        <v>8</v>
      </c>
      <c r="B512">
        <v>45527</v>
      </c>
      <c r="C512" t="str">
        <v>impressao preta</v>
      </c>
      <c r="D512">
        <v>1</v>
      </c>
      <c r="E512" t="str">
        <v>mae karol</v>
      </c>
      <c r="G512">
        <v>0.07</v>
      </c>
      <c r="H512">
        <v>0.07</v>
      </c>
      <c r="I512">
        <v>1</v>
      </c>
      <c r="J512">
        <v>1</v>
      </c>
      <c r="K512" t="str">
        <v>cpf</v>
      </c>
      <c r="L512">
        <v>0.9299999999999999</v>
      </c>
      <c r="M512">
        <v>0.9299999999999999</v>
      </c>
      <c r="N512" t="str">
        <v>Transferido</v>
      </c>
    </row>
    <row r="513">
      <c r="A513">
        <v>8</v>
      </c>
      <c r="B513">
        <v>45528</v>
      </c>
      <c r="C513" t="str">
        <v xml:space="preserve">Luvinha de dedo </v>
      </c>
      <c r="D513">
        <v>2</v>
      </c>
      <c r="E513" t="str">
        <v>Cliente Gian</v>
      </c>
      <c r="G513">
        <v>1</v>
      </c>
      <c r="H513">
        <v>2</v>
      </c>
      <c r="I513">
        <v>10</v>
      </c>
      <c r="J513">
        <v>20</v>
      </c>
      <c r="K513" t="str">
        <v>cpf</v>
      </c>
      <c r="L513">
        <v>0.9</v>
      </c>
      <c r="M513">
        <v>18</v>
      </c>
      <c r="N513" t="str">
        <v>Transferido</v>
      </c>
    </row>
    <row r="514">
      <c r="A514">
        <v>8</v>
      </c>
      <c r="B514">
        <v>45527</v>
      </c>
      <c r="C514" t="str">
        <v>impressao colorida</v>
      </c>
      <c r="D514">
        <v>1</v>
      </c>
      <c r="E514" t="str">
        <v>mae karol</v>
      </c>
      <c r="G514">
        <v>0.05</v>
      </c>
      <c r="H514">
        <v>0.05</v>
      </c>
      <c r="I514">
        <v>2</v>
      </c>
      <c r="J514">
        <v>2</v>
      </c>
      <c r="K514" t="str">
        <v>cpf</v>
      </c>
      <c r="L514">
        <v>0.975</v>
      </c>
      <c r="M514">
        <v>1.95</v>
      </c>
      <c r="N514" t="str">
        <v>Transferido</v>
      </c>
    </row>
    <row r="515">
      <c r="A515">
        <v>8</v>
      </c>
      <c r="B515">
        <v>45530</v>
      </c>
      <c r="C515" t="str">
        <v>impressao preta</v>
      </c>
      <c r="D515">
        <v>1</v>
      </c>
      <c r="E515" t="str">
        <v>Zilda</v>
      </c>
      <c r="G515">
        <v>0.07</v>
      </c>
      <c r="H515">
        <v>0.07</v>
      </c>
      <c r="I515">
        <v>1</v>
      </c>
      <c r="J515">
        <v>1</v>
      </c>
      <c r="K515" t="str">
        <v>cpf</v>
      </c>
      <c r="L515">
        <v>0.9299999999999999</v>
      </c>
      <c r="M515">
        <v>0.9299999999999999</v>
      </c>
      <c r="N515" t="str">
        <v>Transferido</v>
      </c>
    </row>
    <row r="516">
      <c r="A516">
        <v>8</v>
      </c>
      <c r="B516">
        <v>45530</v>
      </c>
      <c r="C516" t="str">
        <v>impressao preta</v>
      </c>
      <c r="D516">
        <v>1</v>
      </c>
      <c r="E516" t="str">
        <v>senhor loja</v>
      </c>
      <c r="G516">
        <v>0.07</v>
      </c>
      <c r="H516">
        <v>0.07</v>
      </c>
      <c r="I516">
        <v>1</v>
      </c>
      <c r="J516">
        <v>1</v>
      </c>
      <c r="K516" t="str">
        <v>cpf</v>
      </c>
      <c r="L516">
        <v>0.9299999999999999</v>
      </c>
      <c r="M516">
        <v>0.9299999999999999</v>
      </c>
      <c r="N516" t="str">
        <v>Transferido</v>
      </c>
    </row>
    <row r="517">
      <c r="A517">
        <v>8</v>
      </c>
      <c r="B517">
        <v>45531</v>
      </c>
      <c r="C517" t="str">
        <v>impressao preta</v>
      </c>
      <c r="D517">
        <v>1</v>
      </c>
      <c r="E517" t="str">
        <v>Zilda</v>
      </c>
      <c r="G517">
        <v>0.07</v>
      </c>
      <c r="H517">
        <v>0.07</v>
      </c>
      <c r="I517">
        <v>1</v>
      </c>
      <c r="J517">
        <v>1</v>
      </c>
      <c r="K517" t="str">
        <v>cpf</v>
      </c>
      <c r="L517">
        <v>0.9299999999999999</v>
      </c>
      <c r="M517">
        <v>0.9299999999999999</v>
      </c>
      <c r="N517" t="str">
        <v>Transferido</v>
      </c>
    </row>
    <row r="518">
      <c r="A518">
        <v>8</v>
      </c>
      <c r="B518">
        <v>45531</v>
      </c>
      <c r="C518" t="str">
        <v>xerox preta</v>
      </c>
      <c r="D518">
        <v>1</v>
      </c>
      <c r="E518" t="str">
        <v>remedio</v>
      </c>
      <c r="G518">
        <v>0.05</v>
      </c>
      <c r="H518">
        <v>0.05</v>
      </c>
      <c r="I518">
        <v>0.5</v>
      </c>
      <c r="J518">
        <v>0.5</v>
      </c>
      <c r="K518" t="str">
        <v>cpf</v>
      </c>
      <c r="L518">
        <v>0.9</v>
      </c>
      <c r="M518">
        <v>0.45</v>
      </c>
      <c r="N518" t="str">
        <v>Transferido</v>
      </c>
    </row>
    <row r="519">
      <c r="A519">
        <v>8</v>
      </c>
      <c r="B519">
        <v>45531</v>
      </c>
      <c r="C519" t="str">
        <v>xerox preta</v>
      </c>
      <c r="D519">
        <v>10</v>
      </c>
      <c r="E519" t="str">
        <v>remedio</v>
      </c>
      <c r="G519">
        <v>0.05</v>
      </c>
      <c r="H519">
        <v>0.5</v>
      </c>
      <c r="I519">
        <v>0.5</v>
      </c>
      <c r="J519">
        <v>5</v>
      </c>
      <c r="K519" t="str">
        <v>cpf</v>
      </c>
      <c r="L519">
        <v>0.9</v>
      </c>
      <c r="M519">
        <v>4.5</v>
      </c>
      <c r="N519" t="str">
        <v>Transferido</v>
      </c>
    </row>
    <row r="520">
      <c r="A520">
        <v>8</v>
      </c>
      <c r="B520">
        <v>45531</v>
      </c>
      <c r="C520" t="str">
        <v>impressao preta</v>
      </c>
      <c r="D520">
        <v>1</v>
      </c>
      <c r="E520" t="str">
        <v>magdar</v>
      </c>
      <c r="G520">
        <v>0.07</v>
      </c>
      <c r="H520">
        <v>0.07</v>
      </c>
      <c r="I520">
        <v>1</v>
      </c>
      <c r="J520">
        <v>1</v>
      </c>
      <c r="K520" t="str">
        <v>cpf</v>
      </c>
      <c r="L520">
        <v>0.9299999999999999</v>
      </c>
      <c r="M520">
        <v>0.9299999999999999</v>
      </c>
      <c r="N520" t="str">
        <v>Transferido</v>
      </c>
    </row>
    <row r="521">
      <c r="A521">
        <v>8</v>
      </c>
      <c r="B521">
        <v>45532</v>
      </c>
      <c r="C521" t="str">
        <v>impressao preta</v>
      </c>
      <c r="D521">
        <v>2</v>
      </c>
      <c r="E521" t="str">
        <v>Aleatorio</v>
      </c>
      <c r="G521">
        <v>0.07</v>
      </c>
      <c r="H521">
        <v>0.14</v>
      </c>
      <c r="I521">
        <v>1</v>
      </c>
      <c r="J521">
        <v>2</v>
      </c>
      <c r="K521" t="str">
        <v>cpf</v>
      </c>
      <c r="L521">
        <v>0.9299999999999999</v>
      </c>
      <c r="M521">
        <v>1.8599999999999999</v>
      </c>
      <c r="N521" t="str">
        <v>Transferido</v>
      </c>
    </row>
    <row r="522">
      <c r="A522">
        <v>8</v>
      </c>
      <c r="B522">
        <v>45534</v>
      </c>
      <c r="C522" t="str">
        <v>xerox preta</v>
      </c>
      <c r="D522">
        <v>4</v>
      </c>
      <c r="E522" t="str">
        <v>Aleatorio</v>
      </c>
      <c r="G522">
        <v>0.05</v>
      </c>
      <c r="H522">
        <v>0.2</v>
      </c>
      <c r="I522">
        <v>0.5</v>
      </c>
      <c r="J522">
        <v>2</v>
      </c>
      <c r="K522" t="str">
        <v>cpf</v>
      </c>
      <c r="L522">
        <v>0.9</v>
      </c>
      <c r="M522">
        <v>1.8</v>
      </c>
      <c r="N522" t="str">
        <v>Transferido</v>
      </c>
    </row>
    <row r="523">
      <c r="A523">
        <v>8</v>
      </c>
      <c r="B523">
        <v>45534</v>
      </c>
      <c r="C523" t="str">
        <v>Venda PC</v>
      </c>
      <c r="D523">
        <v>1</v>
      </c>
      <c r="E523" t="str">
        <v>Aleatorio</v>
      </c>
      <c r="G523">
        <v>0</v>
      </c>
      <c r="H523">
        <v>0</v>
      </c>
      <c r="I523">
        <v>100</v>
      </c>
      <c r="J523">
        <v>100</v>
      </c>
      <c r="L523">
        <v>1</v>
      </c>
      <c r="M523">
        <v>100</v>
      </c>
      <c r="N523" t="str">
        <v>Transferido</v>
      </c>
    </row>
    <row r="524">
      <c r="A524">
        <v>8</v>
      </c>
      <c r="B524">
        <v>45535</v>
      </c>
      <c r="C524" t="str">
        <v>Lousa Magica 12Pol NOVO</v>
      </c>
      <c r="D524">
        <v>2</v>
      </c>
      <c r="E524" t="str">
        <v>Aleatorio</v>
      </c>
      <c r="G524">
        <v>13</v>
      </c>
      <c r="H524">
        <v>26</v>
      </c>
      <c r="I524">
        <v>25</v>
      </c>
      <c r="J524">
        <v>50</v>
      </c>
      <c r="K524" t="str">
        <v>cpf</v>
      </c>
      <c r="L524">
        <v>0.48</v>
      </c>
      <c r="M524">
        <v>24</v>
      </c>
      <c r="N524" t="str">
        <v>Transferido</v>
      </c>
    </row>
    <row r="525">
      <c r="A525">
        <v>8</v>
      </c>
      <c r="B525">
        <v>45535</v>
      </c>
      <c r="C525" t="str">
        <v>impressao preta</v>
      </c>
      <c r="D525">
        <v>1</v>
      </c>
      <c r="E525" t="str">
        <v>Aleatorio</v>
      </c>
      <c r="G525">
        <v>0.07</v>
      </c>
      <c r="H525">
        <v>0.07</v>
      </c>
      <c r="I525">
        <v>1</v>
      </c>
      <c r="J525">
        <v>1</v>
      </c>
      <c r="K525" t="str">
        <v>cpf</v>
      </c>
      <c r="L525">
        <v>0.9299999999999999</v>
      </c>
      <c r="M525">
        <v>0.9299999999999999</v>
      </c>
      <c r="N525" t="str">
        <v>Transferido</v>
      </c>
    </row>
    <row r="526">
      <c r="A526">
        <v>8</v>
      </c>
      <c r="B526">
        <v>45535</v>
      </c>
      <c r="C526" t="str">
        <v>Serviço Aleatorio</v>
      </c>
      <c r="D526">
        <v>1</v>
      </c>
      <c r="E526" t="str">
        <v>Aleatorio</v>
      </c>
      <c r="G526">
        <v>0</v>
      </c>
      <c r="H526">
        <v>0</v>
      </c>
      <c r="I526">
        <v>20</v>
      </c>
      <c r="J526">
        <v>20</v>
      </c>
      <c r="K526" t="str">
        <v>cpf</v>
      </c>
      <c r="L526">
        <v>1</v>
      </c>
      <c r="M526">
        <v>20</v>
      </c>
      <c r="N526" t="str">
        <v>Transferido</v>
      </c>
    </row>
    <row r="527">
      <c r="A527">
        <v>8</v>
      </c>
      <c r="B527">
        <v>45535</v>
      </c>
      <c r="C527" t="str">
        <v>Serviço Aleatorio</v>
      </c>
      <c r="D527">
        <v>1</v>
      </c>
      <c r="E527" t="str">
        <v>Aleatorio</v>
      </c>
      <c r="G527">
        <v>0</v>
      </c>
      <c r="H527">
        <v>0</v>
      </c>
      <c r="I527">
        <v>15</v>
      </c>
      <c r="J527">
        <v>15</v>
      </c>
      <c r="K527" t="str">
        <v>cpf</v>
      </c>
      <c r="L527">
        <v>1</v>
      </c>
      <c r="M527">
        <v>15</v>
      </c>
      <c r="N527" t="str">
        <v>Transferido</v>
      </c>
    </row>
    <row r="528">
      <c r="A528">
        <v>8</v>
      </c>
      <c r="B528">
        <v>45535</v>
      </c>
      <c r="C528" t="str">
        <v>Impressao colorida</v>
      </c>
      <c r="D528">
        <v>10</v>
      </c>
      <c r="E528" t="str">
        <v>Aleatorio</v>
      </c>
      <c r="G528">
        <v>0.05</v>
      </c>
      <c r="H528">
        <v>0.5</v>
      </c>
      <c r="I528">
        <v>0.9</v>
      </c>
      <c r="J528">
        <v>9</v>
      </c>
      <c r="K528" t="str">
        <v>cpf</v>
      </c>
      <c r="L528">
        <v>0.9444444444444444</v>
      </c>
      <c r="M528">
        <v>8.5</v>
      </c>
      <c r="N528" t="str">
        <v>Transferido</v>
      </c>
    </row>
    <row r="529">
      <c r="A529">
        <v>8</v>
      </c>
      <c r="B529">
        <v>45535</v>
      </c>
      <c r="C529" t="str">
        <v>Envelope A4</v>
      </c>
      <c r="D529">
        <v>1</v>
      </c>
      <c r="E529" t="str">
        <v>Aleatorio</v>
      </c>
      <c r="G529">
        <v>0.39549999999999996</v>
      </c>
      <c r="H529">
        <v>0.39549999999999996</v>
      </c>
      <c r="I529">
        <v>1</v>
      </c>
      <c r="J529">
        <v>1</v>
      </c>
      <c r="K529" t="str">
        <v>cpf</v>
      </c>
      <c r="L529">
        <v>0.6045</v>
      </c>
      <c r="M529">
        <v>0.6045</v>
      </c>
      <c r="N529" t="str">
        <v>Transferido</v>
      </c>
    </row>
    <row r="530">
      <c r="A530">
        <v>8</v>
      </c>
      <c r="B530">
        <v>45535</v>
      </c>
      <c r="C530" t="str">
        <v>impressao preta</v>
      </c>
      <c r="D530">
        <v>8</v>
      </c>
      <c r="E530" t="str">
        <v>Aleatorio</v>
      </c>
      <c r="G530">
        <v>0.07</v>
      </c>
      <c r="H530">
        <v>0.56</v>
      </c>
      <c r="I530">
        <v>1</v>
      </c>
      <c r="J530">
        <v>8</v>
      </c>
      <c r="K530" t="str">
        <v>cpf</v>
      </c>
      <c r="L530">
        <v>0.9299999999999999</v>
      </c>
      <c r="M530">
        <v>7.4399999999999995</v>
      </c>
      <c r="N530" t="str">
        <v>Transferido</v>
      </c>
    </row>
    <row r="531">
      <c r="A531">
        <v>8</v>
      </c>
      <c r="B531">
        <v>45535</v>
      </c>
      <c r="C531" t="str">
        <v>A10</v>
      </c>
      <c r="D531">
        <v>1</v>
      </c>
      <c r="E531" t="str">
        <v>cacheados</v>
      </c>
      <c r="G531">
        <v>130</v>
      </c>
      <c r="H531">
        <v>130</v>
      </c>
      <c r="I531">
        <v>300</v>
      </c>
      <c r="J531">
        <v>300</v>
      </c>
      <c r="K531" t="str">
        <v>cpf</v>
      </c>
      <c r="L531">
        <v>0.5666666666666667</v>
      </c>
      <c r="M531">
        <v>170</v>
      </c>
      <c r="N531" t="str">
        <v>Transferido</v>
      </c>
    </row>
    <row r="532">
      <c r="A532">
        <v>8</v>
      </c>
      <c r="B532">
        <v>45535</v>
      </c>
      <c r="C532" t="str">
        <v>Chip normal</v>
      </c>
      <c r="D532">
        <v>1</v>
      </c>
      <c r="E532" t="str">
        <v>cacheados</v>
      </c>
      <c r="G532">
        <v>10</v>
      </c>
      <c r="H532">
        <v>10</v>
      </c>
      <c r="I532">
        <v>20</v>
      </c>
      <c r="J532">
        <v>20</v>
      </c>
      <c r="L532">
        <v>0.5</v>
      </c>
      <c r="M532">
        <v>10</v>
      </c>
      <c r="N532" t="str">
        <v>Transferido</v>
      </c>
    </row>
    <row r="533">
      <c r="A533">
        <v>9</v>
      </c>
      <c r="B533">
        <v>45537</v>
      </c>
      <c r="C533" t="str">
        <v>impressao preta</v>
      </c>
      <c r="D533">
        <v>6</v>
      </c>
      <c r="E533" t="str">
        <v>Aleatorio</v>
      </c>
      <c r="G533">
        <v>0.07</v>
      </c>
      <c r="H533">
        <v>0.42000000000000004</v>
      </c>
      <c r="I533">
        <v>1</v>
      </c>
      <c r="J533">
        <v>6</v>
      </c>
      <c r="K533" t="str">
        <v>cpf</v>
      </c>
      <c r="L533">
        <v>0.93</v>
      </c>
      <c r="M533">
        <v>5.58</v>
      </c>
      <c r="N533" t="str">
        <v>Transferido</v>
      </c>
    </row>
    <row r="534">
      <c r="A534">
        <v>9</v>
      </c>
      <c r="B534">
        <v>45538</v>
      </c>
      <c r="C534" t="str">
        <v>Serviço Aleatorio</v>
      </c>
      <c r="D534">
        <v>2</v>
      </c>
      <c r="E534" t="str">
        <v>alexandre</v>
      </c>
      <c r="G534">
        <v>0</v>
      </c>
      <c r="H534">
        <v>0</v>
      </c>
      <c r="I534">
        <v>200</v>
      </c>
      <c r="J534">
        <v>400</v>
      </c>
      <c r="K534" t="str">
        <v>cpf</v>
      </c>
      <c r="L534">
        <v>1</v>
      </c>
      <c r="M534">
        <v>400</v>
      </c>
      <c r="N534" t="str">
        <v>Transferido</v>
      </c>
    </row>
    <row r="535">
      <c r="A535">
        <v>9</v>
      </c>
      <c r="B535">
        <v>45539</v>
      </c>
      <c r="C535" t="str">
        <v>xerox preta</v>
      </c>
      <c r="D535">
        <v>1</v>
      </c>
      <c r="E535" t="str">
        <v>sonia</v>
      </c>
      <c r="G535">
        <v>0.05</v>
      </c>
      <c r="H535">
        <v>0.05</v>
      </c>
      <c r="I535">
        <v>0.5</v>
      </c>
      <c r="J535">
        <v>0.5</v>
      </c>
      <c r="K535" t="str">
        <v>cpf</v>
      </c>
      <c r="L535">
        <v>0.9</v>
      </c>
      <c r="M535">
        <v>0.45</v>
      </c>
      <c r="N535" t="str">
        <v>Transferido</v>
      </c>
    </row>
    <row r="536">
      <c r="A536">
        <v>9</v>
      </c>
      <c r="B536">
        <v>45539</v>
      </c>
      <c r="C536" t="str">
        <v>Chip normal</v>
      </c>
      <c r="D536">
        <v>1</v>
      </c>
      <c r="E536" t="str">
        <v>Aleatorio</v>
      </c>
      <c r="G536">
        <v>10</v>
      </c>
      <c r="H536">
        <v>10</v>
      </c>
      <c r="I536">
        <v>20</v>
      </c>
      <c r="J536">
        <v>20</v>
      </c>
      <c r="K536" t="str">
        <v>cpf</v>
      </c>
      <c r="L536">
        <v>0.5</v>
      </c>
      <c r="M536">
        <v>10</v>
      </c>
      <c r="N536" t="str">
        <v>Transferido</v>
      </c>
    </row>
    <row r="537">
      <c r="A537">
        <v>9</v>
      </c>
      <c r="B537">
        <v>45539</v>
      </c>
      <c r="C537" t="str">
        <v>Caixa de som D-G113</v>
      </c>
      <c r="D537">
        <v>1</v>
      </c>
      <c r="E537" t="str">
        <v>Ygor Barbosa</v>
      </c>
      <c r="G537">
        <v>35</v>
      </c>
      <c r="H537">
        <v>35</v>
      </c>
      <c r="I537">
        <v>50</v>
      </c>
      <c r="J537">
        <v>50</v>
      </c>
      <c r="K537" t="str">
        <v>CNPJ</v>
      </c>
      <c r="L537">
        <v>0.3</v>
      </c>
      <c r="M537">
        <v>15</v>
      </c>
      <c r="N537" t="str">
        <v>Transferido</v>
      </c>
    </row>
    <row r="538">
      <c r="A538">
        <v>9</v>
      </c>
      <c r="B538">
        <v>45540</v>
      </c>
      <c r="C538" t="str">
        <v>Acendedo de plasma</v>
      </c>
      <c r="D538">
        <v>1</v>
      </c>
      <c r="E538" t="str">
        <v>wn celulares</v>
      </c>
      <c r="G538">
        <v>15</v>
      </c>
      <c r="H538">
        <v>15</v>
      </c>
      <c r="I538">
        <v>25</v>
      </c>
      <c r="J538">
        <v>25</v>
      </c>
      <c r="K538" t="str">
        <v>cpf</v>
      </c>
      <c r="L538">
        <v>0.4</v>
      </c>
      <c r="M538">
        <v>10</v>
      </c>
      <c r="N538" t="str">
        <v>Transferido</v>
      </c>
    </row>
    <row r="539">
      <c r="A539">
        <v>9</v>
      </c>
      <c r="B539">
        <v>45540</v>
      </c>
      <c r="C539" t="str">
        <v>impressao preta</v>
      </c>
      <c r="D539">
        <v>1</v>
      </c>
      <c r="E539" t="str">
        <v>senhor loja</v>
      </c>
      <c r="G539">
        <v>0.07</v>
      </c>
      <c r="H539">
        <v>0.07</v>
      </c>
      <c r="I539">
        <v>1</v>
      </c>
      <c r="J539">
        <v>1</v>
      </c>
      <c r="K539" t="str">
        <v>cpf</v>
      </c>
      <c r="L539">
        <v>0.9299999999999999</v>
      </c>
      <c r="M539">
        <v>0.9299999999999999</v>
      </c>
      <c r="N539" t="str">
        <v>Transferido</v>
      </c>
    </row>
    <row r="540">
      <c r="A540">
        <v>9</v>
      </c>
      <c r="B540">
        <v>45540</v>
      </c>
      <c r="C540" t="str">
        <v>Climatizador Utra Air Cooler ali</v>
      </c>
      <c r="D540">
        <v>1</v>
      </c>
      <c r="E540" t="str">
        <v>remedio</v>
      </c>
      <c r="G540">
        <v>24.82</v>
      </c>
      <c r="H540">
        <v>24.82</v>
      </c>
      <c r="I540">
        <v>80</v>
      </c>
      <c r="J540">
        <v>80</v>
      </c>
      <c r="K540" t="str">
        <v>cpf</v>
      </c>
      <c r="L540">
        <v>0.68975</v>
      </c>
      <c r="M540">
        <v>55.18</v>
      </c>
      <c r="N540" t="str">
        <v>Transferido</v>
      </c>
    </row>
    <row r="541">
      <c r="A541">
        <v>9</v>
      </c>
      <c r="B541">
        <v>45540</v>
      </c>
      <c r="C541" t="str">
        <v>Carregador completo tipoc LE-285CC</v>
      </c>
      <c r="D541">
        <v>1</v>
      </c>
      <c r="E541" t="str">
        <v>max MVB</v>
      </c>
      <c r="G541">
        <v>11</v>
      </c>
      <c r="H541">
        <v>11</v>
      </c>
      <c r="I541">
        <v>25</v>
      </c>
      <c r="J541">
        <v>25</v>
      </c>
      <c r="K541" t="str">
        <v>cpf</v>
      </c>
      <c r="L541">
        <v>0.56</v>
      </c>
      <c r="M541">
        <v>14</v>
      </c>
      <c r="N541" t="str">
        <v>Transferido</v>
      </c>
    </row>
    <row r="542">
      <c r="A542">
        <v>9</v>
      </c>
      <c r="B542">
        <v>45540</v>
      </c>
      <c r="C542" t="str">
        <v>Adaptador VGA para HDMI</v>
      </c>
      <c r="D542">
        <v>1</v>
      </c>
      <c r="E542" t="str">
        <v>alexandre</v>
      </c>
      <c r="G542">
        <v>15</v>
      </c>
      <c r="H542">
        <v>15</v>
      </c>
      <c r="I542">
        <v>30</v>
      </c>
      <c r="J542">
        <v>30</v>
      </c>
      <c r="K542" t="str">
        <v>cpf</v>
      </c>
      <c r="L542">
        <v>0.5</v>
      </c>
      <c r="M542">
        <v>15</v>
      </c>
      <c r="N542" t="str">
        <v>Transferido</v>
      </c>
    </row>
    <row r="543">
      <c r="A543">
        <v>9</v>
      </c>
      <c r="B543">
        <v>45540</v>
      </c>
      <c r="C543" t="str">
        <v>Cabo Hdmi 4M</v>
      </c>
      <c r="D543">
        <v>1</v>
      </c>
      <c r="E543" t="str">
        <v>alexandre</v>
      </c>
      <c r="G543">
        <v>15</v>
      </c>
      <c r="H543">
        <v>15</v>
      </c>
      <c r="I543">
        <v>30</v>
      </c>
      <c r="J543">
        <v>30</v>
      </c>
      <c r="K543" t="str">
        <v>cpf</v>
      </c>
      <c r="L543">
        <v>0.5</v>
      </c>
      <c r="M543">
        <v>15</v>
      </c>
      <c r="N543" t="str">
        <v>Transferido</v>
      </c>
    </row>
    <row r="544">
      <c r="A544">
        <v>9</v>
      </c>
      <c r="B544">
        <v>45540</v>
      </c>
      <c r="C544" t="str">
        <v xml:space="preserve">Mouse Wireless Recarregável Led Rgb 2.4 Ghz Sem Fio  </v>
      </c>
      <c r="D544">
        <v>1</v>
      </c>
      <c r="E544" t="str">
        <v>alexandre</v>
      </c>
      <c r="G544">
        <v>18</v>
      </c>
      <c r="H544">
        <v>18</v>
      </c>
      <c r="I544">
        <v>40</v>
      </c>
      <c r="J544">
        <v>40</v>
      </c>
      <c r="K544" t="str">
        <v>cpf</v>
      </c>
      <c r="L544">
        <v>0.55</v>
      </c>
      <c r="M544">
        <v>22</v>
      </c>
      <c r="N544" t="str">
        <v>Transferido</v>
      </c>
    </row>
    <row r="545">
      <c r="A545">
        <v>9</v>
      </c>
      <c r="B545">
        <v>45540</v>
      </c>
      <c r="C545" t="str">
        <v>Serviço Aleatorio</v>
      </c>
      <c r="D545">
        <v>1</v>
      </c>
      <c r="E545" t="str">
        <v>alexandre</v>
      </c>
      <c r="G545">
        <v>0</v>
      </c>
      <c r="H545">
        <v>0</v>
      </c>
      <c r="I545">
        <v>20</v>
      </c>
      <c r="J545">
        <v>20</v>
      </c>
      <c r="K545" t="str">
        <v>cpf</v>
      </c>
      <c r="L545">
        <v>1</v>
      </c>
      <c r="M545">
        <v>20</v>
      </c>
      <c r="N545" t="str">
        <v>Transferido</v>
      </c>
    </row>
    <row r="546">
      <c r="A546">
        <v>9</v>
      </c>
      <c r="B546">
        <v>45541</v>
      </c>
      <c r="C546" t="str">
        <v>Hub 7 portas 2.0</v>
      </c>
      <c r="D546">
        <v>1</v>
      </c>
      <c r="E546" t="str">
        <v>Sah</v>
      </c>
      <c r="G546">
        <v>10.99</v>
      </c>
      <c r="H546">
        <v>10.99</v>
      </c>
      <c r="I546">
        <v>20</v>
      </c>
      <c r="J546">
        <v>20</v>
      </c>
      <c r="K546" t="str">
        <v>cpf</v>
      </c>
      <c r="L546">
        <v>0.4505</v>
      </c>
      <c r="M546">
        <v>9.01</v>
      </c>
      <c r="N546" t="str">
        <v>Transferido</v>
      </c>
    </row>
    <row r="547">
      <c r="A547">
        <v>9</v>
      </c>
      <c r="B547">
        <v>45541</v>
      </c>
      <c r="C547" t="str">
        <v>Abraçadeira 5x250mm 50un</v>
      </c>
      <c r="D547">
        <v>1</v>
      </c>
      <c r="E547" t="str">
        <v>Sah</v>
      </c>
      <c r="G547">
        <v>5</v>
      </c>
      <c r="H547">
        <v>5</v>
      </c>
      <c r="I547">
        <v>10</v>
      </c>
      <c r="J547">
        <v>10</v>
      </c>
      <c r="K547" t="str">
        <v>cpf</v>
      </c>
      <c r="L547">
        <v>0.5</v>
      </c>
      <c r="M547">
        <v>5</v>
      </c>
      <c r="N547" t="str">
        <v>Transferido</v>
      </c>
    </row>
    <row r="548">
      <c r="A548">
        <v>9</v>
      </c>
      <c r="B548">
        <v>45541</v>
      </c>
      <c r="C548" t="str">
        <v>suporte gancho adesivo</v>
      </c>
      <c r="D548">
        <v>1</v>
      </c>
      <c r="E548" t="str">
        <v>Sah</v>
      </c>
      <c r="G548">
        <v>4.6</v>
      </c>
      <c r="H548">
        <v>4.6</v>
      </c>
      <c r="I548">
        <v>10</v>
      </c>
      <c r="J548">
        <v>10</v>
      </c>
      <c r="K548" t="str">
        <v>cpf</v>
      </c>
      <c r="L548">
        <v>0.54</v>
      </c>
      <c r="M548">
        <v>5.4</v>
      </c>
      <c r="N548" t="str">
        <v>Transferido</v>
      </c>
    </row>
    <row r="549">
      <c r="A549">
        <v>9</v>
      </c>
      <c r="B549">
        <v>45541</v>
      </c>
      <c r="C549" t="str">
        <v>Cabo Kingo Iphone 1M</v>
      </c>
      <c r="D549">
        <v>1</v>
      </c>
      <c r="E549" t="str">
        <v>ale</v>
      </c>
      <c r="G549">
        <v>7</v>
      </c>
      <c r="H549">
        <v>7</v>
      </c>
      <c r="I549">
        <v>20</v>
      </c>
      <c r="J549">
        <v>20</v>
      </c>
      <c r="K549" t="str">
        <v>cpf</v>
      </c>
      <c r="L549">
        <v>0.65</v>
      </c>
      <c r="M549">
        <v>13</v>
      </c>
      <c r="N549" t="str">
        <v>Transferido</v>
      </c>
    </row>
    <row r="550">
      <c r="A550">
        <v>9</v>
      </c>
      <c r="B550">
        <v>45541</v>
      </c>
      <c r="C550" t="str">
        <v>chip normal</v>
      </c>
      <c r="D550">
        <v>2</v>
      </c>
      <c r="E550" t="str">
        <v>Aleatorio</v>
      </c>
      <c r="G550">
        <v>10</v>
      </c>
      <c r="H550">
        <v>20</v>
      </c>
      <c r="I550">
        <v>20</v>
      </c>
      <c r="J550">
        <v>40</v>
      </c>
      <c r="L550">
        <v>0.5</v>
      </c>
      <c r="M550">
        <v>20</v>
      </c>
      <c r="N550" t="str">
        <v>Transferido</v>
      </c>
    </row>
    <row r="551">
      <c r="A551">
        <v>9</v>
      </c>
      <c r="B551">
        <v>45541</v>
      </c>
      <c r="C551" t="str">
        <v>impressao preta</v>
      </c>
      <c r="D551">
        <v>1</v>
      </c>
      <c r="E551" t="str">
        <v>sonia</v>
      </c>
      <c r="G551">
        <v>0.07</v>
      </c>
      <c r="H551">
        <v>0.07</v>
      </c>
      <c r="I551">
        <v>1</v>
      </c>
      <c r="J551">
        <v>1</v>
      </c>
      <c r="K551" t="str">
        <v>cpf</v>
      </c>
      <c r="L551">
        <v>0.9299999999999999</v>
      </c>
      <c r="M551">
        <v>0.9299999999999999</v>
      </c>
      <c r="N551" t="str">
        <v>Transferido</v>
      </c>
    </row>
    <row r="552">
      <c r="A552">
        <v>9</v>
      </c>
      <c r="B552">
        <v>45541</v>
      </c>
      <c r="C552" t="str">
        <v>impressao preta</v>
      </c>
      <c r="D552">
        <v>1</v>
      </c>
      <c r="E552" t="str">
        <v>Aleatorio</v>
      </c>
      <c r="G552">
        <v>0.07</v>
      </c>
      <c r="H552">
        <v>0.07</v>
      </c>
      <c r="I552">
        <v>1</v>
      </c>
      <c r="J552">
        <v>1</v>
      </c>
      <c r="K552" t="str">
        <v>cpf</v>
      </c>
      <c r="L552">
        <v>0.9299999999999999</v>
      </c>
      <c r="M552">
        <v>0.9299999999999999</v>
      </c>
      <c r="N552" t="str">
        <v>Transferido</v>
      </c>
    </row>
    <row r="553">
      <c r="A553">
        <v>9</v>
      </c>
      <c r="B553">
        <v>45541</v>
      </c>
      <c r="C553" t="str">
        <v>xerox preta</v>
      </c>
      <c r="D553">
        <v>1</v>
      </c>
      <c r="E553" t="str">
        <v>Aleatorio</v>
      </c>
      <c r="G553">
        <v>0.05</v>
      </c>
      <c r="H553">
        <v>0.05</v>
      </c>
      <c r="I553">
        <v>0.5</v>
      </c>
      <c r="J553">
        <v>0.5</v>
      </c>
      <c r="K553" t="str">
        <v>cpf</v>
      </c>
      <c r="L553">
        <v>0.9</v>
      </c>
      <c r="M553">
        <v>0.45</v>
      </c>
      <c r="N553" t="str">
        <v>Transferido</v>
      </c>
    </row>
    <row r="554">
      <c r="A554">
        <v>9</v>
      </c>
      <c r="B554">
        <v>45542</v>
      </c>
      <c r="C554" t="str">
        <v>Adaptador MICRO SD</v>
      </c>
      <c r="D554">
        <v>1</v>
      </c>
      <c r="E554" t="str">
        <v>Aleatorio</v>
      </c>
      <c r="G554">
        <v>3.5</v>
      </c>
      <c r="H554">
        <v>3.5</v>
      </c>
      <c r="I554">
        <v>10</v>
      </c>
      <c r="J554">
        <v>10</v>
      </c>
      <c r="K554" t="str">
        <v>cpf</v>
      </c>
      <c r="L554">
        <v>0.65</v>
      </c>
      <c r="M554">
        <v>6.5</v>
      </c>
      <c r="N554" t="str">
        <v>Transferido</v>
      </c>
    </row>
    <row r="555">
      <c r="A555">
        <v>9</v>
      </c>
      <c r="B555">
        <v>45542</v>
      </c>
      <c r="C555" t="str">
        <v>Adaptador tipo c para usb</v>
      </c>
      <c r="D555">
        <v>1</v>
      </c>
      <c r="E555" t="str">
        <v>Aleatorio</v>
      </c>
      <c r="G555">
        <v>3.5</v>
      </c>
      <c r="H555">
        <v>3.5</v>
      </c>
      <c r="I555">
        <v>10</v>
      </c>
      <c r="J555">
        <v>10</v>
      </c>
      <c r="K555" t="str">
        <v>cpf</v>
      </c>
      <c r="L555">
        <v>0.65</v>
      </c>
      <c r="M555">
        <v>6.5</v>
      </c>
      <c r="N555" t="str">
        <v>Transferido</v>
      </c>
    </row>
    <row r="556">
      <c r="A556">
        <v>9</v>
      </c>
      <c r="B556">
        <v>45542</v>
      </c>
      <c r="C556" t="str">
        <v>impressao preta</v>
      </c>
      <c r="D556">
        <v>2</v>
      </c>
      <c r="E556" t="str">
        <v>Aleatorio</v>
      </c>
      <c r="G556">
        <v>0.07</v>
      </c>
      <c r="H556">
        <v>0.14</v>
      </c>
      <c r="I556">
        <v>1</v>
      </c>
      <c r="J556">
        <v>2</v>
      </c>
      <c r="K556" t="str">
        <v>cpf</v>
      </c>
      <c r="L556">
        <v>0.9299999999999999</v>
      </c>
      <c r="M556">
        <v>1.8599999999999999</v>
      </c>
      <c r="N556" t="str">
        <v>Transferido</v>
      </c>
    </row>
    <row r="557">
      <c r="A557">
        <v>9</v>
      </c>
      <c r="B557">
        <v>45542</v>
      </c>
      <c r="C557" t="str">
        <v>impressao colorida</v>
      </c>
      <c r="D557">
        <v>1</v>
      </c>
      <c r="E557" t="str">
        <v>Aleatorio</v>
      </c>
      <c r="G557">
        <v>0.05</v>
      </c>
      <c r="H557">
        <v>0.05</v>
      </c>
      <c r="I557">
        <v>1</v>
      </c>
      <c r="J557">
        <v>1</v>
      </c>
      <c r="K557" t="str">
        <v>cpf</v>
      </c>
      <c r="L557">
        <v>0.95</v>
      </c>
      <c r="M557">
        <v>0.95</v>
      </c>
      <c r="N557" t="str">
        <v>Transferido</v>
      </c>
    </row>
    <row r="558">
      <c r="A558">
        <v>9</v>
      </c>
      <c r="B558">
        <v>45542</v>
      </c>
      <c r="C558" t="str">
        <v>impressao preta</v>
      </c>
      <c r="D558">
        <v>2</v>
      </c>
      <c r="E558" t="str">
        <v>Aleatorio</v>
      </c>
      <c r="G558">
        <v>0.07</v>
      </c>
      <c r="H558">
        <v>0.14</v>
      </c>
      <c r="I558">
        <v>1</v>
      </c>
      <c r="J558">
        <v>2</v>
      </c>
      <c r="K558" t="str">
        <v>cpf</v>
      </c>
      <c r="L558">
        <v>0.9299999999999999</v>
      </c>
      <c r="M558">
        <v>1.8599999999999999</v>
      </c>
      <c r="N558" t="str">
        <v>Transferido</v>
      </c>
    </row>
    <row r="559">
      <c r="A559">
        <v>9</v>
      </c>
      <c r="B559">
        <v>45542</v>
      </c>
      <c r="C559" t="str">
        <v>Chapeu cowboy</v>
      </c>
      <c r="D559">
        <v>1</v>
      </c>
      <c r="E559" t="str">
        <v>Thauanny Vanessa</v>
      </c>
      <c r="G559">
        <v>20</v>
      </c>
      <c r="H559">
        <v>20</v>
      </c>
      <c r="I559">
        <v>40</v>
      </c>
      <c r="J559">
        <v>40</v>
      </c>
      <c r="K559" t="str">
        <v>cpf</v>
      </c>
      <c r="L559">
        <v>0.5</v>
      </c>
      <c r="M559">
        <v>20</v>
      </c>
      <c r="N559" t="str">
        <v>Transferido</v>
      </c>
    </row>
    <row r="560">
      <c r="A560">
        <v>9</v>
      </c>
      <c r="B560">
        <v>45544</v>
      </c>
      <c r="C560" t="str">
        <v>xerox preta</v>
      </c>
      <c r="D560">
        <v>1</v>
      </c>
      <c r="E560" t="str">
        <v>Aleatorio</v>
      </c>
      <c r="G560">
        <v>0.05</v>
      </c>
      <c r="H560">
        <v>0.05</v>
      </c>
      <c r="I560">
        <v>0.5</v>
      </c>
      <c r="J560">
        <v>0.5</v>
      </c>
      <c r="K560" t="str">
        <v>cpf</v>
      </c>
      <c r="L560">
        <v>0.9</v>
      </c>
      <c r="M560">
        <v>0.45</v>
      </c>
      <c r="N560" t="str">
        <v>Transferido</v>
      </c>
    </row>
    <row r="561">
      <c r="A561">
        <v>9</v>
      </c>
      <c r="B561">
        <v>45544</v>
      </c>
      <c r="C561" t="str">
        <v>Bala trufada</v>
      </c>
      <c r="D561">
        <v>1</v>
      </c>
      <c r="E561" t="str">
        <v>celular</v>
      </c>
      <c r="G561">
        <v>0.24285714285714285</v>
      </c>
      <c r="H561">
        <v>0.24285714285714285</v>
      </c>
      <c r="I561">
        <v>0.5</v>
      </c>
      <c r="J561">
        <v>0.5</v>
      </c>
      <c r="K561" t="str">
        <v>cpf</v>
      </c>
      <c r="L561">
        <v>0.5142857142857142</v>
      </c>
      <c r="M561">
        <v>0.2571428571428571</v>
      </c>
      <c r="N561" t="str">
        <v>Transferido</v>
      </c>
    </row>
    <row r="562">
      <c r="A562">
        <v>9</v>
      </c>
      <c r="B562">
        <v>45544</v>
      </c>
      <c r="C562" t="str">
        <v>xerox preta</v>
      </c>
      <c r="D562">
        <v>2</v>
      </c>
      <c r="E562" t="str">
        <v>Ghilherme ferreira</v>
      </c>
      <c r="G562">
        <v>0.05</v>
      </c>
      <c r="H562">
        <v>0.1</v>
      </c>
      <c r="I562">
        <v>0.5</v>
      </c>
      <c r="J562">
        <v>1</v>
      </c>
      <c r="K562" t="str">
        <v>cpf</v>
      </c>
      <c r="L562">
        <v>0.9</v>
      </c>
      <c r="M562">
        <v>0.9</v>
      </c>
      <c r="N562" t="str">
        <v>Transferido</v>
      </c>
    </row>
    <row r="563">
      <c r="A563">
        <v>9</v>
      </c>
      <c r="B563">
        <v>45544</v>
      </c>
      <c r="C563" t="str">
        <v>Bala trufada</v>
      </c>
      <c r="D563">
        <v>1</v>
      </c>
      <c r="E563" t="str">
        <v>sonia</v>
      </c>
      <c r="G563">
        <v>0.24285714285714285</v>
      </c>
      <c r="H563">
        <v>0.24285714285714285</v>
      </c>
      <c r="I563">
        <v>0.5</v>
      </c>
      <c r="J563">
        <v>0.5</v>
      </c>
      <c r="K563" t="str">
        <v>cpf</v>
      </c>
      <c r="L563">
        <v>0.5142857142857142</v>
      </c>
      <c r="M563">
        <v>0.2571428571428571</v>
      </c>
      <c r="N563" t="str">
        <v>Transferido</v>
      </c>
    </row>
    <row r="564">
      <c r="A564">
        <v>9</v>
      </c>
      <c r="B564">
        <v>45544</v>
      </c>
      <c r="C564" t="str">
        <v>Cabo verde</v>
      </c>
      <c r="D564">
        <v>1</v>
      </c>
      <c r="E564" t="str">
        <v>Aleatorio</v>
      </c>
      <c r="G564">
        <v>15</v>
      </c>
      <c r="H564">
        <v>15</v>
      </c>
      <c r="I564">
        <v>15</v>
      </c>
      <c r="J564">
        <v>15</v>
      </c>
      <c r="K564" t="str">
        <v>cpf</v>
      </c>
      <c r="L564">
        <v>0</v>
      </c>
      <c r="M564">
        <v>0</v>
      </c>
      <c r="N564" t="str">
        <v>Transferido</v>
      </c>
    </row>
    <row r="565">
      <c r="A565">
        <v>9</v>
      </c>
      <c r="B565">
        <v>45544</v>
      </c>
      <c r="C565" t="str">
        <v>Carregador Cabeça  Spartan  - Cw-178</v>
      </c>
      <c r="D565">
        <v>1</v>
      </c>
      <c r="E565" t="str">
        <v>Aleatorio</v>
      </c>
      <c r="G565">
        <v>12</v>
      </c>
      <c r="H565">
        <v>12</v>
      </c>
      <c r="I565">
        <v>30</v>
      </c>
      <c r="J565">
        <v>30</v>
      </c>
      <c r="K565" t="str">
        <v>cpf</v>
      </c>
      <c r="L565">
        <v>0.6</v>
      </c>
      <c r="M565">
        <v>18</v>
      </c>
      <c r="N565" t="str">
        <v>Transferido</v>
      </c>
    </row>
    <row r="566">
      <c r="A566">
        <v>9</v>
      </c>
      <c r="B566">
        <v>45545</v>
      </c>
      <c r="C566" t="str">
        <v>impressao preta</v>
      </c>
      <c r="D566">
        <v>1</v>
      </c>
      <c r="E566" t="str">
        <v>senhor loja</v>
      </c>
      <c r="G566">
        <v>0.07</v>
      </c>
      <c r="H566">
        <v>0.07</v>
      </c>
      <c r="I566">
        <v>1</v>
      </c>
      <c r="J566">
        <v>1</v>
      </c>
      <c r="K566" t="str">
        <v>cpf</v>
      </c>
      <c r="L566">
        <v>0.9299999999999999</v>
      </c>
      <c r="M566">
        <v>0.9299999999999999</v>
      </c>
      <c r="N566" t="str">
        <v>Transferido</v>
      </c>
    </row>
    <row r="567">
      <c r="A567">
        <v>9</v>
      </c>
      <c r="B567">
        <v>45545</v>
      </c>
      <c r="C567" t="str">
        <v>Bala trufada</v>
      </c>
      <c r="D567">
        <v>1</v>
      </c>
      <c r="E567" t="str">
        <v>remedio</v>
      </c>
      <c r="G567">
        <v>0.24285714285714285</v>
      </c>
      <c r="H567">
        <v>0.24285714285714285</v>
      </c>
      <c r="I567">
        <v>0.5</v>
      </c>
      <c r="J567">
        <v>0.5</v>
      </c>
      <c r="K567" t="str">
        <v>cpf</v>
      </c>
      <c r="L567">
        <v>0.5142857142857142</v>
      </c>
      <c r="M567">
        <v>0.2571428571428571</v>
      </c>
      <c r="N567" t="str">
        <v>Transferido</v>
      </c>
    </row>
    <row r="568">
      <c r="A568">
        <v>9</v>
      </c>
      <c r="B568">
        <v>45545</v>
      </c>
      <c r="C568" t="str">
        <v>Climatizador Utra Air Cooler novo</v>
      </c>
      <c r="D568">
        <v>1</v>
      </c>
      <c r="E568" t="str">
        <v>magdar</v>
      </c>
      <c r="G568">
        <v>41</v>
      </c>
      <c r="H568">
        <v>41</v>
      </c>
      <c r="I568">
        <v>75</v>
      </c>
      <c r="J568">
        <v>75</v>
      </c>
      <c r="K568" t="str">
        <v>cpf</v>
      </c>
      <c r="L568">
        <v>0.4533333333333333</v>
      </c>
      <c r="M568">
        <v>34</v>
      </c>
      <c r="N568" t="str">
        <v>Transferido</v>
      </c>
    </row>
    <row r="569">
      <c r="A569">
        <v>9</v>
      </c>
      <c r="B569">
        <v>45545</v>
      </c>
      <c r="C569" t="str">
        <v>Cabeça carregador 3.1a ka-5601</v>
      </c>
      <c r="D569">
        <v>1</v>
      </c>
      <c r="E569" t="str">
        <v>magdar</v>
      </c>
      <c r="G569">
        <v>6</v>
      </c>
      <c r="H569">
        <v>6</v>
      </c>
      <c r="I569">
        <v>10</v>
      </c>
      <c r="J569">
        <v>10</v>
      </c>
      <c r="K569" t="str">
        <v>cpf</v>
      </c>
      <c r="L569">
        <v>0.4</v>
      </c>
      <c r="M569">
        <v>4</v>
      </c>
      <c r="N569" t="str">
        <v>Transferido</v>
      </c>
    </row>
    <row r="570">
      <c r="A570">
        <v>9</v>
      </c>
      <c r="B570">
        <v>45545</v>
      </c>
      <c r="C570" t="str">
        <v>Capinha</v>
      </c>
      <c r="D570">
        <v>1</v>
      </c>
      <c r="E570" t="str">
        <v>gordinha sex</v>
      </c>
      <c r="G570">
        <v>3</v>
      </c>
      <c r="H570">
        <v>3</v>
      </c>
      <c r="I570">
        <v>10</v>
      </c>
      <c r="J570">
        <v>10</v>
      </c>
      <c r="K570" t="str">
        <v>cpf</v>
      </c>
      <c r="L570">
        <v>0.7</v>
      </c>
      <c r="M570">
        <v>7</v>
      </c>
      <c r="N570" t="str">
        <v>Transferido</v>
      </c>
    </row>
    <row r="571">
      <c r="A571">
        <v>9</v>
      </c>
      <c r="B571">
        <v>45545</v>
      </c>
      <c r="C571" t="str">
        <v>Bala trufada</v>
      </c>
      <c r="D571">
        <v>1</v>
      </c>
      <c r="E571" t="str">
        <v>remedio</v>
      </c>
      <c r="G571">
        <v>0.24285714285714285</v>
      </c>
      <c r="H571">
        <v>0.24285714285714285</v>
      </c>
      <c r="I571">
        <v>0.5</v>
      </c>
      <c r="J571">
        <v>0.5</v>
      </c>
      <c r="K571" t="str">
        <v>cpf</v>
      </c>
      <c r="L571">
        <v>0.5142857142857142</v>
      </c>
      <c r="M571">
        <v>0.2571428571428571</v>
      </c>
      <c r="N571" t="str">
        <v>Transferido</v>
      </c>
    </row>
    <row r="572">
      <c r="A572">
        <v>9</v>
      </c>
      <c r="B572">
        <v>45545</v>
      </c>
      <c r="C572" t="str">
        <v>Climatizador Utra Air Cooler novo</v>
      </c>
      <c r="D572">
        <v>1</v>
      </c>
      <c r="E572" t="str">
        <v>Serrat</v>
      </c>
      <c r="G572">
        <v>41</v>
      </c>
      <c r="H572">
        <v>41</v>
      </c>
      <c r="I572">
        <v>75</v>
      </c>
      <c r="J572">
        <v>75</v>
      </c>
      <c r="K572" t="str">
        <v>cpf</v>
      </c>
      <c r="L572">
        <v>0.4533333333333333</v>
      </c>
      <c r="M572">
        <v>34</v>
      </c>
      <c r="N572" t="str">
        <v>Transferido</v>
      </c>
    </row>
    <row r="573">
      <c r="A573">
        <v>9</v>
      </c>
      <c r="B573">
        <v>45546</v>
      </c>
      <c r="C573" t="str">
        <v>impressao preta</v>
      </c>
      <c r="D573">
        <v>2</v>
      </c>
      <c r="E573" t="str">
        <v>Aleatorio</v>
      </c>
      <c r="G573">
        <v>0.07</v>
      </c>
      <c r="H573">
        <v>0.14</v>
      </c>
      <c r="I573">
        <v>1</v>
      </c>
      <c r="J573">
        <v>2</v>
      </c>
      <c r="K573" t="str">
        <v>cpf</v>
      </c>
      <c r="L573">
        <v>0.9299999999999999</v>
      </c>
      <c r="M573">
        <v>1.8599999999999999</v>
      </c>
      <c r="N573" t="str">
        <v>Transferido</v>
      </c>
    </row>
    <row r="574">
      <c r="A574">
        <v>9</v>
      </c>
      <c r="B574">
        <v>45546</v>
      </c>
      <c r="C574" t="str">
        <v>Cabo iphone 20w</v>
      </c>
      <c r="D574">
        <v>1</v>
      </c>
      <c r="E574" t="str">
        <v>Renatinha</v>
      </c>
      <c r="G574">
        <v>6</v>
      </c>
      <c r="H574">
        <v>6</v>
      </c>
      <c r="I574">
        <v>20</v>
      </c>
      <c r="J574">
        <v>20</v>
      </c>
      <c r="K574" t="str">
        <v>cpf</v>
      </c>
      <c r="L574">
        <v>0.7</v>
      </c>
      <c r="M574">
        <v>14</v>
      </c>
      <c r="N574" t="str">
        <v>Transferido</v>
      </c>
    </row>
    <row r="575">
      <c r="A575">
        <v>9</v>
      </c>
      <c r="B575">
        <v>45546</v>
      </c>
      <c r="C575" t="str">
        <v>Carregador cabeça 20w</v>
      </c>
      <c r="D575">
        <v>1</v>
      </c>
      <c r="E575" t="str">
        <v>Renatinha</v>
      </c>
      <c r="G575">
        <v>11</v>
      </c>
      <c r="H575">
        <v>11</v>
      </c>
      <c r="I575">
        <v>20</v>
      </c>
      <c r="J575">
        <v>20</v>
      </c>
      <c r="K575" t="str">
        <v>cpf</v>
      </c>
      <c r="L575">
        <v>0.45</v>
      </c>
      <c r="M575">
        <v>9</v>
      </c>
      <c r="N575" t="str">
        <v>Transferido</v>
      </c>
    </row>
    <row r="576">
      <c r="A576">
        <v>9</v>
      </c>
      <c r="B576">
        <v>45546</v>
      </c>
      <c r="C576" t="str">
        <v>Kit completo carregador 20w</v>
      </c>
      <c r="D576">
        <v>1</v>
      </c>
      <c r="E576" t="str">
        <v>Renatinha</v>
      </c>
      <c r="G576">
        <v>17</v>
      </c>
      <c r="H576">
        <v>17</v>
      </c>
      <c r="I576">
        <v>40</v>
      </c>
      <c r="J576">
        <v>40</v>
      </c>
      <c r="K576" t="str">
        <v>cpf</v>
      </c>
      <c r="L576">
        <v>0.575</v>
      </c>
      <c r="M576">
        <v>23</v>
      </c>
      <c r="N576" t="str">
        <v>Transferido</v>
      </c>
    </row>
    <row r="577">
      <c r="A577">
        <v>9</v>
      </c>
      <c r="B577">
        <v>45546</v>
      </c>
      <c r="C577" t="str">
        <v>Arma de hidrogel AR15</v>
      </c>
      <c r="D577">
        <v>1</v>
      </c>
      <c r="E577" t="str">
        <v>Guilherme dutra</v>
      </c>
      <c r="G577">
        <v>100</v>
      </c>
      <c r="H577">
        <v>100</v>
      </c>
      <c r="I577">
        <v>136.9</v>
      </c>
      <c r="J577">
        <v>136.9</v>
      </c>
      <c r="K577" t="str">
        <v>cpf</v>
      </c>
      <c r="L577">
        <v>0.26953981008035066</v>
      </c>
      <c r="M577">
        <v>36.900000000000006</v>
      </c>
      <c r="N577" t="str">
        <v>Transferido</v>
      </c>
    </row>
    <row r="578">
      <c r="A578">
        <v>9</v>
      </c>
      <c r="B578">
        <v>45547</v>
      </c>
      <c r="C578" t="str">
        <v>Cabeça carregador 3.1a ka-5601</v>
      </c>
      <c r="D578">
        <v>1</v>
      </c>
      <c r="E578" t="str">
        <v>mae sindico</v>
      </c>
      <c r="G578">
        <v>6</v>
      </c>
      <c r="H578">
        <v>6</v>
      </c>
      <c r="I578">
        <v>10</v>
      </c>
      <c r="J578">
        <v>10</v>
      </c>
      <c r="K578" t="str">
        <v>cpf</v>
      </c>
      <c r="L578">
        <v>0.4</v>
      </c>
      <c r="M578">
        <v>4</v>
      </c>
      <c r="N578" t="str">
        <v>Transferido</v>
      </c>
    </row>
    <row r="579">
      <c r="A579">
        <v>9</v>
      </c>
      <c r="B579">
        <v>45548</v>
      </c>
      <c r="C579" t="str">
        <v>impressao preta</v>
      </c>
      <c r="D579">
        <v>1</v>
      </c>
      <c r="E579" t="str">
        <v>Aleatorio</v>
      </c>
      <c r="G579">
        <v>0.07</v>
      </c>
      <c r="H579">
        <v>0.07</v>
      </c>
      <c r="I579">
        <v>1</v>
      </c>
      <c r="J579">
        <v>1</v>
      </c>
      <c r="K579" t="str">
        <v>cpf</v>
      </c>
      <c r="L579">
        <v>0.9299999999999999</v>
      </c>
      <c r="M579">
        <v>0.9299999999999999</v>
      </c>
      <c r="N579" t="str">
        <v>Transferido</v>
      </c>
    </row>
    <row r="580">
      <c r="A580">
        <v>9</v>
      </c>
      <c r="B580">
        <v>45548</v>
      </c>
      <c r="C580" t="str">
        <v>chip recarregado</v>
      </c>
      <c r="D580">
        <v>1</v>
      </c>
      <c r="E580" t="str">
        <v>Aleatorio</v>
      </c>
      <c r="G580">
        <v>17</v>
      </c>
      <c r="H580">
        <v>17</v>
      </c>
      <c r="I580">
        <v>30</v>
      </c>
      <c r="J580">
        <v>30</v>
      </c>
      <c r="K580" t="str">
        <v>cpf</v>
      </c>
      <c r="L580">
        <v>0.43333333333333335</v>
      </c>
      <c r="M580">
        <v>13</v>
      </c>
      <c r="N580" t="str">
        <v>Transferido</v>
      </c>
    </row>
    <row r="581">
      <c r="A581">
        <v>9</v>
      </c>
      <c r="B581">
        <v>45548</v>
      </c>
      <c r="C581" t="str">
        <v>Serviço Aleatorio</v>
      </c>
      <c r="D581">
        <v>1</v>
      </c>
      <c r="E581" t="str">
        <v>primo rafael</v>
      </c>
      <c r="G581">
        <v>0</v>
      </c>
      <c r="H581">
        <v>0</v>
      </c>
      <c r="I581">
        <v>71</v>
      </c>
      <c r="J581">
        <v>71</v>
      </c>
      <c r="K581" t="str">
        <v>cpf</v>
      </c>
      <c r="L581">
        <v>1</v>
      </c>
      <c r="M581">
        <v>71</v>
      </c>
      <c r="N581" t="str">
        <v>Transferido</v>
      </c>
    </row>
    <row r="582">
      <c r="A582">
        <v>9</v>
      </c>
      <c r="B582">
        <v>45548</v>
      </c>
      <c r="C582" t="str">
        <v>chip recarregado</v>
      </c>
      <c r="D582">
        <v>1</v>
      </c>
      <c r="E582" t="str">
        <v>Aleatorio</v>
      </c>
      <c r="G582">
        <v>17</v>
      </c>
      <c r="H582">
        <v>17</v>
      </c>
      <c r="I582">
        <v>30</v>
      </c>
      <c r="J582">
        <v>30</v>
      </c>
      <c r="K582" t="str">
        <v>cpf</v>
      </c>
      <c r="L582">
        <v>0.43333333333333335</v>
      </c>
      <c r="M582">
        <v>13</v>
      </c>
      <c r="N582" t="str">
        <v>Transferido</v>
      </c>
    </row>
    <row r="583">
      <c r="A583">
        <v>9</v>
      </c>
      <c r="B583">
        <v>45548</v>
      </c>
      <c r="C583" t="str">
        <v>Fone redmi branco</v>
      </c>
      <c r="D583">
        <v>1</v>
      </c>
      <c r="E583" t="str">
        <v>Aleatorio</v>
      </c>
      <c r="G583">
        <v>35</v>
      </c>
      <c r="H583">
        <v>35</v>
      </c>
      <c r="I583">
        <v>70</v>
      </c>
      <c r="J583">
        <v>70</v>
      </c>
      <c r="K583" t="str">
        <v>cpf</v>
      </c>
      <c r="L583">
        <v>0.5</v>
      </c>
      <c r="M583">
        <v>35</v>
      </c>
      <c r="N583" t="str">
        <v>Transferido</v>
      </c>
    </row>
    <row r="584">
      <c r="A584">
        <v>9</v>
      </c>
      <c r="B584">
        <v>45548</v>
      </c>
      <c r="C584" t="str">
        <v>Garrafa colorida motivacional</v>
      </c>
      <c r="D584">
        <v>1</v>
      </c>
      <c r="E584" t="str">
        <v>Mauro</v>
      </c>
      <c r="G584">
        <v>13.5</v>
      </c>
      <c r="H584">
        <v>13.5</v>
      </c>
      <c r="I584">
        <v>25</v>
      </c>
      <c r="J584">
        <v>25</v>
      </c>
      <c r="K584" t="str">
        <v>cpf</v>
      </c>
      <c r="L584">
        <v>0.46</v>
      </c>
      <c r="M584">
        <v>11.5</v>
      </c>
      <c r="N584" t="str">
        <v>Transferido</v>
      </c>
    </row>
    <row r="585">
      <c r="A585">
        <v>9</v>
      </c>
      <c r="B585">
        <v>45549</v>
      </c>
      <c r="C585" t="str">
        <v>impressao preta</v>
      </c>
      <c r="D585">
        <v>1</v>
      </c>
      <c r="E585" t="str">
        <v>Aleatorio</v>
      </c>
      <c r="G585">
        <v>0.07</v>
      </c>
      <c r="H585">
        <v>0.07</v>
      </c>
      <c r="I585">
        <v>1</v>
      </c>
      <c r="J585">
        <v>1</v>
      </c>
      <c r="K585" t="str">
        <v>cpf</v>
      </c>
      <c r="L585">
        <v>0.9299999999999999</v>
      </c>
      <c r="M585">
        <v>0.9299999999999999</v>
      </c>
      <c r="N585" t="str">
        <v>Transferido</v>
      </c>
    </row>
    <row r="586">
      <c r="A586">
        <v>9</v>
      </c>
      <c r="B586">
        <v>45551</v>
      </c>
      <c r="C586" t="str">
        <v>Tela Mosquito  Leo</v>
      </c>
      <c r="D586">
        <v>1</v>
      </c>
      <c r="E586" t="str">
        <v xml:space="preserve">cliente pc </v>
      </c>
      <c r="G586">
        <v>12</v>
      </c>
      <c r="H586">
        <v>12</v>
      </c>
      <c r="I586">
        <v>30</v>
      </c>
      <c r="J586">
        <v>30</v>
      </c>
      <c r="K586" t="str">
        <v>cpf</v>
      </c>
      <c r="L586">
        <v>0.6</v>
      </c>
      <c r="M586">
        <v>18</v>
      </c>
      <c r="N586" t="str">
        <v>Transferido</v>
      </c>
    </row>
    <row r="587">
      <c r="A587">
        <v>9</v>
      </c>
      <c r="B587">
        <v>45552</v>
      </c>
      <c r="C587" t="str">
        <v>impressao preta</v>
      </c>
      <c r="D587">
        <v>1</v>
      </c>
      <c r="E587" t="str">
        <v>Aleatorio</v>
      </c>
      <c r="G587">
        <v>0.07</v>
      </c>
      <c r="H587">
        <v>0.07</v>
      </c>
      <c r="I587">
        <v>1</v>
      </c>
      <c r="J587">
        <v>1</v>
      </c>
      <c r="K587" t="str">
        <v>cpf</v>
      </c>
      <c r="L587">
        <v>0.9299999999999999</v>
      </c>
      <c r="M587">
        <v>0.9299999999999999</v>
      </c>
      <c r="N587" t="str">
        <v>Transferido</v>
      </c>
    </row>
    <row r="588">
      <c r="A588">
        <v>9</v>
      </c>
      <c r="B588">
        <v>45552</v>
      </c>
      <c r="C588" t="str">
        <v>xerox preta</v>
      </c>
      <c r="D588">
        <v>2</v>
      </c>
      <c r="E588" t="str">
        <v>Aleatorio</v>
      </c>
      <c r="G588">
        <v>0.05</v>
      </c>
      <c r="H588">
        <v>0.1</v>
      </c>
      <c r="I588">
        <v>1</v>
      </c>
      <c r="J588">
        <v>2</v>
      </c>
      <c r="K588" t="str">
        <v>cpf</v>
      </c>
      <c r="L588">
        <v>0.95</v>
      </c>
      <c r="M588">
        <v>1.9</v>
      </c>
      <c r="N588" t="str">
        <v>Transferido</v>
      </c>
    </row>
    <row r="589">
      <c r="A589">
        <v>9</v>
      </c>
      <c r="B589">
        <v>45552</v>
      </c>
      <c r="C589" t="str">
        <v>Mini antena digital</v>
      </c>
      <c r="D589">
        <v>1</v>
      </c>
      <c r="E589" t="str">
        <v>Serrat</v>
      </c>
      <c r="G589">
        <v>13</v>
      </c>
      <c r="H589">
        <v>13</v>
      </c>
      <c r="I589">
        <v>20</v>
      </c>
      <c r="J589">
        <v>20</v>
      </c>
      <c r="K589" t="str">
        <v>cpf</v>
      </c>
      <c r="L589">
        <v>0.35</v>
      </c>
      <c r="M589">
        <v>7</v>
      </c>
      <c r="N589" t="str">
        <v>Transferido</v>
      </c>
    </row>
    <row r="590">
      <c r="A590">
        <v>9</v>
      </c>
      <c r="B590">
        <v>45552</v>
      </c>
      <c r="C590" t="str">
        <v>Dinheiro emprestao</v>
      </c>
      <c r="D590">
        <v>1</v>
      </c>
      <c r="E590" t="str">
        <v>Serrat</v>
      </c>
      <c r="G590" t="str">
        <v>0</v>
      </c>
      <c r="H590">
        <v>0</v>
      </c>
      <c r="J590">
        <v>0</v>
      </c>
      <c r="L590" t="str">
        <v/>
      </c>
      <c r="M590">
        <v>0</v>
      </c>
      <c r="N590" t="str">
        <v>Transferido</v>
      </c>
    </row>
    <row r="591">
      <c r="A591">
        <v>9</v>
      </c>
      <c r="B591">
        <v>45553</v>
      </c>
      <c r="C591" t="str">
        <v>Pelicula 3d</v>
      </c>
      <c r="D591">
        <v>1</v>
      </c>
      <c r="E591" t="str">
        <v>Aleatorio</v>
      </c>
      <c r="G591">
        <v>3</v>
      </c>
      <c r="H591">
        <v>3</v>
      </c>
      <c r="I591">
        <v>15</v>
      </c>
      <c r="J591">
        <v>15</v>
      </c>
      <c r="K591" t="str">
        <v>cpf</v>
      </c>
      <c r="L591">
        <v>0.8</v>
      </c>
      <c r="M591">
        <v>12</v>
      </c>
      <c r="N591" t="str">
        <v>Transferido</v>
      </c>
    </row>
    <row r="592">
      <c r="A592">
        <v>9</v>
      </c>
      <c r="B592">
        <v>45553</v>
      </c>
      <c r="C592" t="str">
        <v>impressao preta</v>
      </c>
      <c r="D592">
        <v>2</v>
      </c>
      <c r="E592" t="str">
        <v>sonia</v>
      </c>
      <c r="G592">
        <v>0.07</v>
      </c>
      <c r="H592">
        <v>0.14</v>
      </c>
      <c r="I592">
        <v>1</v>
      </c>
      <c r="J592">
        <v>2</v>
      </c>
      <c r="K592" t="str">
        <v>cpf</v>
      </c>
      <c r="L592">
        <v>0.9299999999999999</v>
      </c>
      <c r="M592">
        <v>1.8599999999999999</v>
      </c>
      <c r="N592" t="str">
        <v>Transferido</v>
      </c>
    </row>
    <row r="593">
      <c r="A593">
        <v>9</v>
      </c>
      <c r="B593">
        <v>45552</v>
      </c>
      <c r="C593" t="str">
        <v>Climatizador Utra Air Cooler novo</v>
      </c>
      <c r="D593">
        <v>1</v>
      </c>
      <c r="E593" t="str">
        <v>Helena loja</v>
      </c>
      <c r="G593">
        <v>41</v>
      </c>
      <c r="H593">
        <v>41</v>
      </c>
      <c r="I593">
        <v>75</v>
      </c>
      <c r="J593">
        <v>75</v>
      </c>
      <c r="K593" t="str">
        <v>cpf</v>
      </c>
      <c r="L593">
        <v>0.4533333333333333</v>
      </c>
      <c r="M593">
        <v>34</v>
      </c>
      <c r="N593" t="str">
        <v>Transferido</v>
      </c>
    </row>
    <row r="594">
      <c r="A594">
        <v>9</v>
      </c>
      <c r="B594">
        <v>45553</v>
      </c>
      <c r="C594" t="str">
        <v>Bala trufada</v>
      </c>
      <c r="D594">
        <v>3</v>
      </c>
      <c r="E594" t="str">
        <v>remedio</v>
      </c>
      <c r="G594">
        <v>0.24285714285714285</v>
      </c>
      <c r="H594">
        <v>0.7285714285714285</v>
      </c>
      <c r="I594">
        <v>0.5</v>
      </c>
      <c r="J594">
        <v>1.5</v>
      </c>
      <c r="K594" t="str">
        <v>cpf</v>
      </c>
      <c r="L594">
        <v>0.5142857142857143</v>
      </c>
      <c r="M594">
        <v>0.7714285714285715</v>
      </c>
      <c r="N594" t="str">
        <v>Transferido</v>
      </c>
    </row>
    <row r="595">
      <c r="A595">
        <v>9</v>
      </c>
      <c r="B595">
        <v>45553</v>
      </c>
      <c r="C595" t="str">
        <v>xerox preta</v>
      </c>
      <c r="D595">
        <v>2</v>
      </c>
      <c r="E595" t="str">
        <v>Aleatorio</v>
      </c>
      <c r="G595">
        <v>0.05</v>
      </c>
      <c r="H595">
        <v>0.1</v>
      </c>
      <c r="I595">
        <v>0.5</v>
      </c>
      <c r="J595">
        <v>1</v>
      </c>
      <c r="K595" t="str">
        <v>cpf</v>
      </c>
      <c r="L595">
        <v>0.9</v>
      </c>
      <c r="M595">
        <v>0.9</v>
      </c>
      <c r="N595" t="str">
        <v>Transferido</v>
      </c>
    </row>
    <row r="596">
      <c r="A596">
        <v>9</v>
      </c>
      <c r="B596">
        <v>45553</v>
      </c>
      <c r="C596" t="str">
        <v>impressao preta</v>
      </c>
      <c r="D596">
        <v>10</v>
      </c>
      <c r="E596" t="str">
        <v>Aleatorio</v>
      </c>
      <c r="G596">
        <v>0.07</v>
      </c>
      <c r="H596">
        <v>0.7000000000000001</v>
      </c>
      <c r="I596">
        <v>1</v>
      </c>
      <c r="J596">
        <v>10</v>
      </c>
      <c r="K596" t="str">
        <v>cpf</v>
      </c>
      <c r="L596">
        <v>0.93</v>
      </c>
      <c r="M596">
        <v>9.3</v>
      </c>
      <c r="N596" t="str">
        <v>Transferido</v>
      </c>
    </row>
    <row r="597">
      <c r="A597">
        <v>9</v>
      </c>
      <c r="B597">
        <v>45553</v>
      </c>
      <c r="C597" t="str">
        <v>xerox preta</v>
      </c>
      <c r="D597">
        <v>2</v>
      </c>
      <c r="E597" t="str">
        <v>Aleatorio</v>
      </c>
      <c r="G597">
        <v>0.05</v>
      </c>
      <c r="H597">
        <v>0.1</v>
      </c>
      <c r="I597">
        <v>0.5</v>
      </c>
      <c r="J597">
        <v>1</v>
      </c>
      <c r="K597" t="str">
        <v>cpf</v>
      </c>
      <c r="L597">
        <v>0.9</v>
      </c>
      <c r="M597">
        <v>0.9</v>
      </c>
      <c r="N597" t="str">
        <v>Transferido</v>
      </c>
    </row>
    <row r="598">
      <c r="A598">
        <v>9</v>
      </c>
      <c r="B598">
        <v>45553</v>
      </c>
      <c r="C598" t="str">
        <v>Bala trufada</v>
      </c>
      <c r="D598">
        <v>4</v>
      </c>
      <c r="E598" t="str">
        <v>remedio</v>
      </c>
      <c r="G598">
        <v>0.24285714285714285</v>
      </c>
      <c r="H598">
        <v>0.9714285714285714</v>
      </c>
      <c r="I598">
        <v>0.5</v>
      </c>
      <c r="J598">
        <v>2</v>
      </c>
      <c r="K598" t="str">
        <v>cpf</v>
      </c>
      <c r="L598">
        <v>0.5142857142857142</v>
      </c>
      <c r="M598">
        <v>1.0285714285714285</v>
      </c>
      <c r="N598" t="str">
        <v>Transferido</v>
      </c>
    </row>
    <row r="599">
      <c r="A599">
        <v>9</v>
      </c>
      <c r="B599">
        <v>45553</v>
      </c>
      <c r="C599" t="str">
        <v>xerox preta</v>
      </c>
      <c r="D599">
        <v>5</v>
      </c>
      <c r="E599" t="str">
        <v>Aleatorio</v>
      </c>
      <c r="G599">
        <v>0.05</v>
      </c>
      <c r="H599">
        <v>0.25</v>
      </c>
      <c r="I599">
        <v>0.5</v>
      </c>
      <c r="J599">
        <v>2.5</v>
      </c>
      <c r="K599" t="str">
        <v>cpf</v>
      </c>
      <c r="L599">
        <v>0.9</v>
      </c>
      <c r="M599">
        <v>2.25</v>
      </c>
      <c r="N599" t="str">
        <v>Transferido</v>
      </c>
    </row>
    <row r="600">
      <c r="A600">
        <v>9</v>
      </c>
      <c r="B600">
        <v>45553</v>
      </c>
      <c r="C600" t="str">
        <v>xerox preta</v>
      </c>
      <c r="D600">
        <v>2</v>
      </c>
      <c r="E600" t="str">
        <v>Aleatorio</v>
      </c>
      <c r="G600">
        <v>0.05</v>
      </c>
      <c r="H600">
        <v>0.1</v>
      </c>
      <c r="I600">
        <v>0.5</v>
      </c>
      <c r="J600">
        <v>1</v>
      </c>
      <c r="K600" t="str">
        <v>cpf</v>
      </c>
      <c r="L600">
        <v>0.9</v>
      </c>
      <c r="M600">
        <v>0.9</v>
      </c>
      <c r="N600" t="str">
        <v>Transferido</v>
      </c>
    </row>
    <row r="601">
      <c r="A601">
        <v>9</v>
      </c>
      <c r="B601">
        <v>45554</v>
      </c>
      <c r="C601" t="str">
        <v>Bala trufada</v>
      </c>
      <c r="D601">
        <v>1</v>
      </c>
      <c r="E601" t="str">
        <v>Serrat</v>
      </c>
      <c r="G601">
        <v>0.24285714285714285</v>
      </c>
      <c r="H601">
        <v>0.24285714285714285</v>
      </c>
      <c r="I601">
        <v>0.5</v>
      </c>
      <c r="J601">
        <v>0.5</v>
      </c>
      <c r="K601" t="str">
        <v>cpf</v>
      </c>
      <c r="L601">
        <v>0.5142857142857142</v>
      </c>
      <c r="M601">
        <v>0.2571428571428571</v>
      </c>
      <c r="N601" t="str">
        <v>Transferido</v>
      </c>
    </row>
    <row r="602">
      <c r="A602">
        <v>9</v>
      </c>
      <c r="B602">
        <v>45554</v>
      </c>
      <c r="C602" t="str">
        <v>Game Pop It 15 reais</v>
      </c>
      <c r="D602">
        <v>1</v>
      </c>
      <c r="E602" t="str">
        <v>Aleatorio</v>
      </c>
      <c r="G602">
        <v>15</v>
      </c>
      <c r="H602">
        <v>15</v>
      </c>
      <c r="I602">
        <v>30</v>
      </c>
      <c r="J602">
        <v>30</v>
      </c>
      <c r="K602" t="str">
        <v>cpf</v>
      </c>
      <c r="L602">
        <v>0.5</v>
      </c>
      <c r="M602">
        <v>15</v>
      </c>
      <c r="N602" t="str">
        <v>Transferido</v>
      </c>
    </row>
    <row r="603">
      <c r="A603">
        <v>9</v>
      </c>
      <c r="B603">
        <v>45556</v>
      </c>
      <c r="C603" t="str">
        <v>Aspirador de carro sem fios</v>
      </c>
      <c r="D603">
        <v>1</v>
      </c>
      <c r="E603" t="str">
        <v>Aleatorio</v>
      </c>
      <c r="G603">
        <v>14.84</v>
      </c>
      <c r="H603">
        <v>14.84</v>
      </c>
      <c r="I603">
        <v>60</v>
      </c>
      <c r="J603">
        <v>60</v>
      </c>
      <c r="K603" t="str">
        <v>cpf</v>
      </c>
      <c r="L603">
        <v>0.7526666666666666</v>
      </c>
      <c r="M603">
        <v>45.16</v>
      </c>
      <c r="N603" t="str">
        <v>Transferido</v>
      </c>
    </row>
    <row r="604">
      <c r="A604">
        <v>9</v>
      </c>
      <c r="B604">
        <v>45556</v>
      </c>
      <c r="C604" t="str">
        <v>Bala trufada</v>
      </c>
      <c r="D604">
        <v>1</v>
      </c>
      <c r="E604" t="str">
        <v>joao celular</v>
      </c>
      <c r="G604">
        <v>0.24285714285714285</v>
      </c>
      <c r="H604">
        <v>0.24285714285714285</v>
      </c>
      <c r="I604">
        <v>0.5</v>
      </c>
      <c r="J604">
        <v>0.5</v>
      </c>
      <c r="K604" t="str">
        <v>cpf</v>
      </c>
      <c r="L604">
        <v>0.5142857142857142</v>
      </c>
      <c r="M604">
        <v>0.2571428571428571</v>
      </c>
      <c r="N604" t="str">
        <v>Transferido</v>
      </c>
    </row>
    <row r="605">
      <c r="A605">
        <v>9</v>
      </c>
      <c r="B605">
        <v>45558</v>
      </c>
      <c r="C605" t="str">
        <v>Relogio prata</v>
      </c>
      <c r="D605">
        <v>1</v>
      </c>
      <c r="E605" t="str">
        <v>Filho Serrat</v>
      </c>
      <c r="G605">
        <v>35.99</v>
      </c>
      <c r="H605">
        <v>35.99</v>
      </c>
      <c r="I605">
        <v>40</v>
      </c>
      <c r="J605">
        <v>40</v>
      </c>
      <c r="K605" t="str">
        <v>cpf</v>
      </c>
      <c r="L605">
        <v>0.10024999999999995</v>
      </c>
      <c r="M605">
        <v>4.009999999999998</v>
      </c>
      <c r="N605" t="str">
        <v>Transferido</v>
      </c>
    </row>
    <row r="606">
      <c r="A606">
        <v>9</v>
      </c>
      <c r="B606">
        <v>45559</v>
      </c>
      <c r="C606" t="str">
        <v>Digitalização</v>
      </c>
      <c r="D606">
        <v>19</v>
      </c>
      <c r="E606" t="str">
        <v>Aleatorio</v>
      </c>
      <c r="G606">
        <v>0</v>
      </c>
      <c r="H606">
        <v>0</v>
      </c>
      <c r="I606">
        <v>0.5</v>
      </c>
      <c r="J606">
        <v>9.5</v>
      </c>
      <c r="K606" t="str">
        <v>cpf</v>
      </c>
      <c r="L606">
        <v>1</v>
      </c>
      <c r="M606">
        <v>9.5</v>
      </c>
      <c r="N606" t="str">
        <v>Transferido</v>
      </c>
    </row>
    <row r="607">
      <c r="A607">
        <v>9</v>
      </c>
      <c r="B607">
        <v>45559</v>
      </c>
      <c r="C607" t="str">
        <v>Gravação de musica</v>
      </c>
      <c r="D607">
        <v>1</v>
      </c>
      <c r="E607" t="str">
        <v>Aleatorio</v>
      </c>
      <c r="G607">
        <v>0</v>
      </c>
      <c r="H607">
        <v>0</v>
      </c>
      <c r="I607">
        <v>15</v>
      </c>
      <c r="J607">
        <v>15</v>
      </c>
      <c r="K607" t="str">
        <v>cpf</v>
      </c>
      <c r="L607">
        <v>1</v>
      </c>
      <c r="M607">
        <v>15</v>
      </c>
      <c r="N607" t="str">
        <v>Transferido</v>
      </c>
    </row>
    <row r="608">
      <c r="A608">
        <v>9</v>
      </c>
      <c r="B608">
        <v>45559</v>
      </c>
      <c r="C608" t="str">
        <v xml:space="preserve">Cartão De Memoria 16Gb </v>
      </c>
      <c r="D608">
        <v>1</v>
      </c>
      <c r="E608" t="str">
        <v>Aleatorio</v>
      </c>
      <c r="G608">
        <v>18.8</v>
      </c>
      <c r="H608">
        <v>18.8</v>
      </c>
      <c r="I608">
        <v>30</v>
      </c>
      <c r="J608">
        <v>30</v>
      </c>
      <c r="K608" t="str">
        <v>cpf</v>
      </c>
      <c r="L608">
        <v>0.3733333333333333</v>
      </c>
      <c r="M608">
        <v>11.2</v>
      </c>
      <c r="N608" t="str">
        <v>Transferido</v>
      </c>
    </row>
    <row r="609">
      <c r="A609">
        <v>9</v>
      </c>
      <c r="B609">
        <v>45560</v>
      </c>
      <c r="C609" t="str">
        <v>Bala trufada</v>
      </c>
      <c r="D609">
        <v>2</v>
      </c>
      <c r="E609" t="str">
        <v>Serrat</v>
      </c>
      <c r="G609">
        <v>0.24285714285714285</v>
      </c>
      <c r="H609">
        <v>0.4857142857142857</v>
      </c>
      <c r="I609">
        <v>0.5</v>
      </c>
      <c r="J609">
        <v>1</v>
      </c>
      <c r="K609" t="str">
        <v>cpf</v>
      </c>
      <c r="L609">
        <v>0.5142857142857142</v>
      </c>
      <c r="M609">
        <v>0.5142857142857142</v>
      </c>
      <c r="N609" t="str">
        <v>Transferido</v>
      </c>
    </row>
    <row r="610">
      <c r="A610">
        <v>9</v>
      </c>
      <c r="B610">
        <v>45561</v>
      </c>
      <c r="C610" t="str">
        <v>chip recarregado</v>
      </c>
      <c r="D610">
        <v>1</v>
      </c>
      <c r="E610" t="str">
        <v>Aleatorio</v>
      </c>
      <c r="G610">
        <v>17</v>
      </c>
      <c r="H610">
        <v>17</v>
      </c>
      <c r="I610">
        <v>30</v>
      </c>
      <c r="J610">
        <v>30</v>
      </c>
      <c r="K610" t="str">
        <v>cpf</v>
      </c>
      <c r="L610">
        <v>0.43333333333333335</v>
      </c>
      <c r="M610">
        <v>13</v>
      </c>
      <c r="N610" t="str">
        <v>Transferido</v>
      </c>
    </row>
    <row r="611">
      <c r="A611">
        <v>9</v>
      </c>
      <c r="B611">
        <v>45562</v>
      </c>
      <c r="C611" t="str">
        <v>Cabo USB x USB</v>
      </c>
      <c r="D611">
        <v>1</v>
      </c>
      <c r="E611" t="str">
        <v>Aleatorio</v>
      </c>
      <c r="G611">
        <v>4</v>
      </c>
      <c r="H611">
        <v>4</v>
      </c>
      <c r="I611">
        <v>10</v>
      </c>
      <c r="J611">
        <v>10</v>
      </c>
      <c r="K611" t="str">
        <v>cpf</v>
      </c>
      <c r="L611">
        <v>0.6</v>
      </c>
      <c r="M611">
        <v>6</v>
      </c>
      <c r="N611" t="str">
        <v>Transferido</v>
      </c>
    </row>
    <row r="612">
      <c r="A612">
        <v>9</v>
      </c>
      <c r="B612">
        <v>45563</v>
      </c>
      <c r="C612" t="str">
        <v>xerox preta</v>
      </c>
      <c r="D612">
        <v>10</v>
      </c>
      <c r="E612" t="str">
        <v>Aleatorio</v>
      </c>
      <c r="G612">
        <v>0.05</v>
      </c>
      <c r="H612">
        <v>0.5</v>
      </c>
      <c r="I612">
        <v>0.5</v>
      </c>
      <c r="J612">
        <v>5</v>
      </c>
      <c r="K612" t="str">
        <v>cpf</v>
      </c>
      <c r="L612">
        <v>0.9</v>
      </c>
      <c r="M612">
        <v>4.5</v>
      </c>
      <c r="N612" t="str">
        <v>Transferido</v>
      </c>
    </row>
    <row r="613">
      <c r="A613">
        <v>9</v>
      </c>
      <c r="B613">
        <v>45563</v>
      </c>
      <c r="C613" t="str">
        <v>Gravação de musica</v>
      </c>
      <c r="D613">
        <v>1</v>
      </c>
      <c r="E613" t="str">
        <v>joao celular</v>
      </c>
      <c r="G613">
        <v>0</v>
      </c>
      <c r="H613">
        <v>0</v>
      </c>
      <c r="I613">
        <v>15</v>
      </c>
      <c r="J613">
        <v>15</v>
      </c>
      <c r="K613" t="str">
        <v>cpf</v>
      </c>
      <c r="L613">
        <v>1</v>
      </c>
      <c r="M613">
        <v>15</v>
      </c>
      <c r="N613" t="str">
        <v>Transferido</v>
      </c>
    </row>
    <row r="614">
      <c r="A614">
        <v>9</v>
      </c>
      <c r="B614">
        <v>45563</v>
      </c>
      <c r="C614" t="str">
        <v>Caixa de som AL-3639</v>
      </c>
      <c r="D614">
        <v>1</v>
      </c>
      <c r="E614" t="str">
        <v>Antoniael</v>
      </c>
      <c r="G614">
        <v>100</v>
      </c>
      <c r="H614">
        <v>100</v>
      </c>
      <c r="I614">
        <v>184.82</v>
      </c>
      <c r="J614">
        <v>184.82</v>
      </c>
      <c r="K614" t="str">
        <v>cpf</v>
      </c>
      <c r="L614">
        <v>0.4589330159073693</v>
      </c>
      <c r="M614">
        <v>84.82</v>
      </c>
      <c r="N614" t="str">
        <v>Transferido</v>
      </c>
    </row>
    <row r="615">
      <c r="A615">
        <v>9</v>
      </c>
      <c r="B615">
        <v>45563</v>
      </c>
      <c r="C615" t="str">
        <v>Climatizador Utra Air Cooler novo</v>
      </c>
      <c r="D615">
        <v>1</v>
      </c>
      <c r="E615" t="str">
        <v>Aleatorio</v>
      </c>
      <c r="G615">
        <v>41</v>
      </c>
      <c r="H615">
        <v>41</v>
      </c>
      <c r="I615">
        <v>80</v>
      </c>
      <c r="J615">
        <v>80</v>
      </c>
      <c r="K615" t="str">
        <v>cpf</v>
      </c>
      <c r="L615">
        <v>0.4875</v>
      </c>
      <c r="M615">
        <v>39</v>
      </c>
      <c r="N615" t="str">
        <v>Transferido</v>
      </c>
    </row>
    <row r="616">
      <c r="A616">
        <v>9</v>
      </c>
      <c r="B616">
        <v>45565</v>
      </c>
      <c r="C616" t="str">
        <v>Caixa de som JBL GO3</v>
      </c>
      <c r="D616">
        <v>1</v>
      </c>
      <c r="E616" t="str">
        <v>cacheados</v>
      </c>
      <c r="G616">
        <v>35</v>
      </c>
      <c r="H616">
        <v>35</v>
      </c>
      <c r="I616">
        <v>70</v>
      </c>
      <c r="J616">
        <v>70</v>
      </c>
      <c r="K616" t="str">
        <v>cpf</v>
      </c>
      <c r="L616">
        <v>0.5</v>
      </c>
      <c r="M616">
        <v>35</v>
      </c>
      <c r="N616" t="str">
        <v>Transferido</v>
      </c>
    </row>
    <row r="617">
      <c r="A617">
        <v>9</v>
      </c>
      <c r="B617">
        <v>45565</v>
      </c>
      <c r="C617" t="str">
        <v>xerox preta</v>
      </c>
      <c r="D617">
        <v>7</v>
      </c>
      <c r="E617" t="str">
        <v>Priscila</v>
      </c>
      <c r="G617">
        <v>0.05</v>
      </c>
      <c r="H617">
        <v>0.35000000000000003</v>
      </c>
      <c r="I617">
        <v>0.5</v>
      </c>
      <c r="J617">
        <v>3.5</v>
      </c>
      <c r="K617" t="str">
        <v>cpf</v>
      </c>
      <c r="L617">
        <v>0.9</v>
      </c>
      <c r="M617">
        <v>3.15</v>
      </c>
      <c r="N617" t="str">
        <v>Transferido</v>
      </c>
    </row>
    <row r="618">
      <c r="A618">
        <v>9</v>
      </c>
      <c r="B618">
        <v>45565</v>
      </c>
      <c r="C618" t="str">
        <v>impressao preta</v>
      </c>
      <c r="D618">
        <v>2</v>
      </c>
      <c r="E618" t="str">
        <v>NILO</v>
      </c>
      <c r="G618">
        <v>0.07</v>
      </c>
      <c r="H618">
        <v>0.14</v>
      </c>
      <c r="I618">
        <v>1</v>
      </c>
      <c r="J618">
        <v>2</v>
      </c>
      <c r="K618" t="str">
        <v>cpf</v>
      </c>
      <c r="L618">
        <v>0.9299999999999999</v>
      </c>
      <c r="M618">
        <v>1.8599999999999999</v>
      </c>
      <c r="N618" t="str">
        <v>Transferido</v>
      </c>
    </row>
    <row r="619">
      <c r="A619">
        <v>9</v>
      </c>
      <c r="B619">
        <v>45565</v>
      </c>
      <c r="C619" t="str">
        <v>Licha de unhas</v>
      </c>
      <c r="D619">
        <v>1</v>
      </c>
      <c r="E619" t="str">
        <v>Priscila</v>
      </c>
      <c r="G619" t="str">
        <v>0</v>
      </c>
      <c r="H619">
        <v>0</v>
      </c>
      <c r="I619">
        <v>0.5</v>
      </c>
      <c r="J619">
        <v>0.5</v>
      </c>
      <c r="K619" t="str">
        <v>cpf</v>
      </c>
      <c r="L619">
        <v>1</v>
      </c>
      <c r="M619">
        <v>0.5</v>
      </c>
      <c r="N619" t="str">
        <v>Transferido</v>
      </c>
    </row>
    <row r="620">
      <c r="A620">
        <v>9</v>
      </c>
      <c r="B620">
        <v>45565</v>
      </c>
      <c r="C620" t="str">
        <v>xerox preta</v>
      </c>
      <c r="D620">
        <v>4</v>
      </c>
      <c r="E620" t="str">
        <v>Aleatorio</v>
      </c>
      <c r="G620">
        <v>0.05</v>
      </c>
      <c r="H620">
        <v>0.2</v>
      </c>
      <c r="I620">
        <v>0.5</v>
      </c>
      <c r="J620">
        <v>2</v>
      </c>
      <c r="K620" t="str">
        <v>cpf</v>
      </c>
      <c r="L620">
        <v>0.9</v>
      </c>
      <c r="M620">
        <v>1.8</v>
      </c>
      <c r="N620" t="str">
        <v>Transferido</v>
      </c>
    </row>
    <row r="621">
      <c r="A621">
        <v>10</v>
      </c>
      <c r="B621">
        <v>45567</v>
      </c>
      <c r="C621" t="str">
        <v xml:space="preserve">Kit Porta Detergente Dispense Com Bucha Louça  </v>
      </c>
      <c r="D621">
        <v>1</v>
      </c>
      <c r="E621" t="str">
        <v>Sah</v>
      </c>
      <c r="G621">
        <v>8.99</v>
      </c>
      <c r="H621">
        <v>8.99</v>
      </c>
      <c r="I621">
        <v>15</v>
      </c>
      <c r="J621">
        <v>15</v>
      </c>
      <c r="K621" t="str">
        <v>cpf</v>
      </c>
      <c r="L621">
        <v>0.40066666666666667</v>
      </c>
      <c r="M621">
        <v>6.01</v>
      </c>
      <c r="N621" t="str">
        <v>Transferido</v>
      </c>
    </row>
    <row r="622">
      <c r="A622">
        <v>10</v>
      </c>
      <c r="B622">
        <v>45567</v>
      </c>
      <c r="C622" t="str">
        <v>Bala trufada</v>
      </c>
      <c r="D622">
        <v>1</v>
      </c>
      <c r="E622" t="str">
        <v>joao celular</v>
      </c>
      <c r="G622">
        <v>0.24285714285714285</v>
      </c>
      <c r="H622">
        <v>0.24285714285714285</v>
      </c>
      <c r="I622">
        <v>0.5</v>
      </c>
      <c r="J622">
        <v>0.5</v>
      </c>
      <c r="K622" t="str">
        <v>cpf</v>
      </c>
      <c r="L622">
        <v>0.5142857142857142</v>
      </c>
      <c r="M622">
        <v>0.2571428571428571</v>
      </c>
      <c r="N622" t="str">
        <v>Transferido</v>
      </c>
    </row>
    <row r="623">
      <c r="A623">
        <v>10</v>
      </c>
      <c r="B623">
        <v>45567</v>
      </c>
      <c r="C623" t="str">
        <v>Serviço Aleatorio</v>
      </c>
      <c r="D623">
        <v>1</v>
      </c>
      <c r="E623" t="str">
        <v>joao celular</v>
      </c>
      <c r="G623">
        <v>0</v>
      </c>
      <c r="H623">
        <v>0</v>
      </c>
      <c r="I623">
        <v>25</v>
      </c>
      <c r="J623">
        <v>25</v>
      </c>
      <c r="K623" t="str">
        <v>cpf</v>
      </c>
      <c r="L623">
        <v>1</v>
      </c>
      <c r="M623">
        <v>25</v>
      </c>
      <c r="N623" t="str">
        <v>Transferido</v>
      </c>
    </row>
    <row r="624">
      <c r="A624">
        <v>10</v>
      </c>
      <c r="B624">
        <v>45567</v>
      </c>
      <c r="C624" t="str">
        <v>Bateria 2032</v>
      </c>
      <c r="D624">
        <v>1</v>
      </c>
      <c r="E624" t="str">
        <v>joao celular</v>
      </c>
      <c r="G624">
        <v>1</v>
      </c>
      <c r="H624">
        <v>1</v>
      </c>
      <c r="I624">
        <v>5</v>
      </c>
      <c r="J624">
        <v>5</v>
      </c>
      <c r="K624" t="str">
        <v>cpf</v>
      </c>
      <c r="L624">
        <v>0.8</v>
      </c>
      <c r="M624">
        <v>4</v>
      </c>
      <c r="N624" t="str">
        <v>Transferido</v>
      </c>
    </row>
    <row r="625">
      <c r="A625">
        <v>10</v>
      </c>
      <c r="B625">
        <v>45567</v>
      </c>
      <c r="C625" t="str">
        <v>Bala trufada</v>
      </c>
      <c r="D625">
        <v>1</v>
      </c>
      <c r="E625" t="str">
        <v>Serrat</v>
      </c>
      <c r="G625">
        <v>0.24285714285714285</v>
      </c>
      <c r="H625">
        <v>0.24285714285714285</v>
      </c>
      <c r="I625">
        <v>0.5</v>
      </c>
      <c r="J625">
        <v>0.5</v>
      </c>
      <c r="K625" t="str">
        <v>cpf</v>
      </c>
      <c r="L625">
        <v>0.5142857142857142</v>
      </c>
      <c r="M625">
        <v>0.2571428571428571</v>
      </c>
      <c r="N625" t="str">
        <v>Transferido</v>
      </c>
    </row>
    <row r="626">
      <c r="A626">
        <v>10</v>
      </c>
      <c r="B626">
        <v>45568</v>
      </c>
      <c r="C626" t="str">
        <v>Xerox Preta</v>
      </c>
      <c r="D626">
        <v>1</v>
      </c>
      <c r="E626" t="str">
        <v>Aleatorio</v>
      </c>
      <c r="G626">
        <v>0.05</v>
      </c>
      <c r="H626">
        <v>0.05</v>
      </c>
      <c r="I626">
        <v>0.5</v>
      </c>
      <c r="J626">
        <v>0.5</v>
      </c>
      <c r="K626" t="str">
        <v>cpf</v>
      </c>
      <c r="L626">
        <v>0.9</v>
      </c>
      <c r="M626">
        <v>0.45</v>
      </c>
      <c r="N626" t="str">
        <v>Transferido</v>
      </c>
    </row>
    <row r="627">
      <c r="A627">
        <v>10</v>
      </c>
      <c r="B627">
        <v>45568</v>
      </c>
      <c r="C627" t="str">
        <v>Gravação de musica</v>
      </c>
      <c r="D627">
        <v>1</v>
      </c>
      <c r="E627" t="str">
        <v>Aleatorio</v>
      </c>
      <c r="G627">
        <v>0</v>
      </c>
      <c r="H627">
        <v>0</v>
      </c>
      <c r="I627">
        <v>15</v>
      </c>
      <c r="J627">
        <v>15</v>
      </c>
      <c r="K627" t="str">
        <v>cpf</v>
      </c>
      <c r="L627">
        <v>1</v>
      </c>
      <c r="M627">
        <v>15</v>
      </c>
      <c r="N627" t="str">
        <v>Transferido</v>
      </c>
    </row>
    <row r="628">
      <c r="A628">
        <v>10</v>
      </c>
      <c r="B628">
        <v>45568</v>
      </c>
      <c r="C628" t="str">
        <v>Serviço Aleatorio</v>
      </c>
      <c r="D628">
        <v>1</v>
      </c>
      <c r="E628" t="str">
        <v>Aleatorio</v>
      </c>
      <c r="G628">
        <v>0</v>
      </c>
      <c r="H628">
        <v>0</v>
      </c>
      <c r="I628">
        <v>5</v>
      </c>
      <c r="J628">
        <v>5</v>
      </c>
      <c r="K628" t="str">
        <v>cpf</v>
      </c>
      <c r="L628">
        <v>1</v>
      </c>
      <c r="M628">
        <v>5</v>
      </c>
      <c r="N628" t="str">
        <v>Transferido</v>
      </c>
    </row>
    <row r="629">
      <c r="A629">
        <v>10</v>
      </c>
      <c r="B629">
        <v>45568</v>
      </c>
      <c r="C629" t="str">
        <v>impressao preta</v>
      </c>
      <c r="D629">
        <v>10</v>
      </c>
      <c r="E629" t="str">
        <v>Aleatorio</v>
      </c>
      <c r="G629">
        <v>0.07</v>
      </c>
      <c r="H629">
        <v>0.7000000000000001</v>
      </c>
      <c r="I629">
        <v>1</v>
      </c>
      <c r="J629">
        <v>10</v>
      </c>
      <c r="K629" t="str">
        <v>cpf</v>
      </c>
      <c r="L629">
        <v>0.93</v>
      </c>
      <c r="M629">
        <v>9.3</v>
      </c>
      <c r="N629" t="str">
        <v>Transferido</v>
      </c>
    </row>
    <row r="630">
      <c r="A630">
        <v>10</v>
      </c>
      <c r="B630">
        <v>45570</v>
      </c>
      <c r="C630" t="str">
        <v>impressao preta</v>
      </c>
      <c r="D630">
        <v>1</v>
      </c>
      <c r="E630" t="str">
        <v>sonia</v>
      </c>
      <c r="G630">
        <v>0.07</v>
      </c>
      <c r="H630">
        <v>0.07</v>
      </c>
      <c r="I630">
        <v>1</v>
      </c>
      <c r="J630">
        <v>1</v>
      </c>
      <c r="K630" t="str">
        <v>cpf</v>
      </c>
      <c r="L630">
        <v>0.9299999999999999</v>
      </c>
      <c r="M630">
        <v>0.9299999999999999</v>
      </c>
      <c r="N630" t="str">
        <v>Transferido</v>
      </c>
    </row>
    <row r="631">
      <c r="A631">
        <v>10</v>
      </c>
      <c r="B631">
        <v>45570</v>
      </c>
      <c r="C631" t="str">
        <v>Máquina De Cabelo Dragão</v>
      </c>
      <c r="D631">
        <v>1</v>
      </c>
      <c r="E631" t="str">
        <v>max MVB</v>
      </c>
      <c r="G631">
        <v>18</v>
      </c>
      <c r="H631">
        <v>18</v>
      </c>
      <c r="I631">
        <v>20</v>
      </c>
      <c r="J631">
        <v>20</v>
      </c>
      <c r="K631" t="str">
        <v>cpf</v>
      </c>
      <c r="L631">
        <v>0.1</v>
      </c>
      <c r="M631">
        <v>2</v>
      </c>
      <c r="N631" t="str">
        <v>Transferido</v>
      </c>
    </row>
    <row r="632">
      <c r="A632">
        <v>10</v>
      </c>
      <c r="B632">
        <v>45570</v>
      </c>
      <c r="C632" t="str">
        <v>Bala trufada</v>
      </c>
      <c r="D632">
        <v>1</v>
      </c>
      <c r="E632" t="str">
        <v>Aleatorio</v>
      </c>
      <c r="G632">
        <v>0.24285714285714285</v>
      </c>
      <c r="H632">
        <v>0.24285714285714285</v>
      </c>
      <c r="I632">
        <v>0.5</v>
      </c>
      <c r="J632">
        <v>0.5</v>
      </c>
      <c r="K632" t="str">
        <v>cpf</v>
      </c>
      <c r="L632">
        <v>0.5142857142857142</v>
      </c>
      <c r="M632">
        <v>0.2571428571428571</v>
      </c>
      <c r="N632" t="str">
        <v>Transferido</v>
      </c>
    </row>
    <row r="633">
      <c r="A633">
        <v>10</v>
      </c>
      <c r="B633">
        <v>45570</v>
      </c>
      <c r="C633" t="str">
        <v>Case HD externo</v>
      </c>
      <c r="D633">
        <v>1</v>
      </c>
      <c r="E633" t="str">
        <v>Aleatorio</v>
      </c>
      <c r="G633">
        <v>12</v>
      </c>
      <c r="H633">
        <v>12</v>
      </c>
      <c r="I633">
        <v>25</v>
      </c>
      <c r="J633">
        <v>25</v>
      </c>
      <c r="K633" t="str">
        <v>cpf</v>
      </c>
      <c r="L633">
        <v>0.52</v>
      </c>
      <c r="M633">
        <v>13</v>
      </c>
      <c r="N633" t="str">
        <v>Transferido</v>
      </c>
    </row>
    <row r="634">
      <c r="A634">
        <v>10</v>
      </c>
      <c r="B634">
        <v>45570</v>
      </c>
      <c r="C634" t="str">
        <v>SSD 128gb ali</v>
      </c>
      <c r="D634">
        <v>1</v>
      </c>
      <c r="E634" t="str">
        <v>Aleatorio</v>
      </c>
      <c r="G634">
        <v>26.11</v>
      </c>
      <c r="H634">
        <v>26.11</v>
      </c>
      <c r="I634">
        <v>150</v>
      </c>
      <c r="J634">
        <v>150</v>
      </c>
      <c r="K634" t="str">
        <v>cpf</v>
      </c>
      <c r="L634">
        <v>0.8259333333333333</v>
      </c>
      <c r="M634">
        <v>123.89</v>
      </c>
      <c r="N634" t="str">
        <v>Transferido</v>
      </c>
    </row>
    <row r="635">
      <c r="A635">
        <v>10</v>
      </c>
      <c r="B635">
        <v>45570</v>
      </c>
      <c r="C635" t="str">
        <v>Serviço Aleatorio</v>
      </c>
      <c r="D635">
        <v>1</v>
      </c>
      <c r="E635" t="str">
        <v>Aleatorio</v>
      </c>
      <c r="G635">
        <v>0</v>
      </c>
      <c r="H635">
        <v>0</v>
      </c>
      <c r="I635">
        <v>10</v>
      </c>
      <c r="J635">
        <v>10</v>
      </c>
      <c r="K635" t="str">
        <v>cpf</v>
      </c>
      <c r="L635">
        <v>1</v>
      </c>
      <c r="M635">
        <v>10</v>
      </c>
      <c r="N635" t="str">
        <v>Transferido</v>
      </c>
    </row>
    <row r="636">
      <c r="A636">
        <v>10</v>
      </c>
      <c r="B636">
        <v>45570</v>
      </c>
      <c r="C636" t="str">
        <v>Venda PC</v>
      </c>
      <c r="D636">
        <v>1</v>
      </c>
      <c r="E636" t="str">
        <v>Bruno</v>
      </c>
      <c r="G636">
        <v>0</v>
      </c>
      <c r="H636">
        <v>0</v>
      </c>
      <c r="I636">
        <v>150</v>
      </c>
      <c r="J636">
        <v>150</v>
      </c>
      <c r="K636" t="str">
        <v>cpf</v>
      </c>
      <c r="L636">
        <v>1</v>
      </c>
      <c r="M636">
        <v>150</v>
      </c>
      <c r="N636" t="str">
        <v>Transferido</v>
      </c>
    </row>
    <row r="637">
      <c r="A637">
        <v>10</v>
      </c>
      <c r="B637">
        <v>45570</v>
      </c>
      <c r="C637" t="str">
        <v>Pirulito bigbig</v>
      </c>
      <c r="D637">
        <v>2</v>
      </c>
      <c r="E637" t="str">
        <v>Aleatorio</v>
      </c>
      <c r="G637">
        <v>0.2</v>
      </c>
      <c r="H637">
        <v>0.4</v>
      </c>
      <c r="I637">
        <v>0.5</v>
      </c>
      <c r="J637">
        <v>1</v>
      </c>
      <c r="K637" t="str">
        <v>cpf</v>
      </c>
      <c r="L637">
        <v>0.6</v>
      </c>
      <c r="M637">
        <v>0.6</v>
      </c>
      <c r="N637" t="str">
        <v>Transferido</v>
      </c>
    </row>
    <row r="638">
      <c r="A638">
        <v>10</v>
      </c>
      <c r="B638">
        <v>45572</v>
      </c>
      <c r="C638" t="str">
        <v>Adaptador Wifi 2.5G Antena MS</v>
      </c>
      <c r="D638">
        <v>1</v>
      </c>
      <c r="E638" t="str">
        <v>Aleatorio</v>
      </c>
      <c r="G638">
        <v>9</v>
      </c>
      <c r="H638">
        <v>9</v>
      </c>
      <c r="I638">
        <v>30</v>
      </c>
      <c r="J638">
        <v>30</v>
      </c>
      <c r="K638" t="str">
        <v>cpf</v>
      </c>
      <c r="L638">
        <v>0.7</v>
      </c>
      <c r="M638">
        <v>21</v>
      </c>
      <c r="N638" t="str">
        <v>Transferido</v>
      </c>
    </row>
    <row r="639">
      <c r="A639">
        <v>10</v>
      </c>
      <c r="B639">
        <v>45572</v>
      </c>
      <c r="C639" t="str">
        <v>Chip normal</v>
      </c>
      <c r="D639">
        <v>1</v>
      </c>
      <c r="E639" t="str">
        <v>Aleatorio</v>
      </c>
      <c r="G639">
        <v>10</v>
      </c>
      <c r="H639">
        <v>10</v>
      </c>
      <c r="I639">
        <v>20</v>
      </c>
      <c r="J639">
        <v>20</v>
      </c>
      <c r="K639" t="str">
        <v>cpf</v>
      </c>
      <c r="L639">
        <v>0.5</v>
      </c>
      <c r="M639">
        <v>10</v>
      </c>
      <c r="N639" t="str">
        <v>Transferido</v>
      </c>
    </row>
    <row r="640">
      <c r="A640">
        <v>10</v>
      </c>
      <c r="B640">
        <v>45572</v>
      </c>
      <c r="C640" t="str">
        <v>impressao preta</v>
      </c>
      <c r="D640">
        <v>2</v>
      </c>
      <c r="E640" t="str">
        <v>hugo Som</v>
      </c>
      <c r="G640">
        <v>0.07</v>
      </c>
      <c r="H640">
        <v>0.14</v>
      </c>
      <c r="I640">
        <v>1</v>
      </c>
      <c r="J640">
        <v>2</v>
      </c>
      <c r="K640" t="str">
        <v>cpf</v>
      </c>
      <c r="L640">
        <v>0.9299999999999999</v>
      </c>
      <c r="M640">
        <v>1.8599999999999999</v>
      </c>
      <c r="N640" t="str">
        <v>Transferido</v>
      </c>
    </row>
    <row r="641">
      <c r="A641">
        <v>10</v>
      </c>
      <c r="B641">
        <v>45572</v>
      </c>
      <c r="C641" t="str">
        <v>impressao preta</v>
      </c>
      <c r="D641">
        <v>15</v>
      </c>
      <c r="E641" t="str">
        <v>hugo Som</v>
      </c>
      <c r="G641">
        <v>0.07</v>
      </c>
      <c r="H641">
        <v>1.05</v>
      </c>
      <c r="I641">
        <v>1</v>
      </c>
      <c r="J641">
        <v>15</v>
      </c>
      <c r="K641" t="str">
        <v>cpf</v>
      </c>
      <c r="L641">
        <v>0.9299999999999999</v>
      </c>
      <c r="M641">
        <v>13.95</v>
      </c>
      <c r="N641" t="str">
        <v>Transferido</v>
      </c>
    </row>
    <row r="642">
      <c r="A642">
        <v>10</v>
      </c>
      <c r="B642">
        <v>45573</v>
      </c>
      <c r="C642" t="str">
        <v>Pelicula 3d</v>
      </c>
      <c r="D642">
        <v>1</v>
      </c>
      <c r="E642" t="str">
        <v>hugo Som</v>
      </c>
      <c r="G642">
        <v>3</v>
      </c>
      <c r="H642">
        <v>3</v>
      </c>
      <c r="I642">
        <v>15</v>
      </c>
      <c r="J642">
        <v>15</v>
      </c>
      <c r="K642" t="str">
        <v>cpf</v>
      </c>
      <c r="L642">
        <v>0.8</v>
      </c>
      <c r="M642">
        <v>12</v>
      </c>
      <c r="N642" t="str">
        <v>Transferido</v>
      </c>
    </row>
    <row r="643">
      <c r="A643">
        <v>10</v>
      </c>
      <c r="B643">
        <v>45573</v>
      </c>
      <c r="C643" t="str">
        <v>venda Celular</v>
      </c>
      <c r="D643">
        <v>1</v>
      </c>
      <c r="E643" t="str">
        <v>Aleatorio</v>
      </c>
      <c r="G643">
        <v>0</v>
      </c>
      <c r="H643">
        <v>0</v>
      </c>
      <c r="I643">
        <v>277</v>
      </c>
      <c r="J643">
        <v>277</v>
      </c>
      <c r="K643" t="str">
        <v>cpf</v>
      </c>
      <c r="L643">
        <v>1</v>
      </c>
      <c r="M643">
        <v>277</v>
      </c>
      <c r="N643" t="str">
        <v>Transferido</v>
      </c>
    </row>
    <row r="644">
      <c r="A644">
        <v>10</v>
      </c>
      <c r="B644">
        <v>45573</v>
      </c>
      <c r="C644" t="str">
        <v>Serviços Celular</v>
      </c>
      <c r="D644">
        <v>1</v>
      </c>
      <c r="E644" t="str">
        <v>hugo Som</v>
      </c>
      <c r="G644">
        <v>0</v>
      </c>
      <c r="H644">
        <v>0</v>
      </c>
      <c r="I644">
        <v>93</v>
      </c>
      <c r="J644">
        <v>93</v>
      </c>
      <c r="K644" t="str">
        <v>cpf</v>
      </c>
      <c r="L644">
        <v>1</v>
      </c>
      <c r="M644">
        <v>93</v>
      </c>
      <c r="N644" t="str">
        <v>Transferido</v>
      </c>
    </row>
    <row r="645">
      <c r="A645">
        <v>10</v>
      </c>
      <c r="B645">
        <v>45574</v>
      </c>
      <c r="C645" t="str">
        <v>Mini antena digital</v>
      </c>
      <c r="D645">
        <v>1</v>
      </c>
      <c r="E645" t="str">
        <v>Aleatorio</v>
      </c>
      <c r="G645">
        <v>13</v>
      </c>
      <c r="H645">
        <v>13</v>
      </c>
      <c r="I645">
        <v>20</v>
      </c>
      <c r="J645">
        <v>20</v>
      </c>
      <c r="K645" t="str">
        <v>cpf</v>
      </c>
      <c r="L645">
        <v>0.35</v>
      </c>
      <c r="M645">
        <v>7</v>
      </c>
      <c r="N645" t="str">
        <v>Transferido</v>
      </c>
    </row>
    <row r="646">
      <c r="A646">
        <v>10</v>
      </c>
      <c r="B646">
        <v>45574</v>
      </c>
      <c r="C646" t="str">
        <v>Super. Cola 3G Leo</v>
      </c>
      <c r="D646">
        <v>1</v>
      </c>
      <c r="E646" t="str">
        <v>Aleatorio</v>
      </c>
      <c r="G646">
        <v>0.5</v>
      </c>
      <c r="H646">
        <v>0.5</v>
      </c>
      <c r="I646">
        <v>2</v>
      </c>
      <c r="J646">
        <v>2</v>
      </c>
      <c r="K646" t="str">
        <v>cpf</v>
      </c>
      <c r="L646">
        <v>0.75</v>
      </c>
      <c r="M646">
        <v>1.5</v>
      </c>
      <c r="N646" t="str">
        <v>Transferido</v>
      </c>
    </row>
    <row r="647">
      <c r="A647">
        <v>10</v>
      </c>
      <c r="B647">
        <v>45574</v>
      </c>
      <c r="C647" t="str">
        <v>impressao preta</v>
      </c>
      <c r="D647">
        <v>2</v>
      </c>
      <c r="E647" t="str">
        <v>magdar</v>
      </c>
      <c r="G647">
        <v>0.07</v>
      </c>
      <c r="H647">
        <v>0.14</v>
      </c>
      <c r="I647">
        <v>1</v>
      </c>
      <c r="J647">
        <v>2</v>
      </c>
      <c r="K647" t="str">
        <v>cpf</v>
      </c>
      <c r="L647">
        <v>0.9299999999999999</v>
      </c>
      <c r="M647">
        <v>1.8599999999999999</v>
      </c>
      <c r="N647" t="str">
        <v>Transferido</v>
      </c>
    </row>
    <row r="648">
      <c r="A648">
        <v>10</v>
      </c>
      <c r="B648">
        <v>45574</v>
      </c>
      <c r="C648" t="str">
        <v>impressao preta</v>
      </c>
      <c r="D648">
        <v>3</v>
      </c>
      <c r="E648" t="str">
        <v>nildo</v>
      </c>
      <c r="G648">
        <v>0.07</v>
      </c>
      <c r="H648">
        <v>0.21000000000000002</v>
      </c>
      <c r="I648">
        <v>1</v>
      </c>
      <c r="J648">
        <v>3</v>
      </c>
      <c r="K648" t="str">
        <v>cpf</v>
      </c>
      <c r="L648">
        <v>0.93</v>
      </c>
      <c r="M648">
        <v>2.79</v>
      </c>
      <c r="N648" t="str">
        <v>Transferido</v>
      </c>
    </row>
    <row r="649">
      <c r="A649">
        <v>10</v>
      </c>
      <c r="B649">
        <v>45575</v>
      </c>
      <c r="C649" t="str">
        <v>impressao preta</v>
      </c>
      <c r="D649">
        <v>1</v>
      </c>
      <c r="E649" t="str">
        <v>francisco</v>
      </c>
      <c r="G649">
        <v>0.07</v>
      </c>
      <c r="H649">
        <v>0.07</v>
      </c>
      <c r="I649">
        <v>1</v>
      </c>
      <c r="J649">
        <v>1</v>
      </c>
      <c r="K649" t="str">
        <v>cpf</v>
      </c>
      <c r="L649">
        <v>0.9299999999999999</v>
      </c>
      <c r="M649">
        <v>0.9299999999999999</v>
      </c>
      <c r="N649" t="str">
        <v>Transferido</v>
      </c>
    </row>
    <row r="650">
      <c r="A650">
        <v>10</v>
      </c>
      <c r="B650">
        <v>45575</v>
      </c>
      <c r="C650" t="str">
        <v>impressao preta</v>
      </c>
      <c r="D650">
        <v>1</v>
      </c>
      <c r="E650" t="str">
        <v>Aleatorio</v>
      </c>
      <c r="G650">
        <v>0.07</v>
      </c>
      <c r="H650">
        <v>0.07</v>
      </c>
      <c r="I650">
        <v>0.5</v>
      </c>
      <c r="J650">
        <v>0.5</v>
      </c>
      <c r="K650" t="str">
        <v>cpf</v>
      </c>
      <c r="L650">
        <v>0.86</v>
      </c>
      <c r="M650">
        <v>0.43</v>
      </c>
      <c r="N650" t="str">
        <v>Transferido</v>
      </c>
    </row>
    <row r="651">
      <c r="A651">
        <v>10</v>
      </c>
      <c r="B651">
        <v>45575</v>
      </c>
      <c r="C651" t="str">
        <v>impressao preta</v>
      </c>
      <c r="D651">
        <v>2</v>
      </c>
      <c r="E651" t="str">
        <v>matheus impressao</v>
      </c>
      <c r="G651">
        <v>0.07</v>
      </c>
      <c r="H651">
        <v>0.14</v>
      </c>
      <c r="I651">
        <v>1</v>
      </c>
      <c r="J651">
        <v>2</v>
      </c>
      <c r="K651" t="str">
        <v>cpf</v>
      </c>
      <c r="L651">
        <v>0.9299999999999999</v>
      </c>
      <c r="M651">
        <v>1.8599999999999999</v>
      </c>
      <c r="N651" t="str">
        <v>Transferido</v>
      </c>
    </row>
    <row r="652">
      <c r="A652">
        <v>10</v>
      </c>
      <c r="B652">
        <v>45576</v>
      </c>
      <c r="C652" t="str">
        <v>Pirulito bigbig</v>
      </c>
      <c r="D652">
        <v>1</v>
      </c>
      <c r="E652" t="str">
        <v>Aleatorio</v>
      </c>
      <c r="G652">
        <v>0.2</v>
      </c>
      <c r="H652">
        <v>0.2</v>
      </c>
      <c r="I652">
        <v>0.5</v>
      </c>
      <c r="J652">
        <v>0.5</v>
      </c>
      <c r="K652" t="str">
        <v>cpf</v>
      </c>
      <c r="L652">
        <v>0.6</v>
      </c>
      <c r="M652">
        <v>0.3</v>
      </c>
      <c r="N652" t="str">
        <v>Transferido</v>
      </c>
    </row>
    <row r="653">
      <c r="A653">
        <v>10</v>
      </c>
      <c r="B653">
        <v>45576</v>
      </c>
      <c r="C653" t="str">
        <v>impressao preta</v>
      </c>
      <c r="D653">
        <v>2</v>
      </c>
      <c r="E653" t="str">
        <v>sonia</v>
      </c>
      <c r="G653">
        <v>0.07</v>
      </c>
      <c r="H653">
        <v>0.14</v>
      </c>
      <c r="I653">
        <v>1</v>
      </c>
      <c r="J653">
        <v>2</v>
      </c>
      <c r="K653" t="str">
        <v>cpf</v>
      </c>
      <c r="L653">
        <v>0.9299999999999999</v>
      </c>
      <c r="M653">
        <v>1.8599999999999999</v>
      </c>
      <c r="N653" t="str">
        <v>Transferido</v>
      </c>
    </row>
    <row r="654">
      <c r="A654">
        <v>10</v>
      </c>
      <c r="B654">
        <v>45576</v>
      </c>
      <c r="C654" t="str">
        <v>Bala trufada</v>
      </c>
      <c r="D654">
        <v>2</v>
      </c>
      <c r="E654" t="str">
        <v>Aleatorio</v>
      </c>
      <c r="G654">
        <v>0.24285714285714285</v>
      </c>
      <c r="H654">
        <v>0.4857142857142857</v>
      </c>
      <c r="I654">
        <v>0.5</v>
      </c>
      <c r="J654">
        <v>1</v>
      </c>
      <c r="K654" t="str">
        <v>cpf</v>
      </c>
      <c r="L654">
        <v>0.5142857142857142</v>
      </c>
      <c r="M654">
        <v>0.5142857142857142</v>
      </c>
      <c r="N654" t="str">
        <v>Transferido</v>
      </c>
    </row>
    <row r="655">
      <c r="A655">
        <v>10</v>
      </c>
      <c r="B655">
        <v>45577</v>
      </c>
      <c r="C655" t="str">
        <v>Fone redmi vermelho</v>
      </c>
      <c r="D655">
        <v>1</v>
      </c>
      <c r="E655" t="str">
        <v>Aleatorio</v>
      </c>
      <c r="G655">
        <v>15</v>
      </c>
      <c r="H655">
        <v>15</v>
      </c>
      <c r="I655">
        <v>50</v>
      </c>
      <c r="J655">
        <v>50</v>
      </c>
      <c r="K655" t="str">
        <v>Cnpj</v>
      </c>
      <c r="L655">
        <v>0.7</v>
      </c>
      <c r="M655">
        <v>35</v>
      </c>
      <c r="N655" t="str">
        <v>Transferido</v>
      </c>
    </row>
    <row r="656">
      <c r="A656">
        <v>10</v>
      </c>
      <c r="B656">
        <v>45579</v>
      </c>
      <c r="C656" t="str">
        <v>Fone Pmcell Fo-15</v>
      </c>
      <c r="D656">
        <v>1</v>
      </c>
      <c r="E656" t="str">
        <v>Aleatorio</v>
      </c>
      <c r="G656">
        <v>9</v>
      </c>
      <c r="H656">
        <v>9</v>
      </c>
      <c r="I656">
        <v>20</v>
      </c>
      <c r="J656">
        <v>20</v>
      </c>
      <c r="K656" t="str">
        <v>cpf</v>
      </c>
      <c r="L656">
        <v>0.55</v>
      </c>
      <c r="M656">
        <v>11</v>
      </c>
      <c r="N656" t="str">
        <v>Transferido</v>
      </c>
    </row>
    <row r="657">
      <c r="A657">
        <v>10</v>
      </c>
      <c r="B657">
        <v>45579</v>
      </c>
      <c r="C657" t="str">
        <v>chip recarregado</v>
      </c>
      <c r="D657">
        <v>1</v>
      </c>
      <c r="E657" t="str">
        <v>Aleatorio</v>
      </c>
      <c r="G657">
        <v>17</v>
      </c>
      <c r="H657">
        <v>17</v>
      </c>
      <c r="I657">
        <v>30</v>
      </c>
      <c r="J657">
        <v>30</v>
      </c>
      <c r="K657" t="str">
        <v>cpf</v>
      </c>
      <c r="L657">
        <v>0.43333333333333335</v>
      </c>
      <c r="M657">
        <v>13</v>
      </c>
      <c r="N657" t="str">
        <v>Transferido</v>
      </c>
    </row>
    <row r="658">
      <c r="A658">
        <v>10</v>
      </c>
      <c r="B658">
        <v>45579</v>
      </c>
      <c r="C658" t="str">
        <v>Jogos PS2</v>
      </c>
      <c r="D658">
        <v>1</v>
      </c>
      <c r="E658" t="str">
        <v>Aleatorio</v>
      </c>
      <c r="G658">
        <v>2.5</v>
      </c>
      <c r="H658">
        <v>2.5</v>
      </c>
      <c r="I658">
        <v>5</v>
      </c>
      <c r="J658">
        <v>5</v>
      </c>
      <c r="K658" t="str">
        <v xml:space="preserve"> </v>
      </c>
      <c r="L658">
        <v>0.5</v>
      </c>
      <c r="M658">
        <v>2.5</v>
      </c>
      <c r="N658" t="str">
        <v>Transferido</v>
      </c>
    </row>
    <row r="659">
      <c r="A659">
        <v>10</v>
      </c>
      <c r="B659">
        <v>45580</v>
      </c>
      <c r="C659" t="str">
        <v>impressao preta</v>
      </c>
      <c r="D659">
        <v>15</v>
      </c>
      <c r="E659" t="str">
        <v>Cliente roberto carlos</v>
      </c>
      <c r="G659">
        <v>0.07</v>
      </c>
      <c r="H659">
        <v>1.05</v>
      </c>
      <c r="I659">
        <v>1</v>
      </c>
      <c r="J659">
        <v>15</v>
      </c>
      <c r="K659" t="str">
        <v>Cnpj</v>
      </c>
      <c r="L659">
        <v>0.9299999999999999</v>
      </c>
      <c r="M659">
        <v>13.95</v>
      </c>
      <c r="N659" t="str">
        <v>Transferido</v>
      </c>
    </row>
    <row r="660">
      <c r="A660">
        <v>10</v>
      </c>
      <c r="B660">
        <v>45580</v>
      </c>
      <c r="C660" t="str">
        <v>impressao preta</v>
      </c>
      <c r="D660">
        <v>3</v>
      </c>
      <c r="E660" t="str">
        <v>cliente nilo</v>
      </c>
      <c r="G660">
        <v>0.07</v>
      </c>
      <c r="H660">
        <v>0.21000000000000002</v>
      </c>
      <c r="I660">
        <v>1</v>
      </c>
      <c r="J660">
        <v>3</v>
      </c>
      <c r="L660">
        <v>0.93</v>
      </c>
      <c r="M660">
        <v>2.79</v>
      </c>
      <c r="N660" t="str">
        <v>Transferido</v>
      </c>
    </row>
    <row r="661">
      <c r="A661">
        <v>10</v>
      </c>
      <c r="B661">
        <v>45580</v>
      </c>
      <c r="C661" t="str">
        <v>Bolinhas hidrogel</v>
      </c>
      <c r="D661">
        <v>2</v>
      </c>
      <c r="E661" t="str">
        <v>Aleatorio</v>
      </c>
      <c r="G661">
        <v>8.333333333333334</v>
      </c>
      <c r="H661">
        <v>16.666666666666668</v>
      </c>
      <c r="I661">
        <v>25</v>
      </c>
      <c r="J661">
        <v>50</v>
      </c>
      <c r="K661" t="str">
        <v>Cnpj</v>
      </c>
      <c r="L661">
        <v>0.6666666666666665</v>
      </c>
      <c r="M661">
        <v>33.33333333333333</v>
      </c>
      <c r="N661" t="str">
        <v>Transferido</v>
      </c>
    </row>
    <row r="662">
      <c r="A662">
        <v>10</v>
      </c>
      <c r="B662">
        <v>45581</v>
      </c>
      <c r="C662" t="str">
        <v>xerox preta</v>
      </c>
      <c r="D662">
        <v>20</v>
      </c>
      <c r="E662" t="str">
        <v>Aleatorio</v>
      </c>
      <c r="G662">
        <v>0.05</v>
      </c>
      <c r="H662">
        <v>1</v>
      </c>
      <c r="I662">
        <v>0.5</v>
      </c>
      <c r="J662">
        <v>10</v>
      </c>
      <c r="K662" t="str">
        <v>cpf</v>
      </c>
      <c r="L662">
        <v>0.9</v>
      </c>
      <c r="M662">
        <v>9</v>
      </c>
      <c r="N662" t="str">
        <v>Transferido</v>
      </c>
    </row>
    <row r="663">
      <c r="A663">
        <v>10</v>
      </c>
      <c r="B663">
        <v>45581</v>
      </c>
      <c r="C663" t="str">
        <v>impressao preta</v>
      </c>
      <c r="D663">
        <v>5</v>
      </c>
      <c r="E663" t="str">
        <v>Aleatorio</v>
      </c>
      <c r="G663">
        <v>0.07</v>
      </c>
      <c r="H663">
        <v>0.35000000000000003</v>
      </c>
      <c r="I663">
        <v>1</v>
      </c>
      <c r="J663">
        <v>5</v>
      </c>
      <c r="K663" t="str">
        <v>cpf</v>
      </c>
      <c r="L663">
        <v>0.93</v>
      </c>
      <c r="M663">
        <v>4.65</v>
      </c>
      <c r="N663" t="str">
        <v>Transferido</v>
      </c>
    </row>
    <row r="664">
      <c r="A664">
        <v>10</v>
      </c>
      <c r="B664">
        <v>45581</v>
      </c>
      <c r="C664" t="str">
        <v>impressao preta</v>
      </c>
      <c r="D664">
        <v>3</v>
      </c>
      <c r="E664" t="str">
        <v>Aleatorio</v>
      </c>
      <c r="G664">
        <v>0.07</v>
      </c>
      <c r="H664">
        <v>0.21000000000000002</v>
      </c>
      <c r="I664">
        <v>1</v>
      </c>
      <c r="J664">
        <v>3</v>
      </c>
      <c r="K664" t="str">
        <v>Cnpj</v>
      </c>
      <c r="L664">
        <v>0.93</v>
      </c>
      <c r="M664">
        <v>2.79</v>
      </c>
      <c r="N664" t="str">
        <v>Transferido</v>
      </c>
    </row>
    <row r="665">
      <c r="A665">
        <v>10</v>
      </c>
      <c r="B665">
        <v>45582</v>
      </c>
      <c r="C665" t="str">
        <v>Fone Pmcell Fo-11</v>
      </c>
      <c r="D665">
        <v>1</v>
      </c>
      <c r="E665" t="str">
        <v>mae hugo</v>
      </c>
      <c r="G665">
        <v>3.5</v>
      </c>
      <c r="H665">
        <v>3.5</v>
      </c>
      <c r="I665">
        <v>10</v>
      </c>
      <c r="J665">
        <v>10</v>
      </c>
      <c r="K665" t="str">
        <v>cpf</v>
      </c>
      <c r="L665">
        <v>0.65</v>
      </c>
      <c r="M665">
        <v>6.5</v>
      </c>
      <c r="N665" t="str">
        <v>Transferido</v>
      </c>
    </row>
    <row r="666">
      <c r="A666">
        <v>10</v>
      </c>
      <c r="B666">
        <v>45583</v>
      </c>
      <c r="C666" t="str">
        <v>impressao preta</v>
      </c>
      <c r="D666">
        <v>3</v>
      </c>
      <c r="E666" t="str">
        <v>sonia</v>
      </c>
      <c r="G666">
        <v>0.07</v>
      </c>
      <c r="H666">
        <v>0.21000000000000002</v>
      </c>
      <c r="I666">
        <v>1</v>
      </c>
      <c r="J666">
        <v>3</v>
      </c>
      <c r="K666" t="str">
        <v>cpf</v>
      </c>
      <c r="L666">
        <v>0.93</v>
      </c>
      <c r="M666">
        <v>2.79</v>
      </c>
      <c r="N666" t="str">
        <v>Transferido</v>
      </c>
    </row>
    <row r="667">
      <c r="A667">
        <v>10</v>
      </c>
      <c r="B667">
        <v>45583</v>
      </c>
      <c r="C667" t="str">
        <v>impressao preta</v>
      </c>
      <c r="D667">
        <v>5</v>
      </c>
      <c r="E667" t="str">
        <v>Aleatorio</v>
      </c>
      <c r="G667">
        <v>0.07</v>
      </c>
      <c r="H667">
        <v>0.35000000000000003</v>
      </c>
      <c r="I667">
        <v>1</v>
      </c>
      <c r="J667">
        <v>5</v>
      </c>
      <c r="K667" t="str">
        <v>cpf</v>
      </c>
      <c r="L667">
        <v>0.93</v>
      </c>
      <c r="M667">
        <v>4.65</v>
      </c>
      <c r="N667" t="str">
        <v>Transferido</v>
      </c>
    </row>
    <row r="668">
      <c r="A668">
        <v>10</v>
      </c>
      <c r="B668">
        <v>45583</v>
      </c>
      <c r="C668" t="str">
        <v>Carteira Pequena</v>
      </c>
      <c r="D668">
        <v>1</v>
      </c>
      <c r="E668" t="str">
        <v>Aleatorio</v>
      </c>
      <c r="G668">
        <v>2.5</v>
      </c>
      <c r="H668">
        <v>2.5</v>
      </c>
      <c r="I668">
        <v>10</v>
      </c>
      <c r="J668">
        <v>10</v>
      </c>
      <c r="L668">
        <v>0.75</v>
      </c>
      <c r="M668">
        <v>7.5</v>
      </c>
      <c r="N668" t="str">
        <v>Transferido</v>
      </c>
    </row>
    <row r="669">
      <c r="A669">
        <v>10</v>
      </c>
      <c r="B669">
        <v>45583</v>
      </c>
      <c r="C669" t="str">
        <v>Pistola de bolhas de sabao</v>
      </c>
      <c r="D669">
        <v>1</v>
      </c>
      <c r="E669" t="str">
        <v>Aleatorio</v>
      </c>
      <c r="G669">
        <v>30</v>
      </c>
      <c r="H669">
        <v>30</v>
      </c>
      <c r="I669">
        <v>40</v>
      </c>
      <c r="J669">
        <v>40</v>
      </c>
      <c r="L669">
        <v>0.25</v>
      </c>
      <c r="M669">
        <v>10</v>
      </c>
      <c r="N669" t="str">
        <v>Ainda não</v>
      </c>
    </row>
    <row r="670">
      <c r="A670">
        <v>10</v>
      </c>
      <c r="B670">
        <v>45584</v>
      </c>
      <c r="C670" t="str">
        <v xml:space="preserve">Cabo displayport </v>
      </c>
      <c r="D670">
        <v>1</v>
      </c>
      <c r="E670" t="str">
        <v>Aleatorio</v>
      </c>
      <c r="G670">
        <v>10</v>
      </c>
      <c r="H670">
        <v>10</v>
      </c>
      <c r="I670">
        <v>30</v>
      </c>
      <c r="J670">
        <v>30</v>
      </c>
      <c r="K670" t="str">
        <v>Cnpj</v>
      </c>
      <c r="L670">
        <v>0.6666666666666666</v>
      </c>
      <c r="M670">
        <v>20</v>
      </c>
      <c r="N670" t="str">
        <v>Transferido</v>
      </c>
    </row>
    <row r="671">
      <c r="A671">
        <v>10</v>
      </c>
      <c r="B671">
        <v>45586</v>
      </c>
      <c r="C671" t="str">
        <v>impressao preta</v>
      </c>
      <c r="D671">
        <v>5</v>
      </c>
      <c r="E671" t="str">
        <v>Aleatorio</v>
      </c>
      <c r="G671">
        <v>0.07</v>
      </c>
      <c r="H671">
        <v>0.35000000000000003</v>
      </c>
      <c r="I671">
        <v>1</v>
      </c>
      <c r="J671">
        <v>5</v>
      </c>
      <c r="K671" t="str">
        <v>cpf</v>
      </c>
      <c r="L671">
        <v>0.93</v>
      </c>
      <c r="M671">
        <v>4.65</v>
      </c>
      <c r="N671" t="str">
        <v>Transferido</v>
      </c>
    </row>
    <row r="672">
      <c r="A672">
        <v>10</v>
      </c>
      <c r="B672">
        <v>45586</v>
      </c>
      <c r="C672" t="str">
        <v>Extensao 12 portas</v>
      </c>
      <c r="D672">
        <v>1</v>
      </c>
      <c r="E672" t="str">
        <v>Alexandre</v>
      </c>
      <c r="G672">
        <v>60</v>
      </c>
      <c r="H672">
        <v>60</v>
      </c>
      <c r="I672">
        <v>100</v>
      </c>
      <c r="J672">
        <v>100</v>
      </c>
      <c r="K672" t="str">
        <v>cpf</v>
      </c>
      <c r="L672">
        <v>0.4</v>
      </c>
      <c r="M672">
        <v>40</v>
      </c>
      <c r="N672" t="str">
        <v>Transferido</v>
      </c>
    </row>
    <row r="673">
      <c r="A673">
        <v>10</v>
      </c>
      <c r="B673">
        <v>45586</v>
      </c>
      <c r="C673" t="str">
        <v>Serviço Aleatorio</v>
      </c>
      <c r="D673">
        <v>1</v>
      </c>
      <c r="E673" t="str">
        <v>joao celular</v>
      </c>
      <c r="G673">
        <v>0</v>
      </c>
      <c r="H673">
        <v>0</v>
      </c>
      <c r="I673">
        <v>30</v>
      </c>
      <c r="J673">
        <v>30</v>
      </c>
      <c r="L673">
        <v>1</v>
      </c>
      <c r="M673">
        <v>30</v>
      </c>
      <c r="N673" t="str">
        <v>Transferido</v>
      </c>
    </row>
    <row r="674">
      <c r="A674">
        <v>10</v>
      </c>
      <c r="B674">
        <v>45586</v>
      </c>
      <c r="C674" t="str">
        <v>impressao preta</v>
      </c>
      <c r="D674">
        <v>3</v>
      </c>
      <c r="E674" t="str">
        <v>senhor loja</v>
      </c>
      <c r="G674">
        <v>0.07</v>
      </c>
      <c r="H674">
        <v>0.21000000000000002</v>
      </c>
      <c r="I674">
        <v>1</v>
      </c>
      <c r="J674">
        <v>3</v>
      </c>
      <c r="K674" t="str">
        <v>cpf</v>
      </c>
      <c r="L674">
        <v>0.93</v>
      </c>
      <c r="M674">
        <v>2.79</v>
      </c>
      <c r="N674" t="str">
        <v>Transferido</v>
      </c>
    </row>
    <row r="675">
      <c r="A675">
        <v>10</v>
      </c>
      <c r="B675">
        <v>45587</v>
      </c>
      <c r="C675" t="str">
        <v>Fone de ouvido m10</v>
      </c>
      <c r="D675">
        <v>1</v>
      </c>
      <c r="E675" t="str">
        <v>Aleatorio</v>
      </c>
      <c r="G675">
        <v>17</v>
      </c>
      <c r="H675">
        <v>17</v>
      </c>
      <c r="I675">
        <v>48.28</v>
      </c>
      <c r="J675">
        <v>48.28</v>
      </c>
      <c r="K675" t="str">
        <v>Cnpj</v>
      </c>
      <c r="L675">
        <v>0.647887323943662</v>
      </c>
      <c r="M675">
        <v>31.28</v>
      </c>
      <c r="N675" t="str">
        <v>Transferido</v>
      </c>
    </row>
    <row r="676">
      <c r="A676">
        <v>10</v>
      </c>
      <c r="B676">
        <v>45587</v>
      </c>
      <c r="C676" t="str">
        <v>impressao preta</v>
      </c>
      <c r="D676">
        <v>8</v>
      </c>
      <c r="E676" t="str">
        <v>mae carol</v>
      </c>
      <c r="G676">
        <v>0.07</v>
      </c>
      <c r="H676">
        <v>0.56</v>
      </c>
      <c r="I676">
        <v>1</v>
      </c>
      <c r="J676">
        <v>8</v>
      </c>
      <c r="K676" t="str">
        <v>cpf</v>
      </c>
      <c r="L676">
        <v>0.9299999999999999</v>
      </c>
      <c r="M676">
        <v>7.4399999999999995</v>
      </c>
      <c r="N676" t="str">
        <v>Transferido</v>
      </c>
    </row>
    <row r="677">
      <c r="A677">
        <v>10</v>
      </c>
      <c r="B677">
        <v>45587</v>
      </c>
      <c r="C677" t="str">
        <v>impressao preta</v>
      </c>
      <c r="D677">
        <v>2</v>
      </c>
      <c r="E677" t="str">
        <v>Rafael amigo</v>
      </c>
      <c r="G677">
        <v>0.07</v>
      </c>
      <c r="H677">
        <v>0.14</v>
      </c>
      <c r="I677">
        <v>1</v>
      </c>
      <c r="J677">
        <v>2</v>
      </c>
      <c r="K677" t="str">
        <v>cpf</v>
      </c>
      <c r="L677">
        <v>0.9299999999999999</v>
      </c>
      <c r="M677">
        <v>1.8599999999999999</v>
      </c>
      <c r="N677" t="str">
        <v>Transferido</v>
      </c>
    </row>
    <row r="678">
      <c r="A678">
        <v>10</v>
      </c>
      <c r="B678">
        <v>45588</v>
      </c>
      <c r="C678" t="str">
        <v>Serviço Aleatorio</v>
      </c>
      <c r="D678">
        <v>1</v>
      </c>
      <c r="E678" t="str">
        <v>Aleatorio</v>
      </c>
      <c r="G678">
        <v>0</v>
      </c>
      <c r="H678">
        <v>0</v>
      </c>
      <c r="I678">
        <v>30</v>
      </c>
      <c r="J678">
        <v>30</v>
      </c>
      <c r="K678" t="str">
        <v>cpf</v>
      </c>
      <c r="L678">
        <v>1</v>
      </c>
      <c r="M678">
        <v>30</v>
      </c>
      <c r="N678" t="str">
        <v>Transferido</v>
      </c>
    </row>
    <row r="679">
      <c r="A679">
        <v>10</v>
      </c>
      <c r="B679">
        <v>45588</v>
      </c>
      <c r="C679" t="str">
        <v>Carregador cabeça 20w</v>
      </c>
      <c r="D679">
        <v>1</v>
      </c>
      <c r="E679" t="str">
        <v>Aleatorio</v>
      </c>
      <c r="G679">
        <v>11</v>
      </c>
      <c r="H679">
        <v>11</v>
      </c>
      <c r="I679">
        <v>30</v>
      </c>
      <c r="J679">
        <v>30</v>
      </c>
      <c r="K679" t="str">
        <v>cpf</v>
      </c>
      <c r="L679">
        <v>0.6333333333333333</v>
      </c>
      <c r="M679">
        <v>19</v>
      </c>
      <c r="N679" t="str">
        <v>Transferido</v>
      </c>
    </row>
    <row r="680">
      <c r="A680">
        <v>10</v>
      </c>
      <c r="B680">
        <v>45589</v>
      </c>
      <c r="C680" t="str">
        <v>pilha R6 AAA</v>
      </c>
      <c r="D680">
        <v>1</v>
      </c>
      <c r="E680" t="str">
        <v>remedio</v>
      </c>
      <c r="G680">
        <v>2.5</v>
      </c>
      <c r="H680">
        <v>2.5</v>
      </c>
      <c r="I680">
        <v>5</v>
      </c>
      <c r="J680">
        <v>5</v>
      </c>
      <c r="L680">
        <v>0.5</v>
      </c>
      <c r="M680">
        <v>2.5</v>
      </c>
      <c r="N680" t="str">
        <v>Transferido</v>
      </c>
    </row>
    <row r="681">
      <c r="A681">
        <v>10</v>
      </c>
      <c r="B681">
        <v>45591</v>
      </c>
      <c r="C681" t="str">
        <v>impressao colorida</v>
      </c>
      <c r="D681">
        <v>1</v>
      </c>
      <c r="E681" t="str">
        <v>Aleatorio</v>
      </c>
      <c r="G681">
        <v>0.05</v>
      </c>
      <c r="H681">
        <v>0.05</v>
      </c>
      <c r="I681">
        <v>5</v>
      </c>
      <c r="J681">
        <v>5</v>
      </c>
      <c r="K681" t="str">
        <v>cpf</v>
      </c>
      <c r="L681">
        <v>0.99</v>
      </c>
      <c r="M681">
        <v>4.95</v>
      </c>
      <c r="N681" t="str">
        <v>Transferido</v>
      </c>
    </row>
    <row r="682">
      <c r="A682">
        <v>10</v>
      </c>
      <c r="B682">
        <v>45593</v>
      </c>
      <c r="C682" t="str">
        <v>Serviço Aleatorio</v>
      </c>
      <c r="D682">
        <v>1</v>
      </c>
      <c r="E682" t="str">
        <v>Aleatorio</v>
      </c>
      <c r="G682">
        <v>0</v>
      </c>
      <c r="H682">
        <v>0</v>
      </c>
      <c r="I682">
        <v>10</v>
      </c>
      <c r="J682">
        <v>10</v>
      </c>
      <c r="K682" t="str">
        <v>Cnpj</v>
      </c>
      <c r="L682">
        <v>1</v>
      </c>
      <c r="M682">
        <v>10</v>
      </c>
      <c r="N682" t="str">
        <v>Transferido</v>
      </c>
    </row>
    <row r="683">
      <c r="A683">
        <v>10</v>
      </c>
      <c r="B683">
        <v>45594</v>
      </c>
      <c r="C683" t="str">
        <v>xerox preta</v>
      </c>
      <c r="D683">
        <v>1</v>
      </c>
      <c r="E683" t="str">
        <v>Aleatorio</v>
      </c>
      <c r="G683">
        <v>0.05</v>
      </c>
      <c r="H683">
        <v>0.05</v>
      </c>
      <c r="I683">
        <v>0.5</v>
      </c>
      <c r="J683">
        <v>0.5</v>
      </c>
      <c r="K683" t="str">
        <v>cpf</v>
      </c>
      <c r="L683">
        <v>0.9</v>
      </c>
      <c r="M683">
        <v>0.45</v>
      </c>
      <c r="N683" t="str">
        <v>Transferido</v>
      </c>
    </row>
    <row r="684">
      <c r="A684">
        <v>10</v>
      </c>
      <c r="B684">
        <v>45595</v>
      </c>
      <c r="C684" t="str">
        <v>Fone De Ouvido Lelong Le-02</v>
      </c>
      <c r="D684">
        <v>1</v>
      </c>
      <c r="E684" t="str">
        <v>Gustavo projeçao</v>
      </c>
      <c r="G684">
        <v>9</v>
      </c>
      <c r="H684">
        <v>9</v>
      </c>
      <c r="I684">
        <v>30</v>
      </c>
      <c r="J684">
        <v>30</v>
      </c>
      <c r="K684" t="str">
        <v>cpf</v>
      </c>
      <c r="L684">
        <v>0.7</v>
      </c>
      <c r="M684">
        <v>21</v>
      </c>
      <c r="N684" t="str">
        <v>Transferido</v>
      </c>
    </row>
    <row r="685">
      <c r="A685">
        <v>10</v>
      </c>
      <c r="B685">
        <v>45595</v>
      </c>
      <c r="C685" t="str">
        <v>Powerbank 20k gold</v>
      </c>
      <c r="D685">
        <v>1</v>
      </c>
      <c r="E685" t="str">
        <v>Gustavo projeçao</v>
      </c>
      <c r="G685">
        <v>75</v>
      </c>
      <c r="H685">
        <v>75</v>
      </c>
      <c r="I685">
        <v>135</v>
      </c>
      <c r="J685">
        <v>135</v>
      </c>
      <c r="K685" t="str">
        <v>cpf</v>
      </c>
      <c r="L685">
        <v>0.4444444444444444</v>
      </c>
      <c r="M685">
        <v>60</v>
      </c>
      <c r="N685" t="str">
        <v>Transferido</v>
      </c>
    </row>
    <row r="686">
      <c r="A686">
        <v>10</v>
      </c>
      <c r="B686">
        <v>45595</v>
      </c>
      <c r="C686" t="str">
        <v>impressao preta</v>
      </c>
      <c r="D686">
        <v>4</v>
      </c>
      <c r="E686" t="str">
        <v>mae carol</v>
      </c>
      <c r="G686">
        <v>0.07</v>
      </c>
      <c r="H686">
        <v>0.28</v>
      </c>
      <c r="I686">
        <v>1</v>
      </c>
      <c r="J686">
        <v>4</v>
      </c>
      <c r="K686" t="str">
        <v>cpf</v>
      </c>
      <c r="L686">
        <v>0.9299999999999999</v>
      </c>
      <c r="M686">
        <v>3.7199999999999998</v>
      </c>
      <c r="N686" t="str">
        <v>Transferido</v>
      </c>
    </row>
    <row r="687">
      <c r="A687">
        <v>10</v>
      </c>
      <c r="B687">
        <v>45596</v>
      </c>
      <c r="C687" t="str">
        <v>impressao preta</v>
      </c>
      <c r="D687">
        <v>1</v>
      </c>
      <c r="E687" t="str">
        <v>elvis</v>
      </c>
      <c r="G687">
        <v>0.07</v>
      </c>
      <c r="H687">
        <v>0.07</v>
      </c>
      <c r="I687">
        <v>2</v>
      </c>
      <c r="J687">
        <v>2</v>
      </c>
      <c r="K687" t="str">
        <v>cpf</v>
      </c>
      <c r="L687">
        <v>0.965</v>
      </c>
      <c r="M687">
        <v>1.93</v>
      </c>
      <c r="N687" t="str">
        <v>Transferido</v>
      </c>
    </row>
    <row r="688">
      <c r="A688">
        <v>11</v>
      </c>
      <c r="B688">
        <v>45598</v>
      </c>
      <c r="C688" t="str">
        <v>Globo de luz  sem controle</v>
      </c>
      <c r="D688">
        <v>1</v>
      </c>
      <c r="E688" t="str">
        <v>cliente caio</v>
      </c>
      <c r="G688">
        <v>30</v>
      </c>
      <c r="H688">
        <v>30</v>
      </c>
      <c r="I688">
        <v>70</v>
      </c>
      <c r="J688">
        <v>70</v>
      </c>
      <c r="K688" t="str">
        <v>cpf</v>
      </c>
      <c r="L688">
        <v>0.5714285714285714</v>
      </c>
      <c r="M688">
        <v>40</v>
      </c>
      <c r="N688" t="str">
        <v>Transferido</v>
      </c>
    </row>
    <row r="689">
      <c r="A689">
        <v>11</v>
      </c>
      <c r="B689">
        <v>45598</v>
      </c>
      <c r="C689" t="str">
        <v>Serviço Aleatorio</v>
      </c>
      <c r="D689">
        <v>1</v>
      </c>
      <c r="E689" t="str">
        <v>amigo rafael</v>
      </c>
      <c r="G689">
        <v>0</v>
      </c>
      <c r="H689">
        <v>0</v>
      </c>
      <c r="I689">
        <v>67</v>
      </c>
      <c r="J689">
        <v>67</v>
      </c>
      <c r="K689" t="str">
        <v>cpf</v>
      </c>
      <c r="L689">
        <v>1</v>
      </c>
      <c r="M689">
        <v>67</v>
      </c>
      <c r="N689" t="str">
        <v>Transferido</v>
      </c>
    </row>
    <row r="690">
      <c r="A690">
        <v>11</v>
      </c>
      <c r="B690">
        <v>45600</v>
      </c>
      <c r="C690" t="str">
        <v>Capinha</v>
      </c>
      <c r="D690">
        <v>1</v>
      </c>
      <c r="E690" t="str">
        <v>sonia</v>
      </c>
      <c r="G690">
        <v>3</v>
      </c>
      <c r="H690">
        <v>3</v>
      </c>
      <c r="I690">
        <v>10</v>
      </c>
      <c r="J690">
        <v>10</v>
      </c>
      <c r="K690" t="str">
        <v>cpf</v>
      </c>
      <c r="L690">
        <v>0.7</v>
      </c>
      <c r="M690">
        <v>7</v>
      </c>
      <c r="N690" t="str">
        <v>Transferido</v>
      </c>
    </row>
    <row r="691">
      <c r="A691">
        <v>11</v>
      </c>
      <c r="B691">
        <v>45600</v>
      </c>
      <c r="C691" t="str">
        <v>Pelicula Privacidade</v>
      </c>
      <c r="D691">
        <v>1</v>
      </c>
      <c r="E691" t="str">
        <v>sonia</v>
      </c>
      <c r="G691">
        <v>6</v>
      </c>
      <c r="H691">
        <v>6</v>
      </c>
      <c r="I691">
        <v>20</v>
      </c>
      <c r="J691">
        <v>20</v>
      </c>
      <c r="K691" t="str">
        <v>cpf</v>
      </c>
      <c r="L691">
        <v>0.7</v>
      </c>
      <c r="M691">
        <v>14</v>
      </c>
      <c r="N691" t="str">
        <v>Transferido</v>
      </c>
    </row>
    <row r="692">
      <c r="A692">
        <v>11</v>
      </c>
      <c r="B692">
        <v>45600</v>
      </c>
      <c r="C692" t="str">
        <v>impressao preta</v>
      </c>
      <c r="D692">
        <v>3</v>
      </c>
      <c r="E692" t="str">
        <v>mae carol</v>
      </c>
      <c r="G692">
        <v>0.07</v>
      </c>
      <c r="H692">
        <v>0.21000000000000002</v>
      </c>
      <c r="I692">
        <v>1</v>
      </c>
      <c r="J692">
        <v>3</v>
      </c>
      <c r="K692" t="str">
        <v>cpf</v>
      </c>
      <c r="L692">
        <v>0.93</v>
      </c>
      <c r="M692">
        <v>2.79</v>
      </c>
      <c r="N692" t="str">
        <v>Transferido</v>
      </c>
    </row>
    <row r="693">
      <c r="A693">
        <v>11</v>
      </c>
      <c r="B693">
        <v>45601</v>
      </c>
      <c r="C693" t="str">
        <v>impressao preta</v>
      </c>
      <c r="D693">
        <v>12</v>
      </c>
      <c r="E693" t="str">
        <v>Cliente mateus</v>
      </c>
      <c r="G693">
        <v>0.07</v>
      </c>
      <c r="H693">
        <v>0.8400000000000001</v>
      </c>
      <c r="I693">
        <v>1</v>
      </c>
      <c r="J693">
        <v>12</v>
      </c>
      <c r="K693" t="str">
        <v>cpf</v>
      </c>
      <c r="L693">
        <v>0.93</v>
      </c>
      <c r="M693">
        <v>11.16</v>
      </c>
      <c r="N693" t="str">
        <v>Transferido</v>
      </c>
    </row>
    <row r="694">
      <c r="A694">
        <v>11</v>
      </c>
      <c r="B694">
        <v>45602</v>
      </c>
      <c r="C694" t="str">
        <v>Caixa de som JBL GO3</v>
      </c>
      <c r="D694">
        <v>1</v>
      </c>
      <c r="E694" t="str">
        <v>remedio</v>
      </c>
      <c r="G694">
        <v>35</v>
      </c>
      <c r="H694">
        <v>35</v>
      </c>
      <c r="I694">
        <v>60</v>
      </c>
      <c r="J694">
        <v>60</v>
      </c>
      <c r="L694">
        <v>0.4166666666666667</v>
      </c>
      <c r="M694">
        <v>25</v>
      </c>
      <c r="N694" t="str">
        <v>Transferido</v>
      </c>
    </row>
    <row r="695">
      <c r="A695">
        <v>11</v>
      </c>
      <c r="B695">
        <v>45602</v>
      </c>
      <c r="C695" t="str">
        <v>Jogos PS2</v>
      </c>
      <c r="D695">
        <v>3</v>
      </c>
      <c r="E695" t="str">
        <v>Aleatorio</v>
      </c>
      <c r="G695">
        <v>2.5</v>
      </c>
      <c r="H695">
        <v>7.5</v>
      </c>
      <c r="I695">
        <v>5</v>
      </c>
      <c r="J695">
        <v>15</v>
      </c>
      <c r="K695" t="str">
        <v>cpf</v>
      </c>
      <c r="L695">
        <v>0.5</v>
      </c>
      <c r="M695">
        <v>7.5</v>
      </c>
      <c r="N695" t="str">
        <v>Transferido</v>
      </c>
    </row>
    <row r="696">
      <c r="A696">
        <v>11</v>
      </c>
      <c r="B696">
        <v>45602</v>
      </c>
      <c r="C696" t="str">
        <v>impressao preta</v>
      </c>
      <c r="D696">
        <v>1</v>
      </c>
      <c r="E696" t="str">
        <v>Aleatorio</v>
      </c>
      <c r="G696">
        <v>0.07</v>
      </c>
      <c r="H696">
        <v>0.07</v>
      </c>
      <c r="I696">
        <v>1</v>
      </c>
      <c r="J696">
        <v>1</v>
      </c>
      <c r="K696" t="str">
        <v>cpf</v>
      </c>
      <c r="L696">
        <v>0.9299999999999999</v>
      </c>
      <c r="M696">
        <v>0.9299999999999999</v>
      </c>
      <c r="N696" t="str">
        <v>Transferido</v>
      </c>
    </row>
    <row r="697">
      <c r="A697">
        <v>11</v>
      </c>
      <c r="B697">
        <v>45602</v>
      </c>
      <c r="C697" t="str">
        <v>escova de cabelos</v>
      </c>
      <c r="D697">
        <v>1</v>
      </c>
      <c r="E697" t="str">
        <v>wn celulares</v>
      </c>
      <c r="G697" t="str">
        <v>0</v>
      </c>
      <c r="H697">
        <v>125</v>
      </c>
      <c r="I697">
        <v>125</v>
      </c>
      <c r="J697">
        <v>125</v>
      </c>
      <c r="L697">
        <v>0</v>
      </c>
      <c r="M697">
        <v>0</v>
      </c>
      <c r="N697" t="str">
        <v>Transferido</v>
      </c>
    </row>
    <row r="698">
      <c r="A698">
        <v>11</v>
      </c>
      <c r="B698">
        <v>45603</v>
      </c>
      <c r="C698" t="str">
        <v>chip recarregado</v>
      </c>
      <c r="D698">
        <v>1</v>
      </c>
      <c r="E698" t="str">
        <v>Aleatorio</v>
      </c>
      <c r="G698">
        <v>17</v>
      </c>
      <c r="H698">
        <v>17</v>
      </c>
      <c r="I698">
        <v>30</v>
      </c>
      <c r="J698">
        <v>30</v>
      </c>
      <c r="L698">
        <v>0.43333333333333335</v>
      </c>
      <c r="M698">
        <v>13</v>
      </c>
      <c r="N698" t="str">
        <v>Transferido</v>
      </c>
    </row>
    <row r="699">
      <c r="A699">
        <v>11</v>
      </c>
      <c r="B699">
        <v>45604</v>
      </c>
      <c r="C699" t="str">
        <v>chip recarregado</v>
      </c>
      <c r="D699">
        <v>1</v>
      </c>
      <c r="E699" t="str">
        <v>Aleatorio</v>
      </c>
      <c r="G699">
        <v>17</v>
      </c>
      <c r="H699">
        <v>17</v>
      </c>
      <c r="I699">
        <v>30</v>
      </c>
      <c r="J699">
        <v>30</v>
      </c>
      <c r="L699">
        <v>0.43333333333333335</v>
      </c>
      <c r="M699">
        <v>13</v>
      </c>
      <c r="N699" t="str">
        <v>Transferido</v>
      </c>
    </row>
    <row r="700">
      <c r="A700">
        <v>11</v>
      </c>
      <c r="B700">
        <v>45605</v>
      </c>
      <c r="C700" t="str">
        <v>Serviço Aleatorio</v>
      </c>
      <c r="D700">
        <v>1</v>
      </c>
      <c r="E700" t="str">
        <v>Aleatorio</v>
      </c>
      <c r="G700">
        <v>0</v>
      </c>
      <c r="H700">
        <v>0</v>
      </c>
      <c r="I700">
        <v>65</v>
      </c>
      <c r="J700">
        <v>65</v>
      </c>
      <c r="L700">
        <v>1</v>
      </c>
      <c r="M700">
        <v>65</v>
      </c>
      <c r="N700" t="str">
        <v>Transferido</v>
      </c>
    </row>
    <row r="701">
      <c r="A701">
        <v>11</v>
      </c>
      <c r="B701">
        <v>45605</v>
      </c>
      <c r="C701" t="str">
        <v>impressao preta</v>
      </c>
      <c r="D701">
        <v>1</v>
      </c>
      <c r="E701" t="str">
        <v>Aleatorio</v>
      </c>
      <c r="G701">
        <v>0.07</v>
      </c>
      <c r="H701">
        <v>0.07</v>
      </c>
      <c r="I701">
        <v>1</v>
      </c>
      <c r="J701">
        <v>1</v>
      </c>
      <c r="L701">
        <v>0.9299999999999999</v>
      </c>
      <c r="M701">
        <v>0.9299999999999999</v>
      </c>
      <c r="N701" t="str">
        <v>Transferido</v>
      </c>
    </row>
    <row r="702">
      <c r="A702">
        <v>11</v>
      </c>
      <c r="B702">
        <v>45605</v>
      </c>
      <c r="C702" t="str">
        <v>Capa de chuva</v>
      </c>
      <c r="D702">
        <v>1</v>
      </c>
      <c r="E702" t="str">
        <v>magdar</v>
      </c>
      <c r="G702">
        <v>7</v>
      </c>
      <c r="H702">
        <v>7</v>
      </c>
      <c r="I702">
        <v>15</v>
      </c>
      <c r="J702">
        <v>15</v>
      </c>
      <c r="L702">
        <v>0.5333333333333333</v>
      </c>
      <c r="M702">
        <v>8</v>
      </c>
      <c r="N702" t="str">
        <v>Transferido</v>
      </c>
    </row>
    <row r="703">
      <c r="A703">
        <v>11</v>
      </c>
      <c r="B703">
        <v>45605</v>
      </c>
      <c r="C703" t="str">
        <v>Serviço Aleatorio</v>
      </c>
      <c r="D703">
        <v>1</v>
      </c>
      <c r="E703" t="str">
        <v>joao celular</v>
      </c>
      <c r="G703">
        <v>0</v>
      </c>
      <c r="H703">
        <v>0</v>
      </c>
      <c r="I703">
        <v>30</v>
      </c>
      <c r="J703">
        <v>30</v>
      </c>
      <c r="L703">
        <v>1</v>
      </c>
      <c r="M703">
        <v>30</v>
      </c>
      <c r="N703" t="str">
        <v>Transferido</v>
      </c>
    </row>
    <row r="704">
      <c r="A704">
        <v>11</v>
      </c>
      <c r="B704">
        <v>45605</v>
      </c>
      <c r="C704" t="str">
        <v>Cabo v8 4.8 max H72-1</v>
      </c>
      <c r="D704">
        <v>1</v>
      </c>
      <c r="E704" t="str">
        <v>Aleatorio</v>
      </c>
      <c r="G704">
        <v>4.5</v>
      </c>
      <c r="H704">
        <v>4.5</v>
      </c>
      <c r="I704">
        <v>10</v>
      </c>
      <c r="J704">
        <v>10</v>
      </c>
      <c r="L704">
        <v>0.55</v>
      </c>
      <c r="M704">
        <v>5.5</v>
      </c>
      <c r="N704" t="str">
        <v>Transferido</v>
      </c>
    </row>
    <row r="705">
      <c r="A705">
        <v>11</v>
      </c>
      <c r="B705">
        <v>45607</v>
      </c>
      <c r="C705" t="str">
        <v>impressao preta</v>
      </c>
      <c r="D705">
        <v>1</v>
      </c>
      <c r="E705" t="str">
        <v>senhor loja</v>
      </c>
      <c r="G705">
        <v>0.07</v>
      </c>
      <c r="H705">
        <v>0.07</v>
      </c>
      <c r="I705">
        <v>1</v>
      </c>
      <c r="J705">
        <v>1</v>
      </c>
      <c r="L705">
        <v>0.9299999999999999</v>
      </c>
      <c r="M705">
        <v>0.9299999999999999</v>
      </c>
      <c r="N705" t="str">
        <v>Transferido</v>
      </c>
    </row>
    <row r="706">
      <c r="A706">
        <v>11</v>
      </c>
      <c r="B706">
        <v>45607</v>
      </c>
      <c r="C706" t="str">
        <v>Cabo v8 4.8 max H72-1</v>
      </c>
      <c r="D706">
        <v>1</v>
      </c>
      <c r="E706" t="str">
        <v>Gheisa</v>
      </c>
      <c r="G706">
        <v>4.5</v>
      </c>
      <c r="H706">
        <v>4.5</v>
      </c>
      <c r="I706">
        <v>10</v>
      </c>
      <c r="J706">
        <v>10</v>
      </c>
      <c r="L706">
        <v>0.55</v>
      </c>
      <c r="M706">
        <v>5.5</v>
      </c>
      <c r="N706" t="str">
        <v>Transferido</v>
      </c>
    </row>
    <row r="707">
      <c r="A707">
        <v>11</v>
      </c>
      <c r="B707">
        <v>45607</v>
      </c>
      <c r="C707" t="str">
        <v>Cabo Inova Tc Cbo-12223</v>
      </c>
      <c r="D707">
        <v>1</v>
      </c>
      <c r="E707" t="str">
        <v>Gheisa</v>
      </c>
      <c r="G707">
        <v>6</v>
      </c>
      <c r="H707">
        <v>6</v>
      </c>
      <c r="I707">
        <v>25</v>
      </c>
      <c r="J707">
        <v>25</v>
      </c>
      <c r="L707">
        <v>0.76</v>
      </c>
      <c r="M707">
        <v>19</v>
      </c>
      <c r="N707" t="str">
        <v>Transferido</v>
      </c>
    </row>
    <row r="708">
      <c r="A708">
        <v>11</v>
      </c>
      <c r="B708">
        <v>45608</v>
      </c>
      <c r="C708" t="str">
        <v>Pelicula Privacidade</v>
      </c>
      <c r="D708">
        <v>2</v>
      </c>
      <c r="E708" t="str">
        <v>marcellin</v>
      </c>
      <c r="G708">
        <v>6</v>
      </c>
      <c r="H708">
        <v>12</v>
      </c>
      <c r="I708">
        <v>15</v>
      </c>
      <c r="J708">
        <v>30</v>
      </c>
      <c r="L708">
        <v>0.6</v>
      </c>
      <c r="M708">
        <v>18</v>
      </c>
      <c r="N708" t="str">
        <v>Transferido</v>
      </c>
    </row>
    <row r="709">
      <c r="A709">
        <v>11</v>
      </c>
      <c r="B709">
        <v>45608</v>
      </c>
      <c r="C709" t="str">
        <v>capinha</v>
      </c>
      <c r="D709">
        <v>2</v>
      </c>
      <c r="E709" t="str">
        <v>marcellin</v>
      </c>
      <c r="G709">
        <v>7</v>
      </c>
      <c r="H709">
        <v>14</v>
      </c>
      <c r="I709">
        <v>15</v>
      </c>
      <c r="J709">
        <v>30</v>
      </c>
      <c r="L709">
        <v>0.5333333333333333</v>
      </c>
      <c r="M709">
        <v>16</v>
      </c>
      <c r="N709" t="str">
        <v>Transferido</v>
      </c>
    </row>
    <row r="710">
      <c r="A710">
        <v>11</v>
      </c>
      <c r="B710">
        <v>45608</v>
      </c>
      <c r="C710" t="str">
        <v>Serviço Aleatorio</v>
      </c>
      <c r="D710">
        <v>1</v>
      </c>
      <c r="E710" t="str">
        <v>Aleatorio</v>
      </c>
      <c r="G710">
        <v>0</v>
      </c>
      <c r="H710">
        <v>0</v>
      </c>
      <c r="I710">
        <v>80</v>
      </c>
      <c r="J710">
        <v>80</v>
      </c>
      <c r="L710">
        <v>1</v>
      </c>
      <c r="M710">
        <v>80</v>
      </c>
      <c r="N710" t="str">
        <v>Transferido</v>
      </c>
    </row>
    <row r="711">
      <c r="A711">
        <v>11</v>
      </c>
      <c r="B711">
        <v>45608</v>
      </c>
      <c r="C711" t="str">
        <v>Carregador completo tipoc LE-285CC</v>
      </c>
      <c r="D711">
        <v>1</v>
      </c>
      <c r="E711" t="str">
        <v>Aleatorio</v>
      </c>
      <c r="G711">
        <v>11</v>
      </c>
      <c r="H711">
        <v>11</v>
      </c>
      <c r="I711">
        <v>40</v>
      </c>
      <c r="J711">
        <v>40</v>
      </c>
      <c r="L711">
        <v>0.725</v>
      </c>
      <c r="M711">
        <v>29</v>
      </c>
      <c r="N711" t="str">
        <v>Transferido</v>
      </c>
    </row>
    <row r="712">
      <c r="A712">
        <v>11</v>
      </c>
      <c r="B712">
        <v>45608</v>
      </c>
      <c r="C712" t="str">
        <v>Bala Café</v>
      </c>
      <c r="D712">
        <v>2</v>
      </c>
      <c r="E712" t="str">
        <v>sonia</v>
      </c>
      <c r="G712">
        <v>0.125</v>
      </c>
      <c r="H712">
        <v>0.25</v>
      </c>
      <c r="I712">
        <v>0.25</v>
      </c>
      <c r="J712">
        <v>0.5</v>
      </c>
      <c r="L712">
        <v>0.5</v>
      </c>
      <c r="M712">
        <v>0.25</v>
      </c>
      <c r="N712" t="str">
        <v>Transferido</v>
      </c>
    </row>
    <row r="713">
      <c r="A713">
        <v>11</v>
      </c>
      <c r="B713">
        <v>45608</v>
      </c>
      <c r="C713" t="str">
        <v>chip recarregado</v>
      </c>
      <c r="D713">
        <v>1</v>
      </c>
      <c r="E713" t="str">
        <v>Aleatorio</v>
      </c>
      <c r="G713">
        <v>17</v>
      </c>
      <c r="H713">
        <v>17</v>
      </c>
      <c r="I713">
        <v>30</v>
      </c>
      <c r="J713">
        <v>30</v>
      </c>
      <c r="L713">
        <v>0.43333333333333335</v>
      </c>
      <c r="M713">
        <v>13</v>
      </c>
      <c r="N713" t="str">
        <v>Transferido</v>
      </c>
    </row>
    <row r="714">
      <c r="A714">
        <v>11</v>
      </c>
      <c r="B714">
        <v>45609</v>
      </c>
      <c r="C714" t="str">
        <v>Lanterna T9</v>
      </c>
      <c r="D714">
        <v>1</v>
      </c>
      <c r="E714" t="str">
        <v>Cliente Washington Lima</v>
      </c>
      <c r="G714">
        <v>40</v>
      </c>
      <c r="H714">
        <v>40</v>
      </c>
      <c r="I714">
        <v>80</v>
      </c>
      <c r="J714">
        <v>80</v>
      </c>
      <c r="L714">
        <v>0.5</v>
      </c>
      <c r="M714">
        <v>40</v>
      </c>
      <c r="N714" t="str">
        <v>Transferido</v>
      </c>
    </row>
    <row r="715">
      <c r="A715">
        <v>11</v>
      </c>
      <c r="B715">
        <v>45610</v>
      </c>
      <c r="C715" t="str">
        <v>impressao preta</v>
      </c>
      <c r="D715">
        <v>1</v>
      </c>
      <c r="E715" t="str">
        <v>Aleatorio</v>
      </c>
      <c r="G715">
        <v>0.07</v>
      </c>
      <c r="H715">
        <v>0.07</v>
      </c>
      <c r="I715">
        <v>1</v>
      </c>
      <c r="J715">
        <v>1</v>
      </c>
      <c r="L715">
        <v>0.9299999999999999</v>
      </c>
      <c r="M715">
        <v>0.9299999999999999</v>
      </c>
      <c r="N715" t="str">
        <v>Transferido</v>
      </c>
    </row>
    <row r="716">
      <c r="A716">
        <v>11</v>
      </c>
      <c r="B716">
        <v>45610</v>
      </c>
      <c r="C716" t="str">
        <v>Formatação</v>
      </c>
      <c r="D716">
        <v>1</v>
      </c>
      <c r="E716" t="str">
        <v>Alexandre</v>
      </c>
      <c r="G716">
        <v>0</v>
      </c>
      <c r="H716">
        <v>0</v>
      </c>
      <c r="I716">
        <v>70</v>
      </c>
      <c r="J716">
        <v>70</v>
      </c>
      <c r="L716">
        <v>1</v>
      </c>
      <c r="M716">
        <v>70</v>
      </c>
      <c r="N716" t="str">
        <v>Transferido</v>
      </c>
    </row>
    <row r="717">
      <c r="A717">
        <v>11</v>
      </c>
      <c r="B717">
        <v>45610</v>
      </c>
      <c r="C717" t="str">
        <v>Serviço Aleatorio</v>
      </c>
      <c r="D717">
        <v>1</v>
      </c>
      <c r="E717" t="str">
        <v>Alexandre</v>
      </c>
      <c r="G717">
        <v>0</v>
      </c>
      <c r="H717">
        <v>0</v>
      </c>
      <c r="I717">
        <v>70</v>
      </c>
      <c r="J717">
        <v>70</v>
      </c>
      <c r="L717">
        <v>1</v>
      </c>
      <c r="M717">
        <v>70</v>
      </c>
      <c r="N717" t="str">
        <v>Transferido</v>
      </c>
    </row>
    <row r="718">
      <c r="A718">
        <v>11</v>
      </c>
      <c r="B718">
        <v>45610</v>
      </c>
      <c r="C718" t="str">
        <v>Bateria 2032</v>
      </c>
      <c r="D718">
        <v>1</v>
      </c>
      <c r="E718" t="str">
        <v>joao celular</v>
      </c>
      <c r="G718" t="str">
        <v>0</v>
      </c>
      <c r="H718">
        <v>0</v>
      </c>
      <c r="I718">
        <v>5</v>
      </c>
      <c r="J718">
        <v>5</v>
      </c>
      <c r="L718">
        <v>1</v>
      </c>
      <c r="M718">
        <v>5</v>
      </c>
      <c r="N718" t="str">
        <v>Transferido</v>
      </c>
    </row>
    <row r="719">
      <c r="A719">
        <v>11</v>
      </c>
      <c r="B719">
        <v>45610</v>
      </c>
      <c r="C719" t="str">
        <v>estençao 5m</v>
      </c>
      <c r="D719">
        <v>1</v>
      </c>
      <c r="E719" t="str">
        <v>serrat</v>
      </c>
      <c r="G719">
        <v>10</v>
      </c>
      <c r="H719">
        <v>10</v>
      </c>
      <c r="I719">
        <v>20</v>
      </c>
      <c r="J719">
        <v>20</v>
      </c>
      <c r="L719">
        <v>0.5</v>
      </c>
      <c r="M719">
        <v>10</v>
      </c>
      <c r="N719" t="str">
        <v>Transferido</v>
      </c>
    </row>
    <row r="720">
      <c r="A720">
        <v>11</v>
      </c>
      <c r="B720">
        <v>45610</v>
      </c>
      <c r="C720" t="str">
        <v>Bala Café</v>
      </c>
      <c r="D720">
        <v>2</v>
      </c>
      <c r="E720" t="str">
        <v>sonia</v>
      </c>
      <c r="G720">
        <v>0.125</v>
      </c>
      <c r="H720">
        <v>0.25</v>
      </c>
      <c r="I720">
        <v>0.25</v>
      </c>
      <c r="J720">
        <v>0.5</v>
      </c>
      <c r="L720">
        <v>0.5</v>
      </c>
      <c r="M720">
        <v>0.25</v>
      </c>
      <c r="N720" t="str">
        <v>Transferido</v>
      </c>
    </row>
    <row r="721">
      <c r="A721">
        <v>11</v>
      </c>
      <c r="B721">
        <v>45610</v>
      </c>
      <c r="C721" t="str">
        <v>impressao preta</v>
      </c>
      <c r="D721">
        <v>4</v>
      </c>
      <c r="E721" t="str">
        <v>Aleatorio</v>
      </c>
      <c r="G721">
        <v>0.07</v>
      </c>
      <c r="H721">
        <v>0.28</v>
      </c>
      <c r="I721">
        <v>1</v>
      </c>
      <c r="J721">
        <v>4</v>
      </c>
      <c r="L721">
        <v>0.9299999999999999</v>
      </c>
      <c r="M721">
        <v>3.7199999999999998</v>
      </c>
      <c r="N721" t="str">
        <v>Transferido</v>
      </c>
    </row>
    <row r="722">
      <c r="A722">
        <v>11</v>
      </c>
      <c r="B722">
        <v>45610</v>
      </c>
      <c r="C722" t="str">
        <v>Pisca pisca vermelho 100 leds</v>
      </c>
      <c r="D722">
        <v>1</v>
      </c>
      <c r="E722" t="str">
        <v>Mae hugo</v>
      </c>
      <c r="G722">
        <v>8</v>
      </c>
      <c r="H722">
        <v>8</v>
      </c>
      <c r="I722">
        <v>15</v>
      </c>
      <c r="J722">
        <v>15</v>
      </c>
      <c r="L722">
        <v>0.4666666666666667</v>
      </c>
      <c r="M722">
        <v>7</v>
      </c>
      <c r="N722" t="str">
        <v>Transferido</v>
      </c>
    </row>
    <row r="723">
      <c r="A723">
        <v>11</v>
      </c>
      <c r="B723">
        <v>45610</v>
      </c>
      <c r="C723" t="str">
        <v>Enfeite de natal verde</v>
      </c>
      <c r="D723">
        <v>2</v>
      </c>
      <c r="E723" t="str">
        <v>Mae hugo</v>
      </c>
      <c r="G723">
        <v>3.5</v>
      </c>
      <c r="H723">
        <v>7</v>
      </c>
      <c r="I723">
        <v>7.5</v>
      </c>
      <c r="J723">
        <v>15</v>
      </c>
      <c r="L723">
        <v>0.5333333333333333</v>
      </c>
      <c r="M723">
        <v>8</v>
      </c>
      <c r="N723" t="str">
        <v>Transferido</v>
      </c>
    </row>
    <row r="724">
      <c r="A724">
        <v>11</v>
      </c>
      <c r="B724">
        <v>45610</v>
      </c>
      <c r="C724" t="str">
        <v>Vestido longo</v>
      </c>
      <c r="D724">
        <v>1</v>
      </c>
      <c r="E724" t="str">
        <v>shopee</v>
      </c>
      <c r="G724" t="str">
        <v>0</v>
      </c>
      <c r="H724">
        <v>0</v>
      </c>
      <c r="I724">
        <v>135</v>
      </c>
      <c r="J724">
        <v>135</v>
      </c>
      <c r="L724">
        <v>1</v>
      </c>
      <c r="M724">
        <v>135</v>
      </c>
      <c r="N724" t="str">
        <v>Transferido</v>
      </c>
    </row>
    <row r="725">
      <c r="A725">
        <v>11</v>
      </c>
      <c r="B725">
        <v>45611</v>
      </c>
      <c r="C725" t="str">
        <v>Caixa de som reddragon pc</v>
      </c>
      <c r="D725">
        <v>1</v>
      </c>
      <c r="E725" t="str">
        <v>Alexandre</v>
      </c>
      <c r="G725">
        <v>144</v>
      </c>
      <c r="H725">
        <v>144</v>
      </c>
      <c r="I725">
        <v>200</v>
      </c>
      <c r="J725">
        <v>200</v>
      </c>
      <c r="L725">
        <v>0.28</v>
      </c>
      <c r="M725">
        <v>56</v>
      </c>
      <c r="N725" t="str">
        <v>Transferido</v>
      </c>
    </row>
    <row r="726">
      <c r="A726">
        <v>11</v>
      </c>
      <c r="B726">
        <v>45611</v>
      </c>
      <c r="C726" t="str">
        <v xml:space="preserve">Cartão De Memoria 32Gb </v>
      </c>
      <c r="D726">
        <v>1</v>
      </c>
      <c r="E726" t="str">
        <v>Aleatorio</v>
      </c>
      <c r="G726">
        <v>23.5</v>
      </c>
      <c r="H726">
        <v>23.5</v>
      </c>
      <c r="I726">
        <v>35</v>
      </c>
      <c r="J726">
        <v>35</v>
      </c>
      <c r="L726">
        <v>0.32857142857142857</v>
      </c>
      <c r="M726">
        <v>11.5</v>
      </c>
      <c r="N726" t="str">
        <v>Transferido</v>
      </c>
    </row>
    <row r="727">
      <c r="A727">
        <v>11</v>
      </c>
      <c r="B727">
        <v>45612</v>
      </c>
      <c r="C727" t="str">
        <v>Chip normal</v>
      </c>
      <c r="D727">
        <v>1</v>
      </c>
      <c r="E727" t="str">
        <v>Aleatorio</v>
      </c>
      <c r="G727">
        <v>10</v>
      </c>
      <c r="H727">
        <v>10</v>
      </c>
      <c r="I727">
        <v>20</v>
      </c>
      <c r="J727">
        <v>20</v>
      </c>
      <c r="L727">
        <v>0.5</v>
      </c>
      <c r="M727">
        <v>10</v>
      </c>
      <c r="N727" t="str">
        <v>Transferido</v>
      </c>
    </row>
    <row r="728">
      <c r="A728">
        <v>11</v>
      </c>
      <c r="B728">
        <v>45612</v>
      </c>
      <c r="C728" t="str">
        <v>impressao preta</v>
      </c>
      <c r="D728">
        <v>4</v>
      </c>
      <c r="E728" t="str">
        <v>Aleatorio</v>
      </c>
      <c r="G728">
        <v>0.07</v>
      </c>
      <c r="H728">
        <v>0.28</v>
      </c>
      <c r="I728">
        <v>1</v>
      </c>
      <c r="J728">
        <v>4</v>
      </c>
      <c r="L728">
        <v>0.9299999999999999</v>
      </c>
      <c r="M728">
        <v>3.7199999999999998</v>
      </c>
      <c r="N728" t="str">
        <v>Transferido</v>
      </c>
    </row>
    <row r="729">
      <c r="A729">
        <v>11</v>
      </c>
      <c r="B729">
        <v>45615</v>
      </c>
      <c r="C729" t="str">
        <v>impressao preta</v>
      </c>
      <c r="D729">
        <v>3</v>
      </c>
      <c r="E729" t="str">
        <v>sonia</v>
      </c>
      <c r="G729">
        <v>0.07</v>
      </c>
      <c r="H729">
        <v>0.21000000000000002</v>
      </c>
      <c r="I729">
        <v>1</v>
      </c>
      <c r="J729">
        <v>3</v>
      </c>
      <c r="L729">
        <v>0.93</v>
      </c>
      <c r="M729">
        <v>2.79</v>
      </c>
      <c r="N729" t="str">
        <v>Transferido</v>
      </c>
    </row>
    <row r="730">
      <c r="A730">
        <v>11</v>
      </c>
      <c r="B730">
        <v>45615</v>
      </c>
      <c r="C730" t="str">
        <v>Serviço Aleatorio</v>
      </c>
      <c r="D730">
        <v>2</v>
      </c>
      <c r="E730" t="str">
        <v>Aleatorio</v>
      </c>
      <c r="G730">
        <v>0</v>
      </c>
      <c r="H730">
        <v>0</v>
      </c>
      <c r="I730">
        <v>5</v>
      </c>
      <c r="J730">
        <v>10</v>
      </c>
      <c r="L730">
        <v>1</v>
      </c>
      <c r="M730">
        <v>10</v>
      </c>
      <c r="N730" t="str">
        <v>Transferido</v>
      </c>
    </row>
    <row r="731">
      <c r="A731">
        <v>11</v>
      </c>
      <c r="B731">
        <v>45615</v>
      </c>
      <c r="C731" t="str">
        <v>impressao preta</v>
      </c>
      <c r="D731">
        <v>12</v>
      </c>
      <c r="E731" t="str">
        <v>Fabiana lopes</v>
      </c>
      <c r="G731">
        <v>0.07</v>
      </c>
      <c r="H731">
        <v>0.8400000000000001</v>
      </c>
      <c r="I731">
        <v>1</v>
      </c>
      <c r="J731">
        <v>12</v>
      </c>
      <c r="L731">
        <v>0.93</v>
      </c>
      <c r="M731">
        <v>11.16</v>
      </c>
      <c r="N731" t="str">
        <v>Transferido</v>
      </c>
    </row>
    <row r="732">
      <c r="A732">
        <v>11</v>
      </c>
      <c r="B732">
        <v>45615</v>
      </c>
      <c r="C732" t="str">
        <v>Lampada 50w</v>
      </c>
      <c r="D732">
        <v>1</v>
      </c>
      <c r="E732" t="str">
        <v>hugo Som</v>
      </c>
      <c r="G732">
        <v>20</v>
      </c>
      <c r="H732">
        <v>20</v>
      </c>
      <c r="I732">
        <v>70</v>
      </c>
      <c r="J732">
        <v>70</v>
      </c>
      <c r="L732">
        <v>0.7142857142857143</v>
      </c>
      <c r="M732">
        <v>50</v>
      </c>
      <c r="N732" t="str">
        <v>Transferido</v>
      </c>
    </row>
    <row r="733">
      <c r="A733">
        <v>11</v>
      </c>
      <c r="B733">
        <v>45616</v>
      </c>
      <c r="C733" t="str">
        <v>impressao preta</v>
      </c>
      <c r="D733">
        <v>5</v>
      </c>
      <c r="E733" t="str">
        <v>Aleatorio</v>
      </c>
      <c r="G733">
        <v>0.07</v>
      </c>
      <c r="H733">
        <v>0.35000000000000003</v>
      </c>
      <c r="I733">
        <v>1</v>
      </c>
      <c r="J733">
        <v>5</v>
      </c>
      <c r="L733">
        <v>0.93</v>
      </c>
      <c r="M733">
        <v>4.65</v>
      </c>
      <c r="N733" t="str">
        <v>Transferido</v>
      </c>
    </row>
    <row r="734">
      <c r="A734">
        <v>11</v>
      </c>
      <c r="B734">
        <v>45617</v>
      </c>
      <c r="C734" t="str">
        <v>chip recarregado</v>
      </c>
      <c r="D734">
        <v>1</v>
      </c>
      <c r="E734" t="str">
        <v>Aleatorio</v>
      </c>
      <c r="G734">
        <v>17</v>
      </c>
      <c r="H734">
        <v>17</v>
      </c>
      <c r="I734">
        <v>30</v>
      </c>
      <c r="J734">
        <v>30</v>
      </c>
      <c r="L734">
        <v>0.43333333333333335</v>
      </c>
      <c r="M734">
        <v>13</v>
      </c>
      <c r="N734" t="str">
        <v>Transferido</v>
      </c>
    </row>
    <row r="735">
      <c r="A735">
        <v>11</v>
      </c>
      <c r="B735">
        <v>45617</v>
      </c>
      <c r="C735" t="str">
        <v>impressao preta</v>
      </c>
      <c r="D735">
        <v>3</v>
      </c>
      <c r="E735" t="str">
        <v>Aleatorio</v>
      </c>
      <c r="G735">
        <v>0.07</v>
      </c>
      <c r="H735">
        <v>0.21000000000000002</v>
      </c>
      <c r="I735">
        <v>1</v>
      </c>
      <c r="J735">
        <v>3</v>
      </c>
      <c r="L735">
        <v>0.93</v>
      </c>
      <c r="M735">
        <v>2.79</v>
      </c>
      <c r="N735" t="str">
        <v>Transferido</v>
      </c>
    </row>
    <row r="736">
      <c r="A736">
        <v>11</v>
      </c>
      <c r="B736">
        <v>45618</v>
      </c>
      <c r="C736" t="str">
        <v>Serviço Aleatorio</v>
      </c>
      <c r="D736">
        <v>1</v>
      </c>
      <c r="E736" t="str">
        <v>Aleatorio</v>
      </c>
      <c r="G736">
        <v>0</v>
      </c>
      <c r="H736">
        <v>0</v>
      </c>
      <c r="I736">
        <v>10</v>
      </c>
      <c r="J736">
        <v>10</v>
      </c>
      <c r="L736">
        <v>1</v>
      </c>
      <c r="M736">
        <v>10</v>
      </c>
      <c r="N736" t="str">
        <v>Transferido</v>
      </c>
    </row>
    <row r="737">
      <c r="A737">
        <v>11</v>
      </c>
      <c r="B737">
        <v>45618</v>
      </c>
      <c r="C737" t="str">
        <v>Serviço Aleatorio</v>
      </c>
      <c r="D737">
        <v>1</v>
      </c>
      <c r="E737" t="str">
        <v>joao celular</v>
      </c>
      <c r="G737">
        <v>0</v>
      </c>
      <c r="H737">
        <v>0</v>
      </c>
      <c r="I737">
        <v>40</v>
      </c>
      <c r="J737">
        <v>40</v>
      </c>
      <c r="L737">
        <v>1</v>
      </c>
      <c r="M737">
        <v>40</v>
      </c>
      <c r="N737" t="str">
        <v>Transferido</v>
      </c>
    </row>
    <row r="738">
      <c r="A738">
        <v>11</v>
      </c>
      <c r="B738">
        <v>45618</v>
      </c>
      <c r="C738" t="str">
        <v>Serviço Aleatorio</v>
      </c>
      <c r="D738">
        <v>1</v>
      </c>
      <c r="E738" t="str">
        <v>shopee</v>
      </c>
      <c r="G738">
        <v>0</v>
      </c>
      <c r="H738">
        <v>0</v>
      </c>
      <c r="I738">
        <v>72</v>
      </c>
      <c r="J738">
        <v>72</v>
      </c>
      <c r="L738">
        <v>1</v>
      </c>
      <c r="M738">
        <v>72</v>
      </c>
      <c r="N738" t="str">
        <v>Transferido</v>
      </c>
    </row>
    <row r="739">
      <c r="A739">
        <v>11</v>
      </c>
      <c r="B739">
        <v>45618</v>
      </c>
      <c r="C739" t="str">
        <v>pelicula 3d</v>
      </c>
      <c r="D739">
        <v>1</v>
      </c>
      <c r="E739" t="str">
        <v>Aleatorio</v>
      </c>
      <c r="G739">
        <v>3</v>
      </c>
      <c r="H739">
        <v>3</v>
      </c>
      <c r="I739">
        <v>15</v>
      </c>
      <c r="J739">
        <v>15</v>
      </c>
      <c r="L739">
        <v>0.8</v>
      </c>
      <c r="M739">
        <v>12</v>
      </c>
      <c r="N739" t="str">
        <v>Transferido</v>
      </c>
    </row>
    <row r="740">
      <c r="A740">
        <v>11</v>
      </c>
      <c r="B740">
        <v>45618</v>
      </c>
      <c r="C740" t="str">
        <v>hdmi multilaser</v>
      </c>
      <c r="D740">
        <v>1</v>
      </c>
      <c r="E740" t="str">
        <v>Aleatorio</v>
      </c>
      <c r="G740" t="str">
        <v>0</v>
      </c>
      <c r="H740">
        <v>0</v>
      </c>
      <c r="I740">
        <v>25</v>
      </c>
      <c r="J740">
        <v>25</v>
      </c>
      <c r="L740">
        <v>1</v>
      </c>
      <c r="M740">
        <v>25</v>
      </c>
      <c r="N740" t="str">
        <v>Transferido</v>
      </c>
    </row>
    <row r="741">
      <c r="A741">
        <v>11</v>
      </c>
      <c r="B741">
        <v>45618</v>
      </c>
      <c r="C741" t="str">
        <v>Isqueiro auto</v>
      </c>
      <c r="D741">
        <v>1</v>
      </c>
      <c r="E741" t="str">
        <v>sonia</v>
      </c>
      <c r="G741">
        <v>0.8</v>
      </c>
      <c r="H741">
        <v>0.8</v>
      </c>
      <c r="I741">
        <v>4</v>
      </c>
      <c r="J741">
        <v>4</v>
      </c>
      <c r="L741">
        <v>0.8</v>
      </c>
      <c r="M741">
        <v>3.2</v>
      </c>
      <c r="N741" t="str">
        <v>Transferido</v>
      </c>
    </row>
    <row r="742">
      <c r="A742">
        <v>11</v>
      </c>
      <c r="B742">
        <v>45619</v>
      </c>
      <c r="C742" t="str">
        <v>impressao preta</v>
      </c>
      <c r="D742">
        <v>2</v>
      </c>
      <c r="E742" t="str">
        <v>Aleatorio</v>
      </c>
      <c r="G742">
        <v>0.07</v>
      </c>
      <c r="H742">
        <v>0.14</v>
      </c>
      <c r="I742">
        <v>1</v>
      </c>
      <c r="J742">
        <v>2</v>
      </c>
      <c r="L742">
        <v>0.9299999999999999</v>
      </c>
      <c r="M742">
        <v>1.8599999999999999</v>
      </c>
      <c r="N742" t="str">
        <v>Transferido</v>
      </c>
    </row>
    <row r="743">
      <c r="A743">
        <v>11</v>
      </c>
      <c r="B743">
        <v>45619</v>
      </c>
      <c r="C743" t="str">
        <v>Bala Café</v>
      </c>
      <c r="D743">
        <v>4</v>
      </c>
      <c r="E743" t="str">
        <v>sul joias</v>
      </c>
      <c r="G743">
        <v>0.125</v>
      </c>
      <c r="H743">
        <v>0.5</v>
      </c>
      <c r="I743">
        <v>0.25</v>
      </c>
      <c r="J743">
        <v>1</v>
      </c>
      <c r="L743">
        <v>0.5</v>
      </c>
      <c r="M743">
        <v>0.5</v>
      </c>
      <c r="N743" t="str">
        <v>Transferido</v>
      </c>
    </row>
    <row r="744">
      <c r="A744">
        <v>11</v>
      </c>
      <c r="B744">
        <v>45619</v>
      </c>
      <c r="C744" t="str">
        <v>Bala Café</v>
      </c>
      <c r="D744">
        <v>2</v>
      </c>
      <c r="E744" t="str">
        <v>sonia</v>
      </c>
      <c r="G744">
        <v>0.125</v>
      </c>
      <c r="H744">
        <v>0.25</v>
      </c>
      <c r="I744">
        <v>0.25</v>
      </c>
      <c r="J744">
        <v>0.5</v>
      </c>
      <c r="L744">
        <v>0.5</v>
      </c>
      <c r="M744">
        <v>0.25</v>
      </c>
      <c r="N744" t="str">
        <v>Transferido</v>
      </c>
    </row>
    <row r="745">
      <c r="A745">
        <v>11</v>
      </c>
      <c r="B745">
        <v>45619</v>
      </c>
      <c r="C745" t="str">
        <v>Bala Café</v>
      </c>
      <c r="D745">
        <v>8</v>
      </c>
      <c r="E745" t="str">
        <v>marmita</v>
      </c>
      <c r="G745">
        <v>0.125</v>
      </c>
      <c r="H745">
        <v>1</v>
      </c>
      <c r="I745">
        <v>0.25</v>
      </c>
      <c r="J745">
        <v>2</v>
      </c>
      <c r="L745">
        <v>0.5</v>
      </c>
      <c r="M745">
        <v>1</v>
      </c>
      <c r="N745" t="str">
        <v>Transferido</v>
      </c>
    </row>
    <row r="746">
      <c r="A746">
        <v>11</v>
      </c>
      <c r="B746">
        <v>45621</v>
      </c>
      <c r="C746" t="str">
        <v>chip recarregado</v>
      </c>
      <c r="D746">
        <v>1</v>
      </c>
      <c r="E746" t="str">
        <v>Aleatorio</v>
      </c>
      <c r="G746">
        <v>17</v>
      </c>
      <c r="H746">
        <v>17</v>
      </c>
      <c r="I746">
        <v>30</v>
      </c>
      <c r="J746">
        <v>30</v>
      </c>
      <c r="L746">
        <v>0.43333333333333335</v>
      </c>
      <c r="M746">
        <v>13</v>
      </c>
      <c r="N746" t="str">
        <v>Transferido</v>
      </c>
    </row>
    <row r="747">
      <c r="A747">
        <v>11</v>
      </c>
      <c r="B747">
        <v>45621</v>
      </c>
      <c r="C747" t="str">
        <v>impressao preta</v>
      </c>
      <c r="D747">
        <v>2</v>
      </c>
      <c r="E747" t="str">
        <v>senhor loja</v>
      </c>
      <c r="G747">
        <v>0.07</v>
      </c>
      <c r="H747">
        <v>0.14</v>
      </c>
      <c r="I747">
        <v>1</v>
      </c>
      <c r="J747">
        <v>2</v>
      </c>
      <c r="L747">
        <v>0.9299999999999999</v>
      </c>
      <c r="M747">
        <v>1.8599999999999999</v>
      </c>
      <c r="N747" t="str">
        <v>Transferido</v>
      </c>
    </row>
    <row r="748">
      <c r="A748">
        <v>11</v>
      </c>
      <c r="B748">
        <v>45621</v>
      </c>
      <c r="C748" t="str">
        <v>pisca pisca planta</v>
      </c>
      <c r="D748">
        <v>1</v>
      </c>
      <c r="E748" t="str">
        <v>Serrat</v>
      </c>
      <c r="G748">
        <v>26.49</v>
      </c>
      <c r="H748">
        <v>26.49</v>
      </c>
      <c r="I748">
        <v>50</v>
      </c>
      <c r="J748">
        <v>50</v>
      </c>
      <c r="L748">
        <v>0.4702</v>
      </c>
      <c r="M748">
        <v>23.51</v>
      </c>
      <c r="N748" t="str">
        <v>Transferido</v>
      </c>
    </row>
    <row r="749">
      <c r="A749">
        <v>11</v>
      </c>
      <c r="B749">
        <v>45621</v>
      </c>
      <c r="C749" t="str">
        <v>luvinhas dedo N</v>
      </c>
      <c r="D749">
        <v>6</v>
      </c>
      <c r="E749" t="str">
        <v>Aleatorio</v>
      </c>
      <c r="G749">
        <v>0.29425</v>
      </c>
      <c r="H749">
        <v>1.7655</v>
      </c>
      <c r="I749">
        <v>5</v>
      </c>
      <c r="J749">
        <v>30</v>
      </c>
      <c r="L749">
        <v>0.94115</v>
      </c>
      <c r="M749">
        <v>28.2345</v>
      </c>
      <c r="N749" t="str">
        <v>Transferido</v>
      </c>
    </row>
    <row r="750">
      <c r="A750">
        <v>11</v>
      </c>
      <c r="B750">
        <v>45621</v>
      </c>
      <c r="C750" t="str">
        <v>Chip normal</v>
      </c>
      <c r="D750">
        <v>1</v>
      </c>
      <c r="E750" t="str">
        <v>Aleatorio</v>
      </c>
      <c r="G750">
        <v>10</v>
      </c>
      <c r="H750">
        <v>10</v>
      </c>
      <c r="I750">
        <v>20</v>
      </c>
      <c r="J750">
        <v>20</v>
      </c>
      <c r="L750">
        <v>0.5</v>
      </c>
      <c r="M750">
        <v>10</v>
      </c>
      <c r="N750" t="str">
        <v>Transferido</v>
      </c>
    </row>
    <row r="751">
      <c r="A751">
        <v>11</v>
      </c>
      <c r="B751">
        <v>45621</v>
      </c>
      <c r="C751" t="str">
        <v>Formatação</v>
      </c>
      <c r="D751">
        <v>1</v>
      </c>
      <c r="E751" t="str">
        <v>wn celulares</v>
      </c>
      <c r="G751">
        <v>0</v>
      </c>
      <c r="H751">
        <v>0</v>
      </c>
      <c r="I751">
        <v>50</v>
      </c>
      <c r="J751">
        <v>50</v>
      </c>
      <c r="L751">
        <v>1</v>
      </c>
      <c r="M751">
        <v>50</v>
      </c>
      <c r="N751" t="str">
        <v>Transferido</v>
      </c>
    </row>
    <row r="752">
      <c r="A752">
        <v>11</v>
      </c>
      <c r="B752">
        <v>45621</v>
      </c>
      <c r="C752" t="str">
        <v>Memoria DDR3l 8gb</v>
      </c>
      <c r="D752">
        <v>1</v>
      </c>
      <c r="E752" t="str">
        <v>wn celulares</v>
      </c>
      <c r="G752" t="str">
        <v>0</v>
      </c>
      <c r="H752">
        <v>0</v>
      </c>
      <c r="I752">
        <v>100</v>
      </c>
      <c r="J752">
        <v>100</v>
      </c>
      <c r="L752">
        <v>1</v>
      </c>
      <c r="M752">
        <v>100</v>
      </c>
      <c r="N752" t="str">
        <v>Transferido</v>
      </c>
    </row>
    <row r="753">
      <c r="A753">
        <v>11</v>
      </c>
      <c r="B753">
        <v>45623</v>
      </c>
      <c r="C753" t="str">
        <v>Serviço Aleatorio</v>
      </c>
      <c r="D753">
        <v>1</v>
      </c>
      <c r="E753" t="str">
        <v>andarilhos</v>
      </c>
      <c r="G753">
        <v>0</v>
      </c>
      <c r="H753">
        <v>0</v>
      </c>
      <c r="I753">
        <v>15</v>
      </c>
      <c r="J753">
        <v>15</v>
      </c>
      <c r="L753">
        <v>1</v>
      </c>
      <c r="M753">
        <v>15</v>
      </c>
      <c r="N753" t="str">
        <v>Transferido</v>
      </c>
    </row>
    <row r="754">
      <c r="A754">
        <v>11</v>
      </c>
      <c r="B754">
        <v>45623</v>
      </c>
      <c r="C754" t="str">
        <v>Caixa De Som Ws-887</v>
      </c>
      <c r="D754">
        <v>1</v>
      </c>
      <c r="E754" t="str">
        <v>andarilhos</v>
      </c>
      <c r="G754">
        <v>14</v>
      </c>
      <c r="H754">
        <v>14</v>
      </c>
      <c r="I754">
        <v>30</v>
      </c>
      <c r="J754">
        <v>30</v>
      </c>
      <c r="L754">
        <v>0.5333333333333333</v>
      </c>
      <c r="M754">
        <v>16</v>
      </c>
      <c r="N754" t="str">
        <v>Transferido</v>
      </c>
    </row>
    <row r="755">
      <c r="A755">
        <v>11</v>
      </c>
      <c r="B755">
        <v>45624</v>
      </c>
      <c r="C755" t="str">
        <v>Serviço Aleatorio</v>
      </c>
      <c r="D755">
        <v>1</v>
      </c>
      <c r="E755" t="str">
        <v>irmao</v>
      </c>
      <c r="G755">
        <v>0</v>
      </c>
      <c r="H755">
        <v>0</v>
      </c>
      <c r="I755">
        <v>250</v>
      </c>
      <c r="J755">
        <v>250</v>
      </c>
      <c r="L755">
        <v>1</v>
      </c>
      <c r="M755">
        <v>250</v>
      </c>
      <c r="N755" t="str">
        <v>Transferido</v>
      </c>
    </row>
    <row r="756">
      <c r="A756">
        <v>11</v>
      </c>
      <c r="B756">
        <v>45624</v>
      </c>
      <c r="C756" t="str">
        <v>impressao preta</v>
      </c>
      <c r="D756">
        <v>6</v>
      </c>
      <c r="E756" t="str">
        <v>Aleatorio</v>
      </c>
      <c r="G756">
        <v>0.07</v>
      </c>
      <c r="H756">
        <v>0.42000000000000004</v>
      </c>
      <c r="I756">
        <v>1</v>
      </c>
      <c r="J756">
        <v>6</v>
      </c>
      <c r="L756">
        <v>0.93</v>
      </c>
      <c r="M756">
        <v>5.58</v>
      </c>
      <c r="N756" t="str">
        <v>Transferido</v>
      </c>
    </row>
    <row r="757">
      <c r="A757">
        <v>11</v>
      </c>
      <c r="B757">
        <v>45624</v>
      </c>
      <c r="C757" t="str">
        <v>Fonte tv box 5v</v>
      </c>
      <c r="D757">
        <v>1</v>
      </c>
      <c r="E757" t="str">
        <v>serrat</v>
      </c>
      <c r="G757">
        <v>7</v>
      </c>
      <c r="H757">
        <v>7</v>
      </c>
      <c r="I757">
        <v>20</v>
      </c>
      <c r="J757">
        <v>20</v>
      </c>
      <c r="L757">
        <v>0.65</v>
      </c>
      <c r="M757">
        <v>13</v>
      </c>
      <c r="N757" t="str">
        <v>Transferido</v>
      </c>
    </row>
    <row r="758">
      <c r="A758">
        <v>11</v>
      </c>
      <c r="B758">
        <v>45625</v>
      </c>
      <c r="C758" t="str">
        <v>Serviço Aleatorio</v>
      </c>
      <c r="D758">
        <v>1</v>
      </c>
      <c r="E758" t="str">
        <v>shopee</v>
      </c>
      <c r="G758">
        <v>0</v>
      </c>
      <c r="H758">
        <v>0</v>
      </c>
      <c r="I758">
        <v>65</v>
      </c>
      <c r="J758">
        <v>65</v>
      </c>
      <c r="L758">
        <v>1</v>
      </c>
      <c r="M758">
        <v>65</v>
      </c>
      <c r="N758" t="str">
        <v>Transferido</v>
      </c>
    </row>
    <row r="759">
      <c r="A759">
        <v>11</v>
      </c>
      <c r="B759">
        <v>45626</v>
      </c>
      <c r="C759" t="str">
        <v>Fonte Usb Spartan</v>
      </c>
      <c r="D759">
        <v>1</v>
      </c>
      <c r="E759" t="str">
        <v>Helena loja</v>
      </c>
      <c r="G759">
        <v>5.5</v>
      </c>
      <c r="H759">
        <v>5.5</v>
      </c>
      <c r="I759">
        <v>10</v>
      </c>
      <c r="J759">
        <v>10</v>
      </c>
      <c r="L759">
        <v>0.45</v>
      </c>
      <c r="M759">
        <v>4.5</v>
      </c>
      <c r="N759" t="str">
        <v>Transferido</v>
      </c>
    </row>
    <row r="760">
      <c r="A760">
        <v>11</v>
      </c>
      <c r="B760">
        <v>45626</v>
      </c>
      <c r="C760" t="str">
        <v>Pisca pisca arroz 100 leds</v>
      </c>
      <c r="D760">
        <v>1</v>
      </c>
      <c r="E760" t="str">
        <v>Helena loja</v>
      </c>
      <c r="G760">
        <v>6.5</v>
      </c>
      <c r="H760">
        <v>6.5</v>
      </c>
      <c r="I760">
        <v>15</v>
      </c>
      <c r="J760">
        <v>15</v>
      </c>
      <c r="L760">
        <v>0.5666666666666667</v>
      </c>
      <c r="M760">
        <v>8.5</v>
      </c>
      <c r="N760" t="str">
        <v>Transferido</v>
      </c>
    </row>
    <row r="761">
      <c r="A761">
        <v>11</v>
      </c>
      <c r="B761">
        <v>45626</v>
      </c>
      <c r="C761" t="str">
        <v>Enfeite de natal verde</v>
      </c>
      <c r="D761">
        <v>1</v>
      </c>
      <c r="E761" t="str">
        <v>Helena loja</v>
      </c>
      <c r="G761">
        <v>3.5</v>
      </c>
      <c r="H761">
        <v>3.5</v>
      </c>
      <c r="I761">
        <v>5</v>
      </c>
      <c r="J761">
        <v>5</v>
      </c>
      <c r="L761">
        <v>0.3</v>
      </c>
      <c r="M761">
        <v>1.5</v>
      </c>
      <c r="N761" t="str">
        <v>Transferido</v>
      </c>
    </row>
    <row r="762">
      <c r="A762">
        <v>11</v>
      </c>
      <c r="B762">
        <v>45626</v>
      </c>
      <c r="C762" t="str">
        <v>Curtina pisca pisca</v>
      </c>
      <c r="D762">
        <v>1</v>
      </c>
      <c r="E762" t="str">
        <v>Helena loja</v>
      </c>
      <c r="G762">
        <v>14.135</v>
      </c>
      <c r="H762">
        <v>14.135</v>
      </c>
      <c r="I762">
        <v>45</v>
      </c>
      <c r="J762">
        <v>45</v>
      </c>
      <c r="L762">
        <v>0.6858888888888889</v>
      </c>
      <c r="M762">
        <v>30.865000000000002</v>
      </c>
      <c r="N762" t="str">
        <v>Transferido</v>
      </c>
    </row>
    <row r="763">
      <c r="A763">
        <v>12</v>
      </c>
      <c r="B763">
        <v>45628</v>
      </c>
      <c r="C763" t="str">
        <v>Chip normal</v>
      </c>
      <c r="D763">
        <v>1</v>
      </c>
      <c r="E763" t="str">
        <v>Aleatorio</v>
      </c>
      <c r="G763">
        <v>10</v>
      </c>
      <c r="H763">
        <v>10</v>
      </c>
      <c r="I763">
        <v>20</v>
      </c>
      <c r="J763">
        <v>20</v>
      </c>
      <c r="L763">
        <v>0.5</v>
      </c>
      <c r="M763">
        <v>10</v>
      </c>
      <c r="N763" t="str">
        <v>Transferido</v>
      </c>
    </row>
    <row r="764">
      <c r="A764">
        <v>12</v>
      </c>
      <c r="B764">
        <v>45628</v>
      </c>
      <c r="C764" t="str">
        <v>Lâmpada Festa Dupla Crs2250</v>
      </c>
      <c r="D764">
        <v>1</v>
      </c>
      <c r="E764" t="str">
        <v>Cliente Tayssa</v>
      </c>
      <c r="G764">
        <v>18</v>
      </c>
      <c r="H764">
        <v>18</v>
      </c>
      <c r="I764">
        <v>40</v>
      </c>
      <c r="J764">
        <v>40</v>
      </c>
      <c r="L764">
        <v>0.55</v>
      </c>
      <c r="M764">
        <v>22</v>
      </c>
      <c r="N764" t="str">
        <v>Transferido</v>
      </c>
    </row>
    <row r="765">
      <c r="A765">
        <v>12</v>
      </c>
      <c r="B765">
        <v>45628</v>
      </c>
      <c r="C765" t="str">
        <v>impressao preta</v>
      </c>
      <c r="D765">
        <v>1</v>
      </c>
      <c r="E765" t="str">
        <v>Aleatorio</v>
      </c>
      <c r="G765">
        <v>0.07</v>
      </c>
      <c r="H765">
        <v>0.07</v>
      </c>
      <c r="I765">
        <v>1</v>
      </c>
      <c r="J765">
        <v>1</v>
      </c>
      <c r="L765">
        <v>0.9299999999999999</v>
      </c>
      <c r="M765">
        <v>0.9299999999999999</v>
      </c>
      <c r="N765" t="str">
        <v>Transferido</v>
      </c>
    </row>
    <row r="766">
      <c r="A766">
        <v>12</v>
      </c>
      <c r="B766">
        <v>45628</v>
      </c>
      <c r="C766" t="str">
        <v>Cabo Colorido v8 1M</v>
      </c>
      <c r="D766">
        <v>1</v>
      </c>
      <c r="E766" t="str">
        <v>Aleatorio</v>
      </c>
      <c r="G766">
        <v>3.5</v>
      </c>
      <c r="H766">
        <v>3.5</v>
      </c>
      <c r="I766">
        <v>10</v>
      </c>
      <c r="J766">
        <v>10</v>
      </c>
      <c r="L766">
        <v>0.65</v>
      </c>
      <c r="M766">
        <v>6.5</v>
      </c>
      <c r="N766" t="str">
        <v>Transferido</v>
      </c>
    </row>
    <row r="767">
      <c r="A767">
        <v>12</v>
      </c>
      <c r="B767">
        <v>45628</v>
      </c>
      <c r="C767" t="str">
        <v>Chip normal</v>
      </c>
      <c r="D767">
        <v>1</v>
      </c>
      <c r="E767" t="str">
        <v>Aleatorio</v>
      </c>
      <c r="G767">
        <v>10</v>
      </c>
      <c r="H767">
        <v>10</v>
      </c>
      <c r="I767">
        <v>20</v>
      </c>
      <c r="J767">
        <v>20</v>
      </c>
      <c r="L767">
        <v>0.5</v>
      </c>
      <c r="M767">
        <v>10</v>
      </c>
      <c r="N767" t="str">
        <v>Transferido</v>
      </c>
    </row>
    <row r="768">
      <c r="A768">
        <v>12</v>
      </c>
      <c r="B768">
        <v>45629</v>
      </c>
      <c r="C768" t="str">
        <v>impressao preta</v>
      </c>
      <c r="D768">
        <v>3</v>
      </c>
      <c r="E768" t="str">
        <v>Aleatorio</v>
      </c>
      <c r="G768">
        <v>0.07</v>
      </c>
      <c r="H768">
        <v>0.21000000000000002</v>
      </c>
      <c r="I768">
        <v>1</v>
      </c>
      <c r="J768">
        <v>3</v>
      </c>
      <c r="L768">
        <v>0.93</v>
      </c>
      <c r="M768">
        <v>2.79</v>
      </c>
      <c r="N768" t="str">
        <v>Transferido</v>
      </c>
    </row>
    <row r="769">
      <c r="A769">
        <v>12</v>
      </c>
      <c r="B769">
        <v>45629</v>
      </c>
      <c r="C769" t="str">
        <v>Serviço Aleatorio</v>
      </c>
      <c r="D769">
        <v>1</v>
      </c>
      <c r="E769" t="str">
        <v>Aleatorio</v>
      </c>
      <c r="G769">
        <v>0</v>
      </c>
      <c r="H769">
        <v>0</v>
      </c>
      <c r="I769">
        <v>20</v>
      </c>
      <c r="J769">
        <v>20</v>
      </c>
      <c r="L769">
        <v>1</v>
      </c>
      <c r="M769">
        <v>20</v>
      </c>
      <c r="N769" t="str">
        <v>Transferido</v>
      </c>
    </row>
    <row r="770">
      <c r="A770">
        <v>12</v>
      </c>
      <c r="B770">
        <v>45629</v>
      </c>
      <c r="C770" t="str">
        <v>Chip normal</v>
      </c>
      <c r="D770">
        <v>1</v>
      </c>
      <c r="E770" t="str">
        <v>Aleatorio</v>
      </c>
      <c r="G770">
        <v>10</v>
      </c>
      <c r="H770">
        <v>10</v>
      </c>
      <c r="I770">
        <v>20</v>
      </c>
      <c r="J770">
        <v>20</v>
      </c>
      <c r="L770">
        <v>0.5</v>
      </c>
      <c r="M770">
        <v>10</v>
      </c>
      <c r="N770" t="str">
        <v>Transferido</v>
      </c>
    </row>
    <row r="771">
      <c r="A771">
        <v>12</v>
      </c>
      <c r="B771">
        <v>45630</v>
      </c>
      <c r="C771" t="str">
        <v>Adaptador MICRO SD</v>
      </c>
      <c r="D771">
        <v>1</v>
      </c>
      <c r="E771" t="str">
        <v>Aleatorio</v>
      </c>
      <c r="G771">
        <v>3.5</v>
      </c>
      <c r="H771">
        <v>3.5</v>
      </c>
      <c r="I771">
        <v>10</v>
      </c>
      <c r="J771">
        <v>10</v>
      </c>
      <c r="L771">
        <v>0.65</v>
      </c>
      <c r="M771">
        <v>6.5</v>
      </c>
      <c r="N771" t="str">
        <v>Transferido</v>
      </c>
    </row>
    <row r="772">
      <c r="A772">
        <v>12</v>
      </c>
      <c r="B772">
        <v>45630</v>
      </c>
      <c r="C772" t="str">
        <v>Isqueiro auto</v>
      </c>
      <c r="D772">
        <v>1</v>
      </c>
      <c r="E772" t="str">
        <v>Aleatorio</v>
      </c>
      <c r="G772">
        <v>0.8</v>
      </c>
      <c r="H772">
        <v>0.8</v>
      </c>
      <c r="I772">
        <v>4</v>
      </c>
      <c r="J772">
        <v>4</v>
      </c>
      <c r="L772">
        <v>0.8</v>
      </c>
      <c r="M772">
        <v>3.2</v>
      </c>
      <c r="N772" t="str">
        <v>Transferido</v>
      </c>
    </row>
    <row r="773">
      <c r="A773">
        <v>12</v>
      </c>
      <c r="B773">
        <v>45630</v>
      </c>
      <c r="C773" t="str">
        <v>Gravação de musica</v>
      </c>
      <c r="D773">
        <v>1</v>
      </c>
      <c r="E773" t="str">
        <v>Aleatorio</v>
      </c>
      <c r="G773">
        <v>0</v>
      </c>
      <c r="H773">
        <v>0</v>
      </c>
      <c r="I773">
        <v>12</v>
      </c>
      <c r="J773">
        <v>12</v>
      </c>
      <c r="L773">
        <v>1</v>
      </c>
      <c r="M773">
        <v>12</v>
      </c>
      <c r="N773" t="str">
        <v>Transferido</v>
      </c>
    </row>
    <row r="774">
      <c r="A774">
        <v>12</v>
      </c>
      <c r="B774">
        <v>45630</v>
      </c>
      <c r="C774" t="str">
        <v>Serviço Aleatorio</v>
      </c>
      <c r="D774">
        <v>1</v>
      </c>
      <c r="E774" t="str">
        <v>Aleatorio</v>
      </c>
      <c r="G774">
        <v>0</v>
      </c>
      <c r="H774">
        <v>0.75</v>
      </c>
      <c r="I774">
        <v>47.5</v>
      </c>
      <c r="J774">
        <v>47.5</v>
      </c>
      <c r="L774">
        <v>-3.3333333333333335</v>
      </c>
      <c r="M774">
        <v>1.43</v>
      </c>
      <c r="N774" t="str">
        <v>Transferido</v>
      </c>
    </row>
    <row r="775">
      <c r="A775">
        <v>12</v>
      </c>
      <c r="B775">
        <v>45631</v>
      </c>
      <c r="C775" t="str">
        <v xml:space="preserve">HD 500 </v>
      </c>
      <c r="D775">
        <v>1</v>
      </c>
      <c r="E775" t="str">
        <v>Aleatorio</v>
      </c>
      <c r="G775">
        <v>0</v>
      </c>
      <c r="H775">
        <v>0</v>
      </c>
      <c r="I775">
        <v>60</v>
      </c>
      <c r="J775">
        <v>60</v>
      </c>
      <c r="L775">
        <v>0.030105263157894736</v>
      </c>
      <c r="M775">
        <v>46.75</v>
      </c>
      <c r="N775" t="str">
        <v>Transferido</v>
      </c>
    </row>
    <row r="776">
      <c r="A776">
        <v>12</v>
      </c>
      <c r="B776">
        <v>45631</v>
      </c>
      <c r="C776" t="str">
        <v>Cabo Inova Tc Cbo-12223</v>
      </c>
      <c r="D776">
        <v>1</v>
      </c>
      <c r="E776" t="str">
        <v>Aleatorio</v>
      </c>
      <c r="G776">
        <v>6</v>
      </c>
      <c r="H776">
        <v>0</v>
      </c>
      <c r="I776">
        <v>15</v>
      </c>
      <c r="J776">
        <v>15</v>
      </c>
      <c r="L776">
        <v>0.7791666666666667</v>
      </c>
      <c r="M776">
        <v>60</v>
      </c>
      <c r="N776" t="str">
        <v>Transferido</v>
      </c>
    </row>
    <row r="777">
      <c r="A777">
        <v>12</v>
      </c>
      <c r="B777">
        <v>45631</v>
      </c>
      <c r="C777" t="str">
        <v>impressao preta</v>
      </c>
      <c r="D777">
        <v>1</v>
      </c>
      <c r="E777" t="str">
        <v>hugo Som</v>
      </c>
      <c r="G777">
        <v>0.07</v>
      </c>
      <c r="H777">
        <v>6</v>
      </c>
      <c r="I777">
        <v>1</v>
      </c>
      <c r="J777">
        <v>1</v>
      </c>
      <c r="L777">
        <v>4</v>
      </c>
      <c r="M777">
        <v>15</v>
      </c>
      <c r="N777" t="str">
        <v>Transferido</v>
      </c>
    </row>
    <row r="778">
      <c r="A778">
        <v>12</v>
      </c>
      <c r="B778">
        <v>45631</v>
      </c>
      <c r="C778" t="str">
        <v>Bala Café</v>
      </c>
      <c r="D778">
        <v>6</v>
      </c>
      <c r="E778" t="str">
        <v>Aleatorio</v>
      </c>
      <c r="G778">
        <v>0.125</v>
      </c>
      <c r="H778">
        <v>0.07</v>
      </c>
      <c r="I778">
        <v>0.25</v>
      </c>
      <c r="J778">
        <v>1.5</v>
      </c>
      <c r="L778">
        <v>15</v>
      </c>
      <c r="M778">
        <v>-5</v>
      </c>
      <c r="N778" t="str">
        <v>Transferido</v>
      </c>
    </row>
    <row r="779">
      <c r="A779">
        <v>12</v>
      </c>
      <c r="B779">
        <v>45632</v>
      </c>
      <c r="C779" t="str">
        <v>Projetor hd mn-29990</v>
      </c>
      <c r="D779">
        <v>1</v>
      </c>
      <c r="E779" t="str">
        <v>Cliente Projeto Rubens</v>
      </c>
      <c r="G779">
        <v>270</v>
      </c>
      <c r="H779">
        <v>270</v>
      </c>
      <c r="I779">
        <v>370</v>
      </c>
      <c r="J779">
        <v>370</v>
      </c>
      <c r="L779">
        <v>0.2702702702702703</v>
      </c>
      <c r="M779">
        <v>100</v>
      </c>
      <c r="N779" t="str">
        <v>Transferido</v>
      </c>
    </row>
    <row r="780">
      <c r="A780">
        <v>12</v>
      </c>
      <c r="B780">
        <v>45632</v>
      </c>
      <c r="C780" t="str">
        <v>Kit completo carregador 20w</v>
      </c>
      <c r="D780">
        <v>1</v>
      </c>
      <c r="E780" t="str">
        <v>bruna pontes</v>
      </c>
      <c r="G780">
        <v>17</v>
      </c>
      <c r="H780">
        <v>17</v>
      </c>
      <c r="I780">
        <v>50</v>
      </c>
      <c r="J780">
        <v>50</v>
      </c>
      <c r="L780">
        <v>0.66</v>
      </c>
      <c r="M780">
        <v>33</v>
      </c>
      <c r="N780" t="str">
        <v>Transferido</v>
      </c>
    </row>
    <row r="781">
      <c r="A781">
        <v>12</v>
      </c>
      <c r="B781">
        <v>45632</v>
      </c>
      <c r="C781" t="str">
        <v>impressao preta</v>
      </c>
      <c r="D781">
        <v>2</v>
      </c>
      <c r="E781" t="str">
        <v>Cliente mateus impressao</v>
      </c>
      <c r="G781">
        <v>0.07</v>
      </c>
      <c r="H781">
        <v>0.14</v>
      </c>
      <c r="I781">
        <v>1</v>
      </c>
      <c r="J781">
        <v>2</v>
      </c>
      <c r="L781">
        <v>0.9299999999999999</v>
      </c>
      <c r="M781">
        <v>1.8599999999999999</v>
      </c>
      <c r="N781" t="str">
        <v>Transferido</v>
      </c>
    </row>
    <row r="782">
      <c r="A782">
        <v>12</v>
      </c>
      <c r="B782">
        <v>45632</v>
      </c>
      <c r="C782" t="str">
        <v xml:space="preserve">Rodo Esfregão Spray Mop Magico Limpeza Com Reservatório 300ml </v>
      </c>
      <c r="D782">
        <v>1</v>
      </c>
      <c r="E782" t="str">
        <v>Aleatorio</v>
      </c>
      <c r="G782">
        <v>54.9</v>
      </c>
      <c r="H782">
        <v>54.9</v>
      </c>
      <c r="I782">
        <v>55</v>
      </c>
      <c r="J782">
        <v>55</v>
      </c>
      <c r="L782">
        <v>0.001818181818181844</v>
      </c>
      <c r="M782">
        <v>0.10000000000000142</v>
      </c>
      <c r="N782" t="str">
        <v>Transferido</v>
      </c>
    </row>
    <row r="783">
      <c r="A783">
        <v>12</v>
      </c>
      <c r="B783">
        <v>45633</v>
      </c>
      <c r="C783" t="str">
        <v>SSD 220gb</v>
      </c>
      <c r="D783">
        <v>1</v>
      </c>
      <c r="E783" t="str">
        <v>Senhor relogio</v>
      </c>
      <c r="G783" t="str">
        <v>0</v>
      </c>
      <c r="H783">
        <v>0</v>
      </c>
      <c r="I783">
        <v>200</v>
      </c>
      <c r="J783">
        <v>200</v>
      </c>
      <c r="L783">
        <v>1</v>
      </c>
      <c r="M783">
        <v>200</v>
      </c>
      <c r="N783" t="str">
        <v>Transferido</v>
      </c>
    </row>
    <row r="784">
      <c r="A784">
        <v>12</v>
      </c>
      <c r="B784">
        <v>45633</v>
      </c>
      <c r="C784" t="str">
        <v>Formatação</v>
      </c>
      <c r="D784">
        <v>1</v>
      </c>
      <c r="E784" t="str">
        <v>Senhor relogio</v>
      </c>
      <c r="G784">
        <v>0</v>
      </c>
      <c r="H784">
        <v>0</v>
      </c>
      <c r="I784">
        <v>30</v>
      </c>
      <c r="J784">
        <v>30</v>
      </c>
      <c r="L784">
        <v>1</v>
      </c>
      <c r="M784">
        <v>30</v>
      </c>
      <c r="N784" t="str">
        <v>Transferido</v>
      </c>
    </row>
    <row r="785">
      <c r="A785">
        <v>12</v>
      </c>
      <c r="B785">
        <v>45634</v>
      </c>
      <c r="C785" t="str">
        <v>Bala Café</v>
      </c>
      <c r="D785">
        <v>5</v>
      </c>
      <c r="E785" t="str">
        <v>Aleatorio</v>
      </c>
      <c r="G785">
        <v>0.125</v>
      </c>
      <c r="H785">
        <v>92</v>
      </c>
      <c r="I785">
        <v>0.25</v>
      </c>
      <c r="J785">
        <v>1.25</v>
      </c>
      <c r="L785">
        <v>0.4666666666666667</v>
      </c>
      <c r="M785">
        <v>150</v>
      </c>
      <c r="N785" t="str">
        <v>Transferido</v>
      </c>
    </row>
    <row r="786">
      <c r="A786">
        <v>12</v>
      </c>
      <c r="B786">
        <v>45635</v>
      </c>
      <c r="C786" t="str">
        <v>impressao preta</v>
      </c>
      <c r="D786">
        <v>3</v>
      </c>
      <c r="E786" t="str">
        <v>Aleatorio</v>
      </c>
      <c r="G786">
        <v>0.07</v>
      </c>
      <c r="I786">
        <v>1</v>
      </c>
      <c r="L786">
        <v>120</v>
      </c>
      <c r="M786">
        <v>-90.75</v>
      </c>
      <c r="N786" t="str">
        <v>Transferido</v>
      </c>
    </row>
    <row r="787">
      <c r="A787">
        <v>12</v>
      </c>
      <c r="B787">
        <v>45635</v>
      </c>
      <c r="C787" t="str">
        <v>luvinhas dedo N</v>
      </c>
      <c r="D787">
        <v>4</v>
      </c>
      <c r="E787" t="str">
        <v>Cliente Fernando Fonseca</v>
      </c>
      <c r="G787">
        <v>0.29425</v>
      </c>
      <c r="H787">
        <v>0.21000000000000002</v>
      </c>
      <c r="I787">
        <v>5</v>
      </c>
      <c r="J787">
        <v>20</v>
      </c>
      <c r="L787" t="str">
        <v/>
      </c>
      <c r="M787">
        <v>0</v>
      </c>
      <c r="N787" t="str">
        <v>Transferido</v>
      </c>
    </row>
    <row r="788">
      <c r="A788">
        <v>12</v>
      </c>
      <c r="B788">
        <v>45636</v>
      </c>
      <c r="C788" t="str">
        <v>impressao preta</v>
      </c>
      <c r="D788">
        <v>6</v>
      </c>
      <c r="E788" t="str">
        <v>Aleatorio</v>
      </c>
      <c r="G788">
        <v>0.07</v>
      </c>
      <c r="H788">
        <v>1.177</v>
      </c>
      <c r="I788">
        <v>1</v>
      </c>
      <c r="J788">
        <v>6</v>
      </c>
      <c r="L788">
        <v>0</v>
      </c>
      <c r="M788">
        <v>19.79</v>
      </c>
      <c r="N788" t="str">
        <v>Transferido</v>
      </c>
    </row>
    <row r="789">
      <c r="A789">
        <v>12</v>
      </c>
      <c r="B789">
        <v>45636</v>
      </c>
      <c r="C789" t="str">
        <v xml:space="preserve">Rodo Esfregão Spray Mop Magico Limpeza Com Reservatório 300ml </v>
      </c>
      <c r="D789">
        <v>1</v>
      </c>
      <c r="E789" t="str">
        <v>sonia</v>
      </c>
      <c r="G789">
        <v>54.9</v>
      </c>
      <c r="H789">
        <v>0.42000000000000004</v>
      </c>
      <c r="I789">
        <v>55</v>
      </c>
      <c r="J789">
        <v>55</v>
      </c>
      <c r="L789">
        <v>3.2983333333333333</v>
      </c>
      <c r="M789">
        <v>4.823</v>
      </c>
      <c r="N789" t="str">
        <v>Transferido</v>
      </c>
    </row>
    <row r="790">
      <c r="A790">
        <v>12</v>
      </c>
      <c r="B790">
        <v>45636</v>
      </c>
      <c r="C790" t="str">
        <v>shopee</v>
      </c>
      <c r="D790">
        <v>1</v>
      </c>
      <c r="E790" t="str">
        <v>shopee</v>
      </c>
      <c r="G790" t="str">
        <v>0</v>
      </c>
      <c r="H790">
        <v>54.9</v>
      </c>
      <c r="I790">
        <v>123.28</v>
      </c>
      <c r="J790">
        <v>123.28</v>
      </c>
      <c r="L790">
        <v>0.0876909090909091</v>
      </c>
      <c r="M790">
        <v>54.58</v>
      </c>
      <c r="N790" t="str">
        <v>Transferido</v>
      </c>
    </row>
    <row r="791">
      <c r="A791">
        <v>12</v>
      </c>
      <c r="B791">
        <v>45637</v>
      </c>
      <c r="C791" t="str">
        <v>Formatação</v>
      </c>
      <c r="D791">
        <v>1</v>
      </c>
      <c r="E791" t="str">
        <v>Cliente andreia pc</v>
      </c>
      <c r="G791">
        <v>0</v>
      </c>
      <c r="H791">
        <v>0</v>
      </c>
      <c r="I791">
        <v>50</v>
      </c>
      <c r="J791">
        <v>50</v>
      </c>
      <c r="L791">
        <v>0.44273199221284876</v>
      </c>
      <c r="M791">
        <v>68.38</v>
      </c>
      <c r="N791" t="str">
        <v>Transferido</v>
      </c>
    </row>
    <row r="792">
      <c r="A792">
        <v>12</v>
      </c>
      <c r="B792">
        <v>45637</v>
      </c>
      <c r="C792" t="str">
        <v>fonte universal</v>
      </c>
      <c r="D792">
        <v>1</v>
      </c>
      <c r="E792" t="str">
        <v>Cliente andreia pc</v>
      </c>
      <c r="G792" t="str">
        <v>0</v>
      </c>
      <c r="H792">
        <v>0</v>
      </c>
      <c r="I792">
        <v>70</v>
      </c>
      <c r="J792">
        <v>70</v>
      </c>
      <c r="L792">
        <v>1.3676</v>
      </c>
      <c r="M792">
        <v>50</v>
      </c>
      <c r="N792" t="str">
        <v>Transferido</v>
      </c>
    </row>
    <row r="793">
      <c r="A793">
        <v>12</v>
      </c>
      <c r="B793">
        <v>45637</v>
      </c>
      <c r="C793" t="str">
        <v>SSD 120gb DF</v>
      </c>
      <c r="D793">
        <v>1</v>
      </c>
      <c r="E793" t="str">
        <v>Cliente andreia pc</v>
      </c>
      <c r="G793">
        <v>92</v>
      </c>
      <c r="H793">
        <v>0</v>
      </c>
      <c r="I793">
        <v>150</v>
      </c>
      <c r="J793">
        <v>150</v>
      </c>
      <c r="L793">
        <v>0.7142857142857143</v>
      </c>
      <c r="M793">
        <v>70</v>
      </c>
      <c r="N793" t="str">
        <v>Transferido</v>
      </c>
    </row>
    <row r="794">
      <c r="A794">
        <v>12</v>
      </c>
      <c r="B794">
        <v>45637</v>
      </c>
      <c r="C794" t="str">
        <v>Serviço Aleatorio</v>
      </c>
      <c r="D794">
        <v>1</v>
      </c>
      <c r="E794" t="str">
        <v>Aleatorio</v>
      </c>
      <c r="G794">
        <v>0</v>
      </c>
      <c r="H794">
        <v>0</v>
      </c>
      <c r="I794">
        <v>10</v>
      </c>
      <c r="J794">
        <v>10</v>
      </c>
      <c r="L794">
        <v>1</v>
      </c>
      <c r="M794">
        <v>10</v>
      </c>
      <c r="N794" t="str">
        <v>Transferido</v>
      </c>
    </row>
    <row r="795">
      <c r="A795">
        <v>12</v>
      </c>
      <c r="B795">
        <v>45637</v>
      </c>
      <c r="C795" t="str">
        <v>Isqueiro auto</v>
      </c>
      <c r="D795">
        <v>1</v>
      </c>
      <c r="E795" t="str">
        <v>sonia</v>
      </c>
      <c r="G795">
        <v>0.8</v>
      </c>
      <c r="H795">
        <v>0.8</v>
      </c>
      <c r="I795">
        <v>4</v>
      </c>
      <c r="J795">
        <v>4</v>
      </c>
      <c r="L795">
        <v>0.8</v>
      </c>
      <c r="M795">
        <v>3.2</v>
      </c>
      <c r="N795" t="str">
        <v>Transferido</v>
      </c>
    </row>
    <row r="796">
      <c r="A796">
        <v>12</v>
      </c>
      <c r="B796">
        <v>45637</v>
      </c>
      <c r="C796" t="str">
        <v>carregador tipo C 50w</v>
      </c>
      <c r="D796">
        <v>1</v>
      </c>
      <c r="E796" t="str">
        <v>cliente maria</v>
      </c>
      <c r="G796">
        <v>19</v>
      </c>
      <c r="H796">
        <v>19</v>
      </c>
      <c r="I796">
        <v>35</v>
      </c>
      <c r="J796">
        <v>35</v>
      </c>
      <c r="L796">
        <v>0.45714285714285713</v>
      </c>
      <c r="M796">
        <v>16</v>
      </c>
      <c r="N796" t="str">
        <v>Transferido</v>
      </c>
    </row>
    <row r="797">
      <c r="A797">
        <v>12</v>
      </c>
      <c r="B797">
        <v>45639</v>
      </c>
      <c r="C797" t="str">
        <v>chip normal</v>
      </c>
      <c r="D797">
        <v>1</v>
      </c>
      <c r="E797" t="str">
        <v>Aleatorio</v>
      </c>
      <c r="G797">
        <v>10</v>
      </c>
      <c r="H797">
        <v>10</v>
      </c>
      <c r="I797">
        <v>20</v>
      </c>
      <c r="J797">
        <v>20</v>
      </c>
      <c r="L797">
        <v>0.5</v>
      </c>
      <c r="M797">
        <v>10</v>
      </c>
      <c r="N797" t="str">
        <v>Transferido</v>
      </c>
    </row>
    <row r="798">
      <c r="A798">
        <v>12</v>
      </c>
      <c r="B798">
        <v>45639</v>
      </c>
      <c r="C798" t="str">
        <v>impressao preta</v>
      </c>
      <c r="D798">
        <v>1</v>
      </c>
      <c r="E798" t="str">
        <v>Aleatorio</v>
      </c>
      <c r="G798">
        <v>0.07</v>
      </c>
      <c r="H798">
        <v>0.07</v>
      </c>
      <c r="I798">
        <v>1</v>
      </c>
      <c r="J798">
        <v>1</v>
      </c>
      <c r="L798">
        <v>0.9299999999999999</v>
      </c>
      <c r="M798">
        <v>0.9299999999999999</v>
      </c>
      <c r="N798" t="str">
        <v>Transferido</v>
      </c>
    </row>
    <row r="799">
      <c r="A799">
        <v>12</v>
      </c>
      <c r="B799">
        <v>45640</v>
      </c>
      <c r="C799" t="str">
        <v>Serviço Aleatorio</v>
      </c>
      <c r="D799">
        <v>1</v>
      </c>
      <c r="E799" t="str">
        <v>Cliente Pendrive Fatima</v>
      </c>
      <c r="G799">
        <v>0</v>
      </c>
      <c r="H799">
        <v>0</v>
      </c>
      <c r="I799">
        <v>5</v>
      </c>
      <c r="J799">
        <v>5</v>
      </c>
      <c r="L799">
        <v>1</v>
      </c>
      <c r="M799">
        <v>5</v>
      </c>
      <c r="N799" t="str">
        <v>Transferido</v>
      </c>
    </row>
    <row r="800">
      <c r="A800">
        <v>12</v>
      </c>
      <c r="B800">
        <v>45640</v>
      </c>
      <c r="C800" t="str">
        <v>Pendrive 16gb AL-U-16</v>
      </c>
      <c r="D800">
        <v>1</v>
      </c>
      <c r="E800" t="str">
        <v>Cliente Pendrive Fatima</v>
      </c>
      <c r="G800">
        <v>13</v>
      </c>
      <c r="H800">
        <v>13</v>
      </c>
      <c r="I800">
        <v>25</v>
      </c>
      <c r="J800">
        <v>25</v>
      </c>
      <c r="L800">
        <v>0.48</v>
      </c>
      <c r="M800">
        <v>12</v>
      </c>
      <c r="N800" t="str">
        <v>Transferido</v>
      </c>
    </row>
    <row r="801">
      <c r="A801">
        <v>12</v>
      </c>
      <c r="B801">
        <v>45642</v>
      </c>
      <c r="C801" t="str">
        <v>Pendrive 64gb AL-U-16</v>
      </c>
      <c r="D801">
        <v>1</v>
      </c>
      <c r="E801" t="str">
        <v>andre</v>
      </c>
      <c r="G801">
        <v>33</v>
      </c>
      <c r="H801">
        <v>33</v>
      </c>
      <c r="I801">
        <v>75</v>
      </c>
      <c r="J801">
        <v>75</v>
      </c>
      <c r="L801">
        <v>0.56</v>
      </c>
      <c r="M801">
        <v>42</v>
      </c>
      <c r="N801" t="str">
        <v>Transferido</v>
      </c>
    </row>
    <row r="802">
      <c r="A802">
        <v>12</v>
      </c>
      <c r="B802">
        <v>45642</v>
      </c>
      <c r="C802" t="str">
        <v>Mini Lanterna Kal1114</v>
      </c>
      <c r="D802">
        <v>1</v>
      </c>
      <c r="E802" t="str">
        <v>andre</v>
      </c>
      <c r="G802">
        <v>20</v>
      </c>
      <c r="H802">
        <v>20</v>
      </c>
      <c r="I802">
        <v>40</v>
      </c>
      <c r="J802">
        <v>40</v>
      </c>
      <c r="L802">
        <v>0.5</v>
      </c>
      <c r="M802">
        <v>20</v>
      </c>
      <c r="N802" t="str">
        <v>Transferido</v>
      </c>
    </row>
    <row r="803">
      <c r="A803">
        <v>12</v>
      </c>
      <c r="B803">
        <v>45643</v>
      </c>
      <c r="C803" t="str">
        <v>T 3 Pontas</v>
      </c>
      <c r="D803">
        <v>1</v>
      </c>
      <c r="E803" t="str">
        <v>hugo Som</v>
      </c>
      <c r="G803">
        <v>1.5</v>
      </c>
      <c r="H803">
        <v>1.5</v>
      </c>
      <c r="I803">
        <v>5</v>
      </c>
      <c r="J803">
        <v>5</v>
      </c>
      <c r="L803">
        <v>0.7</v>
      </c>
      <c r="M803">
        <v>3.5</v>
      </c>
      <c r="N803" t="str">
        <v>Transferido</v>
      </c>
    </row>
    <row r="804">
      <c r="A804">
        <v>12</v>
      </c>
      <c r="B804">
        <v>45643</v>
      </c>
      <c r="C804" t="str">
        <v>impressao preta</v>
      </c>
      <c r="D804">
        <v>2</v>
      </c>
      <c r="E804" t="str">
        <v>sonia</v>
      </c>
      <c r="G804">
        <v>0.07</v>
      </c>
      <c r="H804">
        <v>0.14</v>
      </c>
      <c r="I804">
        <v>1</v>
      </c>
      <c r="J804">
        <v>2</v>
      </c>
      <c r="L804">
        <v>0.9299999999999999</v>
      </c>
      <c r="M804">
        <v>1.8599999999999999</v>
      </c>
      <c r="N804" t="str">
        <v>Transferido</v>
      </c>
    </row>
    <row r="805">
      <c r="A805">
        <v>12</v>
      </c>
      <c r="B805">
        <v>45643</v>
      </c>
      <c r="C805" t="str">
        <v>Cabo usb EXTENSOR</v>
      </c>
      <c r="D805">
        <v>1</v>
      </c>
      <c r="E805" t="str">
        <v>sah</v>
      </c>
      <c r="G805">
        <v>3.5</v>
      </c>
      <c r="H805">
        <v>3.5</v>
      </c>
      <c r="I805">
        <v>10</v>
      </c>
      <c r="J805">
        <v>10</v>
      </c>
      <c r="L805">
        <v>0.65</v>
      </c>
      <c r="M805">
        <v>6.5</v>
      </c>
      <c r="N805" t="str">
        <v>Transferido</v>
      </c>
    </row>
    <row r="806">
      <c r="A806">
        <v>12</v>
      </c>
      <c r="B806">
        <v>45643</v>
      </c>
      <c r="C806" t="str">
        <v>suporte gancho adesivo</v>
      </c>
      <c r="D806">
        <v>1</v>
      </c>
      <c r="E806" t="str">
        <v>sah</v>
      </c>
      <c r="G806">
        <v>4.6</v>
      </c>
      <c r="H806">
        <v>4.6</v>
      </c>
      <c r="I806">
        <v>10</v>
      </c>
      <c r="J806">
        <v>10</v>
      </c>
      <c r="L806">
        <v>0.54</v>
      </c>
      <c r="M806">
        <v>5.4</v>
      </c>
      <c r="N806" t="str">
        <v>Transferido</v>
      </c>
    </row>
    <row r="807">
      <c r="A807">
        <v>12</v>
      </c>
      <c r="B807">
        <v>45643</v>
      </c>
      <c r="C807" t="str">
        <v>Pilha Alcalina flex AAA</v>
      </c>
      <c r="D807">
        <v>1</v>
      </c>
      <c r="E807" t="str">
        <v>Helena loja</v>
      </c>
      <c r="G807">
        <v>6.5</v>
      </c>
      <c r="H807">
        <v>6.5</v>
      </c>
      <c r="I807">
        <v>15</v>
      </c>
      <c r="J807">
        <v>15</v>
      </c>
      <c r="L807">
        <v>0.5666666666666667</v>
      </c>
      <c r="M807">
        <v>8.5</v>
      </c>
      <c r="N807" t="str">
        <v>Transferido</v>
      </c>
    </row>
    <row r="808">
      <c r="A808">
        <v>12</v>
      </c>
      <c r="B808">
        <v>45643</v>
      </c>
      <c r="C808" t="str">
        <v>impressao preta</v>
      </c>
      <c r="D808">
        <v>1</v>
      </c>
      <c r="E808" t="str">
        <v>Aleatorio</v>
      </c>
      <c r="G808">
        <v>0.07</v>
      </c>
      <c r="H808">
        <v>0.07</v>
      </c>
      <c r="I808">
        <v>1</v>
      </c>
      <c r="J808">
        <v>1</v>
      </c>
      <c r="L808">
        <v>0.9299999999999999</v>
      </c>
      <c r="M808">
        <v>0.9299999999999999</v>
      </c>
      <c r="N808" t="str">
        <v>Transferido</v>
      </c>
    </row>
    <row r="809">
      <c r="A809">
        <v>12</v>
      </c>
      <c r="B809">
        <v>45643</v>
      </c>
      <c r="C809" t="str">
        <v>Serviço Aleatorio</v>
      </c>
      <c r="D809">
        <v>1</v>
      </c>
      <c r="E809" t="str">
        <v>Aleatorio</v>
      </c>
      <c r="G809">
        <v>0</v>
      </c>
      <c r="H809">
        <v>0</v>
      </c>
      <c r="I809">
        <v>40</v>
      </c>
      <c r="J809">
        <v>40</v>
      </c>
      <c r="L809">
        <v>1</v>
      </c>
      <c r="M809">
        <v>40</v>
      </c>
      <c r="N809" t="str">
        <v>Transferido</v>
      </c>
    </row>
    <row r="810">
      <c r="A810">
        <v>12</v>
      </c>
      <c r="B810">
        <v>45644</v>
      </c>
      <c r="C810" t="str">
        <v>Serviço Aleatorio</v>
      </c>
      <c r="D810">
        <v>1</v>
      </c>
      <c r="E810" t="str">
        <v>Aleatorio</v>
      </c>
      <c r="G810">
        <v>0</v>
      </c>
      <c r="H810">
        <v>0</v>
      </c>
      <c r="I810">
        <v>15</v>
      </c>
      <c r="J810">
        <v>15</v>
      </c>
      <c r="L810">
        <v>1</v>
      </c>
      <c r="M810">
        <v>15</v>
      </c>
      <c r="N810" t="str">
        <v>Transferido</v>
      </c>
    </row>
    <row r="811">
      <c r="A811">
        <v>12</v>
      </c>
      <c r="B811">
        <v>45646</v>
      </c>
      <c r="C811" t="str">
        <v xml:space="preserve">cabo de força </v>
      </c>
      <c r="D811">
        <v>1</v>
      </c>
      <c r="E811" t="str">
        <v>Aleatorio</v>
      </c>
      <c r="G811">
        <v>0</v>
      </c>
      <c r="H811">
        <v>0</v>
      </c>
      <c r="I811">
        <v>10</v>
      </c>
      <c r="J811">
        <v>10</v>
      </c>
      <c r="L811">
        <v>1</v>
      </c>
      <c r="M811">
        <v>10</v>
      </c>
      <c r="N811" t="str">
        <v>Transferido</v>
      </c>
    </row>
    <row r="812">
      <c r="A812">
        <v>12</v>
      </c>
      <c r="B812">
        <v>45646</v>
      </c>
      <c r="C812" t="str">
        <v xml:space="preserve">Caixinha de som d3142 </v>
      </c>
      <c r="D812">
        <v>1</v>
      </c>
      <c r="E812" t="str">
        <v>Aleatorio</v>
      </c>
      <c r="G812">
        <v>50</v>
      </c>
      <c r="H812">
        <v>50</v>
      </c>
      <c r="I812">
        <v>80</v>
      </c>
      <c r="J812">
        <v>80</v>
      </c>
      <c r="L812">
        <v>0.375</v>
      </c>
      <c r="M812">
        <v>30</v>
      </c>
      <c r="N812" t="str">
        <v>Transferido</v>
      </c>
    </row>
    <row r="813">
      <c r="A813">
        <v>12</v>
      </c>
      <c r="B813">
        <v>45646</v>
      </c>
      <c r="C813" t="str">
        <v>kit mouse e teclado sem fio k4</v>
      </c>
      <c r="D813">
        <v>1</v>
      </c>
      <c r="E813" t="str">
        <v>Ray p7</v>
      </c>
      <c r="G813">
        <v>60</v>
      </c>
      <c r="H813">
        <v>60</v>
      </c>
      <c r="I813">
        <v>120</v>
      </c>
      <c r="J813">
        <v>120</v>
      </c>
      <c r="L813">
        <v>0.5</v>
      </c>
      <c r="M813">
        <v>60</v>
      </c>
      <c r="N813" t="str">
        <v>Transferido</v>
      </c>
    </row>
    <row r="814">
      <c r="A814">
        <v>12</v>
      </c>
      <c r="B814">
        <v>45646</v>
      </c>
      <c r="C814" t="str">
        <v>Pendrive 16gb AL-U-16</v>
      </c>
      <c r="D814">
        <v>1</v>
      </c>
      <c r="E814" t="str">
        <v>Aleatorio</v>
      </c>
      <c r="G814">
        <v>13</v>
      </c>
      <c r="H814">
        <v>13</v>
      </c>
      <c r="I814">
        <v>30</v>
      </c>
      <c r="J814">
        <v>30</v>
      </c>
      <c r="L814">
        <v>0.5666666666666667</v>
      </c>
      <c r="M814">
        <v>17</v>
      </c>
      <c r="N814" t="str">
        <v>Transferido</v>
      </c>
    </row>
    <row r="815">
      <c r="A815">
        <v>12</v>
      </c>
      <c r="B815">
        <v>45646</v>
      </c>
      <c r="C815" t="str">
        <v>Serviço Aleatorio</v>
      </c>
      <c r="D815">
        <v>1</v>
      </c>
      <c r="E815" t="str">
        <v>Aleatorio</v>
      </c>
      <c r="G815">
        <v>0</v>
      </c>
      <c r="H815">
        <v>0</v>
      </c>
      <c r="I815">
        <v>50</v>
      </c>
      <c r="J815">
        <v>50</v>
      </c>
      <c r="L815">
        <v>1</v>
      </c>
      <c r="M815">
        <v>50</v>
      </c>
      <c r="N815" t="str">
        <v>Transferido</v>
      </c>
    </row>
    <row r="816">
      <c r="A816">
        <v>12</v>
      </c>
      <c r="B816">
        <v>45646</v>
      </c>
      <c r="C816" t="str">
        <v>Serviço Aleatorio</v>
      </c>
      <c r="D816">
        <v>1</v>
      </c>
      <c r="E816" t="str">
        <v>Aleatorio</v>
      </c>
      <c r="G816">
        <v>0</v>
      </c>
      <c r="H816">
        <v>0</v>
      </c>
      <c r="I816">
        <v>10</v>
      </c>
      <c r="J816">
        <v>10</v>
      </c>
      <c r="L816">
        <v>1</v>
      </c>
      <c r="M816">
        <v>10</v>
      </c>
      <c r="N816" t="str">
        <v>Transferido</v>
      </c>
    </row>
    <row r="817">
      <c r="A817">
        <v>12</v>
      </c>
      <c r="B817">
        <v>45647</v>
      </c>
      <c r="C817" t="str">
        <v>impressao preta</v>
      </c>
      <c r="D817">
        <v>28</v>
      </c>
      <c r="E817" t="str">
        <v>sonia</v>
      </c>
      <c r="G817">
        <v>0.07</v>
      </c>
      <c r="H817">
        <v>1.9600000000000002</v>
      </c>
      <c r="I817">
        <v>1</v>
      </c>
      <c r="J817">
        <v>28</v>
      </c>
      <c r="L817">
        <v>0.9299999999999999</v>
      </c>
      <c r="M817">
        <v>26.04</v>
      </c>
      <c r="N817" t="str">
        <v>Transferido</v>
      </c>
    </row>
    <row r="818">
      <c r="A818">
        <v>12</v>
      </c>
      <c r="B818">
        <v>45647</v>
      </c>
      <c r="C818" t="str">
        <v>Cabo iphone 20w</v>
      </c>
      <c r="D818">
        <v>1</v>
      </c>
      <c r="E818" t="str">
        <v>Aleatorio</v>
      </c>
      <c r="G818">
        <v>6</v>
      </c>
      <c r="H818">
        <v>6</v>
      </c>
      <c r="I818">
        <v>25</v>
      </c>
      <c r="J818">
        <v>25</v>
      </c>
      <c r="L818">
        <v>0.76</v>
      </c>
      <c r="M818">
        <v>19</v>
      </c>
      <c r="N818" t="str">
        <v>Transferido</v>
      </c>
    </row>
    <row r="819">
      <c r="A819">
        <v>12</v>
      </c>
      <c r="B819">
        <v>45647</v>
      </c>
      <c r="C819" t="str">
        <v>caixinha de som AL-1115</v>
      </c>
      <c r="D819">
        <v>1</v>
      </c>
      <c r="E819" t="str">
        <v>ANDRE</v>
      </c>
      <c r="G819">
        <v>25</v>
      </c>
      <c r="H819">
        <v>25</v>
      </c>
      <c r="I819">
        <v>50</v>
      </c>
      <c r="J819">
        <v>50</v>
      </c>
      <c r="L819">
        <v>0.5</v>
      </c>
      <c r="M819">
        <v>25</v>
      </c>
      <c r="N819" t="str">
        <v>Transferido</v>
      </c>
    </row>
    <row r="820">
      <c r="A820">
        <v>12</v>
      </c>
      <c r="B820">
        <v>45648</v>
      </c>
      <c r="C820" t="str">
        <v xml:space="preserve">Carregador tipo c 67 w </v>
      </c>
      <c r="D820">
        <v>1</v>
      </c>
      <c r="E820" t="str">
        <v>teinha</v>
      </c>
      <c r="G820">
        <v>20</v>
      </c>
      <c r="H820">
        <v>20</v>
      </c>
      <c r="I820">
        <v>50</v>
      </c>
      <c r="J820">
        <v>50</v>
      </c>
      <c r="L820">
        <v>0.6</v>
      </c>
      <c r="M820">
        <v>30</v>
      </c>
      <c r="N820" t="str">
        <v>Transferido</v>
      </c>
    </row>
    <row r="821">
      <c r="A821">
        <v>12</v>
      </c>
      <c r="B821">
        <v>45649</v>
      </c>
      <c r="C821" t="str">
        <v>luvinhas dedo N</v>
      </c>
      <c r="D821">
        <v>2</v>
      </c>
      <c r="E821" t="str">
        <v>Aleatorio</v>
      </c>
      <c r="G821">
        <v>0.29425</v>
      </c>
      <c r="H821">
        <v>0.5885</v>
      </c>
      <c r="I821">
        <v>5</v>
      </c>
      <c r="J821">
        <v>10</v>
      </c>
      <c r="L821">
        <v>0.94115</v>
      </c>
      <c r="M821">
        <v>9.4115</v>
      </c>
      <c r="N821" t="str">
        <v>Transferido</v>
      </c>
    </row>
    <row r="822">
      <c r="A822">
        <v>12</v>
      </c>
      <c r="B822">
        <v>45649</v>
      </c>
      <c r="C822" t="str">
        <v>Internet</v>
      </c>
      <c r="D822">
        <v>1</v>
      </c>
      <c r="E822" t="str">
        <v>Magdar</v>
      </c>
      <c r="G822" t="str">
        <v>0</v>
      </c>
      <c r="H822">
        <v>0</v>
      </c>
      <c r="I822">
        <v>15</v>
      </c>
      <c r="J822">
        <v>15</v>
      </c>
      <c r="L822">
        <v>1</v>
      </c>
      <c r="M822">
        <v>15</v>
      </c>
      <c r="N822" t="str">
        <v>Transferido</v>
      </c>
    </row>
    <row r="823">
      <c r="A823">
        <v>12</v>
      </c>
      <c r="B823">
        <v>45649</v>
      </c>
      <c r="C823" t="str">
        <v>chip recarregado</v>
      </c>
      <c r="D823">
        <v>1</v>
      </c>
      <c r="E823" t="str">
        <v>Aleatorio</v>
      </c>
      <c r="G823">
        <v>17</v>
      </c>
      <c r="H823">
        <v>17</v>
      </c>
      <c r="I823">
        <v>30</v>
      </c>
      <c r="J823">
        <v>30</v>
      </c>
      <c r="L823">
        <v>0.43333333333333335</v>
      </c>
      <c r="M823">
        <v>13</v>
      </c>
      <c r="N823" t="str">
        <v>Transferido</v>
      </c>
    </row>
    <row r="824">
      <c r="A824">
        <v>12</v>
      </c>
      <c r="B824">
        <v>45649</v>
      </c>
      <c r="C824" t="str">
        <v>Adaptador bluetooth</v>
      </c>
      <c r="D824">
        <v>1</v>
      </c>
      <c r="E824" t="str">
        <v>Aleatorio</v>
      </c>
      <c r="G824">
        <v>5</v>
      </c>
      <c r="H824">
        <v>5</v>
      </c>
      <c r="I824">
        <v>10</v>
      </c>
      <c r="J824">
        <v>10</v>
      </c>
      <c r="L824">
        <v>0.5</v>
      </c>
      <c r="M824">
        <v>5</v>
      </c>
      <c r="N824" t="str">
        <v>Transferido</v>
      </c>
    </row>
    <row r="825">
      <c r="A825">
        <v>12</v>
      </c>
      <c r="B825">
        <v>45652</v>
      </c>
      <c r="C825" t="str">
        <v>Mouse com fio IN-20055</v>
      </c>
      <c r="D825">
        <v>1</v>
      </c>
      <c r="E825" t="str">
        <v>cliente samuel antigo</v>
      </c>
      <c r="G825">
        <v>7</v>
      </c>
      <c r="H825">
        <v>7</v>
      </c>
      <c r="I825">
        <v>15</v>
      </c>
      <c r="J825">
        <v>15</v>
      </c>
      <c r="L825">
        <v>0.5333333333333333</v>
      </c>
      <c r="M825">
        <v>8</v>
      </c>
      <c r="N825" t="str">
        <v>Transferido</v>
      </c>
    </row>
    <row r="826">
      <c r="A826">
        <v>12</v>
      </c>
      <c r="B826">
        <v>45652</v>
      </c>
      <c r="C826" t="str">
        <v>Serviço Aleatorio</v>
      </c>
      <c r="D826">
        <v>1</v>
      </c>
      <c r="E826" t="str">
        <v>cliente samuel antigo</v>
      </c>
      <c r="G826">
        <v>0</v>
      </c>
      <c r="H826">
        <v>0</v>
      </c>
      <c r="I826">
        <v>30</v>
      </c>
      <c r="J826">
        <v>30</v>
      </c>
      <c r="L826">
        <v>1</v>
      </c>
      <c r="M826">
        <v>30</v>
      </c>
      <c r="N826" t="str">
        <v>Transferido</v>
      </c>
    </row>
    <row r="827">
      <c r="A827">
        <v>12</v>
      </c>
      <c r="B827">
        <v>45652</v>
      </c>
      <c r="C827" t="str">
        <v>Teclado usb vx pro Simples</v>
      </c>
      <c r="D827">
        <v>1</v>
      </c>
      <c r="E827" t="str">
        <v>cliente samuel antigo</v>
      </c>
      <c r="G827">
        <v>16</v>
      </c>
      <c r="H827">
        <v>16</v>
      </c>
      <c r="I827">
        <v>40</v>
      </c>
      <c r="J827">
        <v>40</v>
      </c>
      <c r="L827">
        <v>0.6</v>
      </c>
      <c r="M827">
        <v>24</v>
      </c>
      <c r="N827" t="str">
        <v>Transferido</v>
      </c>
    </row>
    <row r="828">
      <c r="A828">
        <v>12</v>
      </c>
      <c r="B828">
        <v>45652</v>
      </c>
      <c r="C828" t="str">
        <v>Cabo Auxiliar P2 Kingo</v>
      </c>
      <c r="D828">
        <v>1</v>
      </c>
      <c r="E828" t="str">
        <v>Aleatorio</v>
      </c>
      <c r="G828">
        <v>7</v>
      </c>
      <c r="H828">
        <v>7</v>
      </c>
      <c r="I828">
        <v>10</v>
      </c>
      <c r="J828">
        <v>10</v>
      </c>
      <c r="L828">
        <v>0.3</v>
      </c>
      <c r="M828">
        <v>3</v>
      </c>
      <c r="N828" t="str">
        <v>Transferido</v>
      </c>
    </row>
    <row r="829">
      <c r="A829">
        <v>12</v>
      </c>
      <c r="B829">
        <v>45653</v>
      </c>
      <c r="C829" t="str">
        <v>impressao preta</v>
      </c>
      <c r="D829">
        <v>1</v>
      </c>
      <c r="E829" t="str">
        <v>Aleatorio</v>
      </c>
      <c r="G829">
        <v>0.07</v>
      </c>
      <c r="H829">
        <v>0.07</v>
      </c>
      <c r="I829">
        <v>1</v>
      </c>
      <c r="J829">
        <v>1</v>
      </c>
      <c r="L829">
        <v>0.9299999999999999</v>
      </c>
      <c r="M829">
        <v>0.9299999999999999</v>
      </c>
      <c r="N829" t="str">
        <v>Transferido</v>
      </c>
    </row>
    <row r="830">
      <c r="A830">
        <v>12</v>
      </c>
      <c r="B830">
        <v>45653</v>
      </c>
      <c r="C830" t="str">
        <v>impressao preta</v>
      </c>
      <c r="D830">
        <v>1</v>
      </c>
      <c r="E830" t="str">
        <v>hugo Som</v>
      </c>
      <c r="G830">
        <v>0.07</v>
      </c>
      <c r="H830">
        <v>0.07</v>
      </c>
      <c r="I830">
        <v>1</v>
      </c>
      <c r="J830">
        <v>1</v>
      </c>
      <c r="L830">
        <v>0.9299999999999999</v>
      </c>
      <c r="M830">
        <v>0.9299999999999999</v>
      </c>
      <c r="N830" t="str">
        <v>Transferido</v>
      </c>
    </row>
    <row r="831">
      <c r="A831">
        <v>12</v>
      </c>
      <c r="B831">
        <v>45653</v>
      </c>
      <c r="C831" t="str">
        <v>Internet</v>
      </c>
      <c r="D831">
        <v>1</v>
      </c>
      <c r="E831" t="str">
        <v>serrat</v>
      </c>
      <c r="G831" t="str">
        <v>0</v>
      </c>
      <c r="H831">
        <v>0</v>
      </c>
      <c r="I831">
        <v>30</v>
      </c>
      <c r="J831">
        <v>30</v>
      </c>
      <c r="L831">
        <v>1</v>
      </c>
      <c r="M831">
        <v>30</v>
      </c>
      <c r="N831" t="str">
        <v>Transferido</v>
      </c>
    </row>
    <row r="832">
      <c r="A832">
        <v>12</v>
      </c>
      <c r="B832">
        <v>45653</v>
      </c>
      <c r="C832" t="str">
        <v>Internet</v>
      </c>
      <c r="D832">
        <v>1</v>
      </c>
      <c r="E832" t="str">
        <v>hugo Som</v>
      </c>
      <c r="G832" t="str">
        <v>0</v>
      </c>
      <c r="H832">
        <v>0</v>
      </c>
      <c r="I832">
        <v>15</v>
      </c>
      <c r="J832">
        <v>15</v>
      </c>
      <c r="L832">
        <v>1</v>
      </c>
      <c r="M832">
        <v>15</v>
      </c>
      <c r="N832" t="str">
        <v>Transferido</v>
      </c>
    </row>
    <row r="833">
      <c r="A833">
        <v>12</v>
      </c>
      <c r="B833">
        <v>45653</v>
      </c>
      <c r="C833" t="str">
        <v>Bolinhas hidrogel</v>
      </c>
      <c r="D833">
        <v>1</v>
      </c>
      <c r="E833" t="str">
        <v>Aleatorio</v>
      </c>
      <c r="G833">
        <v>8.333333333333334</v>
      </c>
      <c r="H833">
        <v>8.333333333333334</v>
      </c>
      <c r="I833">
        <v>25</v>
      </c>
      <c r="J833">
        <v>25</v>
      </c>
      <c r="L833">
        <v>0.6666666666666665</v>
      </c>
      <c r="M833">
        <v>16.666666666666664</v>
      </c>
      <c r="N833" t="str">
        <v>Transferido</v>
      </c>
    </row>
    <row r="834">
      <c r="A834">
        <v>12</v>
      </c>
      <c r="B834">
        <v>45653</v>
      </c>
      <c r="C834" t="str">
        <v>Miniteclado Tv Box</v>
      </c>
      <c r="D834">
        <v>1</v>
      </c>
      <c r="E834" t="str">
        <v>Aleatorio</v>
      </c>
      <c r="G834">
        <v>19</v>
      </c>
      <c r="H834">
        <v>19</v>
      </c>
      <c r="I834">
        <v>20</v>
      </c>
      <c r="J834">
        <v>20</v>
      </c>
      <c r="L834">
        <v>0.05</v>
      </c>
      <c r="M834">
        <v>1</v>
      </c>
      <c r="N834" t="str">
        <v>Transferido</v>
      </c>
    </row>
    <row r="835">
      <c r="A835">
        <v>12</v>
      </c>
      <c r="B835">
        <v>45654</v>
      </c>
      <c r="C835" t="str">
        <v>chip normal</v>
      </c>
      <c r="D835">
        <v>1</v>
      </c>
      <c r="E835" t="str">
        <v>Aleatorio</v>
      </c>
      <c r="G835">
        <v>10</v>
      </c>
      <c r="H835">
        <v>10</v>
      </c>
      <c r="I835">
        <v>15</v>
      </c>
      <c r="J835">
        <v>15</v>
      </c>
      <c r="L835">
        <v>0.3333333333333333</v>
      </c>
      <c r="M835">
        <v>5</v>
      </c>
      <c r="N835" t="str">
        <v>Transferido</v>
      </c>
    </row>
    <row r="836">
      <c r="A836">
        <v>12</v>
      </c>
      <c r="B836">
        <v>45654</v>
      </c>
      <c r="C836" t="str">
        <v>chip recarregado</v>
      </c>
      <c r="D836">
        <v>1</v>
      </c>
      <c r="E836" t="str">
        <v>Aleatorio</v>
      </c>
      <c r="G836">
        <v>17</v>
      </c>
      <c r="H836">
        <v>17</v>
      </c>
      <c r="I836">
        <v>30</v>
      </c>
      <c r="J836">
        <v>30</v>
      </c>
      <c r="L836">
        <v>0.43333333333333335</v>
      </c>
      <c r="M836">
        <v>13</v>
      </c>
      <c r="N836" t="str">
        <v>Transferido</v>
      </c>
    </row>
    <row r="837">
      <c r="A837">
        <v>12</v>
      </c>
      <c r="B837">
        <v>45654</v>
      </c>
      <c r="C837" t="str">
        <v>Pelicula 3D</v>
      </c>
      <c r="D837">
        <v>1</v>
      </c>
      <c r="E837" t="str">
        <v>hugo Som</v>
      </c>
      <c r="G837">
        <v>3</v>
      </c>
      <c r="H837">
        <v>3</v>
      </c>
      <c r="I837">
        <v>15</v>
      </c>
      <c r="J837">
        <v>15</v>
      </c>
      <c r="L837">
        <v>0.8</v>
      </c>
      <c r="M837">
        <v>12</v>
      </c>
      <c r="N837" t="str">
        <v>Transferido</v>
      </c>
    </row>
    <row r="838">
      <c r="A838">
        <v>12</v>
      </c>
      <c r="B838">
        <v>45653</v>
      </c>
      <c r="C838" t="str">
        <v>Serviço Aleatorio</v>
      </c>
      <c r="D838">
        <v>1</v>
      </c>
      <c r="E838" t="str">
        <v>hugo Som</v>
      </c>
      <c r="G838">
        <v>0</v>
      </c>
      <c r="H838">
        <v>0</v>
      </c>
      <c r="I838">
        <v>25</v>
      </c>
      <c r="J838">
        <v>25</v>
      </c>
      <c r="L838">
        <v>1</v>
      </c>
      <c r="M838">
        <v>25</v>
      </c>
      <c r="N838" t="str">
        <v>Transferido</v>
      </c>
    </row>
    <row r="839">
      <c r="A839">
        <v>12</v>
      </c>
      <c r="B839">
        <v>45654</v>
      </c>
      <c r="C839" t="str">
        <v>Arminha de gel mp7</v>
      </c>
      <c r="D839">
        <v>1</v>
      </c>
      <c r="E839" t="str">
        <v>Aleatorio</v>
      </c>
      <c r="G839">
        <v>145</v>
      </c>
      <c r="H839">
        <v>145</v>
      </c>
      <c r="I839">
        <v>170</v>
      </c>
      <c r="J839">
        <v>170</v>
      </c>
      <c r="L839">
        <v>0.14705882352941177</v>
      </c>
      <c r="M839">
        <v>25</v>
      </c>
      <c r="N839" t="str">
        <v>Transferido</v>
      </c>
    </row>
    <row r="840">
      <c r="A840">
        <v>12</v>
      </c>
      <c r="B840">
        <v>45654</v>
      </c>
      <c r="C840" t="str">
        <v>Serviço Aleatorio</v>
      </c>
      <c r="D840">
        <v>1</v>
      </c>
      <c r="E840" t="str">
        <v>hugo Som</v>
      </c>
      <c r="G840">
        <v>0</v>
      </c>
      <c r="H840">
        <v>0</v>
      </c>
      <c r="I840">
        <v>40</v>
      </c>
      <c r="J840">
        <v>40</v>
      </c>
      <c r="L840">
        <v>1</v>
      </c>
      <c r="M840">
        <v>40</v>
      </c>
      <c r="N840" t="str">
        <v>Transferido</v>
      </c>
    </row>
    <row r="841">
      <c r="A841">
        <v>12</v>
      </c>
      <c r="B841">
        <v>45654</v>
      </c>
      <c r="C841" t="str">
        <v>Cabo Auxiliar P2 Kingo</v>
      </c>
      <c r="D841">
        <v>1</v>
      </c>
      <c r="E841" t="str">
        <v>Aleatorio</v>
      </c>
      <c r="G841">
        <v>7</v>
      </c>
      <c r="H841">
        <v>7</v>
      </c>
      <c r="I841">
        <v>10</v>
      </c>
      <c r="J841">
        <v>10</v>
      </c>
      <c r="L841">
        <v>0.3</v>
      </c>
      <c r="M841">
        <v>3</v>
      </c>
      <c r="N841" t="str">
        <v>Transferido</v>
      </c>
    </row>
    <row r="842">
      <c r="A842">
        <v>12</v>
      </c>
      <c r="B842">
        <v>45656</v>
      </c>
      <c r="C842" t="str">
        <v>Serviço Aleatorio</v>
      </c>
      <c r="D842">
        <v>1</v>
      </c>
      <c r="E842" t="str">
        <v>higor</v>
      </c>
      <c r="G842">
        <v>0</v>
      </c>
      <c r="H842">
        <v>0</v>
      </c>
      <c r="I842">
        <v>22</v>
      </c>
      <c r="J842">
        <v>22</v>
      </c>
      <c r="L842">
        <v>1</v>
      </c>
      <c r="M842">
        <v>22</v>
      </c>
      <c r="N842" t="str">
        <v>Transferido</v>
      </c>
    </row>
    <row r="843">
      <c r="A843">
        <v>12</v>
      </c>
      <c r="B843">
        <v>45657</v>
      </c>
      <c r="C843" t="str">
        <v>Serviço Aleatorio</v>
      </c>
      <c r="D843">
        <v>1</v>
      </c>
      <c r="E843" t="str">
        <v>higor</v>
      </c>
      <c r="G843">
        <v>0</v>
      </c>
      <c r="H843">
        <v>0</v>
      </c>
      <c r="I843">
        <v>30</v>
      </c>
      <c r="J843">
        <v>30</v>
      </c>
      <c r="L843">
        <v>1</v>
      </c>
      <c r="M843">
        <v>30</v>
      </c>
      <c r="N843" t="str">
        <v>Transferido</v>
      </c>
    </row>
    <row r="844">
      <c r="A844">
        <v>12</v>
      </c>
      <c r="B844">
        <v>45657</v>
      </c>
      <c r="C844" t="str">
        <v>Controle Tv Box  Le-7490-1</v>
      </c>
      <c r="D844">
        <v>1</v>
      </c>
      <c r="E844" t="str">
        <v>Aleatorio</v>
      </c>
      <c r="G844">
        <v>5</v>
      </c>
      <c r="H844">
        <v>5</v>
      </c>
      <c r="I844">
        <v>20</v>
      </c>
      <c r="J844">
        <v>20</v>
      </c>
      <c r="L844">
        <v>0.75</v>
      </c>
      <c r="M844">
        <v>15</v>
      </c>
      <c r="N844" t="str">
        <v>Transferido</v>
      </c>
    </row>
    <row r="845">
      <c r="A845">
        <v>12</v>
      </c>
      <c r="B845">
        <v>45657</v>
      </c>
      <c r="C845" t="str">
        <v>Smartwhat zw36</v>
      </c>
      <c r="D845">
        <v>1</v>
      </c>
      <c r="E845" t="str">
        <v>Aleatorio</v>
      </c>
      <c r="G845">
        <v>50</v>
      </c>
      <c r="H845">
        <v>50</v>
      </c>
      <c r="I845">
        <v>100</v>
      </c>
      <c r="J845">
        <v>100</v>
      </c>
      <c r="L845">
        <v>0.5</v>
      </c>
      <c r="M845">
        <v>50</v>
      </c>
      <c r="N845" t="str">
        <v>Transferido</v>
      </c>
    </row>
    <row r="846">
      <c r="A846">
        <v>12</v>
      </c>
      <c r="B846">
        <v>45657</v>
      </c>
      <c r="C846" t="str">
        <v>Mouse gamer 01</v>
      </c>
      <c r="D846">
        <v>1</v>
      </c>
      <c r="E846" t="str">
        <v>Aleatorio</v>
      </c>
      <c r="G846">
        <v>15</v>
      </c>
      <c r="H846">
        <v>15</v>
      </c>
      <c r="I846">
        <v>35</v>
      </c>
      <c r="J846">
        <v>35</v>
      </c>
      <c r="L846">
        <v>0.5714285714285714</v>
      </c>
      <c r="M846">
        <v>20</v>
      </c>
      <c r="N846" t="str">
        <v>Transferido</v>
      </c>
    </row>
  </sheetData>
  <pageMargins left="0.51" right="0.51" top="0.79" bottom="0.79" header="0" footer="0"/>
  <ignoredErrors>
    <ignoredError numberStoredAsText="1" sqref="A1:N99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B922"/>
  <sheetViews>
    <sheetView workbookViewId="0" rightToLeft="0"/>
  </sheetViews>
  <sheetData>
    <row r="1" xml:space="preserve">
      <c r="A1" t="str">
        <v>Mês</v>
      </c>
      <c r="B1" t="str">
        <v>Data</v>
      </c>
      <c r="C1" t="str">
        <v>Produto</v>
      </c>
      <c r="D1" t="str">
        <v>QT</v>
      </c>
      <c r="E1" t="str">
        <v>Cliente</v>
      </c>
      <c r="F1" t="str">
        <v>Vendedor</v>
      </c>
      <c r="G1" t="str" xml:space="preserve">
        <v xml:space="preserve">Custo _x000d_
Un</v>
      </c>
      <c r="H1" t="str">
        <v>Valor gasto</v>
      </c>
      <c r="I1" t="str">
        <v>Valor uni venda</v>
      </c>
      <c r="J1" t="str" xml:space="preserve">
        <v xml:space="preserve">Valor da _x000d_
venda</v>
      </c>
      <c r="K1" t="str">
        <v>Tipo de venda</v>
      </c>
      <c r="L1" t="str" xml:space="preserve">
        <v xml:space="preserve">Valor _x000d_
CNPJ</v>
      </c>
      <c r="M1" t="str">
        <v>Lucro</v>
      </c>
      <c r="N1" t="str">
        <v>Forma de pagam</v>
      </c>
      <c r="O1" t="str">
        <v>% Lucro</v>
      </c>
      <c r="P1" t="str" xml:space="preserve">
        <v xml:space="preserve">Recebido _x000d_
loja</v>
      </c>
    </row>
    <row r="2">
      <c r="A2">
        <v>1</v>
      </c>
      <c r="B2">
        <v>45659</v>
      </c>
      <c r="C2" t="str">
        <v>Fonte 12v</v>
      </c>
      <c r="D2">
        <v>1</v>
      </c>
      <c r="E2" t="str">
        <v>hugo Som</v>
      </c>
      <c r="G2">
        <v>10</v>
      </c>
      <c r="H2">
        <v>10</v>
      </c>
      <c r="I2">
        <v>15</v>
      </c>
      <c r="J2">
        <v>15</v>
      </c>
      <c r="K2" t="str">
        <v>cpf</v>
      </c>
      <c r="L2">
        <v>0.3333333333333333</v>
      </c>
      <c r="M2">
        <v>5</v>
      </c>
      <c r="P2" t="str">
        <v>Transferido</v>
      </c>
    </row>
    <row r="3">
      <c r="A3">
        <v>1</v>
      </c>
      <c r="B3">
        <v>45659</v>
      </c>
      <c r="C3" t="str">
        <v>impressao preta</v>
      </c>
      <c r="D3">
        <v>1</v>
      </c>
      <c r="E3" t="str">
        <v>senhor loja</v>
      </c>
      <c r="G3">
        <v>0.07</v>
      </c>
      <c r="H3">
        <v>0.07</v>
      </c>
      <c r="I3">
        <v>1</v>
      </c>
      <c r="J3">
        <v>1</v>
      </c>
      <c r="K3" t="str">
        <v>cpf</v>
      </c>
      <c r="L3">
        <v>0.9299999999999999</v>
      </c>
      <c r="M3">
        <v>0.9299999999999999</v>
      </c>
      <c r="P3" t="str">
        <v>Transferido</v>
      </c>
    </row>
    <row r="4">
      <c r="A4">
        <v>1</v>
      </c>
      <c r="B4">
        <v>45659</v>
      </c>
      <c r="C4" t="str">
        <v>Serviço Aleatorio</v>
      </c>
      <c r="D4">
        <v>1</v>
      </c>
      <c r="E4" t="str">
        <v>Aleatorio</v>
      </c>
      <c r="G4">
        <v>0</v>
      </c>
      <c r="H4">
        <v>0</v>
      </c>
      <c r="I4">
        <v>10</v>
      </c>
      <c r="J4">
        <v>10</v>
      </c>
      <c r="K4" t="str">
        <v>cpf</v>
      </c>
      <c r="L4">
        <v>1</v>
      </c>
      <c r="M4">
        <v>10</v>
      </c>
      <c r="P4" t="str">
        <v>Transferido</v>
      </c>
    </row>
    <row r="5">
      <c r="A5">
        <v>1</v>
      </c>
      <c r="B5">
        <v>45659</v>
      </c>
      <c r="C5" t="str">
        <v>adaptador bluetooth</v>
      </c>
      <c r="D5">
        <v>1</v>
      </c>
      <c r="E5" t="str">
        <v>cliente israel</v>
      </c>
      <c r="G5">
        <v>5</v>
      </c>
      <c r="H5">
        <v>5</v>
      </c>
      <c r="I5">
        <v>20</v>
      </c>
      <c r="J5">
        <v>20</v>
      </c>
      <c r="K5" t="str">
        <v>cpf</v>
      </c>
      <c r="L5">
        <v>0.75</v>
      </c>
      <c r="M5">
        <v>15</v>
      </c>
      <c r="P5" t="str">
        <v>Transferido</v>
      </c>
    </row>
    <row r="6">
      <c r="A6">
        <v>1</v>
      </c>
      <c r="B6">
        <v>45659</v>
      </c>
      <c r="C6" t="str">
        <v xml:space="preserve">Controle wireless gamepad alto-4w </v>
      </c>
      <c r="D6">
        <v>1</v>
      </c>
      <c r="E6" t="str">
        <v>cliente israel</v>
      </c>
      <c r="G6">
        <v>63</v>
      </c>
      <c r="H6">
        <v>63</v>
      </c>
      <c r="I6">
        <v>110</v>
      </c>
      <c r="J6">
        <v>110</v>
      </c>
      <c r="K6" t="str">
        <v>cpf</v>
      </c>
      <c r="L6">
        <v>0.42727272727272725</v>
      </c>
      <c r="M6">
        <v>47</v>
      </c>
      <c r="P6" t="str">
        <v>Transferido</v>
      </c>
    </row>
    <row r="7">
      <c r="A7">
        <v>1</v>
      </c>
      <c r="B7">
        <v>45660</v>
      </c>
      <c r="C7" t="str">
        <v>impressao preta</v>
      </c>
      <c r="D7">
        <v>5</v>
      </c>
      <c r="E7" t="str">
        <v>Aleatorio</v>
      </c>
      <c r="G7">
        <v>0.07</v>
      </c>
      <c r="H7">
        <v>0.35000000000000003</v>
      </c>
      <c r="I7">
        <v>1</v>
      </c>
      <c r="J7">
        <v>5</v>
      </c>
      <c r="K7" t="str">
        <v>cpf</v>
      </c>
      <c r="L7">
        <v>0.93</v>
      </c>
      <c r="M7">
        <v>4.65</v>
      </c>
      <c r="P7" t="str">
        <v>Transferido</v>
      </c>
    </row>
    <row r="8">
      <c r="A8">
        <v>1</v>
      </c>
      <c r="B8">
        <v>45660</v>
      </c>
      <c r="C8" t="str">
        <v>pelicula 3d</v>
      </c>
      <c r="D8">
        <v>1</v>
      </c>
      <c r="E8" t="str">
        <v>Aleatorio</v>
      </c>
      <c r="G8">
        <v>3</v>
      </c>
      <c r="H8">
        <v>3</v>
      </c>
      <c r="I8">
        <v>15</v>
      </c>
      <c r="J8">
        <v>15</v>
      </c>
      <c r="K8" t="str">
        <v>cpf</v>
      </c>
      <c r="L8">
        <v>0.8</v>
      </c>
      <c r="M8">
        <v>12</v>
      </c>
      <c r="P8" t="str">
        <v>Transferido</v>
      </c>
    </row>
    <row r="9">
      <c r="A9">
        <v>1</v>
      </c>
      <c r="B9">
        <v>45660</v>
      </c>
      <c r="C9" t="str">
        <v>Serviço Aleatorio</v>
      </c>
      <c r="D9">
        <v>1</v>
      </c>
      <c r="E9" t="str">
        <v>Aleatorio</v>
      </c>
      <c r="G9">
        <v>0</v>
      </c>
      <c r="H9">
        <v>0</v>
      </c>
      <c r="I9">
        <v>29</v>
      </c>
      <c r="J9">
        <v>29</v>
      </c>
      <c r="K9" t="str">
        <v>cpf</v>
      </c>
      <c r="L9">
        <v>1</v>
      </c>
      <c r="M9">
        <v>29</v>
      </c>
      <c r="P9" t="str">
        <v>Transferido</v>
      </c>
    </row>
    <row r="10">
      <c r="A10">
        <v>1</v>
      </c>
      <c r="B10">
        <v>45660</v>
      </c>
      <c r="C10" t="str">
        <v>pelicula 3d</v>
      </c>
      <c r="D10">
        <v>2</v>
      </c>
      <c r="E10" t="str">
        <v>Aleatorio</v>
      </c>
      <c r="G10">
        <v>3</v>
      </c>
      <c r="H10">
        <v>6</v>
      </c>
      <c r="I10">
        <v>15</v>
      </c>
      <c r="J10">
        <v>30</v>
      </c>
      <c r="K10" t="str">
        <v>cpf</v>
      </c>
      <c r="L10">
        <v>0.8</v>
      </c>
      <c r="M10">
        <v>24</v>
      </c>
      <c r="P10" t="str">
        <v>Transferido</v>
      </c>
    </row>
    <row r="11">
      <c r="A11">
        <v>1</v>
      </c>
      <c r="B11">
        <v>45660</v>
      </c>
      <c r="C11" t="str">
        <v>capinha</v>
      </c>
      <c r="D11">
        <v>2</v>
      </c>
      <c r="E11" t="str">
        <v>Aleatorio</v>
      </c>
      <c r="G11">
        <v>3</v>
      </c>
      <c r="H11">
        <v>6</v>
      </c>
      <c r="I11">
        <v>15</v>
      </c>
      <c r="J11">
        <v>30</v>
      </c>
      <c r="K11" t="str">
        <v>cpf</v>
      </c>
      <c r="L11">
        <v>0.8</v>
      </c>
      <c r="M11">
        <v>24</v>
      </c>
      <c r="P11" t="str">
        <v>Transferido</v>
      </c>
    </row>
    <row r="12">
      <c r="A12">
        <v>1</v>
      </c>
      <c r="B12">
        <v>45661</v>
      </c>
      <c r="C12" t="str">
        <v>luvinha de dedo</v>
      </c>
      <c r="D12">
        <v>2</v>
      </c>
      <c r="E12" t="str">
        <v>Aleatorio</v>
      </c>
      <c r="G12" t="str">
        <v>0</v>
      </c>
      <c r="H12">
        <v>0</v>
      </c>
      <c r="I12">
        <v>5</v>
      </c>
      <c r="J12">
        <v>10</v>
      </c>
      <c r="K12" t="str">
        <v>cpf</v>
      </c>
      <c r="L12">
        <v>1</v>
      </c>
      <c r="M12">
        <v>10</v>
      </c>
      <c r="P12" t="str">
        <v>Transferido</v>
      </c>
    </row>
    <row r="13">
      <c r="A13">
        <v>1</v>
      </c>
      <c r="B13">
        <v>45663</v>
      </c>
      <c r="C13" t="str">
        <v>impressao preta</v>
      </c>
      <c r="D13">
        <v>2</v>
      </c>
      <c r="E13" t="str">
        <v>Cliente Impressão João Pedro</v>
      </c>
      <c r="G13">
        <v>0.07</v>
      </c>
      <c r="H13">
        <v>0.14</v>
      </c>
      <c r="I13">
        <v>1</v>
      </c>
      <c r="J13">
        <v>2</v>
      </c>
      <c r="K13" t="str">
        <v>cpf</v>
      </c>
      <c r="L13">
        <v>0.9299999999999999</v>
      </c>
      <c r="M13">
        <v>1.8599999999999999</v>
      </c>
      <c r="P13" t="str">
        <v>Transferido</v>
      </c>
    </row>
    <row r="14">
      <c r="A14">
        <v>1</v>
      </c>
      <c r="B14">
        <v>45663</v>
      </c>
      <c r="C14" t="str">
        <v>Formatação</v>
      </c>
      <c r="D14">
        <v>1</v>
      </c>
      <c r="E14" t="str">
        <v>Cliente Pc Ronei</v>
      </c>
      <c r="G14">
        <v>0</v>
      </c>
      <c r="H14">
        <v>0</v>
      </c>
      <c r="I14">
        <v>60</v>
      </c>
      <c r="J14">
        <v>60</v>
      </c>
      <c r="K14" t="str">
        <v>cpf</v>
      </c>
      <c r="L14">
        <v>1</v>
      </c>
      <c r="M14">
        <v>60</v>
      </c>
      <c r="P14" t="str">
        <v>Transferido</v>
      </c>
    </row>
    <row r="15">
      <c r="A15">
        <v>1</v>
      </c>
      <c r="B15">
        <v>45663</v>
      </c>
      <c r="C15" t="str">
        <v>impressao preta</v>
      </c>
      <c r="D15">
        <v>2</v>
      </c>
      <c r="E15" t="str">
        <v>Cliente mateus impressao</v>
      </c>
      <c r="G15">
        <v>0.07</v>
      </c>
      <c r="H15">
        <v>0.14</v>
      </c>
      <c r="I15">
        <v>1</v>
      </c>
      <c r="J15">
        <v>2</v>
      </c>
      <c r="K15" t="str">
        <v>cpf</v>
      </c>
      <c r="L15">
        <v>0.9299999999999999</v>
      </c>
      <c r="M15">
        <v>1.8599999999999999</v>
      </c>
      <c r="P15" t="str">
        <v>Transferido</v>
      </c>
    </row>
    <row r="16">
      <c r="A16">
        <v>1</v>
      </c>
      <c r="B16">
        <v>45663</v>
      </c>
      <c r="C16" t="str">
        <v>Serviço Aleatorio</v>
      </c>
      <c r="D16">
        <v>1</v>
      </c>
      <c r="E16" t="str">
        <v>Aleatorio</v>
      </c>
      <c r="G16">
        <v>0</v>
      </c>
      <c r="H16">
        <v>0</v>
      </c>
      <c r="I16">
        <v>5</v>
      </c>
      <c r="J16">
        <v>5</v>
      </c>
      <c r="K16" t="str">
        <v>cpf</v>
      </c>
      <c r="L16">
        <v>1</v>
      </c>
      <c r="M16">
        <v>5</v>
      </c>
      <c r="P16" t="str">
        <v>Transferido</v>
      </c>
    </row>
    <row r="17">
      <c r="A17">
        <v>1</v>
      </c>
      <c r="B17">
        <v>45664</v>
      </c>
      <c r="C17" t="str">
        <v>impressao preta</v>
      </c>
      <c r="D17">
        <v>3</v>
      </c>
      <c r="E17" t="str">
        <v>Aleatorio</v>
      </c>
      <c r="G17">
        <v>0.07</v>
      </c>
      <c r="H17">
        <v>0.21000000000000002</v>
      </c>
      <c r="I17">
        <v>1</v>
      </c>
      <c r="J17">
        <v>3</v>
      </c>
      <c r="K17" t="str">
        <v>cpf</v>
      </c>
      <c r="L17">
        <v>0.93</v>
      </c>
      <c r="M17">
        <v>2.79</v>
      </c>
      <c r="P17" t="str">
        <v>Transferido</v>
      </c>
    </row>
    <row r="18">
      <c r="A18">
        <v>1</v>
      </c>
      <c r="B18">
        <v>45664</v>
      </c>
      <c r="C18" t="str">
        <v>impressao preta</v>
      </c>
      <c r="D18">
        <v>1</v>
      </c>
      <c r="E18" t="str">
        <v>hugo Som</v>
      </c>
      <c r="G18">
        <v>0.07</v>
      </c>
      <c r="H18">
        <v>0.07</v>
      </c>
      <c r="I18">
        <v>1</v>
      </c>
      <c r="J18">
        <v>1</v>
      </c>
      <c r="K18" t="str">
        <v>cpf</v>
      </c>
      <c r="L18">
        <v>0.9299999999999999</v>
      </c>
      <c r="M18">
        <v>0.9299999999999999</v>
      </c>
      <c r="P18" t="str">
        <v>Transferido</v>
      </c>
    </row>
    <row r="19">
      <c r="A19">
        <v>1</v>
      </c>
      <c r="B19">
        <v>45664</v>
      </c>
      <c r="C19" t="str">
        <v>chip com recarga</v>
      </c>
      <c r="D19">
        <v>2</v>
      </c>
      <c r="E19" t="str">
        <v>Aleatorio</v>
      </c>
      <c r="G19" t="str">
        <v>0</v>
      </c>
      <c r="H19">
        <v>0</v>
      </c>
      <c r="I19">
        <v>30</v>
      </c>
      <c r="J19">
        <v>60</v>
      </c>
      <c r="K19" t="str">
        <v>cpf</v>
      </c>
      <c r="L19">
        <v>1</v>
      </c>
      <c r="M19">
        <v>60</v>
      </c>
      <c r="P19" t="str">
        <v>Transferido</v>
      </c>
    </row>
    <row r="20">
      <c r="A20">
        <v>1</v>
      </c>
      <c r="B20">
        <v>45664</v>
      </c>
      <c r="C20" t="str">
        <v>manutençao</v>
      </c>
      <c r="D20">
        <v>1</v>
      </c>
      <c r="E20" t="str">
        <v>Aleatorio</v>
      </c>
      <c r="G20" t="str">
        <v>0</v>
      </c>
      <c r="H20">
        <v>0</v>
      </c>
      <c r="I20">
        <v>37.5</v>
      </c>
      <c r="J20">
        <v>37.5</v>
      </c>
      <c r="K20" t="str">
        <v>cpf</v>
      </c>
      <c r="L20">
        <v>1</v>
      </c>
      <c r="M20">
        <v>37.5</v>
      </c>
      <c r="P20" t="str">
        <v>Transferido</v>
      </c>
    </row>
    <row r="21">
      <c r="A21">
        <v>1</v>
      </c>
      <c r="B21">
        <v>45664</v>
      </c>
      <c r="C21" t="str">
        <v>Serviço Aleatorio</v>
      </c>
      <c r="D21">
        <v>1</v>
      </c>
      <c r="E21" t="str">
        <v>Aleatorio</v>
      </c>
      <c r="G21">
        <v>0</v>
      </c>
      <c r="H21">
        <v>0</v>
      </c>
      <c r="I21">
        <v>150</v>
      </c>
      <c r="J21">
        <v>150</v>
      </c>
      <c r="K21" t="str">
        <v>cpf</v>
      </c>
      <c r="L21">
        <v>0.35</v>
      </c>
      <c r="M21">
        <v>150</v>
      </c>
      <c r="P21" t="str">
        <v>Transferido</v>
      </c>
    </row>
    <row r="22">
      <c r="A22">
        <v>1</v>
      </c>
      <c r="B22">
        <v>45664</v>
      </c>
      <c r="C22" t="str">
        <v>Pendrive 16gb AL-U-16</v>
      </c>
      <c r="D22">
        <v>1</v>
      </c>
      <c r="E22" t="str">
        <v>luiz</v>
      </c>
      <c r="G22">
        <v>13</v>
      </c>
      <c r="H22">
        <v>13</v>
      </c>
      <c r="I22">
        <v>20</v>
      </c>
      <c r="J22">
        <v>20</v>
      </c>
      <c r="K22" t="str">
        <v>cpf</v>
      </c>
      <c r="L22">
        <v>0.7333333333333333</v>
      </c>
      <c r="M22">
        <v>7</v>
      </c>
      <c r="P22" t="str">
        <v>Transferido</v>
      </c>
    </row>
    <row r="23">
      <c r="A23">
        <v>1</v>
      </c>
      <c r="B23">
        <v>45664</v>
      </c>
      <c r="C23" t="str">
        <v>PILHA FLEX AAA</v>
      </c>
      <c r="D23">
        <v>1</v>
      </c>
      <c r="E23" t="str">
        <v>Aleatorio</v>
      </c>
      <c r="G23">
        <v>4</v>
      </c>
      <c r="H23">
        <v>4</v>
      </c>
      <c r="I23">
        <v>15</v>
      </c>
      <c r="J23">
        <v>15</v>
      </c>
      <c r="K23" t="str">
        <v>cpf</v>
      </c>
      <c r="L23">
        <v>0.93</v>
      </c>
      <c r="M23">
        <v>11</v>
      </c>
      <c r="P23" t="str">
        <v>Transferido</v>
      </c>
    </row>
    <row r="24">
      <c r="A24">
        <v>1</v>
      </c>
      <c r="B24">
        <v>45665</v>
      </c>
      <c r="C24" t="str">
        <v>impressao preta</v>
      </c>
      <c r="D24">
        <v>5</v>
      </c>
      <c r="E24" t="str">
        <v>hugo Som</v>
      </c>
      <c r="G24">
        <v>0.07</v>
      </c>
      <c r="H24">
        <v>0.35000000000000003</v>
      </c>
      <c r="I24">
        <v>1</v>
      </c>
      <c r="J24">
        <v>5</v>
      </c>
      <c r="K24" t="str">
        <v>cpf</v>
      </c>
      <c r="L24">
        <v>1</v>
      </c>
      <c r="M24">
        <v>4.65</v>
      </c>
      <c r="P24" t="str">
        <v>Transferido</v>
      </c>
    </row>
    <row r="25">
      <c r="A25">
        <v>1</v>
      </c>
      <c r="B25">
        <v>45665</v>
      </c>
      <c r="C25" t="str">
        <v>pelicula 3d</v>
      </c>
      <c r="D25">
        <v>1</v>
      </c>
      <c r="E25" t="str">
        <v>Aleatorio</v>
      </c>
      <c r="G25">
        <v>3</v>
      </c>
      <c r="H25">
        <v>3</v>
      </c>
      <c r="I25">
        <v>15</v>
      </c>
      <c r="J25">
        <v>15</v>
      </c>
      <c r="K25" t="str">
        <v>cpf</v>
      </c>
      <c r="L25">
        <v>0.8</v>
      </c>
      <c r="M25">
        <v>12</v>
      </c>
      <c r="P25" t="str">
        <v>Transferido</v>
      </c>
    </row>
    <row r="26">
      <c r="A26">
        <v>1</v>
      </c>
      <c r="B26">
        <v>45665</v>
      </c>
      <c r="C26" t="str">
        <v>Cabo auxiliar p2 LE-804</v>
      </c>
      <c r="D26">
        <v>1</v>
      </c>
      <c r="E26" t="str">
        <v>RELOGIO</v>
      </c>
      <c r="G26">
        <v>2.5</v>
      </c>
      <c r="H26">
        <v>2.5</v>
      </c>
      <c r="I26">
        <v>10</v>
      </c>
      <c r="J26">
        <v>10</v>
      </c>
      <c r="L26">
        <v>0.75</v>
      </c>
      <c r="M26">
        <v>7.5</v>
      </c>
      <c r="P26" t="str">
        <v>Transferido</v>
      </c>
    </row>
    <row r="27">
      <c r="A27">
        <v>1</v>
      </c>
      <c r="B27">
        <v>45666</v>
      </c>
      <c r="C27" t="str">
        <v>impressao preta</v>
      </c>
      <c r="D27">
        <v>1</v>
      </c>
      <c r="E27" t="str">
        <v>senhor</v>
      </c>
      <c r="G27">
        <v>0.07</v>
      </c>
      <c r="H27">
        <v>0.07</v>
      </c>
      <c r="I27">
        <v>1</v>
      </c>
      <c r="J27">
        <v>1</v>
      </c>
      <c r="K27" t="str">
        <v>cpf</v>
      </c>
      <c r="L27">
        <v>0.9299999999999999</v>
      </c>
      <c r="M27">
        <v>0.9299999999999999</v>
      </c>
      <c r="P27" t="str">
        <v>Transferido</v>
      </c>
    </row>
    <row r="28">
      <c r="A28">
        <v>1</v>
      </c>
      <c r="B28">
        <v>45666</v>
      </c>
      <c r="C28" t="str">
        <v>luvinha de dedo</v>
      </c>
      <c r="D28">
        <v>2</v>
      </c>
      <c r="E28" t="str">
        <v>Aleatorio</v>
      </c>
      <c r="G28" t="str">
        <v>0</v>
      </c>
      <c r="H28">
        <v>0</v>
      </c>
      <c r="I28">
        <v>5</v>
      </c>
      <c r="J28">
        <v>10</v>
      </c>
      <c r="K28" t="str">
        <v>cpf</v>
      </c>
      <c r="L28">
        <v>1</v>
      </c>
      <c r="M28">
        <v>10</v>
      </c>
      <c r="P28" t="str">
        <v>Transferido</v>
      </c>
    </row>
    <row r="29">
      <c r="A29">
        <v>1</v>
      </c>
      <c r="B29">
        <v>45667</v>
      </c>
      <c r="C29" t="str">
        <v>Carregador tipo c 4.1 LE-497</v>
      </c>
      <c r="D29">
        <v>1</v>
      </c>
      <c r="E29" t="str">
        <v>Aleatorio</v>
      </c>
      <c r="G29">
        <v>10</v>
      </c>
      <c r="H29">
        <v>10</v>
      </c>
      <c r="I29">
        <v>30</v>
      </c>
      <c r="J29">
        <v>30</v>
      </c>
      <c r="K29" t="str">
        <v>cpf</v>
      </c>
      <c r="L29">
        <v>0.6666666666666666</v>
      </c>
      <c r="M29">
        <v>20</v>
      </c>
      <c r="P29" t="str">
        <v>Transferido</v>
      </c>
    </row>
    <row r="30">
      <c r="A30">
        <v>1</v>
      </c>
      <c r="B30">
        <v>45668</v>
      </c>
      <c r="C30" t="str">
        <v>Cabo Kingo Iphone 1M</v>
      </c>
      <c r="D30">
        <v>1</v>
      </c>
      <c r="E30" t="str">
        <v>fernando</v>
      </c>
      <c r="G30">
        <v>7</v>
      </c>
      <c r="H30">
        <v>7</v>
      </c>
      <c r="I30">
        <v>20</v>
      </c>
      <c r="J30">
        <v>20</v>
      </c>
      <c r="K30" t="str">
        <v>cpf</v>
      </c>
      <c r="L30">
        <v>0.65</v>
      </c>
      <c r="M30">
        <v>13</v>
      </c>
      <c r="P30" t="str">
        <v>Transferido</v>
      </c>
    </row>
    <row r="31">
      <c r="A31">
        <v>1</v>
      </c>
      <c r="B31">
        <v>45671</v>
      </c>
      <c r="C31" t="str">
        <v>impressao preta</v>
      </c>
      <c r="D31">
        <v>5</v>
      </c>
      <c r="E31" t="str">
        <v>hugo Som</v>
      </c>
      <c r="G31">
        <v>0.07</v>
      </c>
      <c r="H31">
        <v>0.35000000000000003</v>
      </c>
      <c r="I31">
        <v>1</v>
      </c>
      <c r="J31">
        <v>5</v>
      </c>
      <c r="K31" t="str">
        <v>cpf</v>
      </c>
      <c r="L31">
        <v>0.93</v>
      </c>
      <c r="M31">
        <v>4.65</v>
      </c>
      <c r="P31" t="str">
        <v>Transferido</v>
      </c>
    </row>
    <row r="32">
      <c r="A32">
        <v>1</v>
      </c>
      <c r="B32">
        <v>45671</v>
      </c>
      <c r="C32" t="str">
        <v>impressao preta</v>
      </c>
      <c r="D32">
        <v>1</v>
      </c>
      <c r="E32" t="str">
        <v>Aleatorio</v>
      </c>
      <c r="G32">
        <v>0.07</v>
      </c>
      <c r="H32">
        <v>0.07</v>
      </c>
      <c r="I32">
        <v>1</v>
      </c>
      <c r="J32">
        <v>1</v>
      </c>
      <c r="K32" t="str">
        <v>cpf</v>
      </c>
      <c r="L32">
        <v>0.9299999999999999</v>
      </c>
      <c r="M32">
        <v>0.9299999999999999</v>
      </c>
      <c r="P32" t="str">
        <v>Transferido</v>
      </c>
    </row>
    <row r="33">
      <c r="A33">
        <v>1</v>
      </c>
      <c r="B33">
        <v>45671</v>
      </c>
      <c r="C33" t="str">
        <v>Bateria 2032</v>
      </c>
      <c r="D33">
        <v>1</v>
      </c>
      <c r="E33" t="str">
        <v>Aleatorio</v>
      </c>
      <c r="G33">
        <v>1</v>
      </c>
      <c r="H33">
        <v>1</v>
      </c>
      <c r="I33">
        <v>5</v>
      </c>
      <c r="J33">
        <v>5</v>
      </c>
      <c r="K33" t="str">
        <v>cpf</v>
      </c>
      <c r="L33">
        <v>0.8</v>
      </c>
      <c r="M33">
        <v>4</v>
      </c>
      <c r="P33" t="str">
        <v>Transferido</v>
      </c>
    </row>
    <row r="34">
      <c r="A34">
        <v>1</v>
      </c>
      <c r="B34">
        <v>45672</v>
      </c>
      <c r="C34" t="str">
        <v>impressao preta</v>
      </c>
      <c r="D34">
        <v>2</v>
      </c>
      <c r="E34" t="str">
        <v>Aleatorio</v>
      </c>
      <c r="G34">
        <v>0.07</v>
      </c>
      <c r="H34">
        <v>0.14</v>
      </c>
      <c r="I34">
        <v>1</v>
      </c>
      <c r="J34">
        <v>2</v>
      </c>
      <c r="K34" t="str">
        <v>cpf</v>
      </c>
      <c r="L34">
        <v>0.9299999999999999</v>
      </c>
      <c r="M34">
        <v>1.8599999999999999</v>
      </c>
      <c r="P34" t="str">
        <v>Transferido</v>
      </c>
    </row>
    <row r="35">
      <c r="A35">
        <v>1</v>
      </c>
      <c r="B35">
        <v>45672</v>
      </c>
      <c r="C35" t="str">
        <v>impressao preta</v>
      </c>
      <c r="D35">
        <v>9</v>
      </c>
      <c r="E35" t="str">
        <v>Aleatorio</v>
      </c>
      <c r="G35">
        <v>0.07</v>
      </c>
      <c r="H35">
        <v>0.6300000000000001</v>
      </c>
      <c r="I35">
        <v>1</v>
      </c>
      <c r="J35">
        <v>9</v>
      </c>
      <c r="K35" t="str">
        <v>cpf</v>
      </c>
      <c r="L35">
        <v>0.9299999999999999</v>
      </c>
      <c r="M35">
        <v>8.37</v>
      </c>
      <c r="P35" t="str">
        <v>Transferido</v>
      </c>
    </row>
    <row r="36">
      <c r="A36">
        <v>1</v>
      </c>
      <c r="B36">
        <v>45672</v>
      </c>
      <c r="C36" t="str">
        <v>Fonte notebook grasep</v>
      </c>
      <c r="D36">
        <v>1</v>
      </c>
      <c r="E36" t="str">
        <v>Diretora higor</v>
      </c>
      <c r="G36">
        <v>32</v>
      </c>
      <c r="H36">
        <v>32</v>
      </c>
      <c r="I36">
        <v>70</v>
      </c>
      <c r="J36">
        <v>70</v>
      </c>
      <c r="K36" t="str">
        <v>cpf</v>
      </c>
      <c r="L36">
        <v>0.5428571428571428</v>
      </c>
      <c r="M36">
        <v>38</v>
      </c>
      <c r="P36" t="str">
        <v>Transferido</v>
      </c>
    </row>
    <row r="37">
      <c r="A37">
        <v>1</v>
      </c>
      <c r="B37">
        <v>45672</v>
      </c>
      <c r="C37" t="str">
        <v>Envelope A4</v>
      </c>
      <c r="D37">
        <v>1</v>
      </c>
      <c r="E37" t="str">
        <v>Aleatorio</v>
      </c>
      <c r="G37">
        <v>0.39549999999999996</v>
      </c>
      <c r="H37">
        <v>0.39549999999999996</v>
      </c>
      <c r="I37">
        <v>1</v>
      </c>
      <c r="J37">
        <v>1</v>
      </c>
      <c r="K37" t="str">
        <v>cpf</v>
      </c>
      <c r="L37">
        <v>0.6045</v>
      </c>
      <c r="M37">
        <v>0.6045</v>
      </c>
      <c r="P37" t="str">
        <v>Transferido</v>
      </c>
    </row>
    <row r="38">
      <c r="A38">
        <v>1</v>
      </c>
      <c r="B38">
        <v>45672</v>
      </c>
      <c r="C38" t="str">
        <v>Escova magica</v>
      </c>
      <c r="D38">
        <v>2</v>
      </c>
      <c r="E38" t="str">
        <v>leandro</v>
      </c>
      <c r="G38">
        <v>25</v>
      </c>
      <c r="H38">
        <v>50</v>
      </c>
      <c r="I38">
        <v>50</v>
      </c>
      <c r="J38">
        <v>100</v>
      </c>
      <c r="K38" t="str">
        <v>cpf</v>
      </c>
      <c r="L38">
        <v>0.5</v>
      </c>
      <c r="M38">
        <v>50</v>
      </c>
      <c r="P38" t="str">
        <v>Transferido</v>
      </c>
    </row>
    <row r="39">
      <c r="A39">
        <v>1</v>
      </c>
      <c r="B39">
        <v>45672</v>
      </c>
      <c r="C39" t="str">
        <v>manutençao</v>
      </c>
      <c r="D39">
        <v>1</v>
      </c>
      <c r="E39" t="str">
        <v>Diretora higor</v>
      </c>
      <c r="G39" t="str">
        <v>0</v>
      </c>
      <c r="H39">
        <v>0</v>
      </c>
      <c r="I39">
        <v>50</v>
      </c>
      <c r="J39">
        <v>50</v>
      </c>
      <c r="K39" t="str">
        <v>cpf</v>
      </c>
      <c r="L39">
        <v>1</v>
      </c>
      <c r="M39">
        <v>50</v>
      </c>
      <c r="P39" t="str">
        <v>Transferido</v>
      </c>
    </row>
    <row r="40">
      <c r="A40">
        <v>1</v>
      </c>
      <c r="B40">
        <v>45672</v>
      </c>
      <c r="C40" t="str">
        <v>Suporte Moto Le-030D</v>
      </c>
      <c r="D40">
        <v>1</v>
      </c>
      <c r="E40" t="str">
        <v>Aleatorio</v>
      </c>
      <c r="G40">
        <v>16</v>
      </c>
      <c r="H40">
        <v>16</v>
      </c>
      <c r="I40">
        <v>35</v>
      </c>
      <c r="J40">
        <v>35</v>
      </c>
      <c r="K40" t="str">
        <v>cpf</v>
      </c>
      <c r="L40">
        <v>0.5428571428571428</v>
      </c>
      <c r="M40">
        <v>19</v>
      </c>
      <c r="P40" t="str">
        <v>Transferido</v>
      </c>
    </row>
    <row r="41">
      <c r="A41">
        <v>1</v>
      </c>
      <c r="B41">
        <v>45672</v>
      </c>
      <c r="C41" t="str">
        <v>Serviço Aleatorio</v>
      </c>
      <c r="D41">
        <v>1</v>
      </c>
      <c r="E41" t="str">
        <v>Aleatorio</v>
      </c>
      <c r="G41">
        <v>0</v>
      </c>
      <c r="H41">
        <v>0</v>
      </c>
      <c r="I41">
        <v>57.5</v>
      </c>
      <c r="J41">
        <v>57.5</v>
      </c>
      <c r="K41" t="str">
        <v>cpf</v>
      </c>
      <c r="L41">
        <v>1</v>
      </c>
      <c r="M41">
        <v>57.5</v>
      </c>
      <c r="P41" t="str">
        <v>Transferido</v>
      </c>
    </row>
    <row r="42">
      <c r="A42">
        <v>1</v>
      </c>
      <c r="B42">
        <v>45674</v>
      </c>
      <c r="C42" t="str">
        <v>Mouse com fio exbom MD-9</v>
      </c>
      <c r="D42">
        <v>1</v>
      </c>
      <c r="E42" t="str">
        <v>naiane</v>
      </c>
      <c r="G42">
        <v>5.5</v>
      </c>
      <c r="H42">
        <v>5.5</v>
      </c>
      <c r="I42">
        <v>15</v>
      </c>
      <c r="J42">
        <v>15</v>
      </c>
      <c r="K42" t="str">
        <v>cpf</v>
      </c>
      <c r="L42">
        <v>0.6333333333333333</v>
      </c>
      <c r="M42">
        <v>9.5</v>
      </c>
      <c r="P42" t="str">
        <v>Transferido</v>
      </c>
    </row>
    <row r="43">
      <c r="A43">
        <v>1</v>
      </c>
      <c r="B43">
        <v>45674</v>
      </c>
      <c r="C43" t="str">
        <v>Formatação</v>
      </c>
      <c r="D43">
        <v>1</v>
      </c>
      <c r="E43" t="str">
        <v>naiane</v>
      </c>
      <c r="G43">
        <v>0</v>
      </c>
      <c r="H43">
        <v>0</v>
      </c>
      <c r="I43">
        <v>50</v>
      </c>
      <c r="J43">
        <v>50</v>
      </c>
      <c r="K43" t="str">
        <v>cpf</v>
      </c>
      <c r="L43">
        <v>1</v>
      </c>
      <c r="M43">
        <v>50</v>
      </c>
      <c r="P43" t="str">
        <v>Transferido</v>
      </c>
    </row>
    <row r="44">
      <c r="A44">
        <v>1</v>
      </c>
      <c r="B44">
        <v>45674</v>
      </c>
      <c r="C44" t="str">
        <v>Lanterna Chaveiro Recarregável</v>
      </c>
      <c r="D44">
        <v>1</v>
      </c>
      <c r="E44" t="str">
        <v>Magdar</v>
      </c>
      <c r="G44">
        <v>10</v>
      </c>
      <c r="H44">
        <v>10</v>
      </c>
      <c r="I44">
        <v>20</v>
      </c>
      <c r="J44">
        <v>20</v>
      </c>
      <c r="K44" t="str">
        <v>cpf</v>
      </c>
      <c r="L44">
        <v>0.5</v>
      </c>
      <c r="M44">
        <v>10</v>
      </c>
      <c r="P44" t="str">
        <v>Transferido</v>
      </c>
    </row>
    <row r="45">
      <c r="A45">
        <v>1</v>
      </c>
      <c r="B45">
        <v>45674</v>
      </c>
      <c r="C45" t="str">
        <v>Jogo C 2 Canecas Vidro Chopp 480Ml</v>
      </c>
      <c r="D45">
        <v>1</v>
      </c>
      <c r="E45" t="str">
        <v>remedio</v>
      </c>
      <c r="G45">
        <v>19</v>
      </c>
      <c r="H45">
        <v>19</v>
      </c>
      <c r="I45">
        <v>25</v>
      </c>
      <c r="J45">
        <v>25</v>
      </c>
      <c r="K45" t="str">
        <v>cpf</v>
      </c>
      <c r="L45">
        <v>0.24</v>
      </c>
      <c r="M45">
        <v>6</v>
      </c>
      <c r="P45" t="str">
        <v>Transferido</v>
      </c>
    </row>
    <row r="46">
      <c r="A46">
        <v>1</v>
      </c>
      <c r="B46">
        <v>45674</v>
      </c>
      <c r="C46" t="str">
        <v>caixa de som kts-1576</v>
      </c>
      <c r="D46">
        <v>1</v>
      </c>
      <c r="E46" t="str">
        <v>max</v>
      </c>
      <c r="G46">
        <v>60</v>
      </c>
      <c r="H46">
        <v>60</v>
      </c>
      <c r="I46">
        <v>90</v>
      </c>
      <c r="J46">
        <v>90</v>
      </c>
      <c r="K46" t="str">
        <v>cpf</v>
      </c>
      <c r="L46">
        <v>0.3333333333333333</v>
      </c>
      <c r="M46">
        <v>30</v>
      </c>
      <c r="P46" t="str">
        <v>Transferido</v>
      </c>
    </row>
    <row r="47">
      <c r="A47">
        <v>1</v>
      </c>
      <c r="B47">
        <v>45675</v>
      </c>
      <c r="C47" t="str">
        <v>PILHA SULYC AAA</v>
      </c>
      <c r="D47">
        <v>1</v>
      </c>
      <c r="E47" t="str">
        <v>andre</v>
      </c>
      <c r="G47">
        <v>2.5</v>
      </c>
      <c r="H47">
        <v>2.5</v>
      </c>
      <c r="I47">
        <v>10</v>
      </c>
      <c r="J47">
        <v>10</v>
      </c>
      <c r="K47" t="str">
        <v>cpf</v>
      </c>
      <c r="L47">
        <v>0.75</v>
      </c>
      <c r="M47">
        <v>7.5</v>
      </c>
      <c r="P47" t="str">
        <v>Transferido</v>
      </c>
    </row>
    <row r="48">
      <c r="A48">
        <v>1</v>
      </c>
      <c r="B48">
        <v>45675</v>
      </c>
      <c r="C48" t="str">
        <v>Miniteclado Tv Box</v>
      </c>
      <c r="D48">
        <v>1</v>
      </c>
      <c r="E48" t="str">
        <v>andre</v>
      </c>
      <c r="G48">
        <v>19</v>
      </c>
      <c r="H48">
        <v>19</v>
      </c>
      <c r="I48">
        <v>30</v>
      </c>
      <c r="J48">
        <v>30</v>
      </c>
      <c r="K48" t="str">
        <v>cpf</v>
      </c>
      <c r="L48">
        <v>0.36666666666666664</v>
      </c>
      <c r="M48">
        <v>11</v>
      </c>
      <c r="P48" t="str">
        <v>Transferido</v>
      </c>
    </row>
    <row r="49">
      <c r="A49">
        <v>1</v>
      </c>
      <c r="B49">
        <v>45675</v>
      </c>
      <c r="C49" t="str">
        <v>Cabo Kingo Iphone 2M Leo</v>
      </c>
      <c r="D49">
        <v>1</v>
      </c>
      <c r="E49" t="str">
        <v>Aleatorio</v>
      </c>
      <c r="G49">
        <v>10</v>
      </c>
      <c r="H49">
        <v>10</v>
      </c>
      <c r="I49">
        <v>25</v>
      </c>
      <c r="J49">
        <v>25</v>
      </c>
      <c r="K49" t="str">
        <v>cpf</v>
      </c>
      <c r="L49">
        <v>0.6</v>
      </c>
      <c r="M49">
        <v>15</v>
      </c>
      <c r="P49" t="str">
        <v>Transferido</v>
      </c>
    </row>
    <row r="50">
      <c r="A50">
        <v>1</v>
      </c>
      <c r="B50">
        <v>45675</v>
      </c>
      <c r="C50" t="str">
        <v>manutençao</v>
      </c>
      <c r="D50">
        <v>1</v>
      </c>
      <c r="E50" t="str">
        <v>andre</v>
      </c>
      <c r="G50" t="str">
        <v>0</v>
      </c>
      <c r="H50">
        <v>0</v>
      </c>
      <c r="I50">
        <v>37</v>
      </c>
      <c r="J50">
        <v>37</v>
      </c>
      <c r="K50" t="str">
        <v>cpf</v>
      </c>
      <c r="L50">
        <v>1</v>
      </c>
      <c r="M50">
        <v>37</v>
      </c>
      <c r="P50" t="str">
        <v>Transferido</v>
      </c>
    </row>
    <row r="51">
      <c r="A51">
        <v>1</v>
      </c>
      <c r="B51">
        <v>45675</v>
      </c>
      <c r="C51" t="str">
        <v xml:space="preserve">lamapada 40w </v>
      </c>
      <c r="D51">
        <v>1</v>
      </c>
      <c r="E51" t="str">
        <v>Karol G</v>
      </c>
      <c r="G51">
        <v>15</v>
      </c>
      <c r="H51">
        <v>15</v>
      </c>
      <c r="I51">
        <v>50</v>
      </c>
      <c r="J51">
        <v>50</v>
      </c>
      <c r="K51" t="str">
        <v>cpf</v>
      </c>
      <c r="L51">
        <v>0.7</v>
      </c>
      <c r="M51">
        <v>35</v>
      </c>
      <c r="N51">
        <v>50</v>
      </c>
      <c r="P51" t="str">
        <v>Transferido</v>
      </c>
    </row>
    <row r="52">
      <c r="A52">
        <v>1</v>
      </c>
      <c r="B52">
        <v>45675</v>
      </c>
      <c r="C52" t="str">
        <v xml:space="preserve">Lâmpada Led 9W </v>
      </c>
      <c r="D52">
        <v>1</v>
      </c>
      <c r="E52" t="str">
        <v>Karol G</v>
      </c>
      <c r="G52">
        <v>4.5</v>
      </c>
      <c r="H52">
        <v>4.5</v>
      </c>
      <c r="I52">
        <v>15</v>
      </c>
      <c r="J52">
        <v>15</v>
      </c>
      <c r="K52" t="str">
        <v>cpf</v>
      </c>
      <c r="L52">
        <v>0.7</v>
      </c>
      <c r="M52">
        <v>10.5</v>
      </c>
      <c r="N52">
        <v>15</v>
      </c>
      <c r="P52" t="str">
        <v>Transferido</v>
      </c>
    </row>
    <row r="53">
      <c r="A53">
        <v>1</v>
      </c>
      <c r="B53">
        <v>45677</v>
      </c>
      <c r="C53" t="str">
        <v>pelicula 3d</v>
      </c>
      <c r="D53">
        <v>1</v>
      </c>
      <c r="E53" t="str">
        <v>Aleatorio</v>
      </c>
      <c r="G53">
        <v>3</v>
      </c>
      <c r="H53">
        <v>3</v>
      </c>
      <c r="I53">
        <v>15</v>
      </c>
      <c r="J53">
        <v>15</v>
      </c>
      <c r="K53" t="str">
        <v>cpf</v>
      </c>
      <c r="L53">
        <v>0.8</v>
      </c>
      <c r="M53">
        <v>12</v>
      </c>
      <c r="P53" t="str">
        <v>Transferido</v>
      </c>
    </row>
    <row r="54">
      <c r="A54">
        <v>1</v>
      </c>
      <c r="B54">
        <v>45678</v>
      </c>
      <c r="C54" t="str">
        <v>impressao preta</v>
      </c>
      <c r="D54">
        <v>2</v>
      </c>
      <c r="E54" t="str">
        <v>Aleatorio</v>
      </c>
      <c r="G54">
        <v>0.07</v>
      </c>
      <c r="H54">
        <v>0.14</v>
      </c>
      <c r="I54">
        <v>1</v>
      </c>
      <c r="J54">
        <v>2</v>
      </c>
      <c r="K54" t="str">
        <v>cpf</v>
      </c>
      <c r="L54">
        <v>0.9299999999999999</v>
      </c>
      <c r="M54">
        <v>1.8599999999999999</v>
      </c>
      <c r="P54" t="str">
        <v>Transferido</v>
      </c>
    </row>
    <row r="55">
      <c r="A55">
        <v>1</v>
      </c>
      <c r="B55">
        <v>45680</v>
      </c>
      <c r="C55" t="str">
        <v>impressao preta</v>
      </c>
      <c r="D55">
        <v>12</v>
      </c>
      <c r="E55" t="str">
        <v>Aleatorio</v>
      </c>
      <c r="G55">
        <v>0.07</v>
      </c>
      <c r="H55">
        <v>0.8400000000000001</v>
      </c>
      <c r="I55">
        <v>1</v>
      </c>
      <c r="J55">
        <v>12</v>
      </c>
      <c r="K55" t="str">
        <v>cpf</v>
      </c>
      <c r="L55">
        <v>0.93</v>
      </c>
      <c r="M55">
        <v>11.16</v>
      </c>
      <c r="P55" t="str">
        <v>Transferido</v>
      </c>
    </row>
    <row r="56">
      <c r="A56">
        <v>1</v>
      </c>
      <c r="B56">
        <v>45680</v>
      </c>
      <c r="C56" t="str">
        <v>Envelope A4</v>
      </c>
      <c r="D56">
        <v>1</v>
      </c>
      <c r="E56" t="str">
        <v>Aleatorio</v>
      </c>
      <c r="G56">
        <v>0.39549999999999996</v>
      </c>
      <c r="H56">
        <v>0.39549999999999996</v>
      </c>
      <c r="I56">
        <v>2</v>
      </c>
      <c r="J56">
        <v>2</v>
      </c>
      <c r="K56" t="str">
        <v>cpf</v>
      </c>
      <c r="L56">
        <v>0.80225</v>
      </c>
      <c r="M56">
        <v>1.6045</v>
      </c>
      <c r="P56" t="str">
        <v>Transferido</v>
      </c>
    </row>
    <row r="57">
      <c r="A57">
        <v>1</v>
      </c>
      <c r="B57">
        <v>45680</v>
      </c>
      <c r="C57" t="str">
        <v>Manutençao</v>
      </c>
      <c r="D57">
        <v>1</v>
      </c>
      <c r="E57" t="str">
        <v>Aleatorio</v>
      </c>
      <c r="G57" t="str">
        <v>0</v>
      </c>
      <c r="H57">
        <v>0</v>
      </c>
      <c r="I57">
        <v>61.75</v>
      </c>
      <c r="J57">
        <v>61.75</v>
      </c>
      <c r="K57" t="str">
        <v>cpf</v>
      </c>
      <c r="L57">
        <v>1</v>
      </c>
      <c r="M57">
        <v>61.75</v>
      </c>
      <c r="P57" t="str">
        <v>Transferido</v>
      </c>
    </row>
    <row r="58">
      <c r="A58">
        <v>1</v>
      </c>
      <c r="B58">
        <v>45680</v>
      </c>
      <c r="C58" t="str">
        <v>Manutençao</v>
      </c>
      <c r="D58">
        <v>1</v>
      </c>
      <c r="E58" t="str">
        <v>Aleatorio</v>
      </c>
      <c r="G58" t="str">
        <v>0</v>
      </c>
      <c r="H58">
        <v>0</v>
      </c>
      <c r="I58">
        <v>20</v>
      </c>
      <c r="J58">
        <v>20</v>
      </c>
      <c r="K58" t="str">
        <v>cpf</v>
      </c>
      <c r="L58">
        <v>1</v>
      </c>
      <c r="M58">
        <v>20</v>
      </c>
      <c r="P58" t="str">
        <v>Transferido</v>
      </c>
    </row>
    <row r="59">
      <c r="A59">
        <v>1</v>
      </c>
      <c r="B59">
        <v>45680</v>
      </c>
      <c r="C59" t="str">
        <v>Carregador completo tipoc LE-285CC</v>
      </c>
      <c r="D59">
        <v>1</v>
      </c>
      <c r="E59" t="str">
        <v>Aleatorio</v>
      </c>
      <c r="G59">
        <v>11</v>
      </c>
      <c r="H59">
        <v>11</v>
      </c>
      <c r="I59">
        <v>30</v>
      </c>
      <c r="J59">
        <v>30</v>
      </c>
      <c r="K59" t="str">
        <v>cpf</v>
      </c>
      <c r="L59">
        <v>0.6333333333333333</v>
      </c>
      <c r="M59">
        <v>19</v>
      </c>
      <c r="P59" t="str">
        <v>Transferido</v>
      </c>
    </row>
    <row r="60">
      <c r="A60">
        <v>1</v>
      </c>
      <c r="B60">
        <v>45680</v>
      </c>
      <c r="C60" t="str">
        <v>Máquina De Cabelo Dragão</v>
      </c>
      <c r="D60">
        <v>1</v>
      </c>
      <c r="E60" t="str">
        <v>hugo Som</v>
      </c>
      <c r="G60">
        <v>18</v>
      </c>
      <c r="H60">
        <v>18</v>
      </c>
      <c r="I60">
        <v>20</v>
      </c>
      <c r="J60">
        <v>20</v>
      </c>
      <c r="K60" t="str">
        <v>cpf</v>
      </c>
      <c r="L60">
        <v>0.1</v>
      </c>
      <c r="M60">
        <v>2</v>
      </c>
      <c r="P60" t="str">
        <v>Transferido</v>
      </c>
    </row>
    <row r="61">
      <c r="A61">
        <v>1</v>
      </c>
      <c r="B61">
        <v>45680</v>
      </c>
      <c r="C61" t="str">
        <v>Fonte tv box 5v</v>
      </c>
      <c r="D61">
        <v>1</v>
      </c>
      <c r="E61" t="str">
        <v>Aleatorio</v>
      </c>
      <c r="G61">
        <v>7</v>
      </c>
      <c r="H61">
        <v>7</v>
      </c>
      <c r="I61">
        <v>25</v>
      </c>
      <c r="J61">
        <v>25</v>
      </c>
      <c r="K61" t="str">
        <v>cpf</v>
      </c>
      <c r="L61">
        <v>0.72</v>
      </c>
      <c r="M61">
        <v>18</v>
      </c>
      <c r="P61" t="str">
        <v>Transferido</v>
      </c>
    </row>
    <row r="62">
      <c r="A62">
        <v>1</v>
      </c>
      <c r="B62">
        <v>45681</v>
      </c>
      <c r="C62" t="str">
        <v>chip com recarga</v>
      </c>
      <c r="D62">
        <v>1</v>
      </c>
      <c r="E62" t="str">
        <v>Aleatorio</v>
      </c>
      <c r="G62">
        <v>18</v>
      </c>
      <c r="H62">
        <v>18</v>
      </c>
      <c r="I62">
        <v>30</v>
      </c>
      <c r="J62">
        <v>30</v>
      </c>
      <c r="K62" t="str">
        <v>cpf</v>
      </c>
      <c r="L62">
        <v>0.4</v>
      </c>
      <c r="M62">
        <v>12</v>
      </c>
      <c r="P62" t="str">
        <v>Transferido</v>
      </c>
    </row>
    <row r="63">
      <c r="A63">
        <v>1</v>
      </c>
      <c r="B63">
        <v>45681</v>
      </c>
      <c r="C63" t="str">
        <v>impressao preta</v>
      </c>
      <c r="D63">
        <v>1</v>
      </c>
      <c r="E63" t="str">
        <v>Aleatorio</v>
      </c>
      <c r="G63">
        <v>0.07</v>
      </c>
      <c r="H63">
        <v>0.07</v>
      </c>
      <c r="I63">
        <v>1</v>
      </c>
      <c r="J63">
        <v>1</v>
      </c>
      <c r="K63" t="str">
        <v>cpf</v>
      </c>
      <c r="L63">
        <v>0.9299999999999999</v>
      </c>
      <c r="M63">
        <v>0.9299999999999999</v>
      </c>
      <c r="P63" t="str">
        <v>Transferido</v>
      </c>
    </row>
    <row r="64">
      <c r="A64">
        <v>1</v>
      </c>
      <c r="B64">
        <v>45681</v>
      </c>
      <c r="C64" t="str">
        <v>chip com recarga</v>
      </c>
      <c r="D64">
        <v>1</v>
      </c>
      <c r="E64" t="str">
        <v>serrat</v>
      </c>
      <c r="G64">
        <v>18</v>
      </c>
      <c r="H64">
        <v>18</v>
      </c>
      <c r="I64">
        <v>30</v>
      </c>
      <c r="J64">
        <v>30</v>
      </c>
      <c r="K64" t="str">
        <v>cpf</v>
      </c>
      <c r="L64">
        <v>0.6</v>
      </c>
      <c r="M64">
        <v>12</v>
      </c>
      <c r="P64" t="str">
        <v>Transferido</v>
      </c>
    </row>
    <row r="65">
      <c r="A65">
        <v>1</v>
      </c>
      <c r="B65">
        <v>45682</v>
      </c>
      <c r="C65" t="str">
        <v>manutençao</v>
      </c>
      <c r="D65">
        <v>1</v>
      </c>
      <c r="E65" t="str">
        <v>Aleatorio</v>
      </c>
      <c r="G65" t="str">
        <v>0</v>
      </c>
      <c r="H65">
        <v>0</v>
      </c>
      <c r="I65">
        <v>35</v>
      </c>
      <c r="J65">
        <v>35</v>
      </c>
      <c r="K65" t="str">
        <v>cpf</v>
      </c>
      <c r="L65">
        <v>0.4</v>
      </c>
      <c r="M65">
        <v>35</v>
      </c>
      <c r="P65" t="str">
        <v>Transferido</v>
      </c>
    </row>
    <row r="66">
      <c r="A66">
        <v>1</v>
      </c>
      <c r="B66">
        <v>45684</v>
      </c>
      <c r="C66" t="str">
        <v>impressao preta</v>
      </c>
      <c r="D66">
        <v>15</v>
      </c>
      <c r="E66" t="str">
        <v>Aleatorio</v>
      </c>
      <c r="G66">
        <v>0.07</v>
      </c>
      <c r="H66">
        <v>1.05</v>
      </c>
      <c r="I66">
        <v>1</v>
      </c>
      <c r="J66">
        <v>15</v>
      </c>
      <c r="K66" t="str">
        <v>cpf</v>
      </c>
      <c r="L66">
        <v>1</v>
      </c>
      <c r="M66">
        <v>13.95</v>
      </c>
      <c r="P66" t="str">
        <v>Transferido</v>
      </c>
    </row>
    <row r="67">
      <c r="A67">
        <v>1</v>
      </c>
      <c r="B67">
        <v>45684</v>
      </c>
      <c r="C67" t="str">
        <v>ring light</v>
      </c>
      <c r="D67">
        <v>1</v>
      </c>
      <c r="E67" t="str">
        <v>Karol G</v>
      </c>
      <c r="G67">
        <v>50</v>
      </c>
      <c r="H67">
        <v>50</v>
      </c>
      <c r="I67">
        <v>70</v>
      </c>
      <c r="J67">
        <v>70</v>
      </c>
      <c r="K67" t="str">
        <v>cpf</v>
      </c>
      <c r="L67">
        <v>0.9299999999999999</v>
      </c>
      <c r="M67">
        <v>20</v>
      </c>
      <c r="N67">
        <v>70</v>
      </c>
      <c r="P67" t="str">
        <v>Transferido</v>
      </c>
    </row>
    <row r="68">
      <c r="A68">
        <v>1</v>
      </c>
      <c r="B68">
        <v>45684</v>
      </c>
      <c r="C68" t="str">
        <v>Cabeça carregador 3.1a ka-5601</v>
      </c>
      <c r="D68">
        <v>1</v>
      </c>
      <c r="E68" t="str">
        <v>Karol G</v>
      </c>
      <c r="G68">
        <v>6</v>
      </c>
      <c r="H68">
        <v>6</v>
      </c>
      <c r="I68">
        <v>15</v>
      </c>
      <c r="J68">
        <v>15</v>
      </c>
      <c r="K68" t="str">
        <v>cpf</v>
      </c>
      <c r="L68">
        <v>0.2857142857142857</v>
      </c>
      <c r="M68">
        <v>9</v>
      </c>
      <c r="N68">
        <v>15</v>
      </c>
      <c r="P68" t="str">
        <v>Transferido</v>
      </c>
    </row>
    <row r="69">
      <c r="A69">
        <v>1</v>
      </c>
      <c r="B69">
        <v>45684</v>
      </c>
      <c r="C69" t="str">
        <v>impressao preta</v>
      </c>
      <c r="D69">
        <v>15</v>
      </c>
      <c r="E69" t="str">
        <v>Aleatorio</v>
      </c>
      <c r="G69">
        <v>0.07</v>
      </c>
      <c r="H69">
        <v>1.05</v>
      </c>
      <c r="I69">
        <v>1</v>
      </c>
      <c r="J69">
        <v>15</v>
      </c>
      <c r="K69" t="str">
        <v>cpf</v>
      </c>
      <c r="L69">
        <v>0.9299999999999999</v>
      </c>
      <c r="M69">
        <v>13.95</v>
      </c>
      <c r="P69" t="str">
        <v>Transferido</v>
      </c>
    </row>
    <row r="70">
      <c r="A70">
        <v>1</v>
      </c>
      <c r="B70">
        <v>45684</v>
      </c>
      <c r="C70" t="str">
        <v>Pendrive 16gb AL-U-16</v>
      </c>
      <c r="D70">
        <v>1</v>
      </c>
      <c r="E70" t="str">
        <v>Aleatorio</v>
      </c>
      <c r="G70">
        <v>13</v>
      </c>
      <c r="H70">
        <v>13</v>
      </c>
      <c r="I70">
        <v>30</v>
      </c>
      <c r="J70">
        <v>30</v>
      </c>
      <c r="K70" t="str">
        <v>cpf</v>
      </c>
      <c r="L70">
        <v>0.5666666666666667</v>
      </c>
      <c r="M70">
        <v>17</v>
      </c>
      <c r="P70" t="str">
        <v>Transferido</v>
      </c>
    </row>
    <row r="71">
      <c r="A71">
        <v>1</v>
      </c>
      <c r="B71">
        <v>45684</v>
      </c>
      <c r="C71" t="str">
        <v>Serviço Aleatorio</v>
      </c>
      <c r="D71">
        <v>1</v>
      </c>
      <c r="E71" t="str">
        <v>Aleatorio</v>
      </c>
      <c r="G71">
        <v>0</v>
      </c>
      <c r="H71">
        <v>0</v>
      </c>
      <c r="I71">
        <v>10</v>
      </c>
      <c r="J71">
        <v>10</v>
      </c>
      <c r="K71" t="str">
        <v>cpf</v>
      </c>
      <c r="L71">
        <v>1</v>
      </c>
      <c r="M71">
        <v>10</v>
      </c>
      <c r="P71" t="str">
        <v>Transferido</v>
      </c>
    </row>
    <row r="72">
      <c r="A72">
        <v>1</v>
      </c>
      <c r="B72">
        <v>45684</v>
      </c>
      <c r="C72" t="str">
        <v>Adaptador Wifi 2.5G</v>
      </c>
      <c r="D72">
        <v>1</v>
      </c>
      <c r="E72" t="str">
        <v>Aleatorio</v>
      </c>
      <c r="G72">
        <v>11</v>
      </c>
      <c r="H72">
        <v>11</v>
      </c>
      <c r="I72">
        <v>30</v>
      </c>
      <c r="J72">
        <v>30</v>
      </c>
      <c r="K72" t="str">
        <v>cpf</v>
      </c>
      <c r="L72">
        <v>0.6333333333333333</v>
      </c>
      <c r="M72">
        <v>19</v>
      </c>
      <c r="P72" t="str">
        <v>Transferido</v>
      </c>
    </row>
    <row r="73">
      <c r="A73">
        <v>1</v>
      </c>
      <c r="B73">
        <v>45684</v>
      </c>
      <c r="C73" t="str">
        <v>Computadores</v>
      </c>
      <c r="D73">
        <v>1</v>
      </c>
      <c r="E73" t="str">
        <v>Aleatorio</v>
      </c>
      <c r="G73">
        <v>0</v>
      </c>
      <c r="H73">
        <v>0</v>
      </c>
      <c r="I73">
        <v>600</v>
      </c>
      <c r="J73">
        <v>600</v>
      </c>
      <c r="K73" t="str">
        <v>cpf</v>
      </c>
      <c r="L73">
        <v>1</v>
      </c>
      <c r="M73">
        <v>600</v>
      </c>
      <c r="P73" t="str">
        <v>Transferido</v>
      </c>
    </row>
    <row r="74">
      <c r="A74">
        <v>1</v>
      </c>
      <c r="B74">
        <v>45685</v>
      </c>
      <c r="C74" t="str">
        <v>chip com recarga</v>
      </c>
      <c r="D74">
        <v>1</v>
      </c>
      <c r="E74" t="str">
        <v>RELOGIO</v>
      </c>
      <c r="G74">
        <v>18</v>
      </c>
      <c r="H74">
        <v>18</v>
      </c>
      <c r="I74">
        <v>25</v>
      </c>
      <c r="J74">
        <v>25</v>
      </c>
      <c r="K74" t="str">
        <v>cpf</v>
      </c>
      <c r="L74">
        <v>0.28</v>
      </c>
      <c r="M74">
        <v>7</v>
      </c>
      <c r="P74" t="str">
        <v>Transferido</v>
      </c>
    </row>
    <row r="75">
      <c r="A75">
        <v>1</v>
      </c>
      <c r="B75">
        <v>45686</v>
      </c>
      <c r="C75" t="str">
        <v>Fone de ouvido gamr q0008</v>
      </c>
      <c r="D75">
        <v>1</v>
      </c>
      <c r="E75" t="str">
        <v>Tauan</v>
      </c>
      <c r="G75">
        <v>20</v>
      </c>
      <c r="H75">
        <v>20</v>
      </c>
      <c r="I75">
        <v>60</v>
      </c>
      <c r="J75">
        <v>60</v>
      </c>
      <c r="K75" t="str">
        <v>cpf</v>
      </c>
      <c r="L75">
        <v>0.6666666666666666</v>
      </c>
      <c r="M75">
        <v>40</v>
      </c>
      <c r="O75">
        <v>60</v>
      </c>
      <c r="P75" t="str">
        <v>Aguardando</v>
      </c>
    </row>
    <row r="76">
      <c r="A76">
        <v>1</v>
      </c>
      <c r="B76">
        <v>45686</v>
      </c>
      <c r="C76" t="str">
        <v>Formatação</v>
      </c>
      <c r="D76">
        <v>1</v>
      </c>
      <c r="E76" t="str">
        <v>Tauan</v>
      </c>
      <c r="G76">
        <v>0</v>
      </c>
      <c r="H76">
        <v>0</v>
      </c>
      <c r="I76">
        <v>55</v>
      </c>
      <c r="J76">
        <v>55</v>
      </c>
      <c r="K76" t="str">
        <v>cpf</v>
      </c>
      <c r="L76">
        <v>1</v>
      </c>
      <c r="M76">
        <v>55</v>
      </c>
      <c r="O76">
        <v>55</v>
      </c>
      <c r="P76" t="str">
        <v>Aguardando</v>
      </c>
    </row>
    <row r="77">
      <c r="A77">
        <v>1</v>
      </c>
      <c r="B77">
        <v>45686</v>
      </c>
      <c r="C77" t="str">
        <v>Memoria</v>
      </c>
      <c r="D77">
        <v>1</v>
      </c>
      <c r="E77" t="str">
        <v>Tauan</v>
      </c>
      <c r="G77">
        <v>0</v>
      </c>
      <c r="H77">
        <v>0</v>
      </c>
      <c r="I77">
        <v>50</v>
      </c>
      <c r="J77">
        <v>50</v>
      </c>
      <c r="K77" t="str">
        <v>cpf</v>
      </c>
      <c r="L77">
        <v>1</v>
      </c>
      <c r="M77">
        <v>50</v>
      </c>
      <c r="O77">
        <v>50</v>
      </c>
      <c r="P77" t="str">
        <v>Aguardando</v>
      </c>
    </row>
    <row r="78">
      <c r="A78">
        <v>1</v>
      </c>
      <c r="B78">
        <v>45687</v>
      </c>
      <c r="C78" t="str">
        <v>impressao preta</v>
      </c>
      <c r="D78">
        <v>1</v>
      </c>
      <c r="E78" t="str">
        <v>senhora feira</v>
      </c>
      <c r="G78">
        <v>0.07</v>
      </c>
      <c r="H78">
        <v>0.07</v>
      </c>
      <c r="I78">
        <v>1</v>
      </c>
      <c r="J78">
        <v>1</v>
      </c>
      <c r="K78" t="str">
        <v>cpf</v>
      </c>
      <c r="L78">
        <v>0.9299999999999999</v>
      </c>
      <c r="M78">
        <v>0.9299999999999999</v>
      </c>
      <c r="P78" t="str">
        <v>Transferido</v>
      </c>
    </row>
    <row r="79">
      <c r="A79">
        <v>1</v>
      </c>
      <c r="B79">
        <v>45687</v>
      </c>
      <c r="C79" t="str">
        <v>Serviço Aleatorio</v>
      </c>
      <c r="D79">
        <v>1</v>
      </c>
      <c r="E79" t="str">
        <v>Cliente tabela</v>
      </c>
      <c r="G79">
        <v>0</v>
      </c>
      <c r="H79">
        <v>0</v>
      </c>
      <c r="I79">
        <v>5</v>
      </c>
      <c r="J79">
        <v>5</v>
      </c>
      <c r="K79" t="str">
        <v>cpf</v>
      </c>
      <c r="L79">
        <v>0.68</v>
      </c>
      <c r="M79">
        <v>5</v>
      </c>
      <c r="P79" t="str">
        <v>Transferido</v>
      </c>
    </row>
    <row r="80">
      <c r="A80">
        <v>1</v>
      </c>
      <c r="B80">
        <v>45687</v>
      </c>
      <c r="C80" t="str">
        <v>fita dupla face</v>
      </c>
      <c r="D80">
        <v>1</v>
      </c>
      <c r="E80" t="str">
        <v>Karol G</v>
      </c>
      <c r="G80">
        <v>5</v>
      </c>
      <c r="H80">
        <v>5</v>
      </c>
      <c r="I80">
        <v>10</v>
      </c>
      <c r="J80">
        <v>10</v>
      </c>
      <c r="K80" t="str">
        <v>cpf</v>
      </c>
      <c r="L80">
        <v>1</v>
      </c>
      <c r="M80">
        <v>5</v>
      </c>
      <c r="O80">
        <v>10</v>
      </c>
      <c r="P80" t="str">
        <v>Transferido</v>
      </c>
    </row>
    <row r="81">
      <c r="A81">
        <v>1</v>
      </c>
      <c r="B81">
        <v>45688</v>
      </c>
      <c r="C81" t="str">
        <v>impressao preta</v>
      </c>
      <c r="D81">
        <v>1</v>
      </c>
      <c r="E81" t="str">
        <v>loja senhor</v>
      </c>
      <c r="G81">
        <v>0.07</v>
      </c>
      <c r="H81">
        <v>0.07</v>
      </c>
      <c r="I81">
        <v>1</v>
      </c>
      <c r="J81">
        <v>1</v>
      </c>
      <c r="K81" t="str">
        <v>cpf</v>
      </c>
      <c r="L81">
        <v>0.9299999999999999</v>
      </c>
      <c r="M81">
        <v>0.9299999999999999</v>
      </c>
      <c r="P81" t="str">
        <v>Transferido</v>
      </c>
    </row>
    <row r="82">
      <c r="A82">
        <v>1</v>
      </c>
      <c r="B82">
        <v>45688</v>
      </c>
      <c r="C82" t="str">
        <v>manutençao</v>
      </c>
      <c r="D82">
        <v>1</v>
      </c>
      <c r="E82" t="str">
        <v>Aleatorio</v>
      </c>
      <c r="G82" t="str">
        <v>0</v>
      </c>
      <c r="H82">
        <v>0</v>
      </c>
      <c r="I82">
        <v>50</v>
      </c>
      <c r="J82">
        <v>50</v>
      </c>
      <c r="K82" t="str">
        <v>cpf</v>
      </c>
      <c r="L82">
        <v>1</v>
      </c>
      <c r="M82">
        <v>50</v>
      </c>
      <c r="P82" t="str">
        <v>Transferido</v>
      </c>
    </row>
    <row r="83">
      <c r="A83">
        <v>1</v>
      </c>
      <c r="B83">
        <v>45688</v>
      </c>
      <c r="C83" t="str">
        <v>Fone Fon30024 Inova</v>
      </c>
      <c r="D83">
        <v>1</v>
      </c>
      <c r="E83" t="str">
        <v>Aleatorio</v>
      </c>
      <c r="G83">
        <v>8</v>
      </c>
      <c r="H83">
        <v>8</v>
      </c>
      <c r="I83">
        <v>25</v>
      </c>
      <c r="J83">
        <v>25</v>
      </c>
      <c r="K83" t="str">
        <v>cpf</v>
      </c>
      <c r="L83">
        <v>0.5</v>
      </c>
      <c r="M83">
        <v>17</v>
      </c>
      <c r="P83" t="str">
        <v>Transferido</v>
      </c>
    </row>
    <row r="84">
      <c r="A84">
        <v>1</v>
      </c>
      <c r="B84">
        <v>45688</v>
      </c>
      <c r="C84" t="str">
        <v>luvinha de dedo</v>
      </c>
      <c r="D84">
        <v>4</v>
      </c>
      <c r="E84" t="str">
        <v>Aleatorio</v>
      </c>
      <c r="G84" t="str">
        <v>0</v>
      </c>
      <c r="H84">
        <v>0</v>
      </c>
      <c r="I84">
        <v>5</v>
      </c>
      <c r="J84">
        <v>20</v>
      </c>
      <c r="K84" t="str">
        <v>cpf</v>
      </c>
      <c r="L84">
        <v>1</v>
      </c>
      <c r="M84">
        <v>20</v>
      </c>
      <c r="P84" t="str">
        <v>Transferido</v>
      </c>
    </row>
    <row r="85">
      <c r="A85">
        <v>2</v>
      </c>
      <c r="B85">
        <v>45691</v>
      </c>
      <c r="C85" t="str">
        <v>Cabo Kingo Tc 1M</v>
      </c>
      <c r="D85">
        <v>1</v>
      </c>
      <c r="E85" t="str">
        <v>Aleatorio</v>
      </c>
      <c r="G85">
        <v>7</v>
      </c>
      <c r="H85">
        <v>7</v>
      </c>
      <c r="I85">
        <v>20</v>
      </c>
      <c r="J85">
        <v>20</v>
      </c>
      <c r="K85" t="str">
        <v>cpf</v>
      </c>
      <c r="L85">
        <v>0.65</v>
      </c>
      <c r="M85">
        <v>13</v>
      </c>
      <c r="P85" t="str">
        <v>Transferido</v>
      </c>
    </row>
    <row r="86">
      <c r="A86">
        <v>2</v>
      </c>
      <c r="B86">
        <v>45691</v>
      </c>
      <c r="C86" t="str">
        <v>Suporte Veicular Retrovisor B-Max</v>
      </c>
      <c r="D86">
        <v>1</v>
      </c>
      <c r="E86" t="str">
        <v>marcelo pai</v>
      </c>
      <c r="G86">
        <v>11</v>
      </c>
      <c r="H86">
        <v>11</v>
      </c>
      <c r="I86">
        <v>30</v>
      </c>
      <c r="J86">
        <v>30</v>
      </c>
      <c r="K86" t="str">
        <v>cpf</v>
      </c>
      <c r="L86">
        <v>0.6333333333333333</v>
      </c>
      <c r="M86">
        <v>19</v>
      </c>
      <c r="P86" t="str">
        <v>Transferido</v>
      </c>
    </row>
    <row r="87">
      <c r="A87">
        <v>2</v>
      </c>
      <c r="B87">
        <v>45691</v>
      </c>
      <c r="C87" t="str">
        <v>Fone Simples</v>
      </c>
      <c r="D87">
        <v>1</v>
      </c>
      <c r="E87" t="str">
        <v>Aleatorio</v>
      </c>
      <c r="G87" t="str">
        <v>0</v>
      </c>
      <c r="H87">
        <v>0</v>
      </c>
      <c r="I87">
        <v>5</v>
      </c>
      <c r="J87">
        <v>5</v>
      </c>
      <c r="K87" t="str">
        <v>cpf</v>
      </c>
      <c r="L87">
        <v>1</v>
      </c>
      <c r="M87">
        <v>5</v>
      </c>
      <c r="P87" t="str">
        <v>Transferido</v>
      </c>
    </row>
    <row r="88">
      <c r="A88">
        <v>2</v>
      </c>
      <c r="B88">
        <v>45691</v>
      </c>
      <c r="C88" t="str">
        <v>Fonte notebook grasep</v>
      </c>
      <c r="D88">
        <v>1</v>
      </c>
      <c r="E88" t="str">
        <v>cliente viviane</v>
      </c>
      <c r="G88">
        <v>30</v>
      </c>
      <c r="H88">
        <v>30</v>
      </c>
      <c r="I88">
        <v>70</v>
      </c>
      <c r="J88">
        <v>70</v>
      </c>
      <c r="K88" t="str">
        <v>cpf</v>
      </c>
      <c r="L88">
        <v>0.5714285714285714</v>
      </c>
      <c r="M88">
        <v>40</v>
      </c>
      <c r="P88" t="str">
        <v>Transferido</v>
      </c>
    </row>
    <row r="89">
      <c r="A89">
        <v>2</v>
      </c>
      <c r="B89">
        <v>45691</v>
      </c>
      <c r="C89" t="str">
        <v>Serviço Aleatorio</v>
      </c>
      <c r="D89">
        <v>1</v>
      </c>
      <c r="E89" t="str">
        <v>cliente viviane</v>
      </c>
      <c r="G89">
        <v>0</v>
      </c>
      <c r="H89">
        <v>0</v>
      </c>
      <c r="I89">
        <v>50</v>
      </c>
      <c r="J89">
        <v>50</v>
      </c>
      <c r="K89" t="str">
        <v>cpf</v>
      </c>
      <c r="L89">
        <v>1</v>
      </c>
      <c r="M89">
        <v>50</v>
      </c>
      <c r="P89" t="str">
        <v>Transferido</v>
      </c>
    </row>
    <row r="90">
      <c r="A90">
        <v>2</v>
      </c>
      <c r="B90">
        <v>45691</v>
      </c>
      <c r="C90" t="str">
        <v>manutençao</v>
      </c>
      <c r="D90">
        <v>1</v>
      </c>
      <c r="E90" t="str">
        <v>Aleatorio</v>
      </c>
      <c r="G90" t="str">
        <v>0</v>
      </c>
      <c r="H90">
        <v>0</v>
      </c>
      <c r="I90">
        <v>45</v>
      </c>
      <c r="J90">
        <v>45</v>
      </c>
      <c r="K90" t="str">
        <v>cpf</v>
      </c>
      <c r="L90">
        <v>1</v>
      </c>
      <c r="M90">
        <v>45</v>
      </c>
      <c r="P90" t="str">
        <v>Transferido</v>
      </c>
    </row>
    <row r="91">
      <c r="A91">
        <v>2</v>
      </c>
      <c r="B91">
        <v>45691</v>
      </c>
      <c r="C91" t="str">
        <v>SSD 220gb</v>
      </c>
      <c r="D91">
        <v>1</v>
      </c>
      <c r="E91" t="str">
        <v>cliente viviane</v>
      </c>
      <c r="G91" t="str">
        <v>0</v>
      </c>
      <c r="H91">
        <v>0</v>
      </c>
      <c r="I91">
        <v>250</v>
      </c>
      <c r="J91">
        <v>250</v>
      </c>
      <c r="K91" t="str">
        <v>cpf</v>
      </c>
      <c r="L91">
        <v>1</v>
      </c>
      <c r="M91">
        <v>250</v>
      </c>
      <c r="P91" t="str">
        <v>Transferido</v>
      </c>
    </row>
    <row r="92">
      <c r="A92">
        <v>2</v>
      </c>
      <c r="B92">
        <v>45692</v>
      </c>
      <c r="C92" t="str">
        <v>Fonte notebook grasep</v>
      </c>
      <c r="D92">
        <v>1</v>
      </c>
      <c r="E92" t="str">
        <v>Aleatorio</v>
      </c>
      <c r="G92">
        <v>38</v>
      </c>
      <c r="H92">
        <v>38</v>
      </c>
      <c r="I92">
        <v>68</v>
      </c>
      <c r="J92">
        <v>68</v>
      </c>
      <c r="K92" t="str">
        <v>cpf</v>
      </c>
      <c r="L92">
        <v>0.4411764705882353</v>
      </c>
      <c r="M92">
        <v>30</v>
      </c>
      <c r="P92" t="str">
        <v>Transferido</v>
      </c>
    </row>
    <row r="93">
      <c r="A93">
        <v>2</v>
      </c>
      <c r="B93">
        <v>45692</v>
      </c>
      <c r="C93" t="str">
        <v>Computadores</v>
      </c>
      <c r="D93">
        <v>1</v>
      </c>
      <c r="E93" t="str">
        <v>Senhor relogio</v>
      </c>
      <c r="G93">
        <v>0</v>
      </c>
      <c r="H93">
        <v>0</v>
      </c>
      <c r="I93">
        <v>140</v>
      </c>
      <c r="J93">
        <v>140</v>
      </c>
      <c r="K93" t="str">
        <v>cpf</v>
      </c>
      <c r="L93">
        <v>1</v>
      </c>
      <c r="M93">
        <v>140</v>
      </c>
      <c r="P93" t="str">
        <v>Transferido</v>
      </c>
    </row>
    <row r="94">
      <c r="A94">
        <v>2</v>
      </c>
      <c r="B94">
        <v>45692</v>
      </c>
      <c r="C94" t="str">
        <v>chip recarregado</v>
      </c>
      <c r="D94">
        <v>1</v>
      </c>
      <c r="E94" t="str">
        <v>Karol G</v>
      </c>
      <c r="G94">
        <v>18.5</v>
      </c>
      <c r="H94">
        <v>18.5</v>
      </c>
      <c r="I94">
        <v>30</v>
      </c>
      <c r="J94">
        <v>30</v>
      </c>
      <c r="K94" t="str">
        <v>cpf</v>
      </c>
      <c r="L94">
        <v>0.38333333333333336</v>
      </c>
      <c r="M94">
        <v>11.5</v>
      </c>
      <c r="O94">
        <v>30</v>
      </c>
      <c r="P94" t="str">
        <v>Ainda não</v>
      </c>
    </row>
    <row r="95">
      <c r="A95">
        <v>2</v>
      </c>
      <c r="B95">
        <v>45693</v>
      </c>
      <c r="C95" t="str">
        <v>chip recarregado</v>
      </c>
      <c r="D95">
        <v>1</v>
      </c>
      <c r="E95" t="str">
        <v>Aleatorio</v>
      </c>
      <c r="G95">
        <v>18.5</v>
      </c>
      <c r="H95">
        <v>18.5</v>
      </c>
      <c r="I95">
        <v>30</v>
      </c>
      <c r="J95">
        <v>30</v>
      </c>
      <c r="K95" t="str">
        <v>cpf</v>
      </c>
      <c r="L95">
        <v>0.38333333333333336</v>
      </c>
      <c r="M95">
        <v>11.5</v>
      </c>
      <c r="P95" t="str">
        <v>Transferido</v>
      </c>
    </row>
    <row r="96">
      <c r="A96">
        <v>2</v>
      </c>
      <c r="B96">
        <v>45693</v>
      </c>
      <c r="C96" t="str">
        <v>Fone m10</v>
      </c>
      <c r="D96">
        <v>1</v>
      </c>
      <c r="E96" t="str">
        <v>Aleatorio</v>
      </c>
      <c r="G96">
        <v>18</v>
      </c>
      <c r="H96">
        <v>18</v>
      </c>
      <c r="I96">
        <v>20</v>
      </c>
      <c r="J96">
        <v>20</v>
      </c>
      <c r="K96" t="str">
        <v>cpf</v>
      </c>
      <c r="L96">
        <v>0.1</v>
      </c>
      <c r="M96">
        <v>2</v>
      </c>
      <c r="P96" t="str">
        <v>Transferido</v>
      </c>
    </row>
    <row r="97">
      <c r="A97">
        <v>2</v>
      </c>
      <c r="B97">
        <v>45693</v>
      </c>
      <c r="C97" t="str">
        <v>Fone Pmcell Fo-11</v>
      </c>
      <c r="D97">
        <v>1</v>
      </c>
      <c r="E97" t="str">
        <v>Aleatorio</v>
      </c>
      <c r="G97">
        <v>3.5</v>
      </c>
      <c r="H97">
        <v>3.5</v>
      </c>
      <c r="I97">
        <v>45</v>
      </c>
      <c r="J97">
        <v>45</v>
      </c>
      <c r="K97" t="str">
        <v>cpf</v>
      </c>
      <c r="L97">
        <v>0.9222222222222223</v>
      </c>
      <c r="M97">
        <v>41.5</v>
      </c>
      <c r="P97" t="str">
        <v>Transferido</v>
      </c>
    </row>
    <row r="98">
      <c r="A98">
        <v>2</v>
      </c>
      <c r="B98">
        <v>45694</v>
      </c>
      <c r="C98" t="str">
        <v>capinha</v>
      </c>
      <c r="D98">
        <v>3</v>
      </c>
      <c r="E98" t="str">
        <v>marcellin</v>
      </c>
      <c r="G98">
        <v>6</v>
      </c>
      <c r="H98">
        <v>18</v>
      </c>
      <c r="I98">
        <v>15</v>
      </c>
      <c r="J98">
        <v>45</v>
      </c>
      <c r="K98" t="str">
        <v>cpf</v>
      </c>
      <c r="L98">
        <v>0.6</v>
      </c>
      <c r="M98">
        <v>27</v>
      </c>
      <c r="P98" t="str">
        <v>Transferido</v>
      </c>
    </row>
    <row r="99">
      <c r="A99">
        <v>2</v>
      </c>
      <c r="B99">
        <v>45694</v>
      </c>
      <c r="C99" t="str">
        <v>Cabo Kingo Iphone 1M</v>
      </c>
      <c r="D99">
        <v>1</v>
      </c>
      <c r="E99" t="str">
        <v>marcellin</v>
      </c>
      <c r="G99">
        <v>7</v>
      </c>
      <c r="H99">
        <v>7</v>
      </c>
      <c r="I99">
        <v>15</v>
      </c>
      <c r="J99">
        <v>15</v>
      </c>
      <c r="K99" t="str">
        <v>cpf</v>
      </c>
      <c r="L99">
        <v>0.5333333333333333</v>
      </c>
      <c r="M99">
        <v>8</v>
      </c>
      <c r="P99" t="str">
        <v>Transferido</v>
      </c>
    </row>
    <row r="100">
      <c r="A100">
        <v>2</v>
      </c>
      <c r="B100">
        <v>45694</v>
      </c>
      <c r="C100" t="str">
        <v>Fonte pc 200w</v>
      </c>
      <c r="D100">
        <v>1</v>
      </c>
      <c r="E100" t="str">
        <v>Aleatorio</v>
      </c>
      <c r="G100">
        <v>60</v>
      </c>
      <c r="H100">
        <v>60</v>
      </c>
      <c r="I100">
        <v>110</v>
      </c>
      <c r="J100">
        <v>110</v>
      </c>
      <c r="K100" t="str">
        <v>cpf</v>
      </c>
      <c r="L100">
        <v>0.45454545454545453</v>
      </c>
      <c r="M100">
        <v>50</v>
      </c>
      <c r="P100" t="str">
        <v>Transferido</v>
      </c>
    </row>
    <row r="101">
      <c r="A101">
        <v>2</v>
      </c>
      <c r="B101">
        <v>45694</v>
      </c>
      <c r="C101" t="str">
        <v>filtro de linha 7</v>
      </c>
      <c r="D101">
        <v>1</v>
      </c>
      <c r="E101" t="str">
        <v>Aleatorio</v>
      </c>
      <c r="G101">
        <v>38</v>
      </c>
      <c r="H101">
        <v>38</v>
      </c>
      <c r="I101">
        <v>70</v>
      </c>
      <c r="J101">
        <v>70</v>
      </c>
      <c r="K101" t="str">
        <v>cpf</v>
      </c>
      <c r="L101">
        <v>0.45714285714285713</v>
      </c>
      <c r="M101">
        <v>32</v>
      </c>
      <c r="P101" t="str">
        <v>Transferido</v>
      </c>
    </row>
    <row r="102">
      <c r="A102">
        <v>2</v>
      </c>
      <c r="B102">
        <v>45694</v>
      </c>
      <c r="C102" t="str">
        <v>Manutençao</v>
      </c>
      <c r="D102">
        <v>1</v>
      </c>
      <c r="E102" t="str">
        <v>Aleatorio</v>
      </c>
      <c r="G102" t="str">
        <v>0</v>
      </c>
      <c r="H102">
        <v>0</v>
      </c>
      <c r="I102">
        <v>50</v>
      </c>
      <c r="J102">
        <v>50</v>
      </c>
      <c r="K102" t="str">
        <v>cpf</v>
      </c>
      <c r="L102">
        <v>1</v>
      </c>
      <c r="M102">
        <v>50</v>
      </c>
      <c r="P102" t="str">
        <v>Transferido</v>
      </c>
    </row>
    <row r="103">
      <c r="A103">
        <v>2</v>
      </c>
      <c r="B103">
        <v>45695</v>
      </c>
      <c r="C103" t="str">
        <v>impressao preta</v>
      </c>
      <c r="D103">
        <v>3</v>
      </c>
      <c r="E103" t="str">
        <v>Cliente mateus impressao</v>
      </c>
      <c r="G103">
        <v>0.07</v>
      </c>
      <c r="H103">
        <v>0.21000000000000002</v>
      </c>
      <c r="I103">
        <v>1</v>
      </c>
      <c r="J103">
        <v>3</v>
      </c>
      <c r="K103" t="str">
        <v>cpf</v>
      </c>
      <c r="L103">
        <v>0.93</v>
      </c>
      <c r="M103">
        <v>2.79</v>
      </c>
      <c r="P103" t="str">
        <v>Transferido</v>
      </c>
    </row>
    <row r="104">
      <c r="A104">
        <v>2</v>
      </c>
      <c r="B104">
        <v>45695</v>
      </c>
      <c r="C104" t="str">
        <v>Pelicula Privacidade</v>
      </c>
      <c r="D104">
        <v>1</v>
      </c>
      <c r="E104" t="str">
        <v>marcellin</v>
      </c>
      <c r="G104">
        <v>6</v>
      </c>
      <c r="H104">
        <v>6</v>
      </c>
      <c r="I104">
        <v>15</v>
      </c>
      <c r="J104">
        <v>15</v>
      </c>
      <c r="K104" t="str">
        <v>cpf</v>
      </c>
      <c r="L104">
        <v>0.6</v>
      </c>
      <c r="M104">
        <v>9</v>
      </c>
      <c r="P104" t="str">
        <v>Transferido</v>
      </c>
    </row>
    <row r="105">
      <c r="A105">
        <v>2</v>
      </c>
      <c r="B105">
        <v>45695</v>
      </c>
      <c r="C105" t="str">
        <v>impressao preta</v>
      </c>
      <c r="D105">
        <v>5</v>
      </c>
      <c r="E105" t="str">
        <v>Karol G</v>
      </c>
      <c r="G105">
        <v>0.07</v>
      </c>
      <c r="H105">
        <v>0.35000000000000003</v>
      </c>
      <c r="I105">
        <v>1</v>
      </c>
      <c r="J105">
        <v>5</v>
      </c>
      <c r="K105" t="str">
        <v>cpf</v>
      </c>
      <c r="L105">
        <v>0.93</v>
      </c>
      <c r="M105">
        <v>4.65</v>
      </c>
      <c r="P105" t="str">
        <v>Transferido</v>
      </c>
    </row>
    <row r="106">
      <c r="A106">
        <v>2</v>
      </c>
      <c r="B106">
        <v>45695</v>
      </c>
      <c r="C106" t="str">
        <v>Fone Iphone Hmaster Ej-56</v>
      </c>
      <c r="D106">
        <v>1</v>
      </c>
      <c r="E106" t="str">
        <v>Filho Serrat</v>
      </c>
      <c r="G106">
        <v>12</v>
      </c>
      <c r="H106">
        <v>12</v>
      </c>
      <c r="I106">
        <v>15</v>
      </c>
      <c r="J106">
        <v>15</v>
      </c>
      <c r="K106" t="str">
        <v>cpf</v>
      </c>
      <c r="L106">
        <v>0.2</v>
      </c>
      <c r="M106">
        <v>3</v>
      </c>
      <c r="P106" t="str">
        <v>Transferido</v>
      </c>
    </row>
    <row r="107">
      <c r="A107">
        <v>2</v>
      </c>
      <c r="B107">
        <v>45695</v>
      </c>
      <c r="C107" t="str">
        <v>Cabo v3</v>
      </c>
      <c r="D107">
        <v>1</v>
      </c>
      <c r="E107" t="str">
        <v>Filho Serrat</v>
      </c>
      <c r="G107">
        <v>2.5</v>
      </c>
      <c r="H107">
        <v>2.5</v>
      </c>
      <c r="I107">
        <v>5</v>
      </c>
      <c r="J107">
        <v>5</v>
      </c>
      <c r="K107" t="str">
        <v>cpf</v>
      </c>
      <c r="L107">
        <v>0.5</v>
      </c>
      <c r="M107">
        <v>2.5</v>
      </c>
      <c r="P107" t="str">
        <v>Transferido</v>
      </c>
    </row>
    <row r="108">
      <c r="A108">
        <v>2</v>
      </c>
      <c r="B108">
        <v>45696</v>
      </c>
      <c r="C108" t="str">
        <v>Chip normal</v>
      </c>
      <c r="D108">
        <v>1</v>
      </c>
      <c r="E108" t="str">
        <v>Aleatorio</v>
      </c>
      <c r="G108">
        <v>10</v>
      </c>
      <c r="H108">
        <v>10</v>
      </c>
      <c r="I108">
        <v>20</v>
      </c>
      <c r="J108">
        <v>20</v>
      </c>
      <c r="K108" t="str">
        <v>cpf</v>
      </c>
      <c r="L108">
        <v>0.5</v>
      </c>
      <c r="M108">
        <v>10</v>
      </c>
      <c r="P108" t="str">
        <v>Transferido</v>
      </c>
    </row>
    <row r="109">
      <c r="A109">
        <v>2</v>
      </c>
      <c r="B109">
        <v>45698</v>
      </c>
      <c r="C109" t="str">
        <v>pelicula 3d</v>
      </c>
      <c r="D109">
        <v>1</v>
      </c>
      <c r="E109" t="str">
        <v>Aleatorio</v>
      </c>
      <c r="G109">
        <v>3</v>
      </c>
      <c r="H109">
        <v>3</v>
      </c>
      <c r="I109">
        <v>15</v>
      </c>
      <c r="J109">
        <v>15</v>
      </c>
      <c r="K109" t="str">
        <v>cpf</v>
      </c>
      <c r="L109">
        <v>0.8</v>
      </c>
      <c r="M109">
        <v>12</v>
      </c>
      <c r="P109" t="str">
        <v>Transferido</v>
      </c>
    </row>
    <row r="110">
      <c r="A110">
        <v>2</v>
      </c>
      <c r="B110">
        <v>45698</v>
      </c>
      <c r="C110" t="str">
        <v>Cabo iphone 20w</v>
      </c>
      <c r="D110">
        <v>1</v>
      </c>
      <c r="E110" t="str">
        <v>hugo Som</v>
      </c>
      <c r="G110">
        <v>6</v>
      </c>
      <c r="H110">
        <v>6</v>
      </c>
      <c r="I110">
        <v>15</v>
      </c>
      <c r="J110">
        <v>15</v>
      </c>
      <c r="K110" t="str">
        <v>cpf</v>
      </c>
      <c r="L110">
        <v>0.6</v>
      </c>
      <c r="M110">
        <v>9</v>
      </c>
      <c r="P110" t="str">
        <v>Transferido</v>
      </c>
    </row>
    <row r="111">
      <c r="A111">
        <v>2</v>
      </c>
      <c r="B111">
        <v>45698</v>
      </c>
      <c r="C111" t="str">
        <v>impressao preta</v>
      </c>
      <c r="D111">
        <v>2</v>
      </c>
      <c r="E111" t="str">
        <v>senhor loja</v>
      </c>
      <c r="G111">
        <v>0.07</v>
      </c>
      <c r="H111">
        <v>0.14</v>
      </c>
      <c r="I111">
        <v>1</v>
      </c>
      <c r="J111">
        <v>2</v>
      </c>
      <c r="K111" t="str">
        <v>cpf</v>
      </c>
      <c r="L111">
        <v>0.9299999999999999</v>
      </c>
      <c r="M111">
        <v>1.8599999999999999</v>
      </c>
      <c r="P111" t="str">
        <v>Transferido</v>
      </c>
    </row>
    <row r="112">
      <c r="A112">
        <v>2</v>
      </c>
      <c r="B112">
        <v>45698</v>
      </c>
      <c r="C112" t="str">
        <v>Fone Simples</v>
      </c>
      <c r="D112">
        <v>1</v>
      </c>
      <c r="E112" t="str">
        <v>Aleatorio</v>
      </c>
      <c r="G112" t="str">
        <v>0</v>
      </c>
      <c r="H112">
        <v>0</v>
      </c>
      <c r="I112">
        <v>10</v>
      </c>
      <c r="J112">
        <v>10</v>
      </c>
      <c r="K112" t="str">
        <v>cpf</v>
      </c>
      <c r="L112">
        <v>1</v>
      </c>
      <c r="M112">
        <v>10</v>
      </c>
      <c r="P112" t="str">
        <v>Transferido</v>
      </c>
    </row>
    <row r="113">
      <c r="A113">
        <v>2</v>
      </c>
      <c r="B113">
        <v>45698</v>
      </c>
      <c r="C113" t="str">
        <v>Chip normal</v>
      </c>
      <c r="D113">
        <v>1</v>
      </c>
      <c r="E113" t="str">
        <v>Aleatorio</v>
      </c>
      <c r="G113">
        <v>10</v>
      </c>
      <c r="H113">
        <v>10</v>
      </c>
      <c r="I113">
        <v>20</v>
      </c>
      <c r="J113">
        <v>20</v>
      </c>
      <c r="K113" t="str">
        <v>cpf</v>
      </c>
      <c r="L113">
        <v>0.5</v>
      </c>
      <c r="M113">
        <v>10</v>
      </c>
      <c r="P113" t="str">
        <v>Transferido</v>
      </c>
    </row>
    <row r="114">
      <c r="A114">
        <v>2</v>
      </c>
      <c r="B114">
        <v>45699</v>
      </c>
      <c r="C114" t="str">
        <v>Gravação de musica</v>
      </c>
      <c r="D114">
        <v>1</v>
      </c>
      <c r="E114" t="str">
        <v>Aleatorio</v>
      </c>
      <c r="G114">
        <v>0</v>
      </c>
      <c r="H114">
        <v>0</v>
      </c>
      <c r="I114">
        <v>15</v>
      </c>
      <c r="J114">
        <v>15</v>
      </c>
      <c r="K114" t="str">
        <v>cpf</v>
      </c>
      <c r="L114">
        <v>1</v>
      </c>
      <c r="M114">
        <v>15</v>
      </c>
      <c r="P114" t="str">
        <v>Transferido</v>
      </c>
    </row>
    <row r="115">
      <c r="A115">
        <v>2</v>
      </c>
      <c r="B115">
        <v>45699</v>
      </c>
      <c r="C115" t="str">
        <v>impressao preta</v>
      </c>
      <c r="D115">
        <v>15</v>
      </c>
      <c r="E115" t="str">
        <v>Aleatorio</v>
      </c>
      <c r="G115">
        <v>0.07</v>
      </c>
      <c r="H115">
        <v>1.05</v>
      </c>
      <c r="I115">
        <v>1</v>
      </c>
      <c r="J115">
        <v>15</v>
      </c>
      <c r="K115" t="str">
        <v>cpf</v>
      </c>
      <c r="L115">
        <v>0.9299999999999999</v>
      </c>
      <c r="M115">
        <v>13.95</v>
      </c>
      <c r="P115" t="str">
        <v>Transferido</v>
      </c>
    </row>
    <row r="116">
      <c r="A116">
        <v>2</v>
      </c>
      <c r="B116">
        <v>45699</v>
      </c>
      <c r="C116" t="str">
        <v>SSD 220gb</v>
      </c>
      <c r="D116">
        <v>1</v>
      </c>
      <c r="E116" t="str">
        <v>Tio Fernando</v>
      </c>
      <c r="G116">
        <v>145</v>
      </c>
      <c r="H116">
        <v>145</v>
      </c>
      <c r="I116">
        <v>260</v>
      </c>
      <c r="J116">
        <v>260</v>
      </c>
      <c r="K116" t="str">
        <v>cpf</v>
      </c>
      <c r="L116">
        <v>0.4423076923076923</v>
      </c>
      <c r="M116">
        <v>115</v>
      </c>
      <c r="P116" t="str">
        <v>Transferido</v>
      </c>
    </row>
    <row r="117">
      <c r="A117">
        <v>2</v>
      </c>
      <c r="B117">
        <v>45699</v>
      </c>
      <c r="C117" t="str">
        <v>Caddy</v>
      </c>
      <c r="D117">
        <v>1</v>
      </c>
      <c r="E117" t="str">
        <v>Tio Fernando</v>
      </c>
      <c r="G117">
        <v>11</v>
      </c>
      <c r="H117">
        <v>11</v>
      </c>
      <c r="I117">
        <v>30</v>
      </c>
      <c r="J117">
        <v>30</v>
      </c>
      <c r="K117" t="str">
        <v>cpf</v>
      </c>
      <c r="L117">
        <v>0.6333333333333333</v>
      </c>
      <c r="M117">
        <v>19</v>
      </c>
      <c r="P117" t="str">
        <v>Transferido</v>
      </c>
    </row>
    <row r="118">
      <c r="A118">
        <v>2</v>
      </c>
      <c r="B118">
        <v>45699</v>
      </c>
      <c r="C118" t="str">
        <v>Suporte Magnético Veicular Barra</v>
      </c>
      <c r="D118">
        <v>1</v>
      </c>
      <c r="E118" t="str">
        <v>Aleatorio</v>
      </c>
      <c r="G118">
        <v>6</v>
      </c>
      <c r="H118">
        <v>6</v>
      </c>
      <c r="I118">
        <v>10</v>
      </c>
      <c r="J118">
        <v>10</v>
      </c>
      <c r="K118" t="str">
        <v>cpf</v>
      </c>
      <c r="L118">
        <v>0.4</v>
      </c>
      <c r="M118">
        <v>4</v>
      </c>
      <c r="P118" t="str">
        <v>Transferido</v>
      </c>
    </row>
    <row r="119">
      <c r="A119">
        <v>2</v>
      </c>
      <c r="B119">
        <v>45701</v>
      </c>
      <c r="C119" t="str">
        <v>manutençao</v>
      </c>
      <c r="D119">
        <v>1</v>
      </c>
      <c r="E119" t="str">
        <v>Gian</v>
      </c>
      <c r="G119" t="str">
        <v>0</v>
      </c>
      <c r="H119">
        <v>0</v>
      </c>
      <c r="I119">
        <v>125</v>
      </c>
      <c r="J119">
        <v>125</v>
      </c>
      <c r="K119" t="str">
        <v>cpf</v>
      </c>
      <c r="L119">
        <v>1</v>
      </c>
      <c r="M119">
        <v>125</v>
      </c>
      <c r="P119" t="str">
        <v>Transferido</v>
      </c>
    </row>
    <row r="120">
      <c r="A120">
        <v>2</v>
      </c>
      <c r="B120">
        <v>45701</v>
      </c>
      <c r="C120" t="str">
        <v>manutençao</v>
      </c>
      <c r="D120">
        <v>1</v>
      </c>
      <c r="E120" t="str">
        <v>cabeleiro treta</v>
      </c>
      <c r="G120" t="str">
        <v>0</v>
      </c>
      <c r="H120">
        <v>0</v>
      </c>
      <c r="I120">
        <v>66</v>
      </c>
      <c r="J120">
        <v>66</v>
      </c>
      <c r="K120" t="str">
        <v>cpf</v>
      </c>
      <c r="L120">
        <v>1</v>
      </c>
      <c r="M120">
        <v>66</v>
      </c>
      <c r="P120" t="str">
        <v>Transferido</v>
      </c>
    </row>
    <row r="121">
      <c r="A121">
        <v>2</v>
      </c>
      <c r="B121">
        <v>45701</v>
      </c>
      <c r="C121" t="str">
        <v>impressao preta</v>
      </c>
      <c r="D121">
        <v>4</v>
      </c>
      <c r="E121" t="str">
        <v>gata ruiva</v>
      </c>
      <c r="G121">
        <v>0.07</v>
      </c>
      <c r="H121">
        <v>0.28</v>
      </c>
      <c r="I121">
        <v>1</v>
      </c>
      <c r="J121">
        <v>4</v>
      </c>
      <c r="K121" t="str">
        <v>cpf</v>
      </c>
      <c r="L121">
        <v>0.9299999999999999</v>
      </c>
      <c r="M121">
        <v>3.7199999999999998</v>
      </c>
      <c r="P121" t="str">
        <v>Transferido</v>
      </c>
    </row>
    <row r="122">
      <c r="A122">
        <v>2</v>
      </c>
      <c r="B122">
        <v>45702</v>
      </c>
      <c r="C122" t="str">
        <v>impressao preta</v>
      </c>
      <c r="D122">
        <v>1</v>
      </c>
      <c r="E122" t="str">
        <v>Helena loja</v>
      </c>
      <c r="G122">
        <v>0.07</v>
      </c>
      <c r="H122">
        <v>0.07</v>
      </c>
      <c r="I122">
        <v>1</v>
      </c>
      <c r="J122">
        <v>1</v>
      </c>
      <c r="K122" t="str">
        <v>cpf</v>
      </c>
      <c r="L122">
        <v>0.9299999999999999</v>
      </c>
      <c r="M122">
        <v>0.9299999999999999</v>
      </c>
      <c r="P122" t="str">
        <v>Transferido</v>
      </c>
    </row>
    <row r="123">
      <c r="A123">
        <v>2</v>
      </c>
      <c r="B123">
        <v>45702</v>
      </c>
      <c r="C123" t="str">
        <v>pelicula 3d</v>
      </c>
      <c r="D123">
        <v>1</v>
      </c>
      <c r="E123" t="str">
        <v>Aleatorio</v>
      </c>
      <c r="G123">
        <v>3</v>
      </c>
      <c r="H123">
        <v>3</v>
      </c>
      <c r="I123">
        <v>15</v>
      </c>
      <c r="J123">
        <v>15</v>
      </c>
      <c r="K123" t="str">
        <v>cpf</v>
      </c>
      <c r="L123">
        <v>0.8</v>
      </c>
      <c r="M123">
        <v>12</v>
      </c>
      <c r="P123" t="str">
        <v>Transferido</v>
      </c>
    </row>
    <row r="124">
      <c r="A124">
        <v>2</v>
      </c>
      <c r="B124">
        <v>45705</v>
      </c>
      <c r="C124" t="str">
        <v>impressao preta</v>
      </c>
      <c r="D124">
        <v>4</v>
      </c>
      <c r="E124" t="str">
        <v>Aleatorio</v>
      </c>
      <c r="G124">
        <v>0.07</v>
      </c>
      <c r="H124">
        <v>0.28</v>
      </c>
      <c r="I124">
        <v>1</v>
      </c>
      <c r="J124">
        <v>4</v>
      </c>
      <c r="K124" t="str">
        <v>cpf</v>
      </c>
      <c r="L124">
        <v>0.9299999999999999</v>
      </c>
      <c r="M124">
        <v>3.7199999999999998</v>
      </c>
      <c r="P124" t="str">
        <v>Transferido</v>
      </c>
    </row>
    <row r="125">
      <c r="A125">
        <v>2</v>
      </c>
      <c r="B125">
        <v>45705</v>
      </c>
      <c r="C125" t="str">
        <v>Kit completo carregador 20w</v>
      </c>
      <c r="D125">
        <v>1</v>
      </c>
      <c r="E125" t="str">
        <v>Aleatorio</v>
      </c>
      <c r="G125">
        <v>17</v>
      </c>
      <c r="H125">
        <v>17</v>
      </c>
      <c r="I125">
        <v>50</v>
      </c>
      <c r="J125">
        <v>50</v>
      </c>
      <c r="K125" t="str">
        <v>cpf</v>
      </c>
      <c r="L125">
        <v>0.66</v>
      </c>
      <c r="M125">
        <v>33</v>
      </c>
      <c r="P125" t="str">
        <v>Transferido</v>
      </c>
    </row>
    <row r="126">
      <c r="A126">
        <v>2</v>
      </c>
      <c r="B126">
        <v>45706</v>
      </c>
      <c r="C126" t="str">
        <v>Formatação</v>
      </c>
      <c r="D126">
        <v>1</v>
      </c>
      <c r="E126" t="str">
        <v>brunno</v>
      </c>
      <c r="G126">
        <v>0</v>
      </c>
      <c r="H126">
        <v>0</v>
      </c>
      <c r="I126">
        <v>50</v>
      </c>
      <c r="J126">
        <v>50</v>
      </c>
      <c r="K126" t="str">
        <v>cpf</v>
      </c>
      <c r="L126">
        <v>1</v>
      </c>
      <c r="M126">
        <v>50</v>
      </c>
      <c r="P126" t="str">
        <v>Transferido</v>
      </c>
    </row>
    <row r="127">
      <c r="A127">
        <v>2</v>
      </c>
      <c r="B127">
        <v>45706</v>
      </c>
      <c r="C127" t="str">
        <v>Memoria</v>
      </c>
      <c r="D127">
        <v>1</v>
      </c>
      <c r="E127" t="str">
        <v>brunno</v>
      </c>
      <c r="G127">
        <v>0</v>
      </c>
      <c r="H127">
        <v>0</v>
      </c>
      <c r="I127">
        <v>150</v>
      </c>
      <c r="J127">
        <v>150</v>
      </c>
      <c r="K127" t="str">
        <v>cpf</v>
      </c>
      <c r="L127">
        <v>1</v>
      </c>
      <c r="M127">
        <v>150</v>
      </c>
      <c r="P127" t="str">
        <v>Transferido</v>
      </c>
    </row>
    <row r="128">
      <c r="A128">
        <v>2</v>
      </c>
      <c r="B128">
        <v>45706</v>
      </c>
      <c r="C128" t="str">
        <v>Gravação de musica</v>
      </c>
      <c r="D128">
        <v>1</v>
      </c>
      <c r="E128" t="str">
        <v>Aleatorio</v>
      </c>
      <c r="G128">
        <v>0</v>
      </c>
      <c r="H128">
        <v>0</v>
      </c>
      <c r="I128">
        <v>15</v>
      </c>
      <c r="J128">
        <v>15</v>
      </c>
      <c r="K128" t="str">
        <v>cpf</v>
      </c>
      <c r="L128">
        <v>1</v>
      </c>
      <c r="M128">
        <v>15</v>
      </c>
      <c r="P128" t="str">
        <v>Transferido</v>
      </c>
    </row>
    <row r="129">
      <c r="A129">
        <v>2</v>
      </c>
      <c r="B129">
        <v>45706</v>
      </c>
      <c r="C129" t="str">
        <v>Gravação de musica</v>
      </c>
      <c r="D129">
        <v>1</v>
      </c>
      <c r="E129" t="str">
        <v>Aleatorio</v>
      </c>
      <c r="G129">
        <v>0</v>
      </c>
      <c r="H129">
        <v>0</v>
      </c>
      <c r="I129">
        <v>15</v>
      </c>
      <c r="J129">
        <v>15</v>
      </c>
      <c r="K129" t="str">
        <v>cpf</v>
      </c>
      <c r="L129">
        <v>1</v>
      </c>
      <c r="M129">
        <v>15</v>
      </c>
      <c r="P129" t="str">
        <v>Transferido</v>
      </c>
    </row>
    <row r="130">
      <c r="A130">
        <v>2</v>
      </c>
      <c r="B130">
        <v>45706</v>
      </c>
      <c r="C130" t="str">
        <v>Pendrive 8gb</v>
      </c>
      <c r="D130">
        <v>1</v>
      </c>
      <c r="E130" t="str">
        <v>Aleatorio</v>
      </c>
      <c r="G130">
        <v>14</v>
      </c>
      <c r="H130">
        <v>14</v>
      </c>
      <c r="I130">
        <v>25</v>
      </c>
      <c r="J130">
        <v>25</v>
      </c>
      <c r="K130" t="str">
        <v>cpf</v>
      </c>
      <c r="L130">
        <v>0.44</v>
      </c>
      <c r="M130">
        <v>11</v>
      </c>
      <c r="P130" t="str">
        <v>Transferido</v>
      </c>
    </row>
    <row r="131">
      <c r="A131">
        <v>2</v>
      </c>
      <c r="B131">
        <v>45707</v>
      </c>
      <c r="C131" t="str">
        <v>xerox preta</v>
      </c>
      <c r="D131">
        <v>1</v>
      </c>
      <c r="E131" t="str">
        <v>Aleatorio</v>
      </c>
      <c r="G131">
        <v>0.05</v>
      </c>
      <c r="H131">
        <v>0.05</v>
      </c>
      <c r="I131">
        <v>0.5</v>
      </c>
      <c r="J131">
        <v>0.5</v>
      </c>
      <c r="K131" t="str">
        <v>cpf</v>
      </c>
      <c r="L131">
        <v>0.9</v>
      </c>
      <c r="M131">
        <v>0.45</v>
      </c>
      <c r="P131" t="str">
        <v>Transferido</v>
      </c>
    </row>
    <row r="132">
      <c r="A132">
        <v>2</v>
      </c>
      <c r="B132">
        <v>45707</v>
      </c>
      <c r="C132" t="str">
        <v>impressao preta</v>
      </c>
      <c r="D132">
        <v>1</v>
      </c>
      <c r="E132" t="str">
        <v>Aleatorio</v>
      </c>
      <c r="G132">
        <v>0.07</v>
      </c>
      <c r="H132">
        <v>0.07</v>
      </c>
      <c r="I132">
        <v>1</v>
      </c>
      <c r="J132">
        <v>1</v>
      </c>
      <c r="K132" t="str">
        <v>cpf</v>
      </c>
      <c r="L132">
        <v>0.9299999999999999</v>
      </c>
      <c r="M132">
        <v>0.9299999999999999</v>
      </c>
      <c r="P132" t="str">
        <v>Transferido</v>
      </c>
    </row>
    <row r="133">
      <c r="A133">
        <v>2</v>
      </c>
      <c r="B133">
        <v>45708</v>
      </c>
      <c r="C133" t="str">
        <v>Gravação de musica</v>
      </c>
      <c r="D133">
        <v>1</v>
      </c>
      <c r="E133" t="str">
        <v>Aleatorio</v>
      </c>
      <c r="G133">
        <v>0</v>
      </c>
      <c r="H133">
        <v>0</v>
      </c>
      <c r="I133">
        <v>15</v>
      </c>
      <c r="J133">
        <v>15</v>
      </c>
      <c r="K133" t="str">
        <v>cpf</v>
      </c>
      <c r="L133">
        <v>1</v>
      </c>
      <c r="M133">
        <v>15</v>
      </c>
      <c r="P133" t="str">
        <v>Transferido</v>
      </c>
    </row>
    <row r="134">
      <c r="A134">
        <v>2</v>
      </c>
      <c r="B134">
        <v>45708</v>
      </c>
      <c r="C134" t="str">
        <v>Gravação de musica</v>
      </c>
      <c r="D134">
        <v>1</v>
      </c>
      <c r="E134" t="str">
        <v>Aleatorio</v>
      </c>
      <c r="G134">
        <v>0</v>
      </c>
      <c r="H134">
        <v>0</v>
      </c>
      <c r="I134">
        <v>15</v>
      </c>
      <c r="J134">
        <v>15</v>
      </c>
      <c r="K134" t="str">
        <v>cpf</v>
      </c>
      <c r="L134">
        <v>1</v>
      </c>
      <c r="M134">
        <v>15</v>
      </c>
      <c r="P134" t="str">
        <v>Transferido</v>
      </c>
    </row>
    <row r="135">
      <c r="A135">
        <v>2</v>
      </c>
      <c r="B135">
        <v>45708</v>
      </c>
      <c r="C135" t="str">
        <v>Serviço Aleatorio</v>
      </c>
      <c r="D135">
        <v>1</v>
      </c>
      <c r="E135" t="str">
        <v>Aleatorio</v>
      </c>
      <c r="G135">
        <v>0</v>
      </c>
      <c r="H135">
        <v>0</v>
      </c>
      <c r="I135">
        <v>20</v>
      </c>
      <c r="J135">
        <v>20</v>
      </c>
      <c r="K135" t="str">
        <v>cpf</v>
      </c>
      <c r="L135">
        <v>1</v>
      </c>
      <c r="M135">
        <v>20</v>
      </c>
      <c r="P135" t="str">
        <v>Transferido</v>
      </c>
    </row>
    <row r="136">
      <c r="A136">
        <v>2</v>
      </c>
      <c r="B136">
        <v>45709</v>
      </c>
      <c r="C136" t="str">
        <v>impressao preta</v>
      </c>
      <c r="D136">
        <v>1</v>
      </c>
      <c r="E136" t="str">
        <v>Aleatorio</v>
      </c>
      <c r="G136">
        <v>0.07</v>
      </c>
      <c r="H136">
        <v>0.07</v>
      </c>
      <c r="I136">
        <v>1</v>
      </c>
      <c r="J136">
        <v>1</v>
      </c>
      <c r="K136" t="str">
        <v>cpf</v>
      </c>
      <c r="L136">
        <v>0.9299999999999999</v>
      </c>
      <c r="M136">
        <v>0.9299999999999999</v>
      </c>
      <c r="P136" t="str">
        <v>Transferido</v>
      </c>
    </row>
    <row r="137">
      <c r="A137">
        <v>2</v>
      </c>
      <c r="B137">
        <v>45709</v>
      </c>
      <c r="C137" t="str">
        <v>impressao preta</v>
      </c>
      <c r="D137">
        <v>4</v>
      </c>
      <c r="E137" t="str">
        <v>Aleatorio</v>
      </c>
      <c r="G137">
        <v>0.07</v>
      </c>
      <c r="H137">
        <v>0.28</v>
      </c>
      <c r="I137">
        <v>1</v>
      </c>
      <c r="J137">
        <v>4</v>
      </c>
      <c r="K137" t="str">
        <v>cpf</v>
      </c>
      <c r="L137">
        <v>0.9299999999999999</v>
      </c>
      <c r="M137">
        <v>3.7199999999999998</v>
      </c>
      <c r="P137" t="str">
        <v>Transferido</v>
      </c>
    </row>
    <row r="138">
      <c r="A138">
        <v>2</v>
      </c>
      <c r="B138">
        <v>45709</v>
      </c>
      <c r="C138" t="str">
        <v>Envelope A4</v>
      </c>
      <c r="D138">
        <v>1</v>
      </c>
      <c r="E138" t="str">
        <v>Aleatorio</v>
      </c>
      <c r="G138">
        <v>0.39549999999999996</v>
      </c>
      <c r="H138">
        <v>0.39549999999999996</v>
      </c>
      <c r="I138">
        <v>2</v>
      </c>
      <c r="J138">
        <v>2</v>
      </c>
      <c r="K138" t="str">
        <v>cpf</v>
      </c>
      <c r="L138">
        <v>0.80225</v>
      </c>
      <c r="M138">
        <v>1.6045</v>
      </c>
      <c r="P138" t="str">
        <v>Transferido</v>
      </c>
    </row>
    <row r="139">
      <c r="A139">
        <v>2</v>
      </c>
      <c r="B139">
        <v>45710</v>
      </c>
      <c r="C139" t="str">
        <v>pelicula 3d</v>
      </c>
      <c r="D139">
        <v>1</v>
      </c>
      <c r="E139" t="str">
        <v>Aleatorio</v>
      </c>
      <c r="G139">
        <v>3</v>
      </c>
      <c r="H139">
        <v>3</v>
      </c>
      <c r="I139">
        <v>15</v>
      </c>
      <c r="J139">
        <v>15</v>
      </c>
      <c r="K139" t="str">
        <v>cpf</v>
      </c>
      <c r="L139">
        <v>0.8</v>
      </c>
      <c r="M139">
        <v>12</v>
      </c>
      <c r="P139" t="str">
        <v>Transferido</v>
      </c>
    </row>
    <row r="140">
      <c r="A140">
        <v>2</v>
      </c>
      <c r="B140">
        <v>45710</v>
      </c>
      <c r="C140" t="str">
        <v>Copo Stanley 500Ml</v>
      </c>
      <c r="D140">
        <v>1</v>
      </c>
      <c r="E140" t="str">
        <v>Aleatorio</v>
      </c>
      <c r="G140">
        <v>20</v>
      </c>
      <c r="H140">
        <v>20</v>
      </c>
      <c r="I140">
        <v>25</v>
      </c>
      <c r="J140">
        <v>25</v>
      </c>
      <c r="K140" t="str">
        <v>cpf</v>
      </c>
      <c r="L140">
        <v>0.2</v>
      </c>
      <c r="M140">
        <v>5</v>
      </c>
      <c r="P140" t="str">
        <v>Transferido</v>
      </c>
    </row>
    <row r="141">
      <c r="A141">
        <v>2</v>
      </c>
      <c r="B141">
        <v>45710</v>
      </c>
      <c r="C141" t="str">
        <v>Carregador tipo C LE-484</v>
      </c>
      <c r="D141">
        <v>1</v>
      </c>
      <c r="E141" t="str">
        <v>Aleatorio</v>
      </c>
      <c r="G141">
        <v>10</v>
      </c>
      <c r="H141">
        <v>10</v>
      </c>
      <c r="I141">
        <v>30</v>
      </c>
      <c r="J141">
        <v>30</v>
      </c>
      <c r="K141" t="str">
        <v>cpf</v>
      </c>
      <c r="L141">
        <v>0.6666666666666666</v>
      </c>
      <c r="M141">
        <v>20</v>
      </c>
      <c r="P141" t="str">
        <v>Transferido</v>
      </c>
    </row>
    <row r="142">
      <c r="A142">
        <v>2</v>
      </c>
      <c r="B142">
        <v>45710</v>
      </c>
      <c r="C142" t="str">
        <v>luvinhas dedo N</v>
      </c>
      <c r="D142">
        <v>6</v>
      </c>
      <c r="E142" t="str">
        <v>Aleatorio</v>
      </c>
      <c r="G142">
        <v>0.29425</v>
      </c>
      <c r="H142">
        <v>1.7655</v>
      </c>
      <c r="I142">
        <v>5</v>
      </c>
      <c r="J142">
        <v>30</v>
      </c>
      <c r="K142" t="str">
        <v>cpf</v>
      </c>
      <c r="L142">
        <v>0.94115</v>
      </c>
      <c r="M142">
        <v>28.2345</v>
      </c>
      <c r="P142" t="str">
        <v>Transferido</v>
      </c>
    </row>
    <row r="143">
      <c r="A143">
        <v>2</v>
      </c>
      <c r="B143">
        <v>45710</v>
      </c>
      <c r="C143" t="str">
        <v>T 3 Pontas</v>
      </c>
      <c r="D143">
        <v>1</v>
      </c>
      <c r="E143" t="str">
        <v>Karol G</v>
      </c>
      <c r="G143">
        <v>1.5</v>
      </c>
      <c r="H143">
        <v>1.5</v>
      </c>
      <c r="I143">
        <v>5</v>
      </c>
      <c r="J143">
        <v>5</v>
      </c>
      <c r="K143" t="str">
        <v>cpf</v>
      </c>
      <c r="L143">
        <v>0.7</v>
      </c>
      <c r="M143">
        <v>3.5</v>
      </c>
      <c r="P143" t="str">
        <v>Transferido</v>
      </c>
    </row>
    <row r="144">
      <c r="A144">
        <v>2</v>
      </c>
      <c r="B144">
        <v>45710</v>
      </c>
      <c r="C144" t="str">
        <v>pelicula 3d</v>
      </c>
      <c r="D144">
        <v>1</v>
      </c>
      <c r="E144" t="str">
        <v>Aleatorio</v>
      </c>
      <c r="G144">
        <v>3</v>
      </c>
      <c r="H144">
        <v>3</v>
      </c>
      <c r="I144">
        <v>15</v>
      </c>
      <c r="J144">
        <v>15</v>
      </c>
      <c r="K144" t="str">
        <v>cpf</v>
      </c>
      <c r="L144">
        <v>0.8</v>
      </c>
      <c r="M144">
        <v>12</v>
      </c>
      <c r="P144" t="str">
        <v>Transferido</v>
      </c>
    </row>
    <row r="145">
      <c r="A145">
        <v>2</v>
      </c>
      <c r="B145">
        <v>45710</v>
      </c>
      <c r="C145" t="str">
        <v>impressao preta</v>
      </c>
      <c r="D145">
        <v>5</v>
      </c>
      <c r="E145" t="str">
        <v>Aleatorio</v>
      </c>
      <c r="G145">
        <v>0.07</v>
      </c>
      <c r="H145">
        <v>0.35000000000000003</v>
      </c>
      <c r="I145">
        <v>1</v>
      </c>
      <c r="J145">
        <v>5</v>
      </c>
      <c r="K145" t="str">
        <v>cpf</v>
      </c>
      <c r="L145">
        <v>0.93</v>
      </c>
      <c r="M145">
        <v>4.65</v>
      </c>
      <c r="P145" t="str">
        <v>Transferido</v>
      </c>
    </row>
    <row r="146">
      <c r="A146">
        <v>2</v>
      </c>
      <c r="B146">
        <v>45712</v>
      </c>
      <c r="C146" t="str">
        <v>Gravação de musica</v>
      </c>
      <c r="D146">
        <v>2</v>
      </c>
      <c r="E146" t="str">
        <v>Aleatorio</v>
      </c>
      <c r="G146">
        <v>0</v>
      </c>
      <c r="H146">
        <v>0</v>
      </c>
      <c r="I146">
        <v>15</v>
      </c>
      <c r="J146">
        <v>30</v>
      </c>
      <c r="K146" t="str">
        <v>cpf</v>
      </c>
      <c r="L146">
        <v>1</v>
      </c>
      <c r="M146">
        <v>30</v>
      </c>
      <c r="P146" t="str">
        <v>Transferido</v>
      </c>
    </row>
    <row r="147">
      <c r="A147">
        <v>2</v>
      </c>
      <c r="B147">
        <v>45713</v>
      </c>
      <c r="C147" t="str">
        <v>impressao preta</v>
      </c>
      <c r="D147">
        <v>1</v>
      </c>
      <c r="E147" t="str">
        <v>Aleatorio</v>
      </c>
      <c r="G147">
        <v>0.07</v>
      </c>
      <c r="H147">
        <v>0.07</v>
      </c>
      <c r="I147">
        <v>1</v>
      </c>
      <c r="J147">
        <v>1</v>
      </c>
      <c r="K147" t="str">
        <v>cpf</v>
      </c>
      <c r="L147">
        <v>0.9299999999999999</v>
      </c>
      <c r="M147">
        <v>0.9299999999999999</v>
      </c>
      <c r="P147" t="str">
        <v>Transferido</v>
      </c>
    </row>
    <row r="148">
      <c r="A148">
        <v>2</v>
      </c>
      <c r="B148">
        <v>45714</v>
      </c>
      <c r="C148" t="str">
        <v>Fone De Ouvido Lelong Le-02</v>
      </c>
      <c r="D148">
        <v>1</v>
      </c>
      <c r="E148" t="str">
        <v>Karol G</v>
      </c>
      <c r="G148">
        <v>9</v>
      </c>
      <c r="H148">
        <v>9</v>
      </c>
      <c r="I148">
        <v>30</v>
      </c>
      <c r="J148">
        <v>30</v>
      </c>
      <c r="K148" t="str">
        <v>cpf</v>
      </c>
      <c r="L148">
        <v>0.7</v>
      </c>
      <c r="M148">
        <v>21</v>
      </c>
      <c r="P148" t="str">
        <v>Transferido</v>
      </c>
    </row>
    <row r="149">
      <c r="A149">
        <v>2</v>
      </c>
      <c r="B149">
        <v>45715</v>
      </c>
      <c r="C149" t="str">
        <v>impressao preta</v>
      </c>
      <c r="D149">
        <v>3</v>
      </c>
      <c r="E149" t="str">
        <v>Aleatorio</v>
      </c>
      <c r="G149">
        <v>0.07</v>
      </c>
      <c r="H149">
        <v>0.21000000000000002</v>
      </c>
      <c r="I149">
        <v>1</v>
      </c>
      <c r="J149">
        <v>3</v>
      </c>
      <c r="K149" t="str">
        <v>cpf</v>
      </c>
      <c r="L149">
        <v>0.93</v>
      </c>
      <c r="M149">
        <v>2.79</v>
      </c>
      <c r="P149" t="str">
        <v>Transferido</v>
      </c>
    </row>
    <row r="150">
      <c r="A150">
        <v>2</v>
      </c>
      <c r="B150">
        <v>45708</v>
      </c>
      <c r="C150" t="str">
        <v>Garrafa colorida motivacional</v>
      </c>
      <c r="D150">
        <v>1</v>
      </c>
      <c r="E150" t="str">
        <v>Karol G</v>
      </c>
      <c r="G150">
        <v>13.5</v>
      </c>
      <c r="H150">
        <v>13.5</v>
      </c>
      <c r="I150">
        <v>25</v>
      </c>
      <c r="J150">
        <v>25</v>
      </c>
      <c r="K150" t="str">
        <v>cpf</v>
      </c>
      <c r="L150">
        <v>0.46</v>
      </c>
      <c r="M150">
        <v>11.5</v>
      </c>
      <c r="O150">
        <v>25</v>
      </c>
      <c r="P150" t="str">
        <v>Ainda não</v>
      </c>
    </row>
    <row r="151">
      <c r="A151">
        <v>2</v>
      </c>
      <c r="B151">
        <v>45716</v>
      </c>
      <c r="C151" t="str">
        <v>xerox preta</v>
      </c>
      <c r="D151">
        <v>2</v>
      </c>
      <c r="E151" t="str">
        <v>Aleatorio</v>
      </c>
      <c r="G151">
        <v>0.05</v>
      </c>
      <c r="H151">
        <v>0.1</v>
      </c>
      <c r="I151">
        <v>0.5</v>
      </c>
      <c r="J151">
        <v>1</v>
      </c>
      <c r="K151" t="str">
        <v>cpf</v>
      </c>
      <c r="L151">
        <v>0.9</v>
      </c>
      <c r="M151">
        <v>0.9</v>
      </c>
      <c r="P151" t="str">
        <v>Transferido</v>
      </c>
    </row>
    <row r="152">
      <c r="A152">
        <v>2</v>
      </c>
      <c r="B152">
        <v>45716</v>
      </c>
      <c r="C152" t="str">
        <v>impressao preta</v>
      </c>
      <c r="D152">
        <v>1</v>
      </c>
      <c r="E152" t="str">
        <v>hugo Som</v>
      </c>
      <c r="G152">
        <v>0.07</v>
      </c>
      <c r="H152">
        <v>0.07</v>
      </c>
      <c r="I152">
        <v>1</v>
      </c>
      <c r="J152">
        <v>1</v>
      </c>
      <c r="K152" t="str">
        <v>cpf</v>
      </c>
      <c r="L152">
        <v>0.9299999999999999</v>
      </c>
      <c r="M152">
        <v>0.9299999999999999</v>
      </c>
      <c r="P152" t="str">
        <v>Transferido</v>
      </c>
    </row>
    <row r="153">
      <c r="A153">
        <v>2</v>
      </c>
      <c r="B153">
        <v>45716</v>
      </c>
      <c r="C153" t="str">
        <v>Climatizador Utra Air Cooler</v>
      </c>
      <c r="D153">
        <v>1</v>
      </c>
      <c r="E153" t="str">
        <v>Aleatorio</v>
      </c>
      <c r="G153">
        <v>50</v>
      </c>
      <c r="H153">
        <v>50</v>
      </c>
      <c r="I153">
        <v>75</v>
      </c>
      <c r="J153">
        <v>75</v>
      </c>
      <c r="K153" t="str">
        <v>cpf</v>
      </c>
      <c r="L153">
        <v>0.3333333333333333</v>
      </c>
      <c r="M153">
        <v>25</v>
      </c>
      <c r="P153" t="str">
        <v>Transferido</v>
      </c>
    </row>
    <row r="154">
      <c r="A154">
        <v>3</v>
      </c>
      <c r="B154">
        <v>45717</v>
      </c>
      <c r="C154" t="str">
        <v>Cabo automotivo</v>
      </c>
      <c r="D154">
        <v>1</v>
      </c>
      <c r="E154" t="str">
        <v>Vici Sindico</v>
      </c>
      <c r="G154" t="str">
        <v>0</v>
      </c>
      <c r="H154">
        <v>0</v>
      </c>
      <c r="I154">
        <v>40</v>
      </c>
      <c r="J154">
        <v>40</v>
      </c>
      <c r="K154" t="str">
        <v>cpf</v>
      </c>
      <c r="L154">
        <v>1</v>
      </c>
      <c r="M154">
        <v>40</v>
      </c>
      <c r="P154" t="str">
        <v>Transferido</v>
      </c>
    </row>
    <row r="155">
      <c r="A155">
        <v>3</v>
      </c>
      <c r="B155">
        <v>45721</v>
      </c>
      <c r="C155" t="str">
        <v>Serviço Aleatorio</v>
      </c>
      <c r="D155">
        <v>1</v>
      </c>
      <c r="E155" t="str">
        <v>Aleatorio</v>
      </c>
      <c r="G155">
        <v>0</v>
      </c>
      <c r="H155">
        <v>0</v>
      </c>
      <c r="I155">
        <v>5</v>
      </c>
      <c r="J155">
        <v>5</v>
      </c>
      <c r="K155" t="str">
        <v>cpf</v>
      </c>
      <c r="L155">
        <v>1</v>
      </c>
      <c r="M155">
        <v>5</v>
      </c>
      <c r="P155" t="str">
        <v>Transferido</v>
      </c>
    </row>
    <row r="156">
      <c r="A156">
        <v>3</v>
      </c>
      <c r="B156">
        <v>45721</v>
      </c>
      <c r="C156" t="str">
        <v>impressao preta</v>
      </c>
      <c r="D156">
        <v>1</v>
      </c>
      <c r="E156" t="str">
        <v>Aleatorio</v>
      </c>
      <c r="G156">
        <v>0.07</v>
      </c>
      <c r="H156">
        <v>0.07</v>
      </c>
      <c r="I156">
        <v>1</v>
      </c>
      <c r="J156">
        <v>1</v>
      </c>
      <c r="K156" t="str">
        <v>cpf</v>
      </c>
      <c r="L156">
        <v>0.9299999999999999</v>
      </c>
      <c r="M156">
        <v>0.9299999999999999</v>
      </c>
      <c r="P156" t="str">
        <v>Transferido</v>
      </c>
    </row>
    <row r="157">
      <c r="A157">
        <v>3</v>
      </c>
      <c r="B157">
        <v>45721</v>
      </c>
      <c r="C157" t="str">
        <v>Controle tv universal</v>
      </c>
      <c r="D157">
        <v>1</v>
      </c>
      <c r="E157" t="str">
        <v>Aleatorio</v>
      </c>
      <c r="G157">
        <v>8.5</v>
      </c>
      <c r="H157">
        <v>8.5</v>
      </c>
      <c r="I157">
        <v>20</v>
      </c>
      <c r="J157">
        <v>20</v>
      </c>
      <c r="K157" t="str">
        <v>cpf</v>
      </c>
      <c r="L157">
        <v>0.575</v>
      </c>
      <c r="M157">
        <v>11.5</v>
      </c>
      <c r="P157" t="str">
        <v>Transferido</v>
      </c>
    </row>
    <row r="158">
      <c r="A158">
        <v>3</v>
      </c>
      <c r="B158">
        <v>45722</v>
      </c>
      <c r="C158" t="str">
        <v>SSD 120gb DF</v>
      </c>
      <c r="D158">
        <v>1</v>
      </c>
      <c r="E158" t="str">
        <v>Cliente pc luiz</v>
      </c>
      <c r="G158">
        <v>95</v>
      </c>
      <c r="H158">
        <v>95</v>
      </c>
      <c r="I158">
        <v>200</v>
      </c>
      <c r="J158">
        <v>200</v>
      </c>
      <c r="K158" t="str">
        <v>cpf</v>
      </c>
      <c r="L158">
        <v>0.525</v>
      </c>
      <c r="M158">
        <v>105</v>
      </c>
      <c r="P158" t="str">
        <v>Transferido</v>
      </c>
    </row>
    <row r="159">
      <c r="A159">
        <v>3</v>
      </c>
      <c r="B159">
        <v>45722</v>
      </c>
      <c r="C159" t="str">
        <v>Computadores</v>
      </c>
      <c r="D159">
        <v>1</v>
      </c>
      <c r="E159" t="str">
        <v>Cliente pc luiz</v>
      </c>
      <c r="G159">
        <v>0</v>
      </c>
      <c r="H159">
        <v>0</v>
      </c>
      <c r="I159">
        <v>220</v>
      </c>
      <c r="J159">
        <v>220</v>
      </c>
      <c r="K159" t="str">
        <v>cpf</v>
      </c>
      <c r="L159">
        <v>1</v>
      </c>
      <c r="M159">
        <v>220</v>
      </c>
      <c r="P159" t="str">
        <v>Transferido</v>
      </c>
    </row>
    <row r="160">
      <c r="A160">
        <v>3</v>
      </c>
      <c r="B160">
        <v>45722</v>
      </c>
      <c r="C160" t="str">
        <v>Adaptador Wifi 2.5G</v>
      </c>
      <c r="D160">
        <v>1</v>
      </c>
      <c r="E160" t="str">
        <v>Cliente pc luiz</v>
      </c>
      <c r="G160">
        <v>11</v>
      </c>
      <c r="H160">
        <v>11</v>
      </c>
      <c r="I160">
        <v>20</v>
      </c>
      <c r="J160">
        <v>20</v>
      </c>
      <c r="K160" t="str">
        <v>cpf</v>
      </c>
      <c r="L160">
        <v>0.45</v>
      </c>
      <c r="M160">
        <v>9</v>
      </c>
      <c r="P160" t="str">
        <v>Transferido</v>
      </c>
    </row>
    <row r="161">
      <c r="A161">
        <v>3</v>
      </c>
      <c r="B161">
        <v>45723</v>
      </c>
      <c r="C161" t="str">
        <v>Gravação de musica</v>
      </c>
      <c r="D161">
        <v>1</v>
      </c>
      <c r="E161" t="str">
        <v>Aleatorio</v>
      </c>
      <c r="G161">
        <v>0</v>
      </c>
      <c r="H161">
        <v>0</v>
      </c>
      <c r="I161">
        <v>14</v>
      </c>
      <c r="J161">
        <v>14</v>
      </c>
      <c r="K161" t="str">
        <v>cpf</v>
      </c>
      <c r="L161">
        <v>1</v>
      </c>
      <c r="M161">
        <v>14</v>
      </c>
      <c r="P161" t="str">
        <v>Transferido</v>
      </c>
    </row>
    <row r="162">
      <c r="A162">
        <v>3</v>
      </c>
      <c r="B162">
        <v>45722</v>
      </c>
      <c r="C162" t="str">
        <v>Carregador tipo C LE-484</v>
      </c>
      <c r="D162">
        <v>1</v>
      </c>
      <c r="E162" t="str">
        <v>Aleatorio</v>
      </c>
      <c r="G162">
        <v>10</v>
      </c>
      <c r="H162">
        <v>10</v>
      </c>
      <c r="I162">
        <v>30</v>
      </c>
      <c r="J162">
        <v>30</v>
      </c>
      <c r="K162" t="str">
        <v>cpf</v>
      </c>
      <c r="L162">
        <v>0.6666666666666666</v>
      </c>
      <c r="M162">
        <v>20</v>
      </c>
      <c r="P162" t="str">
        <v>Transferido</v>
      </c>
    </row>
    <row r="163">
      <c r="A163">
        <v>3</v>
      </c>
      <c r="B163">
        <v>45722</v>
      </c>
      <c r="C163" t="str">
        <v>Camera ip BM-IP170</v>
      </c>
      <c r="D163">
        <v>1</v>
      </c>
      <c r="E163" t="str">
        <v>Cliente Jheff</v>
      </c>
      <c r="G163">
        <v>115</v>
      </c>
      <c r="H163">
        <v>115</v>
      </c>
      <c r="I163">
        <v>165</v>
      </c>
      <c r="J163">
        <v>165</v>
      </c>
      <c r="K163" t="str">
        <v>cpf</v>
      </c>
      <c r="L163">
        <v>0.30303030303030304</v>
      </c>
      <c r="M163">
        <v>50</v>
      </c>
      <c r="P163" t="str">
        <v>Transferido</v>
      </c>
    </row>
    <row r="164">
      <c r="A164">
        <v>3</v>
      </c>
      <c r="B164">
        <v>45722</v>
      </c>
      <c r="C164" t="str">
        <v>pelicula 3d</v>
      </c>
      <c r="D164">
        <v>1</v>
      </c>
      <c r="E164" t="str">
        <v>Mae hugo</v>
      </c>
      <c r="G164">
        <v>3</v>
      </c>
      <c r="H164">
        <v>3</v>
      </c>
      <c r="I164">
        <v>10</v>
      </c>
      <c r="J164">
        <v>10</v>
      </c>
      <c r="K164" t="str">
        <v>cpf</v>
      </c>
      <c r="L164">
        <v>0.7</v>
      </c>
      <c r="M164">
        <v>7</v>
      </c>
      <c r="P164" t="str">
        <v>Transferido</v>
      </c>
    </row>
    <row r="165">
      <c r="A165">
        <v>3</v>
      </c>
      <c r="B165">
        <v>45722</v>
      </c>
      <c r="C165" t="str">
        <v>impressao preta</v>
      </c>
      <c r="D165">
        <v>1</v>
      </c>
      <c r="E165" t="str">
        <v>Cliente mateus impressao</v>
      </c>
      <c r="G165">
        <v>0.07</v>
      </c>
      <c r="H165">
        <v>0.07</v>
      </c>
      <c r="I165">
        <v>2</v>
      </c>
      <c r="J165">
        <v>2</v>
      </c>
      <c r="K165" t="str">
        <v>cpf</v>
      </c>
      <c r="L165">
        <v>0.965</v>
      </c>
      <c r="M165">
        <v>1.93</v>
      </c>
      <c r="P165" t="str">
        <v>Transferido</v>
      </c>
    </row>
    <row r="166">
      <c r="A166">
        <v>3</v>
      </c>
      <c r="B166">
        <v>45726</v>
      </c>
      <c r="C166" t="str">
        <v>Serviço Aleatorio</v>
      </c>
      <c r="D166">
        <v>1</v>
      </c>
      <c r="E166" t="str">
        <v>Aleatorio</v>
      </c>
      <c r="G166">
        <v>0</v>
      </c>
      <c r="H166">
        <v>0</v>
      </c>
      <c r="I166">
        <v>10</v>
      </c>
      <c r="J166">
        <v>10</v>
      </c>
      <c r="K166" t="str">
        <v>cpf</v>
      </c>
      <c r="L166">
        <v>1</v>
      </c>
      <c r="M166">
        <v>10</v>
      </c>
      <c r="P166" t="str">
        <v>Transferido</v>
      </c>
    </row>
    <row r="167">
      <c r="A167">
        <v>3</v>
      </c>
      <c r="B167">
        <v>45726</v>
      </c>
      <c r="C167" t="str">
        <v>impressao preta</v>
      </c>
      <c r="D167">
        <v>1</v>
      </c>
      <c r="E167" t="str">
        <v>Aleatorio</v>
      </c>
      <c r="G167">
        <v>0.07</v>
      </c>
      <c r="H167">
        <v>0.07</v>
      </c>
      <c r="I167">
        <v>1</v>
      </c>
      <c r="J167">
        <v>1</v>
      </c>
      <c r="K167" t="str">
        <v>cpf</v>
      </c>
      <c r="L167">
        <v>0.9299999999999999</v>
      </c>
      <c r="M167">
        <v>0.9299999999999999</v>
      </c>
      <c r="P167" t="str">
        <v>Transferido</v>
      </c>
    </row>
    <row r="168">
      <c r="A168">
        <v>3</v>
      </c>
      <c r="B168">
        <v>45726</v>
      </c>
      <c r="C168" t="str">
        <v>chip recarregado</v>
      </c>
      <c r="D168">
        <v>1</v>
      </c>
      <c r="E168" t="str">
        <v>Aleatorio</v>
      </c>
      <c r="G168">
        <v>18</v>
      </c>
      <c r="H168">
        <v>18</v>
      </c>
      <c r="I168">
        <v>30</v>
      </c>
      <c r="J168">
        <v>30</v>
      </c>
      <c r="K168" t="str">
        <v>cpf</v>
      </c>
      <c r="L168">
        <v>0.4</v>
      </c>
      <c r="M168">
        <v>12</v>
      </c>
      <c r="P168" t="str">
        <v>Transferido</v>
      </c>
    </row>
    <row r="169">
      <c r="A169">
        <v>3</v>
      </c>
      <c r="B169">
        <v>45726</v>
      </c>
      <c r="C169" t="str">
        <v>Fone Fon30024 Inova</v>
      </c>
      <c r="D169">
        <v>1</v>
      </c>
      <c r="E169" t="str">
        <v>Aleatorio</v>
      </c>
      <c r="G169">
        <v>8</v>
      </c>
      <c r="H169">
        <v>8</v>
      </c>
      <c r="I169">
        <v>20</v>
      </c>
      <c r="J169">
        <v>20</v>
      </c>
      <c r="K169" t="str">
        <v>cpf</v>
      </c>
      <c r="L169">
        <v>0.6</v>
      </c>
      <c r="M169">
        <v>12</v>
      </c>
      <c r="P169" t="str">
        <v>Transferido</v>
      </c>
    </row>
    <row r="170">
      <c r="A170">
        <v>3</v>
      </c>
      <c r="B170">
        <v>45726</v>
      </c>
      <c r="C170" t="str">
        <v>Adaptador p2 tipo c</v>
      </c>
      <c r="D170">
        <v>1</v>
      </c>
      <c r="E170" t="str">
        <v>Aleatorio</v>
      </c>
      <c r="G170">
        <v>8</v>
      </c>
      <c r="H170">
        <v>8</v>
      </c>
      <c r="I170">
        <v>20</v>
      </c>
      <c r="J170">
        <v>20</v>
      </c>
      <c r="K170" t="str">
        <v>cpf</v>
      </c>
      <c r="L170">
        <v>0.6</v>
      </c>
      <c r="M170">
        <v>12</v>
      </c>
      <c r="P170" t="str">
        <v>Transferido</v>
      </c>
    </row>
    <row r="171">
      <c r="A171">
        <v>3</v>
      </c>
      <c r="B171">
        <v>45726</v>
      </c>
      <c r="C171" t="str">
        <v>cordao simples cracha</v>
      </c>
      <c r="D171">
        <v>1</v>
      </c>
      <c r="E171" t="str">
        <v>Aleatorio</v>
      </c>
      <c r="G171">
        <v>2</v>
      </c>
      <c r="H171">
        <v>2</v>
      </c>
      <c r="I171">
        <v>5</v>
      </c>
      <c r="J171">
        <v>5</v>
      </c>
      <c r="K171" t="str">
        <v>cpf</v>
      </c>
      <c r="L171">
        <v>0.6</v>
      </c>
      <c r="M171">
        <v>3</v>
      </c>
      <c r="P171" t="str">
        <v>Transferido</v>
      </c>
    </row>
    <row r="172">
      <c r="A172">
        <v>3</v>
      </c>
      <c r="B172">
        <v>45726</v>
      </c>
      <c r="C172" t="str">
        <v>cordao simples cracha</v>
      </c>
      <c r="D172">
        <v>1</v>
      </c>
      <c r="E172" t="str">
        <v>Aleatorio</v>
      </c>
      <c r="G172">
        <v>2</v>
      </c>
      <c r="H172">
        <v>2</v>
      </c>
      <c r="I172">
        <v>5</v>
      </c>
      <c r="J172">
        <v>5</v>
      </c>
      <c r="K172" t="str">
        <v>cpf</v>
      </c>
      <c r="L172">
        <v>0.6</v>
      </c>
      <c r="M172">
        <v>3</v>
      </c>
      <c r="P172" t="str">
        <v>Transferido</v>
      </c>
    </row>
    <row r="173">
      <c r="A173">
        <v>3</v>
      </c>
      <c r="B173">
        <v>45726</v>
      </c>
      <c r="C173" t="str">
        <v>jogo ps2</v>
      </c>
      <c r="D173">
        <v>6</v>
      </c>
      <c r="E173" t="str">
        <v>Aleatorio</v>
      </c>
      <c r="G173" t="str">
        <v>0</v>
      </c>
      <c r="H173">
        <v>0</v>
      </c>
      <c r="I173">
        <v>4</v>
      </c>
      <c r="J173">
        <v>24</v>
      </c>
      <c r="K173" t="str">
        <v>cpf</v>
      </c>
      <c r="L173">
        <v>1</v>
      </c>
      <c r="M173">
        <v>24</v>
      </c>
      <c r="P173" t="str">
        <v>Transferido</v>
      </c>
    </row>
    <row r="174">
      <c r="A174">
        <v>3</v>
      </c>
      <c r="B174">
        <v>45726</v>
      </c>
      <c r="C174" t="str">
        <v>Tv box 5g</v>
      </c>
      <c r="D174">
        <v>1</v>
      </c>
      <c r="E174" t="str">
        <v>serrat</v>
      </c>
      <c r="G174">
        <v>105</v>
      </c>
      <c r="H174">
        <v>105</v>
      </c>
      <c r="I174">
        <v>165</v>
      </c>
      <c r="J174">
        <v>165</v>
      </c>
      <c r="K174" t="str">
        <v>cpf</v>
      </c>
      <c r="L174">
        <v>0.36363636363636365</v>
      </c>
      <c r="M174">
        <v>60</v>
      </c>
      <c r="P174" t="str">
        <v>Transferido</v>
      </c>
    </row>
    <row r="175">
      <c r="A175">
        <v>3</v>
      </c>
      <c r="B175">
        <v>45727</v>
      </c>
      <c r="C175" t="str">
        <v>Triturador de alimentos manual grande</v>
      </c>
      <c r="D175">
        <v>1</v>
      </c>
      <c r="E175" t="str">
        <v>Magdar</v>
      </c>
      <c r="G175">
        <v>11</v>
      </c>
      <c r="H175">
        <v>11</v>
      </c>
      <c r="I175">
        <v>20</v>
      </c>
      <c r="J175">
        <v>20</v>
      </c>
      <c r="K175" t="str">
        <v>cpf</v>
      </c>
      <c r="L175">
        <v>0.45</v>
      </c>
      <c r="M175">
        <v>9</v>
      </c>
      <c r="P175" t="str">
        <v>Transferido</v>
      </c>
    </row>
    <row r="176">
      <c r="A176">
        <v>3</v>
      </c>
      <c r="B176">
        <v>45727</v>
      </c>
      <c r="C176" t="str">
        <v>Teaser Azul</v>
      </c>
      <c r="D176">
        <v>1</v>
      </c>
      <c r="E176" t="str">
        <v>Aleatorio</v>
      </c>
      <c r="G176">
        <v>40</v>
      </c>
      <c r="H176">
        <v>40</v>
      </c>
      <c r="I176">
        <v>85</v>
      </c>
      <c r="J176">
        <v>85</v>
      </c>
      <c r="K176" t="str">
        <v>cpf</v>
      </c>
      <c r="L176">
        <v>0.5294117647058824</v>
      </c>
      <c r="M176">
        <v>45</v>
      </c>
      <c r="P176" t="str">
        <v>Transferido</v>
      </c>
    </row>
    <row r="177">
      <c r="A177">
        <v>3</v>
      </c>
      <c r="B177">
        <v>45727</v>
      </c>
      <c r="C177" t="str">
        <v>cabo de dados v8 kapbom kap 1mV8</v>
      </c>
      <c r="D177">
        <v>1</v>
      </c>
      <c r="E177" t="str">
        <v>Mae hugo</v>
      </c>
      <c r="G177">
        <v>3.5</v>
      </c>
      <c r="H177">
        <v>3.5</v>
      </c>
      <c r="I177">
        <v>5</v>
      </c>
      <c r="J177">
        <v>5</v>
      </c>
      <c r="K177" t="str">
        <v>cpf</v>
      </c>
      <c r="L177">
        <v>0.3</v>
      </c>
      <c r="M177">
        <v>1.5</v>
      </c>
      <c r="P177" t="str">
        <v>Transferido</v>
      </c>
    </row>
    <row r="178">
      <c r="A178">
        <v>3</v>
      </c>
      <c r="B178">
        <v>45728</v>
      </c>
      <c r="C178" t="str">
        <v>impressao preta</v>
      </c>
      <c r="D178">
        <v>2</v>
      </c>
      <c r="E178" t="str">
        <v>sonia</v>
      </c>
      <c r="G178">
        <v>0.07</v>
      </c>
      <c r="H178">
        <v>0.14</v>
      </c>
      <c r="I178">
        <v>1</v>
      </c>
      <c r="J178">
        <v>2</v>
      </c>
      <c r="K178" t="str">
        <v>cpf</v>
      </c>
      <c r="L178">
        <v>0.9299999999999999</v>
      </c>
      <c r="M178">
        <v>1.8599999999999999</v>
      </c>
      <c r="P178" t="str">
        <v>Transferido</v>
      </c>
    </row>
    <row r="179">
      <c r="A179">
        <v>3</v>
      </c>
      <c r="B179">
        <v>45729</v>
      </c>
      <c r="C179" t="str">
        <v>luvinhas dedo N</v>
      </c>
      <c r="D179">
        <v>2</v>
      </c>
      <c r="E179" t="str">
        <v>Aleatorio</v>
      </c>
      <c r="G179">
        <v>0.29425</v>
      </c>
      <c r="H179">
        <v>0.5885</v>
      </c>
      <c r="I179">
        <v>5</v>
      </c>
      <c r="J179">
        <v>10</v>
      </c>
      <c r="K179" t="str">
        <v>cpf</v>
      </c>
      <c r="L179">
        <v>0.94115</v>
      </c>
      <c r="M179">
        <v>9.4115</v>
      </c>
      <c r="P179" t="str">
        <v>Transferido</v>
      </c>
    </row>
    <row r="180">
      <c r="A180">
        <v>3</v>
      </c>
      <c r="B180">
        <v>45729</v>
      </c>
      <c r="C180" t="str">
        <v>xerox preta</v>
      </c>
      <c r="D180">
        <v>2</v>
      </c>
      <c r="E180" t="str">
        <v>Luna otica</v>
      </c>
      <c r="G180">
        <v>0.05</v>
      </c>
      <c r="H180">
        <v>0.1</v>
      </c>
      <c r="I180">
        <v>0.5</v>
      </c>
      <c r="J180">
        <v>1</v>
      </c>
      <c r="K180" t="str">
        <v>cpf</v>
      </c>
      <c r="L180">
        <v>0.9</v>
      </c>
      <c r="M180">
        <v>0.9</v>
      </c>
      <c r="P180" t="str">
        <v>Transferido</v>
      </c>
    </row>
    <row r="181">
      <c r="A181">
        <v>3</v>
      </c>
      <c r="B181">
        <v>45729</v>
      </c>
      <c r="C181" t="str">
        <v>impressao preta</v>
      </c>
      <c r="D181">
        <v>5</v>
      </c>
      <c r="E181" t="str">
        <v>Aleatorio</v>
      </c>
      <c r="G181">
        <v>0.07</v>
      </c>
      <c r="H181">
        <v>0.35000000000000003</v>
      </c>
      <c r="I181">
        <v>1</v>
      </c>
      <c r="J181">
        <v>5</v>
      </c>
      <c r="K181" t="str">
        <v>cpf</v>
      </c>
      <c r="L181">
        <v>0.93</v>
      </c>
      <c r="M181">
        <v>4.65</v>
      </c>
      <c r="P181" t="str">
        <v>Transferido</v>
      </c>
    </row>
    <row r="182">
      <c r="A182">
        <v>3</v>
      </c>
      <c r="B182">
        <v>45730</v>
      </c>
      <c r="C182" t="str">
        <v>cadeado medio</v>
      </c>
      <c r="D182">
        <v>1</v>
      </c>
      <c r="E182" t="str">
        <v>Karol G</v>
      </c>
      <c r="G182">
        <v>10</v>
      </c>
      <c r="H182">
        <v>10</v>
      </c>
      <c r="I182">
        <v>25</v>
      </c>
      <c r="J182">
        <v>25</v>
      </c>
      <c r="K182" t="str">
        <v>cpf</v>
      </c>
      <c r="L182">
        <v>0.6</v>
      </c>
      <c r="M182">
        <v>15</v>
      </c>
      <c r="O182">
        <v>25</v>
      </c>
      <c r="P182" t="str">
        <v>Transferido</v>
      </c>
    </row>
    <row r="183">
      <c r="A183">
        <v>3</v>
      </c>
      <c r="B183">
        <v>45730</v>
      </c>
      <c r="C183" t="str">
        <v>Caixa de som Grasep D-S4145</v>
      </c>
      <c r="D183">
        <v>1</v>
      </c>
      <c r="E183" t="str">
        <v>Luna otica</v>
      </c>
      <c r="G183">
        <v>58</v>
      </c>
      <c r="H183">
        <v>58</v>
      </c>
      <c r="I183">
        <v>100</v>
      </c>
      <c r="J183">
        <v>100</v>
      </c>
      <c r="K183" t="str">
        <v>cpf</v>
      </c>
      <c r="L183">
        <v>0.42</v>
      </c>
      <c r="M183">
        <v>42</v>
      </c>
      <c r="P183" t="str">
        <v>Transferido</v>
      </c>
    </row>
    <row r="184">
      <c r="A184">
        <v>3</v>
      </c>
      <c r="B184">
        <v>45731</v>
      </c>
      <c r="C184" t="str">
        <v>cabo de dados v8 kapbom kap 1mV8</v>
      </c>
      <c r="D184">
        <v>1</v>
      </c>
      <c r="E184" t="str">
        <v>Aleatorio</v>
      </c>
      <c r="G184">
        <v>3.5</v>
      </c>
      <c r="H184">
        <v>3.5</v>
      </c>
      <c r="I184">
        <v>10</v>
      </c>
      <c r="J184">
        <v>10</v>
      </c>
      <c r="K184" t="str">
        <v>PJ</v>
      </c>
      <c r="L184">
        <v>0.65</v>
      </c>
      <c r="M184">
        <v>6.5</v>
      </c>
      <c r="P184" t="str">
        <v>Transferido</v>
      </c>
    </row>
    <row r="185">
      <c r="A185">
        <v>3</v>
      </c>
      <c r="B185">
        <v>45731</v>
      </c>
      <c r="C185" t="str">
        <v>luvinhas dedo N</v>
      </c>
      <c r="D185">
        <v>2</v>
      </c>
      <c r="E185" t="str">
        <v>Aleatorio</v>
      </c>
      <c r="G185">
        <v>0.29425</v>
      </c>
      <c r="H185">
        <v>0.5885</v>
      </c>
      <c r="I185">
        <v>7.5</v>
      </c>
      <c r="J185">
        <v>15</v>
      </c>
      <c r="K185" t="str">
        <v>cpf</v>
      </c>
      <c r="L185">
        <v>0.9607666666666667</v>
      </c>
      <c r="M185">
        <v>14.4115</v>
      </c>
      <c r="P185" t="str">
        <v>Transferido</v>
      </c>
    </row>
    <row r="186">
      <c r="A186">
        <v>3</v>
      </c>
      <c r="B186">
        <v>45731</v>
      </c>
      <c r="C186" t="str">
        <v>Fire TV Stick</v>
      </c>
      <c r="D186">
        <v>1</v>
      </c>
      <c r="E186" t="str">
        <v>teinha</v>
      </c>
      <c r="G186">
        <v>250</v>
      </c>
      <c r="H186">
        <v>250</v>
      </c>
      <c r="I186">
        <v>315</v>
      </c>
      <c r="J186">
        <v>315</v>
      </c>
      <c r="K186" t="str">
        <v>cpf</v>
      </c>
      <c r="L186">
        <v>0.20634920634920634</v>
      </c>
      <c r="M186">
        <v>65</v>
      </c>
      <c r="P186" t="str">
        <v>Transferido</v>
      </c>
    </row>
    <row r="187">
      <c r="A187">
        <v>3</v>
      </c>
      <c r="B187">
        <v>45731</v>
      </c>
      <c r="C187" t="str">
        <v>Serviço Aleatorio</v>
      </c>
      <c r="D187">
        <v>1</v>
      </c>
      <c r="E187" t="str">
        <v>Cliente LUKMAN🏅</v>
      </c>
      <c r="G187">
        <v>0</v>
      </c>
      <c r="H187">
        <v>0</v>
      </c>
      <c r="I187">
        <v>25</v>
      </c>
      <c r="J187">
        <v>25</v>
      </c>
      <c r="K187" t="str">
        <v>cpf</v>
      </c>
      <c r="L187">
        <v>1</v>
      </c>
      <c r="M187">
        <v>25</v>
      </c>
      <c r="P187" t="str">
        <v>Transferido</v>
      </c>
    </row>
    <row r="188">
      <c r="A188">
        <v>3</v>
      </c>
      <c r="B188">
        <v>45731</v>
      </c>
      <c r="C188" t="str">
        <v>pelicula 3d</v>
      </c>
      <c r="D188">
        <v>1</v>
      </c>
      <c r="E188" t="str">
        <v>Aleatorio</v>
      </c>
      <c r="G188">
        <v>3</v>
      </c>
      <c r="H188">
        <v>3</v>
      </c>
      <c r="I188">
        <v>15</v>
      </c>
      <c r="J188">
        <v>15</v>
      </c>
      <c r="K188" t="str">
        <v>cpf</v>
      </c>
      <c r="L188">
        <v>0.8</v>
      </c>
      <c r="M188">
        <v>12</v>
      </c>
      <c r="P188" t="str">
        <v>Transferido</v>
      </c>
    </row>
    <row r="189">
      <c r="A189">
        <v>3</v>
      </c>
      <c r="B189">
        <v>45731</v>
      </c>
      <c r="C189" t="str">
        <v>chip recarregado</v>
      </c>
      <c r="D189">
        <v>1</v>
      </c>
      <c r="E189" t="str">
        <v>Aleatorio</v>
      </c>
      <c r="G189">
        <v>18</v>
      </c>
      <c r="H189">
        <v>18</v>
      </c>
      <c r="I189">
        <v>30</v>
      </c>
      <c r="J189">
        <v>30</v>
      </c>
      <c r="K189" t="str">
        <v>cpf</v>
      </c>
      <c r="L189">
        <v>0.4</v>
      </c>
      <c r="M189">
        <v>12</v>
      </c>
      <c r="P189" t="str">
        <v>Transferido</v>
      </c>
    </row>
    <row r="190">
      <c r="A190">
        <v>3</v>
      </c>
      <c r="B190">
        <v>45731</v>
      </c>
      <c r="C190" t="str">
        <v>Fone m10</v>
      </c>
      <c r="D190">
        <v>1</v>
      </c>
      <c r="E190" t="str">
        <v>Aleatorio</v>
      </c>
      <c r="G190">
        <v>18</v>
      </c>
      <c r="H190">
        <v>18</v>
      </c>
      <c r="I190">
        <v>40</v>
      </c>
      <c r="J190">
        <v>40</v>
      </c>
      <c r="K190" t="str">
        <v>cpf</v>
      </c>
      <c r="L190">
        <v>0.55</v>
      </c>
      <c r="M190">
        <v>22</v>
      </c>
      <c r="P190" t="str">
        <v>Transferido</v>
      </c>
    </row>
    <row r="191">
      <c r="A191">
        <v>3</v>
      </c>
      <c r="B191">
        <v>45733</v>
      </c>
      <c r="C191" t="str">
        <v>Cabo RCA</v>
      </c>
      <c r="D191">
        <v>1</v>
      </c>
      <c r="E191" t="str">
        <v>Aleatorio</v>
      </c>
      <c r="G191">
        <v>20</v>
      </c>
      <c r="H191">
        <v>20</v>
      </c>
      <c r="I191">
        <v>30</v>
      </c>
      <c r="J191">
        <v>30</v>
      </c>
      <c r="K191" t="str">
        <v>cpf</v>
      </c>
      <c r="L191">
        <v>0.3333333333333333</v>
      </c>
      <c r="M191">
        <v>10</v>
      </c>
      <c r="P191" t="str">
        <v>Transferido</v>
      </c>
    </row>
    <row r="192">
      <c r="A192">
        <v>3</v>
      </c>
      <c r="B192">
        <v>45734</v>
      </c>
      <c r="C192" t="str">
        <v>impressao preta</v>
      </c>
      <c r="D192">
        <v>2</v>
      </c>
      <c r="E192" t="str">
        <v>sonia</v>
      </c>
      <c r="G192">
        <v>0.07</v>
      </c>
      <c r="H192">
        <v>0.14</v>
      </c>
      <c r="I192">
        <v>1</v>
      </c>
      <c r="J192">
        <v>2</v>
      </c>
      <c r="K192" t="str">
        <v>cpf</v>
      </c>
      <c r="L192">
        <v>0.9299999999999999</v>
      </c>
      <c r="M192">
        <v>1.8599999999999999</v>
      </c>
      <c r="P192" t="str">
        <v>Transferido</v>
      </c>
    </row>
    <row r="193">
      <c r="A193">
        <v>3</v>
      </c>
      <c r="B193">
        <v>45734</v>
      </c>
      <c r="C193" t="str">
        <v>Serviço Aleatorio</v>
      </c>
      <c r="D193">
        <v>1</v>
      </c>
      <c r="E193" t="str">
        <v>Luna otica</v>
      </c>
      <c r="G193">
        <v>0</v>
      </c>
      <c r="H193">
        <v>0</v>
      </c>
      <c r="I193">
        <v>27.67</v>
      </c>
      <c r="J193">
        <v>27.67</v>
      </c>
      <c r="K193" t="str">
        <v>cpf</v>
      </c>
      <c r="L193">
        <v>1</v>
      </c>
      <c r="M193">
        <v>27.67</v>
      </c>
      <c r="P193" t="str">
        <v>Transferido</v>
      </c>
    </row>
    <row r="194">
      <c r="A194">
        <v>3</v>
      </c>
      <c r="B194">
        <v>45735</v>
      </c>
      <c r="C194" t="str">
        <v>xerox preta</v>
      </c>
      <c r="D194">
        <v>2</v>
      </c>
      <c r="E194" t="str">
        <v>Aleatorio</v>
      </c>
      <c r="G194">
        <v>0.05</v>
      </c>
      <c r="H194">
        <v>0.1</v>
      </c>
      <c r="I194">
        <v>0.5</v>
      </c>
      <c r="J194">
        <v>1</v>
      </c>
      <c r="K194" t="str">
        <v>cpf</v>
      </c>
      <c r="L194">
        <v>0.9</v>
      </c>
      <c r="M194">
        <v>0.9</v>
      </c>
      <c r="P194" t="str">
        <v>Transferido</v>
      </c>
    </row>
    <row r="195">
      <c r="A195">
        <v>3</v>
      </c>
      <c r="B195">
        <v>45736</v>
      </c>
      <c r="C195" t="str">
        <v>pelicula 3d</v>
      </c>
      <c r="D195">
        <v>1</v>
      </c>
      <c r="E195" t="str">
        <v>cunhada</v>
      </c>
      <c r="G195">
        <v>3</v>
      </c>
      <c r="H195">
        <v>3</v>
      </c>
      <c r="I195">
        <v>10</v>
      </c>
      <c r="J195">
        <v>10</v>
      </c>
      <c r="K195" t="str">
        <v>cpf</v>
      </c>
      <c r="L195">
        <v>0.7</v>
      </c>
      <c r="M195">
        <v>7</v>
      </c>
      <c r="P195" t="str">
        <v>Transferido</v>
      </c>
    </row>
    <row r="196">
      <c r="A196">
        <v>3</v>
      </c>
      <c r="B196">
        <v>45736</v>
      </c>
      <c r="C196" t="str">
        <v>xerox preta</v>
      </c>
      <c r="D196">
        <v>2</v>
      </c>
      <c r="E196" t="str">
        <v>Aleatorio</v>
      </c>
      <c r="G196">
        <v>0.05</v>
      </c>
      <c r="H196">
        <v>0.1</v>
      </c>
      <c r="I196">
        <v>0.5</v>
      </c>
      <c r="J196">
        <v>1</v>
      </c>
      <c r="K196" t="str">
        <v>cpf</v>
      </c>
      <c r="L196">
        <v>0.9</v>
      </c>
      <c r="M196">
        <v>0.9</v>
      </c>
      <c r="P196" t="str">
        <v>Transferido</v>
      </c>
    </row>
    <row r="197">
      <c r="A197">
        <v>3</v>
      </c>
      <c r="B197">
        <v>45736</v>
      </c>
      <c r="C197" t="str">
        <v>Fone Pmcell Fo-11</v>
      </c>
      <c r="D197">
        <v>1</v>
      </c>
      <c r="E197" t="str">
        <v>cunhada</v>
      </c>
      <c r="G197">
        <v>3.5</v>
      </c>
      <c r="H197">
        <v>3.5</v>
      </c>
      <c r="I197">
        <v>10</v>
      </c>
      <c r="J197">
        <v>10</v>
      </c>
      <c r="K197" t="str">
        <v>cpf</v>
      </c>
      <c r="L197">
        <v>0.65</v>
      </c>
      <c r="M197">
        <v>6.5</v>
      </c>
      <c r="P197" t="str">
        <v>Transferido</v>
      </c>
    </row>
    <row r="198">
      <c r="A198">
        <v>3</v>
      </c>
      <c r="B198">
        <v>45736</v>
      </c>
      <c r="C198" t="str">
        <v xml:space="preserve">Canivete multifuncional </v>
      </c>
      <c r="D198">
        <v>1</v>
      </c>
      <c r="E198" t="str">
        <v>marcellin</v>
      </c>
      <c r="G198">
        <v>18.48</v>
      </c>
      <c r="H198">
        <v>18.48</v>
      </c>
      <c r="I198">
        <v>30</v>
      </c>
      <c r="J198">
        <v>30</v>
      </c>
      <c r="K198" t="str">
        <v>cpf</v>
      </c>
      <c r="L198">
        <v>0.384</v>
      </c>
      <c r="M198">
        <v>11.52</v>
      </c>
      <c r="P198" t="str">
        <v>Transferido</v>
      </c>
    </row>
    <row r="199">
      <c r="A199">
        <v>3</v>
      </c>
      <c r="B199">
        <v>45736</v>
      </c>
      <c r="C199" t="str">
        <v>Rosa lampada</v>
      </c>
      <c r="D199">
        <v>1</v>
      </c>
      <c r="E199" t="str">
        <v>marcellin</v>
      </c>
      <c r="G199">
        <v>5</v>
      </c>
      <c r="H199">
        <v>5</v>
      </c>
      <c r="I199">
        <v>10</v>
      </c>
      <c r="J199">
        <v>10</v>
      </c>
      <c r="K199" t="str">
        <v>cpf</v>
      </c>
      <c r="L199">
        <v>0.5</v>
      </c>
      <c r="M199">
        <v>5</v>
      </c>
      <c r="P199" t="str">
        <v>Transferido</v>
      </c>
    </row>
    <row r="200">
      <c r="A200">
        <v>3</v>
      </c>
      <c r="B200">
        <v>45736</v>
      </c>
      <c r="C200" t="str">
        <v>Chave Tork 8Pçs Lst08</v>
      </c>
      <c r="D200">
        <v>1</v>
      </c>
      <c r="E200" t="str">
        <v>marcellin</v>
      </c>
      <c r="G200">
        <v>11.5</v>
      </c>
      <c r="H200">
        <v>11.5</v>
      </c>
      <c r="I200">
        <v>15</v>
      </c>
      <c r="J200">
        <v>15</v>
      </c>
      <c r="K200" t="str">
        <v>cpf</v>
      </c>
      <c r="L200">
        <v>0.23333333333333334</v>
      </c>
      <c r="M200">
        <v>3.5</v>
      </c>
      <c r="P200" t="str">
        <v>Transferido</v>
      </c>
    </row>
    <row r="201">
      <c r="A201">
        <v>3</v>
      </c>
      <c r="B201">
        <v>45736</v>
      </c>
      <c r="C201" t="str">
        <v>Kit completo carregador 20w</v>
      </c>
      <c r="D201">
        <v>1</v>
      </c>
      <c r="E201" t="str">
        <v>gian</v>
      </c>
      <c r="G201">
        <v>17</v>
      </c>
      <c r="H201">
        <v>17</v>
      </c>
      <c r="I201">
        <v>35</v>
      </c>
      <c r="J201">
        <v>35</v>
      </c>
      <c r="K201" t="str">
        <v>cpf</v>
      </c>
      <c r="L201">
        <v>0.5142857142857142</v>
      </c>
      <c r="M201">
        <v>18</v>
      </c>
      <c r="P201" t="str">
        <v>Transferido</v>
      </c>
    </row>
    <row r="202">
      <c r="A202">
        <v>3</v>
      </c>
      <c r="B202">
        <v>45736</v>
      </c>
      <c r="C202" t="str">
        <v>Carregador por indução 15w</v>
      </c>
      <c r="D202">
        <v>1</v>
      </c>
      <c r="E202" t="str">
        <v>gian</v>
      </c>
      <c r="G202">
        <v>23</v>
      </c>
      <c r="H202">
        <v>23</v>
      </c>
      <c r="I202">
        <v>35</v>
      </c>
      <c r="J202">
        <v>35</v>
      </c>
      <c r="K202" t="str">
        <v>cpf</v>
      </c>
      <c r="L202">
        <v>0.34285714285714286</v>
      </c>
      <c r="M202">
        <v>12</v>
      </c>
      <c r="P202" t="str">
        <v>Transferido</v>
      </c>
    </row>
    <row r="203">
      <c r="A203">
        <v>3</v>
      </c>
      <c r="B203">
        <v>45736</v>
      </c>
      <c r="C203" t="str">
        <v xml:space="preserve">Suporte veicular </v>
      </c>
      <c r="D203">
        <v>1</v>
      </c>
      <c r="E203" t="str">
        <v>gian</v>
      </c>
      <c r="G203">
        <v>12</v>
      </c>
      <c r="H203">
        <v>12</v>
      </c>
      <c r="I203">
        <v>25</v>
      </c>
      <c r="J203">
        <v>25</v>
      </c>
      <c r="K203" t="str">
        <v>cpf</v>
      </c>
      <c r="L203">
        <v>0.52</v>
      </c>
      <c r="M203">
        <v>13</v>
      </c>
      <c r="P203" t="str">
        <v>Transferido</v>
      </c>
    </row>
    <row r="204">
      <c r="A204">
        <v>3</v>
      </c>
      <c r="B204">
        <v>45737</v>
      </c>
      <c r="C204" t="str">
        <v>impressao preta</v>
      </c>
      <c r="D204">
        <v>1</v>
      </c>
      <c r="E204" t="str">
        <v>Magdar</v>
      </c>
      <c r="G204">
        <v>0.07</v>
      </c>
      <c r="H204">
        <v>0.07</v>
      </c>
      <c r="I204">
        <v>1</v>
      </c>
      <c r="J204">
        <v>1</v>
      </c>
      <c r="K204" t="str">
        <v>cpf</v>
      </c>
      <c r="L204">
        <v>0.9299999999999999</v>
      </c>
      <c r="M204">
        <v>0.9299999999999999</v>
      </c>
      <c r="P204" t="str">
        <v>Transferido</v>
      </c>
    </row>
    <row r="205">
      <c r="A205">
        <v>3</v>
      </c>
      <c r="B205">
        <v>45738</v>
      </c>
      <c r="C205" t="str">
        <v>smartwatch s2</v>
      </c>
      <c r="D205">
        <v>2</v>
      </c>
      <c r="E205" t="str">
        <v>gian</v>
      </c>
      <c r="G205">
        <v>50</v>
      </c>
      <c r="H205">
        <v>100</v>
      </c>
      <c r="I205">
        <v>100</v>
      </c>
      <c r="J205">
        <v>200</v>
      </c>
      <c r="K205" t="str">
        <v>cpf</v>
      </c>
      <c r="L205">
        <v>0.5</v>
      </c>
      <c r="M205">
        <v>100</v>
      </c>
      <c r="P205" t="str">
        <v>Transferido</v>
      </c>
    </row>
    <row r="206">
      <c r="A206">
        <v>3</v>
      </c>
      <c r="B206">
        <v>45738</v>
      </c>
      <c r="C206" t="str">
        <v>Fonte notebook grasep</v>
      </c>
      <c r="D206">
        <v>1</v>
      </c>
      <c r="E206" t="str">
        <v>Cliente Cesar Augusto</v>
      </c>
      <c r="G206">
        <v>32</v>
      </c>
      <c r="H206">
        <v>32</v>
      </c>
      <c r="I206">
        <v>49</v>
      </c>
      <c r="J206">
        <v>49</v>
      </c>
      <c r="K206" t="str">
        <v>cpf</v>
      </c>
      <c r="L206">
        <v>0.3469387755102041</v>
      </c>
      <c r="M206">
        <v>17</v>
      </c>
      <c r="P206" t="str">
        <v>Transferido</v>
      </c>
    </row>
    <row r="207">
      <c r="A207">
        <v>3</v>
      </c>
      <c r="B207">
        <v>45740</v>
      </c>
      <c r="C207" t="str">
        <v>xerox preta</v>
      </c>
      <c r="D207">
        <v>2</v>
      </c>
      <c r="E207" t="str">
        <v>Aleatorio</v>
      </c>
      <c r="G207">
        <v>0.05</v>
      </c>
      <c r="H207">
        <v>0.1</v>
      </c>
      <c r="I207">
        <v>0.5</v>
      </c>
      <c r="J207">
        <v>1</v>
      </c>
      <c r="K207" t="str">
        <v>cpf</v>
      </c>
      <c r="L207">
        <v>0.9</v>
      </c>
      <c r="M207">
        <v>0.9</v>
      </c>
      <c r="P207" t="str">
        <v>Transferido</v>
      </c>
    </row>
    <row r="208">
      <c r="A208">
        <v>3</v>
      </c>
      <c r="B208">
        <v>45740</v>
      </c>
      <c r="C208" t="str">
        <v>impressao preta</v>
      </c>
      <c r="D208">
        <v>1</v>
      </c>
      <c r="E208" t="str">
        <v>Aleatorio</v>
      </c>
      <c r="G208">
        <v>0.07</v>
      </c>
      <c r="H208">
        <v>0.07</v>
      </c>
      <c r="I208">
        <v>1</v>
      </c>
      <c r="J208">
        <v>1</v>
      </c>
      <c r="K208" t="str">
        <v>cpf</v>
      </c>
      <c r="L208">
        <v>0.9299999999999999</v>
      </c>
      <c r="M208">
        <v>0.9299999999999999</v>
      </c>
      <c r="P208" t="str">
        <v>Transferido</v>
      </c>
    </row>
    <row r="209">
      <c r="A209">
        <v>3</v>
      </c>
      <c r="B209">
        <v>45741</v>
      </c>
      <c r="C209" t="str">
        <v>impressao preta</v>
      </c>
      <c r="D209">
        <v>2</v>
      </c>
      <c r="E209" t="str">
        <v>Magdar</v>
      </c>
      <c r="G209">
        <v>0.07</v>
      </c>
      <c r="H209">
        <v>0.14</v>
      </c>
      <c r="I209">
        <v>1</v>
      </c>
      <c r="J209">
        <v>2</v>
      </c>
      <c r="K209" t="str">
        <v>cpf</v>
      </c>
      <c r="L209">
        <v>0.9299999999999999</v>
      </c>
      <c r="M209">
        <v>1.8599999999999999</v>
      </c>
      <c r="P209" t="str">
        <v>Transferido</v>
      </c>
    </row>
    <row r="210">
      <c r="A210">
        <v>3</v>
      </c>
      <c r="B210">
        <v>45741</v>
      </c>
      <c r="C210" t="str">
        <v>Envelope A4</v>
      </c>
      <c r="D210">
        <v>1</v>
      </c>
      <c r="E210" t="str">
        <v>Magdar</v>
      </c>
      <c r="G210">
        <v>0.39549999999999996</v>
      </c>
      <c r="H210">
        <v>0.39549999999999996</v>
      </c>
      <c r="I210">
        <v>2</v>
      </c>
      <c r="J210">
        <v>2</v>
      </c>
      <c r="K210" t="str">
        <v>cpf</v>
      </c>
      <c r="L210">
        <v>0.80225</v>
      </c>
      <c r="M210">
        <v>1.6045</v>
      </c>
      <c r="P210" t="str">
        <v>Transferido</v>
      </c>
    </row>
    <row r="211">
      <c r="A211">
        <v>3</v>
      </c>
      <c r="B211">
        <v>45742</v>
      </c>
      <c r="C211" t="str">
        <v>impressao preta</v>
      </c>
      <c r="D211">
        <v>6</v>
      </c>
      <c r="E211" t="str">
        <v>Aleatorio</v>
      </c>
      <c r="G211">
        <v>0.07</v>
      </c>
      <c r="H211">
        <v>0.42000000000000004</v>
      </c>
      <c r="I211">
        <v>1</v>
      </c>
      <c r="J211">
        <v>6</v>
      </c>
      <c r="K211" t="str">
        <v>cpf</v>
      </c>
      <c r="L211">
        <v>0.93</v>
      </c>
      <c r="M211">
        <v>5.58</v>
      </c>
      <c r="P211" t="str">
        <v>Transferido</v>
      </c>
    </row>
    <row r="212">
      <c r="A212">
        <v>3</v>
      </c>
      <c r="B212">
        <v>45743</v>
      </c>
      <c r="C212" t="str">
        <v>impressao preta</v>
      </c>
      <c r="D212">
        <v>5</v>
      </c>
      <c r="E212" t="str">
        <v>Aleatorio</v>
      </c>
      <c r="G212">
        <v>0.07</v>
      </c>
      <c r="H212">
        <v>0.35000000000000003</v>
      </c>
      <c r="I212">
        <v>1</v>
      </c>
      <c r="J212">
        <v>5</v>
      </c>
      <c r="K212" t="str">
        <v>cpf</v>
      </c>
      <c r="L212">
        <v>0.93</v>
      </c>
      <c r="M212">
        <v>4.65</v>
      </c>
      <c r="P212" t="str">
        <v>Transferido</v>
      </c>
    </row>
    <row r="213">
      <c r="A213">
        <v>3</v>
      </c>
      <c r="B213">
        <v>45743</v>
      </c>
      <c r="C213" t="str">
        <v>impressao preta</v>
      </c>
      <c r="D213">
        <v>1</v>
      </c>
      <c r="E213" t="str">
        <v>relogio</v>
      </c>
      <c r="G213">
        <v>0.07</v>
      </c>
      <c r="H213">
        <v>0.07</v>
      </c>
      <c r="I213">
        <v>1</v>
      </c>
      <c r="J213">
        <v>1</v>
      </c>
      <c r="K213" t="str">
        <v>cpf</v>
      </c>
      <c r="L213">
        <v>0.9299999999999999</v>
      </c>
      <c r="M213">
        <v>0.9299999999999999</v>
      </c>
      <c r="P213" t="str">
        <v>Transferido</v>
      </c>
    </row>
    <row r="214">
      <c r="A214">
        <v>3</v>
      </c>
      <c r="B214">
        <v>45744</v>
      </c>
      <c r="C214" t="str">
        <v>Aspirador 95000pa</v>
      </c>
      <c r="D214">
        <v>1</v>
      </c>
      <c r="E214" t="str">
        <v>Senhor relogio</v>
      </c>
      <c r="G214">
        <v>66.23</v>
      </c>
      <c r="H214">
        <v>66.23</v>
      </c>
      <c r="I214">
        <v>100</v>
      </c>
      <c r="J214">
        <v>100</v>
      </c>
      <c r="K214" t="str">
        <v>cpf</v>
      </c>
      <c r="L214">
        <v>0.33769999999999994</v>
      </c>
      <c r="M214">
        <v>33.769999999999996</v>
      </c>
      <c r="P214" t="str">
        <v>Transferido</v>
      </c>
    </row>
    <row r="215">
      <c r="A215">
        <v>3</v>
      </c>
      <c r="B215">
        <v>45744</v>
      </c>
      <c r="C215" t="str">
        <v>xerox preta</v>
      </c>
      <c r="D215">
        <v>1</v>
      </c>
      <c r="E215" t="str">
        <v>Aleatorio</v>
      </c>
      <c r="G215">
        <v>0.05</v>
      </c>
      <c r="H215">
        <v>0.05</v>
      </c>
      <c r="I215">
        <v>0.5</v>
      </c>
      <c r="J215">
        <v>0.5</v>
      </c>
      <c r="K215" t="str">
        <v>cpf</v>
      </c>
      <c r="L215">
        <v>0.9</v>
      </c>
      <c r="M215">
        <v>0.45</v>
      </c>
      <c r="P215" t="str">
        <v>Transferido</v>
      </c>
    </row>
    <row r="216">
      <c r="A216">
        <v>3</v>
      </c>
      <c r="B216">
        <v>45744</v>
      </c>
      <c r="C216" t="str">
        <v>xerox preta</v>
      </c>
      <c r="D216">
        <v>1</v>
      </c>
      <c r="E216" t="str">
        <v>Lanchonete</v>
      </c>
      <c r="G216">
        <v>0.05</v>
      </c>
      <c r="H216">
        <v>0.05</v>
      </c>
      <c r="I216">
        <v>0.5</v>
      </c>
      <c r="J216">
        <v>0.5</v>
      </c>
      <c r="K216" t="str">
        <v>cpf</v>
      </c>
      <c r="L216">
        <v>0.9</v>
      </c>
      <c r="M216">
        <v>0.45</v>
      </c>
      <c r="P216" t="str">
        <v>Transferido</v>
      </c>
    </row>
    <row r="217">
      <c r="A217">
        <v>3</v>
      </c>
      <c r="B217">
        <v>45744</v>
      </c>
      <c r="C217" t="str">
        <v>Isqueiro auto</v>
      </c>
      <c r="D217">
        <v>1</v>
      </c>
      <c r="E217" t="str">
        <v>Lanchonete</v>
      </c>
      <c r="G217">
        <v>0.8</v>
      </c>
      <c r="H217">
        <v>0.8</v>
      </c>
      <c r="I217">
        <v>4</v>
      </c>
      <c r="J217">
        <v>4</v>
      </c>
      <c r="K217" t="str">
        <v>cpf</v>
      </c>
      <c r="L217">
        <v>0.8</v>
      </c>
      <c r="M217">
        <v>3.2</v>
      </c>
      <c r="P217" t="str">
        <v>Transferido</v>
      </c>
    </row>
    <row r="218">
      <c r="A218">
        <v>3</v>
      </c>
      <c r="B218">
        <v>45744</v>
      </c>
      <c r="C218" t="str">
        <v>Serviço Aleatorio</v>
      </c>
      <c r="D218">
        <v>1</v>
      </c>
      <c r="E218" t="str">
        <v>Aleatorio</v>
      </c>
      <c r="G218">
        <v>0</v>
      </c>
      <c r="H218">
        <v>0</v>
      </c>
      <c r="I218">
        <v>10</v>
      </c>
      <c r="J218">
        <v>10</v>
      </c>
      <c r="K218" t="str">
        <v>cpf</v>
      </c>
      <c r="L218">
        <v>1</v>
      </c>
      <c r="M218">
        <v>10</v>
      </c>
      <c r="P218" t="str">
        <v>Transferido</v>
      </c>
    </row>
    <row r="219">
      <c r="A219">
        <v>3</v>
      </c>
      <c r="B219">
        <v>45744</v>
      </c>
      <c r="C219" t="str">
        <v>Pendrive lenovo 16gb</v>
      </c>
      <c r="D219">
        <v>1</v>
      </c>
      <c r="E219" t="str">
        <v>Aleatorio</v>
      </c>
      <c r="G219">
        <v>15.9</v>
      </c>
      <c r="H219">
        <v>15.9</v>
      </c>
      <c r="I219">
        <v>30</v>
      </c>
      <c r="J219">
        <v>30</v>
      </c>
      <c r="K219" t="str">
        <v>cpf</v>
      </c>
      <c r="L219">
        <v>0.47</v>
      </c>
      <c r="M219">
        <v>14.1</v>
      </c>
      <c r="P219" t="str">
        <v>Transferido</v>
      </c>
    </row>
    <row r="220">
      <c r="A220">
        <v>3</v>
      </c>
      <c r="B220">
        <v>45744</v>
      </c>
      <c r="C220" t="str">
        <v>chip recarregado</v>
      </c>
      <c r="D220">
        <v>1</v>
      </c>
      <c r="E220" t="str">
        <v>Aleatorio</v>
      </c>
      <c r="G220">
        <v>18</v>
      </c>
      <c r="H220">
        <v>18</v>
      </c>
      <c r="I220">
        <v>25</v>
      </c>
      <c r="J220">
        <v>25</v>
      </c>
      <c r="K220" t="str">
        <v>cpf</v>
      </c>
      <c r="L220">
        <v>0.28</v>
      </c>
      <c r="M220">
        <v>7</v>
      </c>
      <c r="P220" t="str">
        <v>Transferido</v>
      </c>
    </row>
    <row r="221">
      <c r="A221">
        <v>3</v>
      </c>
      <c r="B221">
        <v>45744</v>
      </c>
      <c r="C221" t="str">
        <v>boneco Lego</v>
      </c>
      <c r="D221">
        <v>2</v>
      </c>
      <c r="E221" t="str">
        <v>Lanchonete 13</v>
      </c>
      <c r="G221" t="str">
        <v>0</v>
      </c>
      <c r="H221">
        <v>0</v>
      </c>
      <c r="I221">
        <v>5</v>
      </c>
      <c r="J221">
        <v>10</v>
      </c>
      <c r="K221" t="str">
        <v>cpf</v>
      </c>
      <c r="L221">
        <v>1</v>
      </c>
      <c r="M221">
        <v>10</v>
      </c>
      <c r="P221" t="str">
        <v>Transferido</v>
      </c>
    </row>
    <row r="222">
      <c r="A222">
        <v>3</v>
      </c>
      <c r="B222">
        <v>45745</v>
      </c>
      <c r="C222" t="str">
        <v>Cabo hdmi</v>
      </c>
      <c r="D222">
        <v>1</v>
      </c>
      <c r="E222" t="str">
        <v>Aleatorio</v>
      </c>
      <c r="G222" t="str">
        <v>0</v>
      </c>
      <c r="H222">
        <v>0</v>
      </c>
      <c r="I222">
        <v>10</v>
      </c>
      <c r="J222">
        <v>10</v>
      </c>
      <c r="K222" t="str">
        <v>cpf</v>
      </c>
      <c r="L222">
        <v>1</v>
      </c>
      <c r="M222">
        <v>10</v>
      </c>
      <c r="P222" t="str">
        <v>Transferido</v>
      </c>
    </row>
    <row r="223">
      <c r="A223">
        <v>3</v>
      </c>
      <c r="B223">
        <v>45745</v>
      </c>
      <c r="C223" t="str">
        <v>Serviço Aleatorio</v>
      </c>
      <c r="D223">
        <v>1</v>
      </c>
      <c r="E223" t="str">
        <v>cliente codhab</v>
      </c>
      <c r="G223">
        <v>0</v>
      </c>
      <c r="H223">
        <v>0</v>
      </c>
      <c r="I223">
        <v>15</v>
      </c>
      <c r="J223">
        <v>15</v>
      </c>
      <c r="K223" t="str">
        <v>cpf</v>
      </c>
      <c r="L223">
        <v>1</v>
      </c>
      <c r="M223">
        <v>15</v>
      </c>
      <c r="P223" t="str">
        <v>Transferido</v>
      </c>
    </row>
    <row r="224">
      <c r="A224">
        <v>3</v>
      </c>
      <c r="B224">
        <v>45745</v>
      </c>
      <c r="C224" t="str">
        <v>Envelope A4</v>
      </c>
      <c r="D224">
        <v>1</v>
      </c>
      <c r="E224" t="str">
        <v>cliente codhab</v>
      </c>
      <c r="G224">
        <v>0.39549999999999996</v>
      </c>
      <c r="H224">
        <v>0.39549999999999996</v>
      </c>
      <c r="I224">
        <v>2</v>
      </c>
      <c r="J224">
        <v>2</v>
      </c>
      <c r="K224" t="str">
        <v>cpf</v>
      </c>
      <c r="L224">
        <v>0.80225</v>
      </c>
      <c r="M224">
        <v>1.6045</v>
      </c>
      <c r="P224" t="str">
        <v>Transferido</v>
      </c>
    </row>
    <row r="225">
      <c r="A225">
        <v>3</v>
      </c>
      <c r="B225">
        <v>45745</v>
      </c>
      <c r="C225" t="str">
        <v>impressao preta</v>
      </c>
      <c r="D225">
        <v>3</v>
      </c>
      <c r="E225" t="str">
        <v>cliente codhab</v>
      </c>
      <c r="G225">
        <v>0.07</v>
      </c>
      <c r="H225">
        <v>0.21000000000000002</v>
      </c>
      <c r="I225">
        <v>1</v>
      </c>
      <c r="J225">
        <v>3</v>
      </c>
      <c r="K225" t="str">
        <v>cpf</v>
      </c>
      <c r="L225">
        <v>0.93</v>
      </c>
      <c r="M225">
        <v>2.79</v>
      </c>
      <c r="P225" t="str">
        <v>Transferido</v>
      </c>
    </row>
    <row r="226">
      <c r="A226">
        <v>3</v>
      </c>
      <c r="B226">
        <v>45745</v>
      </c>
      <c r="C226" t="str">
        <v>cabo de dados v8 kapbom kap 1mV8</v>
      </c>
      <c r="D226">
        <v>1</v>
      </c>
      <c r="E226" t="str">
        <v>Aleatorio</v>
      </c>
      <c r="G226">
        <v>3.5</v>
      </c>
      <c r="H226">
        <v>3.5</v>
      </c>
      <c r="I226">
        <v>10</v>
      </c>
      <c r="J226">
        <v>10</v>
      </c>
      <c r="K226" t="str">
        <v>cpf</v>
      </c>
      <c r="L226">
        <v>0.65</v>
      </c>
      <c r="M226">
        <v>6.5</v>
      </c>
      <c r="P226" t="str">
        <v>Transferido</v>
      </c>
    </row>
    <row r="227">
      <c r="A227">
        <v>3</v>
      </c>
      <c r="B227">
        <v>45745</v>
      </c>
      <c r="C227" t="str">
        <v>impressao preta</v>
      </c>
      <c r="D227">
        <v>2</v>
      </c>
      <c r="E227" t="str">
        <v>Aleatorio</v>
      </c>
      <c r="G227">
        <v>0.07</v>
      </c>
      <c r="H227">
        <v>0.14</v>
      </c>
      <c r="I227">
        <v>1</v>
      </c>
      <c r="J227">
        <v>2</v>
      </c>
      <c r="K227" t="str">
        <v>cpf</v>
      </c>
      <c r="L227">
        <v>0.9299999999999999</v>
      </c>
      <c r="M227">
        <v>1.8599999999999999</v>
      </c>
      <c r="P227" t="str">
        <v>Transferido</v>
      </c>
    </row>
    <row r="228">
      <c r="A228">
        <v>3</v>
      </c>
      <c r="B228">
        <v>45747</v>
      </c>
      <c r="C228" t="str">
        <v>xerox preta</v>
      </c>
      <c r="D228">
        <v>1</v>
      </c>
      <c r="E228" t="str">
        <v>Aleatorio</v>
      </c>
      <c r="G228">
        <v>0.05</v>
      </c>
      <c r="H228">
        <v>0.05</v>
      </c>
      <c r="I228">
        <v>0.5</v>
      </c>
      <c r="J228">
        <v>0.5</v>
      </c>
      <c r="K228" t="str">
        <v>cpf</v>
      </c>
      <c r="L228">
        <v>0.9</v>
      </c>
      <c r="M228">
        <v>0.45</v>
      </c>
      <c r="P228" t="str">
        <v>Transferido</v>
      </c>
    </row>
    <row r="229">
      <c r="A229">
        <v>3</v>
      </c>
      <c r="B229">
        <v>45747</v>
      </c>
      <c r="C229" t="str">
        <v>pelicula 3d</v>
      </c>
      <c r="D229">
        <v>1</v>
      </c>
      <c r="E229" t="str">
        <v>Aleatorio</v>
      </c>
      <c r="G229">
        <v>3</v>
      </c>
      <c r="H229">
        <v>3</v>
      </c>
      <c r="I229">
        <v>15</v>
      </c>
      <c r="J229">
        <v>15</v>
      </c>
      <c r="K229" t="str">
        <v>cpf</v>
      </c>
      <c r="L229">
        <v>0.8</v>
      </c>
      <c r="M229">
        <v>12</v>
      </c>
      <c r="P229" t="str">
        <v>Transferido</v>
      </c>
    </row>
    <row r="230">
      <c r="A230">
        <v>3</v>
      </c>
      <c r="B230">
        <v>45747</v>
      </c>
      <c r="C230" t="str">
        <v>Serviço Aleatorio</v>
      </c>
      <c r="D230">
        <v>1</v>
      </c>
      <c r="E230" t="str">
        <v>Aleatorio</v>
      </c>
      <c r="G230">
        <v>0</v>
      </c>
      <c r="H230">
        <v>0</v>
      </c>
      <c r="I230">
        <v>10</v>
      </c>
      <c r="J230">
        <v>10</v>
      </c>
      <c r="K230" t="str">
        <v>cpf</v>
      </c>
      <c r="L230">
        <v>1</v>
      </c>
      <c r="M230">
        <v>10</v>
      </c>
      <c r="P230" t="str">
        <v>Transferido</v>
      </c>
    </row>
    <row r="231">
      <c r="A231">
        <v>3</v>
      </c>
      <c r="B231">
        <v>45747</v>
      </c>
      <c r="C231" t="str">
        <v>impressao preta</v>
      </c>
      <c r="D231">
        <v>5</v>
      </c>
      <c r="E231" t="str">
        <v>Aleatorio</v>
      </c>
      <c r="G231">
        <v>0.07</v>
      </c>
      <c r="H231">
        <v>0.35000000000000003</v>
      </c>
      <c r="I231">
        <v>1</v>
      </c>
      <c r="J231">
        <v>5</v>
      </c>
      <c r="K231" t="str">
        <v>cpf</v>
      </c>
      <c r="L231">
        <v>0.93</v>
      </c>
      <c r="M231">
        <v>4.65</v>
      </c>
      <c r="P231" t="str">
        <v>Transferido</v>
      </c>
    </row>
    <row r="232">
      <c r="A232">
        <v>3</v>
      </c>
      <c r="B232">
        <v>45747</v>
      </c>
      <c r="C232" t="str">
        <v>xerox preta</v>
      </c>
      <c r="D232">
        <v>10</v>
      </c>
      <c r="E232" t="str">
        <v>Aleatorio</v>
      </c>
      <c r="G232">
        <v>0.05</v>
      </c>
      <c r="H232">
        <v>0.5</v>
      </c>
      <c r="I232">
        <v>0.5</v>
      </c>
      <c r="J232">
        <v>5</v>
      </c>
      <c r="K232" t="str">
        <v>cpf</v>
      </c>
      <c r="L232">
        <v>0.9</v>
      </c>
      <c r="M232">
        <v>4.5</v>
      </c>
      <c r="P232" t="str">
        <v>Transferido</v>
      </c>
    </row>
    <row r="233">
      <c r="A233">
        <v>3</v>
      </c>
      <c r="B233">
        <v>45747</v>
      </c>
      <c r="C233" t="str">
        <v>xerox preta</v>
      </c>
      <c r="D233">
        <v>1</v>
      </c>
      <c r="E233" t="str">
        <v>Aleatorio</v>
      </c>
      <c r="G233">
        <v>0.05</v>
      </c>
      <c r="H233">
        <v>0.05</v>
      </c>
      <c r="I233">
        <v>0.5</v>
      </c>
      <c r="J233">
        <v>0.5</v>
      </c>
      <c r="K233" t="str">
        <v>cpf</v>
      </c>
      <c r="L233">
        <v>0.9</v>
      </c>
      <c r="M233">
        <v>0.45</v>
      </c>
      <c r="P233" t="str">
        <v>Transferido</v>
      </c>
    </row>
    <row r="234">
      <c r="A234">
        <v>3</v>
      </c>
      <c r="B234">
        <v>45747</v>
      </c>
      <c r="C234" t="str">
        <v>Computadores</v>
      </c>
      <c r="D234">
        <v>1</v>
      </c>
      <c r="E234" t="str">
        <v>Aleatorio</v>
      </c>
      <c r="G234">
        <v>0</v>
      </c>
      <c r="H234">
        <v>0</v>
      </c>
      <c r="I234">
        <v>130</v>
      </c>
      <c r="J234">
        <v>130</v>
      </c>
      <c r="K234" t="str">
        <v>cpf</v>
      </c>
      <c r="L234">
        <v>1</v>
      </c>
      <c r="M234">
        <v>130</v>
      </c>
      <c r="P234" t="str">
        <v>Transferido</v>
      </c>
    </row>
    <row r="235">
      <c r="A235">
        <v>4</v>
      </c>
      <c r="B235">
        <v>45748</v>
      </c>
      <c r="C235" t="str">
        <v>Controle Rossi quadrado</v>
      </c>
      <c r="D235">
        <v>1</v>
      </c>
      <c r="E235" t="str">
        <v>relogio</v>
      </c>
      <c r="G235">
        <v>42</v>
      </c>
      <c r="H235">
        <v>42</v>
      </c>
      <c r="I235">
        <v>70</v>
      </c>
      <c r="J235">
        <v>70</v>
      </c>
      <c r="K235" t="str">
        <v>cpf</v>
      </c>
      <c r="L235">
        <v>0.4</v>
      </c>
      <c r="M235">
        <v>28</v>
      </c>
      <c r="P235" t="str">
        <v>Transferido</v>
      </c>
    </row>
    <row r="236">
      <c r="A236">
        <v>4</v>
      </c>
      <c r="B236">
        <v>45748</v>
      </c>
      <c r="C236" t="str">
        <v>chip com recarga</v>
      </c>
      <c r="D236">
        <v>1</v>
      </c>
      <c r="E236" t="str">
        <v xml:space="preserve">loja </v>
      </c>
      <c r="G236" t="str">
        <v>0</v>
      </c>
      <c r="H236">
        <v>0</v>
      </c>
      <c r="I236">
        <v>25</v>
      </c>
      <c r="J236">
        <v>25</v>
      </c>
      <c r="K236" t="str">
        <v>cpf</v>
      </c>
      <c r="L236">
        <v>1</v>
      </c>
      <c r="M236">
        <v>25</v>
      </c>
      <c r="P236" t="str">
        <v>Transferido</v>
      </c>
    </row>
    <row r="237">
      <c r="A237">
        <v>4</v>
      </c>
      <c r="B237">
        <v>45748</v>
      </c>
      <c r="C237" t="str">
        <v>pelicula 3d</v>
      </c>
      <c r="D237">
        <v>1</v>
      </c>
      <c r="E237" t="str">
        <v>Aleatorio</v>
      </c>
      <c r="G237">
        <v>3</v>
      </c>
      <c r="H237">
        <v>3</v>
      </c>
      <c r="I237">
        <v>15</v>
      </c>
      <c r="J237">
        <v>15</v>
      </c>
      <c r="K237" t="str">
        <v>cpf</v>
      </c>
      <c r="L237">
        <v>0.8</v>
      </c>
      <c r="M237">
        <v>12</v>
      </c>
      <c r="P237" t="str">
        <v>Transferido</v>
      </c>
    </row>
    <row r="238">
      <c r="A238">
        <v>4</v>
      </c>
      <c r="B238">
        <v>45748</v>
      </c>
      <c r="C238" t="str">
        <v>impressao preta</v>
      </c>
      <c r="D238">
        <v>2</v>
      </c>
      <c r="E238" t="str">
        <v>Aleatorio</v>
      </c>
      <c r="G238">
        <v>0.07</v>
      </c>
      <c r="H238">
        <v>0.14</v>
      </c>
      <c r="I238">
        <v>1</v>
      </c>
      <c r="J238">
        <v>2</v>
      </c>
      <c r="K238" t="str">
        <v>cpf</v>
      </c>
      <c r="L238">
        <v>0.9299999999999999</v>
      </c>
      <c r="M238">
        <v>1.8599999999999999</v>
      </c>
      <c r="P238" t="str">
        <v>Transferido</v>
      </c>
    </row>
    <row r="239">
      <c r="A239">
        <v>4</v>
      </c>
      <c r="B239">
        <v>45750</v>
      </c>
      <c r="C239" t="str">
        <v>Carregador tipo C LE-484</v>
      </c>
      <c r="D239">
        <v>1</v>
      </c>
      <c r="E239" t="str">
        <v>kadu</v>
      </c>
      <c r="G239">
        <v>10</v>
      </c>
      <c r="H239">
        <v>10</v>
      </c>
      <c r="I239">
        <v>20</v>
      </c>
      <c r="J239">
        <v>20</v>
      </c>
      <c r="K239" t="str">
        <v>cpf</v>
      </c>
      <c r="L239">
        <v>0.5</v>
      </c>
      <c r="M239">
        <v>10</v>
      </c>
      <c r="P239" t="str">
        <v>Transferido</v>
      </c>
    </row>
    <row r="240">
      <c r="A240">
        <v>4</v>
      </c>
      <c r="B240">
        <v>45750</v>
      </c>
      <c r="C240" t="str">
        <v>cabo iphonehb10-2 Iphone</v>
      </c>
      <c r="D240">
        <v>1</v>
      </c>
      <c r="E240" t="str">
        <v>kadu</v>
      </c>
      <c r="G240" t="str">
        <v>0</v>
      </c>
      <c r="H240">
        <v>0</v>
      </c>
      <c r="I240">
        <v>10</v>
      </c>
      <c r="J240">
        <v>10</v>
      </c>
      <c r="K240" t="str">
        <v>cpf</v>
      </c>
      <c r="L240">
        <v>1</v>
      </c>
      <c r="M240">
        <v>10</v>
      </c>
      <c r="P240" t="str">
        <v>Transferido</v>
      </c>
    </row>
    <row r="241">
      <c r="A241">
        <v>4</v>
      </c>
      <c r="B241">
        <v>45750</v>
      </c>
      <c r="C241" t="str">
        <v>luvinha de dedo</v>
      </c>
      <c r="D241">
        <v>4</v>
      </c>
      <c r="E241" t="str">
        <v>Cliente Luva Olliver</v>
      </c>
      <c r="G241" t="str">
        <v>0</v>
      </c>
      <c r="H241">
        <v>0</v>
      </c>
      <c r="I241">
        <v>5</v>
      </c>
      <c r="J241">
        <v>20</v>
      </c>
      <c r="K241" t="str">
        <v>cpf</v>
      </c>
      <c r="L241">
        <v>1</v>
      </c>
      <c r="M241">
        <v>20</v>
      </c>
      <c r="P241" t="str">
        <v>Transferido</v>
      </c>
    </row>
    <row r="242">
      <c r="A242">
        <v>4</v>
      </c>
      <c r="B242">
        <v>45750</v>
      </c>
      <c r="C242" t="str">
        <v xml:space="preserve">bluetooth USB 5.0 </v>
      </c>
      <c r="D242">
        <v>1</v>
      </c>
      <c r="E242" t="str">
        <v>Cliente Placa Mãe Felipe</v>
      </c>
      <c r="G242">
        <v>9</v>
      </c>
      <c r="H242">
        <v>9</v>
      </c>
      <c r="I242">
        <v>26</v>
      </c>
      <c r="J242">
        <v>26</v>
      </c>
      <c r="K242" t="str">
        <v>cpf</v>
      </c>
      <c r="L242">
        <v>0.6538461538461539</v>
      </c>
      <c r="M242">
        <v>17</v>
      </c>
      <c r="P242" t="str">
        <v>Transferido</v>
      </c>
    </row>
    <row r="243">
      <c r="A243">
        <v>4</v>
      </c>
      <c r="B243">
        <v>45750</v>
      </c>
      <c r="C243" t="str">
        <v>xerox preta</v>
      </c>
      <c r="D243">
        <v>3</v>
      </c>
      <c r="E243" t="str">
        <v>Aleatorio</v>
      </c>
      <c r="G243">
        <v>0.05</v>
      </c>
      <c r="H243">
        <v>0.15000000000000002</v>
      </c>
      <c r="I243">
        <v>1</v>
      </c>
      <c r="J243">
        <v>3</v>
      </c>
      <c r="K243" t="str">
        <v>cpf</v>
      </c>
      <c r="L243">
        <v>0.9500000000000001</v>
      </c>
      <c r="M243">
        <v>2.85</v>
      </c>
      <c r="P243" t="str">
        <v>Transferido</v>
      </c>
    </row>
    <row r="244">
      <c r="A244">
        <v>4</v>
      </c>
      <c r="B244">
        <v>45750</v>
      </c>
      <c r="C244" t="str">
        <v>xerox preta</v>
      </c>
      <c r="D244">
        <v>1</v>
      </c>
      <c r="E244" t="str">
        <v>lanchonete</v>
      </c>
      <c r="G244">
        <v>0.05</v>
      </c>
      <c r="H244">
        <v>0.05</v>
      </c>
      <c r="I244">
        <v>1</v>
      </c>
      <c r="J244">
        <v>1</v>
      </c>
      <c r="K244" t="str">
        <v>cpf</v>
      </c>
      <c r="L244">
        <v>0.95</v>
      </c>
      <c r="M244">
        <v>0.95</v>
      </c>
      <c r="P244" t="str">
        <v>Transferido</v>
      </c>
    </row>
    <row r="245">
      <c r="A245">
        <v>4</v>
      </c>
      <c r="B245">
        <v>45751</v>
      </c>
      <c r="C245" t="str">
        <v>Cabo verde</v>
      </c>
      <c r="D245">
        <v>1</v>
      </c>
      <c r="E245" t="str">
        <v>Aleatorio</v>
      </c>
      <c r="G245">
        <v>15</v>
      </c>
      <c r="H245">
        <v>15</v>
      </c>
      <c r="I245">
        <v>15</v>
      </c>
      <c r="J245">
        <v>15</v>
      </c>
      <c r="K245" t="str">
        <v>cpf</v>
      </c>
      <c r="L245">
        <v>0</v>
      </c>
      <c r="M245">
        <v>0</v>
      </c>
      <c r="P245" t="str">
        <v>Transferido</v>
      </c>
    </row>
    <row r="246">
      <c r="A246">
        <v>4</v>
      </c>
      <c r="B246">
        <v>45751</v>
      </c>
      <c r="C246" t="str">
        <v>Mini Caixa De Som Cs2C</v>
      </c>
      <c r="D246">
        <v>1</v>
      </c>
      <c r="E246" t="str">
        <v>Aleatorio</v>
      </c>
      <c r="G246">
        <v>23</v>
      </c>
      <c r="H246">
        <v>23</v>
      </c>
      <c r="I246">
        <v>40</v>
      </c>
      <c r="J246">
        <v>40</v>
      </c>
      <c r="K246" t="str">
        <v>cpf</v>
      </c>
      <c r="L246">
        <v>0.425</v>
      </c>
      <c r="M246">
        <v>17</v>
      </c>
      <c r="P246" t="str">
        <v>Transferido</v>
      </c>
    </row>
    <row r="247">
      <c r="A247">
        <v>4</v>
      </c>
      <c r="B247">
        <v>45751</v>
      </c>
      <c r="C247" t="str">
        <v>impressao preta</v>
      </c>
      <c r="D247">
        <v>4</v>
      </c>
      <c r="E247" t="str">
        <v>Aleatorio</v>
      </c>
      <c r="G247">
        <v>0.07</v>
      </c>
      <c r="H247">
        <v>0.28</v>
      </c>
      <c r="I247">
        <v>1</v>
      </c>
      <c r="J247">
        <v>4</v>
      </c>
      <c r="K247" t="str">
        <v>cpf</v>
      </c>
      <c r="L247">
        <v>0.9299999999999999</v>
      </c>
      <c r="M247">
        <v>3.7199999999999998</v>
      </c>
      <c r="P247" t="str">
        <v>Transferido</v>
      </c>
    </row>
    <row r="248">
      <c r="A248">
        <v>4</v>
      </c>
      <c r="B248">
        <v>45751</v>
      </c>
      <c r="C248" t="str">
        <v>impressao preta</v>
      </c>
      <c r="D248">
        <v>2</v>
      </c>
      <c r="E248" t="str">
        <v>Aleatorio</v>
      </c>
      <c r="G248">
        <v>0.07</v>
      </c>
      <c r="H248">
        <v>0.14</v>
      </c>
      <c r="I248">
        <v>1</v>
      </c>
      <c r="J248">
        <v>2</v>
      </c>
      <c r="K248" t="str">
        <v>cpf</v>
      </c>
      <c r="L248">
        <v>0.9299999999999999</v>
      </c>
      <c r="M248">
        <v>1.8599999999999999</v>
      </c>
      <c r="P248" t="str">
        <v>Transferido</v>
      </c>
    </row>
    <row r="249">
      <c r="A249">
        <v>4</v>
      </c>
      <c r="B249">
        <v>45751</v>
      </c>
      <c r="C249" t="str">
        <v>xerox preta</v>
      </c>
      <c r="D249">
        <v>1</v>
      </c>
      <c r="E249" t="str">
        <v>lanchonete</v>
      </c>
      <c r="G249">
        <v>0.05</v>
      </c>
      <c r="H249">
        <v>0.05</v>
      </c>
      <c r="I249">
        <v>1</v>
      </c>
      <c r="J249">
        <v>1</v>
      </c>
      <c r="K249" t="str">
        <v>cpf</v>
      </c>
      <c r="L249">
        <v>0.95</v>
      </c>
      <c r="M249">
        <v>0.95</v>
      </c>
      <c r="P249" t="str">
        <v>Transferido</v>
      </c>
    </row>
    <row r="250">
      <c r="A250">
        <v>4</v>
      </c>
      <c r="B250">
        <v>45751</v>
      </c>
      <c r="C250" t="str">
        <v>Porta cracha completo</v>
      </c>
      <c r="D250">
        <v>1</v>
      </c>
      <c r="E250" t="str">
        <v>Aleatorio</v>
      </c>
      <c r="G250">
        <v>4</v>
      </c>
      <c r="H250">
        <v>4</v>
      </c>
      <c r="I250">
        <v>10</v>
      </c>
      <c r="J250">
        <v>10</v>
      </c>
      <c r="K250" t="str">
        <v>cpf</v>
      </c>
      <c r="L250">
        <v>0.6</v>
      </c>
      <c r="M250">
        <v>6</v>
      </c>
      <c r="P250" t="str">
        <v>Transferido</v>
      </c>
    </row>
    <row r="251">
      <c r="A251">
        <v>4</v>
      </c>
      <c r="B251">
        <v>45751</v>
      </c>
      <c r="C251" t="str">
        <v>Fone m10</v>
      </c>
      <c r="D251">
        <v>1</v>
      </c>
      <c r="E251" t="str">
        <v>Aleatorio</v>
      </c>
      <c r="G251">
        <v>18</v>
      </c>
      <c r="H251">
        <v>18</v>
      </c>
      <c r="I251">
        <v>40</v>
      </c>
      <c r="J251">
        <v>40</v>
      </c>
      <c r="K251" t="str">
        <v>cpf</v>
      </c>
      <c r="L251">
        <v>0.55</v>
      </c>
      <c r="M251">
        <v>22</v>
      </c>
      <c r="P251" t="str">
        <v>Transferido</v>
      </c>
    </row>
    <row r="252">
      <c r="A252">
        <v>4</v>
      </c>
      <c r="B252">
        <v>45752</v>
      </c>
      <c r="C252" t="str">
        <v>Mini antena digital</v>
      </c>
      <c r="D252">
        <v>1</v>
      </c>
      <c r="E252" t="str">
        <v>Aleatorio</v>
      </c>
      <c r="G252">
        <v>13</v>
      </c>
      <c r="H252">
        <v>13</v>
      </c>
      <c r="I252">
        <v>20</v>
      </c>
      <c r="J252">
        <v>20</v>
      </c>
      <c r="K252" t="str">
        <v>cpf</v>
      </c>
      <c r="L252">
        <v>0.35</v>
      </c>
      <c r="M252">
        <v>7</v>
      </c>
      <c r="P252" t="str">
        <v>Transferido</v>
      </c>
    </row>
    <row r="253">
      <c r="A253">
        <v>4</v>
      </c>
      <c r="B253">
        <v>45752</v>
      </c>
      <c r="C253" t="str">
        <v>lego pequeno</v>
      </c>
      <c r="D253">
        <v>1</v>
      </c>
      <c r="E253" t="str">
        <v>Aleatorio</v>
      </c>
      <c r="G253">
        <v>2</v>
      </c>
      <c r="H253">
        <v>2</v>
      </c>
      <c r="I253">
        <v>7</v>
      </c>
      <c r="J253">
        <v>7</v>
      </c>
      <c r="K253" t="str">
        <v>cpf</v>
      </c>
      <c r="L253">
        <v>0.7142857142857143</v>
      </c>
      <c r="M253">
        <v>5</v>
      </c>
      <c r="P253" t="str">
        <v>Transferido</v>
      </c>
    </row>
    <row r="254">
      <c r="A254">
        <v>4</v>
      </c>
      <c r="B254">
        <v>45752</v>
      </c>
      <c r="C254" t="str">
        <v>Cabo Colorido 2 Metros V8</v>
      </c>
      <c r="D254">
        <v>1</v>
      </c>
      <c r="E254" t="str">
        <v>Aleatorio</v>
      </c>
      <c r="G254">
        <v>5.5</v>
      </c>
      <c r="H254">
        <v>5.5</v>
      </c>
      <c r="I254">
        <v>8</v>
      </c>
      <c r="J254">
        <v>8</v>
      </c>
      <c r="K254" t="str">
        <v>cpf</v>
      </c>
      <c r="L254">
        <v>0.3125</v>
      </c>
      <c r="M254">
        <v>2.5</v>
      </c>
      <c r="P254" t="str">
        <v>Transferido</v>
      </c>
    </row>
    <row r="255">
      <c r="A255">
        <v>4</v>
      </c>
      <c r="B255">
        <v>45754</v>
      </c>
      <c r="C255" t="str">
        <v>impressao preta</v>
      </c>
      <c r="D255">
        <v>1</v>
      </c>
      <c r="E255" t="str">
        <v>Aleatorio</v>
      </c>
      <c r="G255">
        <v>0.07</v>
      </c>
      <c r="H255">
        <v>0.07</v>
      </c>
      <c r="I255">
        <v>1</v>
      </c>
      <c r="J255">
        <v>1</v>
      </c>
      <c r="K255" t="str">
        <v>cpf</v>
      </c>
      <c r="L255">
        <v>0.9299999999999999</v>
      </c>
      <c r="M255">
        <v>0.9299999999999999</v>
      </c>
      <c r="P255" t="str">
        <v>Transferido</v>
      </c>
    </row>
    <row r="256">
      <c r="A256">
        <v>4</v>
      </c>
      <c r="B256">
        <v>45754</v>
      </c>
      <c r="C256" t="str">
        <v>Serviço Aleatorio</v>
      </c>
      <c r="D256">
        <v>3</v>
      </c>
      <c r="E256" t="str">
        <v>Aleatorio</v>
      </c>
      <c r="G256">
        <v>0</v>
      </c>
      <c r="H256">
        <v>0</v>
      </c>
      <c r="I256">
        <v>10</v>
      </c>
      <c r="J256">
        <v>30</v>
      </c>
      <c r="K256" t="str">
        <v>cpf</v>
      </c>
      <c r="L256">
        <v>1</v>
      </c>
      <c r="M256">
        <v>30</v>
      </c>
      <c r="P256" t="str">
        <v>Transferido</v>
      </c>
    </row>
    <row r="257">
      <c r="A257">
        <v>4</v>
      </c>
      <c r="B257">
        <v>45756</v>
      </c>
      <c r="C257" t="str">
        <v>impressao preta</v>
      </c>
      <c r="D257">
        <v>12</v>
      </c>
      <c r="E257" t="str">
        <v>Aleatorio</v>
      </c>
      <c r="G257">
        <v>0.07</v>
      </c>
      <c r="H257">
        <v>0.8400000000000001</v>
      </c>
      <c r="I257">
        <v>1</v>
      </c>
      <c r="J257">
        <v>12</v>
      </c>
      <c r="K257" t="str">
        <v>cpf</v>
      </c>
      <c r="L257">
        <v>0.93</v>
      </c>
      <c r="M257">
        <v>11.16</v>
      </c>
      <c r="P257" t="str">
        <v>Transferido</v>
      </c>
    </row>
    <row r="258">
      <c r="A258">
        <v>4</v>
      </c>
      <c r="B258">
        <v>45756</v>
      </c>
      <c r="C258" t="str">
        <v>Climatizador Bommxax Pro</v>
      </c>
      <c r="D258">
        <v>1</v>
      </c>
      <c r="E258" t="str">
        <v>Luna otica</v>
      </c>
      <c r="G258">
        <v>45</v>
      </c>
      <c r="H258">
        <v>45</v>
      </c>
      <c r="I258">
        <v>65</v>
      </c>
      <c r="J258">
        <v>65</v>
      </c>
      <c r="K258" t="str">
        <v>cpf</v>
      </c>
      <c r="L258">
        <v>0.3076923076923077</v>
      </c>
      <c r="M258">
        <v>20</v>
      </c>
      <c r="P258" t="str">
        <v>Transferido</v>
      </c>
    </row>
    <row r="259">
      <c r="A259">
        <v>4</v>
      </c>
      <c r="B259">
        <v>45756</v>
      </c>
      <c r="C259" t="str">
        <v>Carregador Cabeça  Spartan  - Cw-178</v>
      </c>
      <c r="D259">
        <v>1</v>
      </c>
      <c r="E259" t="str">
        <v>val manicure</v>
      </c>
      <c r="G259">
        <v>12</v>
      </c>
      <c r="H259">
        <v>12</v>
      </c>
      <c r="I259">
        <v>30</v>
      </c>
      <c r="J259">
        <v>30</v>
      </c>
      <c r="K259" t="str">
        <v>cpf</v>
      </c>
      <c r="L259">
        <v>0.6</v>
      </c>
      <c r="M259">
        <v>18</v>
      </c>
      <c r="P259" t="str">
        <v>Transferido</v>
      </c>
    </row>
    <row r="260">
      <c r="A260">
        <v>4</v>
      </c>
      <c r="B260">
        <v>45756</v>
      </c>
      <c r="C260" t="str">
        <v>cabo iphonehb10-3 tipo c</v>
      </c>
      <c r="D260">
        <v>1</v>
      </c>
      <c r="E260" t="str">
        <v>val manicure</v>
      </c>
      <c r="G260" t="str">
        <v>0</v>
      </c>
      <c r="H260">
        <v>0</v>
      </c>
      <c r="I260">
        <v>10</v>
      </c>
      <c r="J260">
        <v>10</v>
      </c>
      <c r="K260" t="str">
        <v>cpf</v>
      </c>
      <c r="L260">
        <v>1</v>
      </c>
      <c r="M260">
        <v>10</v>
      </c>
      <c r="P260" t="str">
        <v>Transferido</v>
      </c>
    </row>
    <row r="261">
      <c r="A261">
        <v>4</v>
      </c>
      <c r="B261">
        <v>45757</v>
      </c>
      <c r="C261" t="str">
        <v>pelicula 3d</v>
      </c>
      <c r="D261">
        <v>1</v>
      </c>
      <c r="E261" t="str">
        <v>maura</v>
      </c>
      <c r="G261">
        <v>3</v>
      </c>
      <c r="H261">
        <v>3</v>
      </c>
      <c r="I261">
        <v>10</v>
      </c>
      <c r="J261">
        <v>10</v>
      </c>
      <c r="K261" t="str">
        <v>cpf</v>
      </c>
      <c r="L261">
        <v>0.7</v>
      </c>
      <c r="M261">
        <v>7</v>
      </c>
      <c r="P261" t="str">
        <v>Transferido</v>
      </c>
    </row>
    <row r="262">
      <c r="A262">
        <v>4</v>
      </c>
      <c r="B262">
        <v>45757</v>
      </c>
      <c r="C262" t="str">
        <v>Serviço Aleatorio</v>
      </c>
      <c r="D262">
        <v>1</v>
      </c>
      <c r="E262" t="str">
        <v>Aleatorio</v>
      </c>
      <c r="G262">
        <v>0</v>
      </c>
      <c r="H262">
        <v>0</v>
      </c>
      <c r="I262">
        <v>60</v>
      </c>
      <c r="J262">
        <v>60</v>
      </c>
      <c r="K262" t="str">
        <v>cpf</v>
      </c>
      <c r="L262">
        <v>1</v>
      </c>
      <c r="M262">
        <v>60</v>
      </c>
      <c r="P262" t="str">
        <v>Transferido</v>
      </c>
    </row>
    <row r="263">
      <c r="A263">
        <v>4</v>
      </c>
      <c r="B263">
        <v>45757</v>
      </c>
      <c r="C263" t="str">
        <v>impressao preta</v>
      </c>
      <c r="D263">
        <v>2</v>
      </c>
      <c r="E263" t="str">
        <v>Aleatorio</v>
      </c>
      <c r="G263">
        <v>0.07</v>
      </c>
      <c r="H263">
        <v>0.14</v>
      </c>
      <c r="I263">
        <v>1</v>
      </c>
      <c r="J263">
        <v>2</v>
      </c>
      <c r="K263" t="str">
        <v>cpf</v>
      </c>
      <c r="L263">
        <v>0.9299999999999999</v>
      </c>
      <c r="M263">
        <v>1.8599999999999999</v>
      </c>
      <c r="P263" t="str">
        <v>Transferido</v>
      </c>
    </row>
    <row r="264">
      <c r="A264">
        <v>4</v>
      </c>
      <c r="B264">
        <v>45757</v>
      </c>
      <c r="C264" t="str">
        <v>Fone de ouvido inova FON-30063</v>
      </c>
      <c r="D264">
        <v>1</v>
      </c>
      <c r="E264" t="str">
        <v>Mae hugo</v>
      </c>
      <c r="G264">
        <v>8</v>
      </c>
      <c r="H264">
        <v>8</v>
      </c>
      <c r="I264">
        <v>15</v>
      </c>
      <c r="J264">
        <v>15</v>
      </c>
      <c r="K264" t="str">
        <v>cpf</v>
      </c>
      <c r="L264">
        <v>0.4666666666666667</v>
      </c>
      <c r="M264">
        <v>7</v>
      </c>
      <c r="P264" t="str">
        <v>Transferido</v>
      </c>
    </row>
    <row r="265">
      <c r="A265">
        <v>4</v>
      </c>
      <c r="B265">
        <v>45757</v>
      </c>
      <c r="C265" t="str">
        <v>switch 24 portas</v>
      </c>
      <c r="D265">
        <v>1</v>
      </c>
      <c r="E265" t="str">
        <v>raquel 604</v>
      </c>
      <c r="G265" t="str">
        <v>0</v>
      </c>
      <c r="H265">
        <v>0</v>
      </c>
      <c r="I265">
        <v>150</v>
      </c>
      <c r="J265">
        <v>150</v>
      </c>
      <c r="K265" t="str">
        <v>cpf</v>
      </c>
      <c r="L265">
        <v>1</v>
      </c>
      <c r="M265">
        <v>150</v>
      </c>
      <c r="P265" t="str">
        <v>Transferido</v>
      </c>
    </row>
    <row r="266">
      <c r="A266">
        <v>4</v>
      </c>
      <c r="B266">
        <v>45757</v>
      </c>
      <c r="C266" t="str">
        <v>lego pequeno</v>
      </c>
      <c r="D266">
        <v>2</v>
      </c>
      <c r="E266" t="str">
        <v>meninos</v>
      </c>
      <c r="G266">
        <v>2</v>
      </c>
      <c r="H266">
        <v>4</v>
      </c>
      <c r="I266">
        <v>5</v>
      </c>
      <c r="J266">
        <v>10</v>
      </c>
      <c r="K266" t="str">
        <v>cpf</v>
      </c>
      <c r="L266">
        <v>0.6</v>
      </c>
      <c r="M266">
        <v>6</v>
      </c>
      <c r="P266" t="str">
        <v>Transferido</v>
      </c>
    </row>
    <row r="267">
      <c r="A267">
        <v>4</v>
      </c>
      <c r="B267">
        <v>45757</v>
      </c>
      <c r="C267" t="str">
        <v>Pc dell completo ssd 240 monitor 20ppl</v>
      </c>
      <c r="D267">
        <v>1</v>
      </c>
      <c r="E267" t="str">
        <v xml:space="preserve">cliente Michael Moura </v>
      </c>
      <c r="G267" t="str">
        <v>0</v>
      </c>
      <c r="H267">
        <v>0</v>
      </c>
      <c r="I267">
        <v>300</v>
      </c>
      <c r="J267">
        <v>300</v>
      </c>
      <c r="K267" t="str">
        <v>cpf</v>
      </c>
      <c r="L267">
        <v>1</v>
      </c>
      <c r="M267">
        <v>300</v>
      </c>
      <c r="P267" t="str">
        <v>Transferido</v>
      </c>
    </row>
    <row r="268">
      <c r="A268">
        <v>4</v>
      </c>
      <c r="B268">
        <v>45758</v>
      </c>
      <c r="C268" t="str">
        <v>impressao preta</v>
      </c>
      <c r="D268">
        <v>1</v>
      </c>
      <c r="E268" t="str">
        <v>sonia</v>
      </c>
      <c r="G268">
        <v>0.07</v>
      </c>
      <c r="H268">
        <v>0.07</v>
      </c>
      <c r="I268">
        <v>1</v>
      </c>
      <c r="J268">
        <v>1</v>
      </c>
      <c r="K268" t="str">
        <v>cpf</v>
      </c>
      <c r="L268">
        <v>0.9299999999999999</v>
      </c>
      <c r="M268">
        <v>0.9299999999999999</v>
      </c>
      <c r="P268" t="str">
        <v>Transferido</v>
      </c>
    </row>
    <row r="269">
      <c r="A269">
        <v>4</v>
      </c>
      <c r="B269">
        <v>45758</v>
      </c>
      <c r="C269" t="str">
        <v>pelicula 3d</v>
      </c>
      <c r="D269">
        <v>1</v>
      </c>
      <c r="E269" t="str">
        <v>Karol G</v>
      </c>
      <c r="G269">
        <v>3</v>
      </c>
      <c r="H269">
        <v>3</v>
      </c>
      <c r="I269">
        <v>15</v>
      </c>
      <c r="J269">
        <v>15</v>
      </c>
      <c r="K269" t="str">
        <v>cpf</v>
      </c>
      <c r="L269">
        <v>0.8</v>
      </c>
      <c r="M269">
        <v>12</v>
      </c>
      <c r="O269">
        <v>15</v>
      </c>
      <c r="P269" t="str">
        <v>Transferido</v>
      </c>
    </row>
    <row r="270">
      <c r="A270">
        <v>4</v>
      </c>
      <c r="B270">
        <v>45758</v>
      </c>
      <c r="C270" t="str">
        <v>luvinha de dedo</v>
      </c>
      <c r="D270">
        <v>4</v>
      </c>
      <c r="E270" t="str">
        <v>Aleatorio</v>
      </c>
      <c r="G270" t="str">
        <v>0</v>
      </c>
      <c r="H270">
        <v>0</v>
      </c>
      <c r="I270">
        <v>5</v>
      </c>
      <c r="J270">
        <v>20</v>
      </c>
      <c r="K270" t="str">
        <v>cpf</v>
      </c>
      <c r="L270">
        <v>1</v>
      </c>
      <c r="M270">
        <v>20</v>
      </c>
      <c r="P270" t="str">
        <v>Transferido</v>
      </c>
    </row>
    <row r="271">
      <c r="A271">
        <v>4</v>
      </c>
      <c r="B271">
        <v>45758</v>
      </c>
      <c r="C271" t="str">
        <v>Isqueiro auto</v>
      </c>
      <c r="D271">
        <v>1</v>
      </c>
      <c r="E271" t="str">
        <v>Aleatorio</v>
      </c>
      <c r="G271">
        <v>0.8</v>
      </c>
      <c r="H271">
        <v>0.8</v>
      </c>
      <c r="I271">
        <v>5</v>
      </c>
      <c r="J271">
        <v>5</v>
      </c>
      <c r="K271" t="str">
        <v>cpf</v>
      </c>
      <c r="L271">
        <v>0.8400000000000001</v>
      </c>
      <c r="M271">
        <v>4.2</v>
      </c>
      <c r="P271" t="str">
        <v>Transferido</v>
      </c>
    </row>
    <row r="272">
      <c r="A272">
        <v>4</v>
      </c>
      <c r="B272">
        <v>45758</v>
      </c>
      <c r="C272" t="str">
        <v>Carregador lehmox 5.1 LE-82</v>
      </c>
      <c r="D272">
        <v>1</v>
      </c>
      <c r="E272" t="str">
        <v>remedio</v>
      </c>
      <c r="G272">
        <v>10</v>
      </c>
      <c r="H272">
        <v>10</v>
      </c>
      <c r="I272">
        <v>25</v>
      </c>
      <c r="J272">
        <v>25</v>
      </c>
      <c r="K272" t="str">
        <v>cpf</v>
      </c>
      <c r="L272">
        <v>0.6</v>
      </c>
      <c r="M272">
        <v>15</v>
      </c>
      <c r="P272" t="str">
        <v>Transferido</v>
      </c>
    </row>
    <row r="273">
      <c r="A273">
        <v>4</v>
      </c>
      <c r="B273">
        <v>45758</v>
      </c>
      <c r="C273" t="str">
        <v>lego pequeno Grande</v>
      </c>
      <c r="D273">
        <v>1</v>
      </c>
      <c r="E273" t="str">
        <v>meninos</v>
      </c>
      <c r="G273" t="str">
        <v>0</v>
      </c>
      <c r="H273">
        <v>0</v>
      </c>
      <c r="I273">
        <v>10</v>
      </c>
      <c r="J273">
        <v>10</v>
      </c>
      <c r="K273" t="str">
        <v>cpf</v>
      </c>
      <c r="L273">
        <v>1</v>
      </c>
      <c r="M273">
        <v>10</v>
      </c>
      <c r="P273" t="str">
        <v>Transferido</v>
      </c>
    </row>
    <row r="274">
      <c r="A274">
        <v>4</v>
      </c>
      <c r="B274">
        <v>45759</v>
      </c>
      <c r="C274" t="str">
        <v>Climatizador onistek</v>
      </c>
      <c r="D274">
        <v>1</v>
      </c>
      <c r="E274" t="str">
        <v>Magdar</v>
      </c>
      <c r="G274">
        <v>35</v>
      </c>
      <c r="H274">
        <v>35</v>
      </c>
      <c r="I274">
        <v>65</v>
      </c>
      <c r="J274">
        <v>65</v>
      </c>
      <c r="K274" t="str">
        <v>cpf</v>
      </c>
      <c r="L274">
        <v>0.46153846153846156</v>
      </c>
      <c r="M274">
        <v>30</v>
      </c>
      <c r="P274" t="str">
        <v>Transferido</v>
      </c>
    </row>
    <row r="275">
      <c r="A275">
        <v>4</v>
      </c>
      <c r="B275">
        <v>45759</v>
      </c>
      <c r="C275" t="str">
        <v>impressao preta</v>
      </c>
      <c r="D275">
        <v>4</v>
      </c>
      <c r="E275" t="str">
        <v>Aleatorio</v>
      </c>
      <c r="G275">
        <v>0.07</v>
      </c>
      <c r="H275">
        <v>0.28</v>
      </c>
      <c r="I275">
        <v>1</v>
      </c>
      <c r="J275">
        <v>4</v>
      </c>
      <c r="K275" t="str">
        <v>cpf</v>
      </c>
      <c r="L275">
        <v>0.9299999999999999</v>
      </c>
      <c r="M275">
        <v>3.7199999999999998</v>
      </c>
      <c r="P275" t="str">
        <v>Transferido</v>
      </c>
    </row>
    <row r="276">
      <c r="A276">
        <v>4</v>
      </c>
      <c r="B276">
        <v>45761</v>
      </c>
      <c r="C276" t="str">
        <v>impressao preta</v>
      </c>
      <c r="D276">
        <v>7</v>
      </c>
      <c r="E276" t="str">
        <v>Aleatorio</v>
      </c>
      <c r="G276">
        <v>0.07</v>
      </c>
      <c r="H276">
        <v>0.49000000000000005</v>
      </c>
      <c r="I276">
        <v>1</v>
      </c>
      <c r="J276">
        <v>7</v>
      </c>
      <c r="K276" t="str">
        <v>cpf</v>
      </c>
      <c r="L276">
        <v>0.9299999999999999</v>
      </c>
      <c r="M276">
        <v>6.51</v>
      </c>
      <c r="P276" t="str">
        <v>Transferido</v>
      </c>
    </row>
    <row r="277">
      <c r="A277">
        <v>4</v>
      </c>
      <c r="B277">
        <v>45762</v>
      </c>
      <c r="C277" t="str">
        <v>xerox preta</v>
      </c>
      <c r="D277">
        <v>1</v>
      </c>
      <c r="E277" t="str">
        <v>Aleatorio</v>
      </c>
      <c r="G277">
        <v>0.05</v>
      </c>
      <c r="H277">
        <v>0.05</v>
      </c>
      <c r="I277">
        <v>1</v>
      </c>
      <c r="J277">
        <v>1</v>
      </c>
      <c r="K277" t="str">
        <v>cpf</v>
      </c>
      <c r="L277">
        <v>0.95</v>
      </c>
      <c r="M277">
        <v>0.95</v>
      </c>
      <c r="P277" t="str">
        <v>Transferido</v>
      </c>
    </row>
    <row r="278">
      <c r="A278">
        <v>4</v>
      </c>
      <c r="B278">
        <v>45762</v>
      </c>
      <c r="C278" t="str">
        <v>Pc Lenovo i7 completo monitor 19ppl</v>
      </c>
      <c r="D278">
        <v>1</v>
      </c>
      <c r="E278" t="str">
        <v>MARCOS PORTELA</v>
      </c>
      <c r="G278" t="str">
        <v>0</v>
      </c>
      <c r="H278">
        <v>0</v>
      </c>
      <c r="I278">
        <v>200</v>
      </c>
      <c r="J278">
        <v>200</v>
      </c>
      <c r="K278" t="str">
        <v>cpf</v>
      </c>
      <c r="L278">
        <v>1</v>
      </c>
      <c r="M278">
        <v>200</v>
      </c>
      <c r="P278" t="str">
        <v>Transferido</v>
      </c>
    </row>
    <row r="279">
      <c r="A279">
        <v>4</v>
      </c>
      <c r="B279">
        <v>45763</v>
      </c>
      <c r="C279" t="str">
        <v>biscoito mae Grande</v>
      </c>
      <c r="D279">
        <v>4</v>
      </c>
      <c r="E279" t="str">
        <v>Aleatorio</v>
      </c>
      <c r="G279">
        <v>10</v>
      </c>
      <c r="H279">
        <v>40</v>
      </c>
      <c r="I279">
        <v>10</v>
      </c>
      <c r="J279">
        <v>40</v>
      </c>
      <c r="K279" t="str">
        <v>cpf</v>
      </c>
      <c r="L279">
        <v>0</v>
      </c>
      <c r="M279">
        <v>0</v>
      </c>
      <c r="P279" t="str">
        <v>Transferido</v>
      </c>
    </row>
    <row r="280">
      <c r="A280">
        <v>4</v>
      </c>
      <c r="B280">
        <v>45763</v>
      </c>
      <c r="C280" t="str">
        <v>biscoito mae Pequeno</v>
      </c>
      <c r="D280">
        <v>3</v>
      </c>
      <c r="E280" t="str">
        <v>Mae hugo</v>
      </c>
      <c r="G280" t="str">
        <v>0</v>
      </c>
      <c r="H280">
        <v>0</v>
      </c>
      <c r="I280">
        <v>5</v>
      </c>
      <c r="J280">
        <v>15</v>
      </c>
      <c r="K280" t="str">
        <v>cpf</v>
      </c>
      <c r="L280">
        <v>1</v>
      </c>
      <c r="M280">
        <v>15</v>
      </c>
      <c r="P280" t="str">
        <v>Transferido</v>
      </c>
    </row>
    <row r="281">
      <c r="A281">
        <v>4</v>
      </c>
      <c r="B281">
        <v>45763</v>
      </c>
      <c r="C281" t="str">
        <v>Carregador tipo C LE-484</v>
      </c>
      <c r="D281">
        <v>1</v>
      </c>
      <c r="E281" t="str">
        <v>lanchonete</v>
      </c>
      <c r="G281">
        <v>10</v>
      </c>
      <c r="H281">
        <v>10</v>
      </c>
      <c r="I281">
        <v>30</v>
      </c>
      <c r="J281">
        <v>30</v>
      </c>
      <c r="K281" t="str">
        <v>cpf</v>
      </c>
      <c r="L281">
        <v>0.6666666666666666</v>
      </c>
      <c r="M281">
        <v>20</v>
      </c>
      <c r="N281">
        <v>16</v>
      </c>
      <c r="O281">
        <v>14</v>
      </c>
      <c r="P281" t="str">
        <v>Transferido</v>
      </c>
    </row>
    <row r="282">
      <c r="A282">
        <v>4</v>
      </c>
      <c r="B282">
        <v>45763</v>
      </c>
      <c r="C282" t="str">
        <v>impressao preta</v>
      </c>
      <c r="D282">
        <v>11</v>
      </c>
      <c r="E282" t="str">
        <v>Aleatorio</v>
      </c>
      <c r="G282">
        <v>0.07</v>
      </c>
      <c r="H282">
        <v>0.77</v>
      </c>
      <c r="I282">
        <v>1</v>
      </c>
      <c r="J282">
        <v>11</v>
      </c>
      <c r="K282" t="str">
        <v>cpf</v>
      </c>
      <c r="L282">
        <v>0.93</v>
      </c>
      <c r="M282">
        <v>10.23</v>
      </c>
      <c r="P282" t="str">
        <v>Transferido</v>
      </c>
    </row>
    <row r="283">
      <c r="A283">
        <v>4</v>
      </c>
      <c r="B283">
        <v>45763</v>
      </c>
      <c r="C283" t="str">
        <v>impressao preta</v>
      </c>
      <c r="D283">
        <v>2</v>
      </c>
      <c r="E283" t="str">
        <v>sonia</v>
      </c>
      <c r="G283">
        <v>0.07</v>
      </c>
      <c r="H283">
        <v>0.14</v>
      </c>
      <c r="I283">
        <v>1</v>
      </c>
      <c r="J283">
        <v>2</v>
      </c>
      <c r="K283" t="str">
        <v>cpf</v>
      </c>
      <c r="L283">
        <v>0.9299999999999999</v>
      </c>
      <c r="M283">
        <v>1.8599999999999999</v>
      </c>
      <c r="P283" t="str">
        <v>Transferido</v>
      </c>
    </row>
    <row r="284">
      <c r="A284">
        <v>4</v>
      </c>
      <c r="B284">
        <v>45763</v>
      </c>
      <c r="C284" t="str">
        <v>biscoito mae Grande</v>
      </c>
      <c r="D284">
        <v>1</v>
      </c>
      <c r="E284" t="str">
        <v>Aleatorio</v>
      </c>
      <c r="G284">
        <v>10</v>
      </c>
      <c r="H284">
        <v>10</v>
      </c>
      <c r="I284">
        <v>10</v>
      </c>
      <c r="J284">
        <v>10</v>
      </c>
      <c r="K284" t="str">
        <v>cpf</v>
      </c>
      <c r="L284">
        <v>0</v>
      </c>
      <c r="M284">
        <v>0</v>
      </c>
      <c r="P284" t="str">
        <v>Transferido</v>
      </c>
    </row>
    <row r="285">
      <c r="A285">
        <v>4</v>
      </c>
      <c r="B285">
        <v>45764</v>
      </c>
      <c r="C285" t="str">
        <v>mouse b-max</v>
      </c>
      <c r="D285">
        <v>1</v>
      </c>
      <c r="E285" t="str">
        <v>Aleatorio</v>
      </c>
      <c r="G285">
        <v>5.5</v>
      </c>
      <c r="H285">
        <v>5.5</v>
      </c>
      <c r="I285">
        <v>10</v>
      </c>
      <c r="J285">
        <v>10</v>
      </c>
      <c r="K285" t="str">
        <v>cpf</v>
      </c>
      <c r="L285">
        <v>0.45</v>
      </c>
      <c r="M285">
        <v>4.5</v>
      </c>
      <c r="P285" t="str">
        <v>Transferido</v>
      </c>
    </row>
    <row r="286">
      <c r="A286">
        <v>4</v>
      </c>
      <c r="B286">
        <v>45764</v>
      </c>
      <c r="C286" t="str">
        <v>Fonte notebook grasep</v>
      </c>
      <c r="D286">
        <v>1</v>
      </c>
      <c r="E286" t="str">
        <v>Aleatorio</v>
      </c>
      <c r="G286">
        <v>32</v>
      </c>
      <c r="H286">
        <v>32</v>
      </c>
      <c r="I286">
        <v>65</v>
      </c>
      <c r="J286">
        <v>65</v>
      </c>
      <c r="K286" t="str">
        <v>cpf</v>
      </c>
      <c r="L286">
        <v>0.5076923076923077</v>
      </c>
      <c r="M286">
        <v>33</v>
      </c>
      <c r="P286" t="str">
        <v>Transferido</v>
      </c>
    </row>
    <row r="287">
      <c r="A287">
        <v>4</v>
      </c>
      <c r="B287">
        <v>45764</v>
      </c>
      <c r="C287" t="str">
        <v>impressao preta</v>
      </c>
      <c r="D287">
        <v>2</v>
      </c>
      <c r="E287" t="str">
        <v>Luna otica</v>
      </c>
      <c r="G287">
        <v>0.07</v>
      </c>
      <c r="H287">
        <v>0.14</v>
      </c>
      <c r="I287">
        <v>1</v>
      </c>
      <c r="J287">
        <v>2</v>
      </c>
      <c r="K287" t="str">
        <v>cpf</v>
      </c>
      <c r="L287">
        <v>0.9299999999999999</v>
      </c>
      <c r="M287">
        <v>1.8599999999999999</v>
      </c>
      <c r="P287" t="str">
        <v>Transferido</v>
      </c>
    </row>
    <row r="288">
      <c r="A288">
        <v>4</v>
      </c>
      <c r="B288">
        <v>45764</v>
      </c>
      <c r="C288" t="str">
        <v>kit chaves 6024A</v>
      </c>
      <c r="D288">
        <v>1</v>
      </c>
      <c r="E288" t="str">
        <v>Luna otica</v>
      </c>
      <c r="G288">
        <v>10</v>
      </c>
      <c r="H288">
        <v>10</v>
      </c>
      <c r="I288">
        <v>20</v>
      </c>
      <c r="J288">
        <v>20</v>
      </c>
      <c r="K288" t="str">
        <v>cpf</v>
      </c>
      <c r="L288">
        <v>0.5</v>
      </c>
      <c r="M288">
        <v>10</v>
      </c>
      <c r="P288" t="str">
        <v>Transferido</v>
      </c>
    </row>
    <row r="289">
      <c r="A289">
        <v>4</v>
      </c>
      <c r="B289">
        <v>45766</v>
      </c>
      <c r="C289" t="str">
        <v>xerox preta</v>
      </c>
      <c r="D289">
        <v>1</v>
      </c>
      <c r="E289" t="str">
        <v>Aleatorio</v>
      </c>
      <c r="G289">
        <v>0.05</v>
      </c>
      <c r="H289">
        <v>0.05</v>
      </c>
      <c r="I289">
        <v>1</v>
      </c>
      <c r="J289">
        <v>1</v>
      </c>
      <c r="K289" t="str">
        <v>cpf</v>
      </c>
      <c r="L289">
        <v>0.95</v>
      </c>
      <c r="M289">
        <v>0.95</v>
      </c>
      <c r="P289" t="str">
        <v>Transferido</v>
      </c>
    </row>
    <row r="290">
      <c r="A290">
        <v>4</v>
      </c>
      <c r="B290">
        <v>45766</v>
      </c>
      <c r="C290" t="str">
        <v>lego pequeno</v>
      </c>
      <c r="D290">
        <v>4</v>
      </c>
      <c r="E290" t="str">
        <v>Cliente Dayane Evangelista</v>
      </c>
      <c r="G290">
        <v>2</v>
      </c>
      <c r="H290">
        <v>8</v>
      </c>
      <c r="I290">
        <v>5</v>
      </c>
      <c r="J290">
        <v>20</v>
      </c>
      <c r="K290" t="str">
        <v>cpf</v>
      </c>
      <c r="L290">
        <v>0.6</v>
      </c>
      <c r="M290">
        <v>12</v>
      </c>
      <c r="P290" t="str">
        <v>Transferido</v>
      </c>
    </row>
    <row r="291">
      <c r="A291">
        <v>4</v>
      </c>
      <c r="B291">
        <v>45766</v>
      </c>
      <c r="C291" t="str">
        <v>impressao preta</v>
      </c>
      <c r="D291">
        <v>44</v>
      </c>
      <c r="E291" t="str">
        <v>Cliente Dayane Evangelista</v>
      </c>
      <c r="G291">
        <v>0.07</v>
      </c>
      <c r="H291">
        <v>3.08</v>
      </c>
      <c r="I291">
        <v>0.5</v>
      </c>
      <c r="J291">
        <v>22</v>
      </c>
      <c r="K291" t="str">
        <v>cpf</v>
      </c>
      <c r="L291">
        <v>0.8600000000000001</v>
      </c>
      <c r="M291">
        <v>18.92</v>
      </c>
      <c r="P291" t="str">
        <v>Transferido</v>
      </c>
    </row>
    <row r="292">
      <c r="A292">
        <v>4</v>
      </c>
      <c r="B292">
        <v>45766</v>
      </c>
      <c r="C292" t="str">
        <v>Máquina De Cabelo Dragão</v>
      </c>
      <c r="D292">
        <v>1</v>
      </c>
      <c r="E292" t="str">
        <v>Cliente Jeisson Máquina De Cabelo</v>
      </c>
      <c r="G292">
        <v>18</v>
      </c>
      <c r="H292">
        <v>18</v>
      </c>
      <c r="I292">
        <v>30</v>
      </c>
      <c r="J292">
        <v>30</v>
      </c>
      <c r="K292" t="str">
        <v>cpf</v>
      </c>
      <c r="L292">
        <v>0.4</v>
      </c>
      <c r="M292">
        <v>12</v>
      </c>
      <c r="P292" t="str">
        <v>Transferido</v>
      </c>
    </row>
    <row r="293">
      <c r="A293">
        <v>4</v>
      </c>
      <c r="B293">
        <v>45766</v>
      </c>
      <c r="C293" t="str">
        <v>impressao preta</v>
      </c>
      <c r="D293">
        <v>1</v>
      </c>
      <c r="E293" t="str">
        <v>senhor loja</v>
      </c>
      <c r="G293">
        <v>0.07</v>
      </c>
      <c r="H293">
        <v>0.07</v>
      </c>
      <c r="I293">
        <v>1</v>
      </c>
      <c r="J293">
        <v>1</v>
      </c>
      <c r="K293" t="str">
        <v>cpf</v>
      </c>
      <c r="L293">
        <v>0.9299999999999999</v>
      </c>
      <c r="M293">
        <v>0.9299999999999999</v>
      </c>
      <c r="P293" t="str">
        <v>Transferido</v>
      </c>
    </row>
    <row r="294">
      <c r="A294">
        <v>4</v>
      </c>
      <c r="B294">
        <v>45766</v>
      </c>
      <c r="C294" t="str">
        <v>biscoito mae Grande</v>
      </c>
      <c r="D294">
        <v>3</v>
      </c>
      <c r="E294" t="str">
        <v>Mae hugo</v>
      </c>
      <c r="G294">
        <v>10</v>
      </c>
      <c r="H294">
        <v>30</v>
      </c>
      <c r="I294">
        <v>10</v>
      </c>
      <c r="J294">
        <v>30</v>
      </c>
      <c r="K294" t="str">
        <v>cpf</v>
      </c>
      <c r="L294">
        <v>0</v>
      </c>
      <c r="M294">
        <v>0</v>
      </c>
      <c r="P294" t="str">
        <v>Transferido</v>
      </c>
    </row>
    <row r="295">
      <c r="A295">
        <v>4</v>
      </c>
      <c r="B295">
        <v>45769</v>
      </c>
      <c r="C295" t="str">
        <v>Amendoin doce</v>
      </c>
      <c r="D295">
        <v>1</v>
      </c>
      <c r="E295" t="str">
        <v>remedio</v>
      </c>
      <c r="G295">
        <v>5</v>
      </c>
      <c r="H295">
        <v>5</v>
      </c>
      <c r="I295">
        <v>5</v>
      </c>
      <c r="J295">
        <v>5</v>
      </c>
      <c r="K295" t="str">
        <v>cpf</v>
      </c>
      <c r="L295">
        <v>0</v>
      </c>
      <c r="M295">
        <v>0</v>
      </c>
      <c r="O295">
        <v>5</v>
      </c>
      <c r="P295" t="str">
        <v>Transferido</v>
      </c>
    </row>
    <row r="296">
      <c r="A296">
        <v>4</v>
      </c>
      <c r="B296">
        <v>45769</v>
      </c>
      <c r="C296" t="str">
        <v>Carregador Completo Spartan 3 V8 Cw-Xg20-V8</v>
      </c>
      <c r="D296">
        <v>1</v>
      </c>
      <c r="E296" t="str">
        <v>Luna otica</v>
      </c>
      <c r="G296">
        <v>10</v>
      </c>
      <c r="H296">
        <v>10</v>
      </c>
      <c r="I296">
        <v>20</v>
      </c>
      <c r="J296">
        <v>20</v>
      </c>
      <c r="K296" t="str">
        <v>cpf</v>
      </c>
      <c r="L296">
        <v>0.5</v>
      </c>
      <c r="M296">
        <v>10</v>
      </c>
      <c r="O296">
        <v>20</v>
      </c>
      <c r="P296" t="str">
        <v>Transferido</v>
      </c>
    </row>
    <row r="297">
      <c r="A297">
        <v>4</v>
      </c>
      <c r="B297">
        <v>45769</v>
      </c>
      <c r="C297" t="str">
        <v>biscoito mae Grande</v>
      </c>
      <c r="D297">
        <v>1</v>
      </c>
      <c r="E297" t="str">
        <v>Luna otica</v>
      </c>
      <c r="G297">
        <v>10</v>
      </c>
      <c r="H297">
        <v>10</v>
      </c>
      <c r="I297">
        <v>10</v>
      </c>
      <c r="J297">
        <v>10</v>
      </c>
      <c r="K297" t="str">
        <v>cpf</v>
      </c>
      <c r="L297">
        <v>0</v>
      </c>
      <c r="M297">
        <v>0</v>
      </c>
      <c r="O297">
        <v>10</v>
      </c>
      <c r="P297" t="str">
        <v>Transferido</v>
      </c>
    </row>
    <row r="298">
      <c r="A298">
        <v>4</v>
      </c>
      <c r="B298">
        <v>45769</v>
      </c>
      <c r="C298" t="str">
        <v>biscoito mae Grande</v>
      </c>
      <c r="D298">
        <v>1</v>
      </c>
      <c r="E298" t="str">
        <v>Magdar</v>
      </c>
      <c r="G298">
        <v>10</v>
      </c>
      <c r="H298">
        <v>10</v>
      </c>
      <c r="I298">
        <v>10</v>
      </c>
      <c r="J298">
        <v>10</v>
      </c>
      <c r="K298" t="str">
        <v>cpf</v>
      </c>
      <c r="L298">
        <v>0</v>
      </c>
      <c r="M298">
        <v>0</v>
      </c>
      <c r="P298" t="str">
        <v>Transferido</v>
      </c>
    </row>
    <row r="299">
      <c r="A299">
        <v>4</v>
      </c>
      <c r="B299">
        <v>45769</v>
      </c>
      <c r="C299" t="str">
        <v>biscoito mae Grande</v>
      </c>
      <c r="D299">
        <v>1</v>
      </c>
      <c r="E299" t="str">
        <v>Helena loja</v>
      </c>
      <c r="G299">
        <v>10</v>
      </c>
      <c r="H299">
        <v>10</v>
      </c>
      <c r="I299">
        <v>10</v>
      </c>
      <c r="J299">
        <v>10</v>
      </c>
      <c r="K299" t="str">
        <v>cpf</v>
      </c>
      <c r="L299">
        <v>0</v>
      </c>
      <c r="M299">
        <v>0</v>
      </c>
      <c r="O299">
        <v>10</v>
      </c>
      <c r="P299" t="str">
        <v>Transferido</v>
      </c>
    </row>
    <row r="300">
      <c r="A300">
        <v>4</v>
      </c>
      <c r="B300">
        <v>45769</v>
      </c>
      <c r="C300" t="str">
        <v>Amendoin doce</v>
      </c>
      <c r="D300">
        <v>1</v>
      </c>
      <c r="E300" t="str">
        <v>Helena loja</v>
      </c>
      <c r="G300">
        <v>5</v>
      </c>
      <c r="H300">
        <v>5</v>
      </c>
      <c r="I300">
        <v>5</v>
      </c>
      <c r="J300">
        <v>5</v>
      </c>
      <c r="K300" t="str">
        <v>cpf</v>
      </c>
      <c r="L300">
        <v>0</v>
      </c>
      <c r="M300">
        <v>0</v>
      </c>
      <c r="O300">
        <v>5</v>
      </c>
      <c r="P300" t="str">
        <v>Transferido</v>
      </c>
    </row>
    <row r="301">
      <c r="A301">
        <v>4</v>
      </c>
      <c r="B301">
        <v>45769</v>
      </c>
      <c r="C301" t="str">
        <v>biscoito mae Grande</v>
      </c>
      <c r="D301">
        <v>1</v>
      </c>
      <c r="E301" t="str">
        <v>francisco chaveiro</v>
      </c>
      <c r="G301">
        <v>10</v>
      </c>
      <c r="H301">
        <v>10</v>
      </c>
      <c r="I301">
        <v>10</v>
      </c>
      <c r="J301">
        <v>10</v>
      </c>
      <c r="K301" t="str">
        <v>cpf</v>
      </c>
      <c r="L301">
        <v>0</v>
      </c>
      <c r="M301">
        <v>0</v>
      </c>
      <c r="P301" t="str">
        <v>Transferido</v>
      </c>
    </row>
    <row r="302">
      <c r="A302">
        <v>4</v>
      </c>
      <c r="B302">
        <v>45770</v>
      </c>
      <c r="C302" t="str">
        <v>pelicula 3d</v>
      </c>
      <c r="D302">
        <v>1</v>
      </c>
      <c r="E302" t="str">
        <v>Aleatorio</v>
      </c>
      <c r="G302">
        <v>3</v>
      </c>
      <c r="H302">
        <v>3</v>
      </c>
      <c r="I302">
        <v>15</v>
      </c>
      <c r="J302">
        <v>15</v>
      </c>
      <c r="K302" t="str">
        <v>cpf</v>
      </c>
      <c r="L302">
        <v>0.8</v>
      </c>
      <c r="M302">
        <v>12</v>
      </c>
      <c r="P302" t="str">
        <v>Transferido</v>
      </c>
    </row>
    <row r="303">
      <c r="A303">
        <v>4</v>
      </c>
      <c r="B303">
        <v>45770</v>
      </c>
      <c r="C303" t="str">
        <v>Jogos PS2</v>
      </c>
      <c r="D303">
        <v>3</v>
      </c>
      <c r="E303" t="str">
        <v>Aleatorio</v>
      </c>
      <c r="G303">
        <v>2.5</v>
      </c>
      <c r="H303">
        <v>7.5</v>
      </c>
      <c r="I303">
        <v>5</v>
      </c>
      <c r="J303">
        <v>15</v>
      </c>
      <c r="K303" t="str">
        <v>cpf</v>
      </c>
      <c r="L303">
        <v>0.5</v>
      </c>
      <c r="M303">
        <v>7.5</v>
      </c>
      <c r="P303" t="str">
        <v>Transferido</v>
      </c>
    </row>
    <row r="304">
      <c r="A304">
        <v>4</v>
      </c>
      <c r="B304">
        <v>45770</v>
      </c>
      <c r="C304" t="str">
        <v>Chip normal</v>
      </c>
      <c r="D304">
        <v>1</v>
      </c>
      <c r="E304" t="str">
        <v>Aleatorio</v>
      </c>
      <c r="G304">
        <v>10</v>
      </c>
      <c r="H304">
        <v>10</v>
      </c>
      <c r="I304">
        <v>15</v>
      </c>
      <c r="J304">
        <v>15</v>
      </c>
      <c r="K304" t="str">
        <v>cpf</v>
      </c>
      <c r="L304">
        <v>0.3333333333333333</v>
      </c>
      <c r="M304">
        <v>5</v>
      </c>
      <c r="P304" t="str">
        <v>Transferido</v>
      </c>
    </row>
    <row r="305">
      <c r="A305">
        <v>4</v>
      </c>
      <c r="B305">
        <v>45770</v>
      </c>
      <c r="C305" t="str">
        <v>xerox preta</v>
      </c>
      <c r="D305">
        <v>1</v>
      </c>
      <c r="E305" t="str">
        <v>Aleatorio</v>
      </c>
      <c r="G305">
        <v>0.05</v>
      </c>
      <c r="H305">
        <v>0.05</v>
      </c>
      <c r="I305">
        <v>1</v>
      </c>
      <c r="J305">
        <v>1</v>
      </c>
      <c r="K305" t="str">
        <v>cpf</v>
      </c>
      <c r="L305">
        <v>0.95</v>
      </c>
      <c r="M305">
        <v>0.95</v>
      </c>
      <c r="P305" t="str">
        <v>Transferido</v>
      </c>
    </row>
    <row r="306">
      <c r="A306">
        <v>4</v>
      </c>
      <c r="B306">
        <v>45770</v>
      </c>
      <c r="C306" t="str">
        <v>impressao preta</v>
      </c>
      <c r="D306">
        <v>97</v>
      </c>
      <c r="E306" t="str">
        <v>Aleatorio</v>
      </c>
      <c r="G306">
        <v>0.07</v>
      </c>
      <c r="H306">
        <v>6.790000000000001</v>
      </c>
      <c r="I306">
        <v>0.5</v>
      </c>
      <c r="J306">
        <v>48.5</v>
      </c>
      <c r="K306" t="str">
        <v>cpf</v>
      </c>
      <c r="L306">
        <v>0.86</v>
      </c>
      <c r="M306">
        <v>41.71</v>
      </c>
      <c r="P306" t="str">
        <v>Transferido</v>
      </c>
    </row>
    <row r="307">
      <c r="A307">
        <v>4</v>
      </c>
      <c r="B307">
        <v>45770</v>
      </c>
      <c r="C307" t="str">
        <v>Gravação de musica</v>
      </c>
      <c r="D307">
        <v>1</v>
      </c>
      <c r="E307" t="str">
        <v>Aleatorio</v>
      </c>
      <c r="G307">
        <v>0</v>
      </c>
      <c r="H307">
        <v>0</v>
      </c>
      <c r="I307">
        <v>10</v>
      </c>
      <c r="J307">
        <v>10</v>
      </c>
      <c r="K307" t="str">
        <v>cpf</v>
      </c>
      <c r="L307">
        <v>1</v>
      </c>
      <c r="M307">
        <v>10</v>
      </c>
      <c r="P307" t="str">
        <v>Transferido</v>
      </c>
    </row>
    <row r="308">
      <c r="A308">
        <v>4</v>
      </c>
      <c r="B308">
        <v>45770</v>
      </c>
      <c r="C308" t="str">
        <v>Fone Fon30024 Inova</v>
      </c>
      <c r="D308">
        <v>1</v>
      </c>
      <c r="E308" t="str">
        <v>Aleatorio</v>
      </c>
      <c r="G308">
        <v>8</v>
      </c>
      <c r="H308">
        <v>8</v>
      </c>
      <c r="I308">
        <v>20</v>
      </c>
      <c r="J308">
        <v>20</v>
      </c>
      <c r="K308" t="str">
        <v>cpf</v>
      </c>
      <c r="L308">
        <v>0.6</v>
      </c>
      <c r="M308">
        <v>12</v>
      </c>
      <c r="P308" t="str">
        <v>Transferido</v>
      </c>
    </row>
    <row r="309">
      <c r="A309">
        <v>4</v>
      </c>
      <c r="B309">
        <v>45770</v>
      </c>
      <c r="C309" t="str">
        <v>manutençao</v>
      </c>
      <c r="D309">
        <v>1</v>
      </c>
      <c r="E309" t="str">
        <v>Colegio 604</v>
      </c>
      <c r="G309" t="str">
        <v>0</v>
      </c>
      <c r="H309">
        <v>0</v>
      </c>
      <c r="I309">
        <v>2020</v>
      </c>
      <c r="J309">
        <v>2020</v>
      </c>
      <c r="K309" t="str">
        <v>cpf</v>
      </c>
      <c r="L309">
        <v>1</v>
      </c>
      <c r="M309">
        <v>2020</v>
      </c>
      <c r="O309">
        <v>2020</v>
      </c>
      <c r="P309" t="str">
        <v>Transferido</v>
      </c>
    </row>
    <row r="310">
      <c r="A310">
        <v>4</v>
      </c>
      <c r="B310">
        <v>45770</v>
      </c>
      <c r="C310" t="str">
        <v>biscoito mae Grande</v>
      </c>
      <c r="D310">
        <v>2</v>
      </c>
      <c r="E310" t="str">
        <v>Mae hugo</v>
      </c>
      <c r="G310">
        <v>10</v>
      </c>
      <c r="H310">
        <v>20</v>
      </c>
      <c r="I310">
        <v>10</v>
      </c>
      <c r="J310">
        <v>20</v>
      </c>
      <c r="K310" t="str">
        <v>cpf</v>
      </c>
      <c r="L310">
        <v>0</v>
      </c>
      <c r="M310">
        <v>0</v>
      </c>
      <c r="O310">
        <v>20</v>
      </c>
      <c r="P310" t="str">
        <v>Transferido</v>
      </c>
    </row>
    <row r="311">
      <c r="A311">
        <v>4</v>
      </c>
      <c r="B311">
        <v>45770</v>
      </c>
      <c r="C311" t="str">
        <v>biscoito mae Grande</v>
      </c>
      <c r="D311">
        <v>1</v>
      </c>
      <c r="E311" t="str">
        <v>lanchonete</v>
      </c>
      <c r="G311">
        <v>10</v>
      </c>
      <c r="H311">
        <v>10</v>
      </c>
      <c r="I311">
        <v>10</v>
      </c>
      <c r="J311">
        <v>10</v>
      </c>
      <c r="K311" t="str">
        <v>cpf</v>
      </c>
      <c r="L311">
        <v>0</v>
      </c>
      <c r="M311">
        <v>0</v>
      </c>
      <c r="O311">
        <v>10</v>
      </c>
      <c r="P311" t="str">
        <v>Transferido</v>
      </c>
    </row>
    <row r="312">
      <c r="A312">
        <v>4</v>
      </c>
      <c r="B312">
        <v>45770</v>
      </c>
      <c r="C312" t="str">
        <v>impressao preta</v>
      </c>
      <c r="D312">
        <v>1</v>
      </c>
      <c r="E312" t="str">
        <v>Aleatorio</v>
      </c>
      <c r="G312">
        <v>0.07</v>
      </c>
      <c r="H312">
        <v>0.07</v>
      </c>
      <c r="I312">
        <v>1</v>
      </c>
      <c r="J312">
        <v>1</v>
      </c>
      <c r="K312" t="str">
        <v>cpf</v>
      </c>
      <c r="L312">
        <v>0.9299999999999999</v>
      </c>
      <c r="M312">
        <v>0.9299999999999999</v>
      </c>
      <c r="P312" t="str">
        <v>Transferido</v>
      </c>
    </row>
    <row r="313">
      <c r="A313">
        <v>4</v>
      </c>
      <c r="B313">
        <v>45770</v>
      </c>
      <c r="C313" t="str">
        <v>unitv v10</v>
      </c>
      <c r="D313">
        <v>1</v>
      </c>
      <c r="E313" t="str">
        <v>Aleatorio</v>
      </c>
      <c r="G313">
        <v>270</v>
      </c>
      <c r="H313">
        <v>270</v>
      </c>
      <c r="I313">
        <v>400</v>
      </c>
      <c r="J313">
        <v>400</v>
      </c>
      <c r="K313" t="str">
        <v>cpf</v>
      </c>
      <c r="L313">
        <v>0.325</v>
      </c>
      <c r="M313">
        <v>130</v>
      </c>
      <c r="P313" t="str">
        <v>Transferido</v>
      </c>
    </row>
    <row r="314">
      <c r="A314">
        <v>4</v>
      </c>
      <c r="B314">
        <v>45770</v>
      </c>
      <c r="C314" t="str">
        <v>biscoito mae Grande</v>
      </c>
      <c r="D314">
        <v>2</v>
      </c>
      <c r="E314" t="str">
        <v>francisca lanchonete</v>
      </c>
      <c r="G314">
        <v>10</v>
      </c>
      <c r="H314">
        <v>20</v>
      </c>
      <c r="I314">
        <v>7.5</v>
      </c>
      <c r="J314">
        <v>15</v>
      </c>
      <c r="K314" t="str">
        <v>cpf</v>
      </c>
      <c r="L314">
        <v>0.6666666666666666</v>
      </c>
      <c r="M314">
        <v>10</v>
      </c>
      <c r="O314">
        <v>15</v>
      </c>
      <c r="P314" t="str">
        <v>Transferido</v>
      </c>
    </row>
    <row r="315">
      <c r="A315">
        <v>4</v>
      </c>
      <c r="B315">
        <v>45770</v>
      </c>
      <c r="C315" t="str">
        <v>Amendoin doce</v>
      </c>
      <c r="D315">
        <v>1</v>
      </c>
      <c r="E315" t="str">
        <v>francisca lanchonete</v>
      </c>
      <c r="G315">
        <v>5</v>
      </c>
      <c r="H315">
        <v>5</v>
      </c>
      <c r="I315">
        <v>3</v>
      </c>
      <c r="J315">
        <v>3</v>
      </c>
      <c r="K315" t="str">
        <v>cpf</v>
      </c>
      <c r="L315">
        <v>1.6666666666666667</v>
      </c>
      <c r="M315">
        <v>5</v>
      </c>
      <c r="O315">
        <v>3</v>
      </c>
      <c r="P315" t="str">
        <v>Transferido</v>
      </c>
    </row>
    <row r="316">
      <c r="A316">
        <v>4</v>
      </c>
      <c r="B316">
        <v>45770</v>
      </c>
      <c r="C316" t="str">
        <v>Globo de luz  sem controle</v>
      </c>
      <c r="D316">
        <v>2</v>
      </c>
      <c r="E316" t="str">
        <v>Cliente Manoel G Sousa</v>
      </c>
      <c r="G316">
        <v>30</v>
      </c>
      <c r="H316">
        <v>60</v>
      </c>
      <c r="I316">
        <v>55</v>
      </c>
      <c r="J316">
        <v>110</v>
      </c>
      <c r="K316" t="str">
        <v>cpf</v>
      </c>
      <c r="L316">
        <v>0.45454545454545453</v>
      </c>
      <c r="M316">
        <v>50</v>
      </c>
      <c r="P316" t="str">
        <v>Transferido</v>
      </c>
    </row>
    <row r="317">
      <c r="A317">
        <v>4</v>
      </c>
      <c r="B317">
        <v>45770</v>
      </c>
      <c r="C317" t="str">
        <v>impressao preta</v>
      </c>
      <c r="D317">
        <v>4</v>
      </c>
      <c r="E317" t="str">
        <v>Aleatorio</v>
      </c>
      <c r="G317">
        <v>0.07</v>
      </c>
      <c r="H317">
        <v>0.28</v>
      </c>
      <c r="I317">
        <v>1</v>
      </c>
      <c r="J317">
        <v>4</v>
      </c>
      <c r="K317" t="str">
        <v>cpf</v>
      </c>
      <c r="L317">
        <v>0.9299999999999999</v>
      </c>
      <c r="M317">
        <v>3.7199999999999998</v>
      </c>
      <c r="P317" t="str">
        <v>Transferido</v>
      </c>
    </row>
    <row r="318">
      <c r="A318">
        <v>4</v>
      </c>
      <c r="B318">
        <v>45773</v>
      </c>
      <c r="C318" t="str">
        <v>taser azul</v>
      </c>
      <c r="D318">
        <v>1</v>
      </c>
      <c r="E318" t="str">
        <v>Aleatorio</v>
      </c>
      <c r="G318" t="str">
        <v>0</v>
      </c>
      <c r="H318">
        <v>0</v>
      </c>
      <c r="I318">
        <v>80</v>
      </c>
      <c r="J318">
        <v>80</v>
      </c>
      <c r="K318" t="str">
        <v>cpf</v>
      </c>
      <c r="L318">
        <v>1</v>
      </c>
      <c r="M318">
        <v>80</v>
      </c>
      <c r="P318" t="str">
        <v>Transferido</v>
      </c>
    </row>
    <row r="319">
      <c r="A319">
        <v>4</v>
      </c>
      <c r="B319">
        <v>45773</v>
      </c>
      <c r="C319" t="str">
        <v>cabo tipo c</v>
      </c>
      <c r="D319">
        <v>1</v>
      </c>
      <c r="E319" t="str">
        <v>Aleatorio</v>
      </c>
      <c r="G319" t="str">
        <v>0</v>
      </c>
      <c r="H319">
        <v>0</v>
      </c>
      <c r="I319">
        <v>10</v>
      </c>
      <c r="J319">
        <v>10</v>
      </c>
      <c r="K319" t="str">
        <v>cpf</v>
      </c>
      <c r="L319">
        <v>1</v>
      </c>
      <c r="M319">
        <v>10</v>
      </c>
      <c r="P319" t="str">
        <v>Transferido</v>
      </c>
    </row>
    <row r="320">
      <c r="A320">
        <v>4</v>
      </c>
      <c r="B320">
        <v>45775</v>
      </c>
      <c r="C320" t="str">
        <v>impressao preta</v>
      </c>
      <c r="D320">
        <v>1</v>
      </c>
      <c r="E320" t="str">
        <v>Aleatorio</v>
      </c>
      <c r="G320">
        <v>0.07</v>
      </c>
      <c r="H320">
        <v>0.07</v>
      </c>
      <c r="I320">
        <v>1</v>
      </c>
      <c r="J320">
        <v>1</v>
      </c>
      <c r="K320" t="str">
        <v>cpf</v>
      </c>
      <c r="L320">
        <v>0.9299999999999999</v>
      </c>
      <c r="M320">
        <v>0.9299999999999999</v>
      </c>
      <c r="P320" t="str">
        <v>Transferido</v>
      </c>
    </row>
    <row r="321">
      <c r="A321">
        <v>4</v>
      </c>
      <c r="B321">
        <v>45775</v>
      </c>
      <c r="C321" t="str">
        <v>Cooler Fan G-VR332</v>
      </c>
      <c r="D321">
        <v>3</v>
      </c>
      <c r="E321" t="str">
        <v>brunno irmao</v>
      </c>
      <c r="G321">
        <v>17</v>
      </c>
      <c r="H321">
        <v>51</v>
      </c>
      <c r="I321">
        <v>20</v>
      </c>
      <c r="J321">
        <v>60</v>
      </c>
      <c r="K321" t="str">
        <v>cpf</v>
      </c>
      <c r="L321">
        <v>0.15</v>
      </c>
      <c r="M321">
        <v>9</v>
      </c>
      <c r="P321" t="str">
        <v>Transferido</v>
      </c>
    </row>
    <row r="322">
      <c r="A322">
        <v>4</v>
      </c>
      <c r="B322">
        <v>45775</v>
      </c>
      <c r="C322" t="str">
        <v>manutençao</v>
      </c>
      <c r="D322">
        <v>1</v>
      </c>
      <c r="E322" t="str">
        <v>brunno irmao</v>
      </c>
      <c r="G322" t="str">
        <v>0</v>
      </c>
      <c r="H322">
        <v>0</v>
      </c>
      <c r="I322">
        <v>50</v>
      </c>
      <c r="J322">
        <v>50</v>
      </c>
      <c r="K322" t="str">
        <v>cpf</v>
      </c>
      <c r="L322">
        <v>1</v>
      </c>
      <c r="M322">
        <v>50</v>
      </c>
      <c r="P322" t="str">
        <v>Transferido</v>
      </c>
    </row>
    <row r="323">
      <c r="A323">
        <v>4</v>
      </c>
      <c r="B323">
        <v>45775</v>
      </c>
      <c r="C323" t="str">
        <v>impressao preta</v>
      </c>
      <c r="D323">
        <v>2</v>
      </c>
      <c r="E323" t="str">
        <v>Aleatorio</v>
      </c>
      <c r="G323">
        <v>0.07</v>
      </c>
      <c r="H323">
        <v>0.14</v>
      </c>
      <c r="I323">
        <v>1</v>
      </c>
      <c r="J323">
        <v>2</v>
      </c>
      <c r="K323" t="str">
        <v>cpf</v>
      </c>
      <c r="L323">
        <v>0.9299999999999999</v>
      </c>
      <c r="M323">
        <v>1.8599999999999999</v>
      </c>
      <c r="P323" t="str">
        <v>Transferido</v>
      </c>
    </row>
    <row r="324">
      <c r="A324">
        <v>4</v>
      </c>
      <c r="B324">
        <v>45775</v>
      </c>
      <c r="C324" t="str">
        <v>Isqueiro auto</v>
      </c>
      <c r="D324">
        <v>1</v>
      </c>
      <c r="E324" t="str">
        <v>Aleatorio</v>
      </c>
      <c r="G324">
        <v>0.8</v>
      </c>
      <c r="H324">
        <v>0.8</v>
      </c>
      <c r="I324">
        <v>5</v>
      </c>
      <c r="J324">
        <v>5</v>
      </c>
      <c r="K324" t="str">
        <v>cpf</v>
      </c>
      <c r="L324">
        <v>0.8400000000000001</v>
      </c>
      <c r="M324">
        <v>4.2</v>
      </c>
      <c r="P324" t="str">
        <v>Transferido</v>
      </c>
    </row>
    <row r="325">
      <c r="A325">
        <v>4</v>
      </c>
      <c r="B325">
        <v>45776</v>
      </c>
      <c r="C325" t="str">
        <v>Serviço Aleatorio</v>
      </c>
      <c r="D325">
        <v>1</v>
      </c>
      <c r="E325" t="str">
        <v>Aleatorio</v>
      </c>
      <c r="G325">
        <v>0</v>
      </c>
      <c r="H325">
        <v>0</v>
      </c>
      <c r="I325">
        <v>5</v>
      </c>
      <c r="J325">
        <v>5</v>
      </c>
      <c r="K325" t="str">
        <v>cpf</v>
      </c>
      <c r="L325">
        <v>1</v>
      </c>
      <c r="M325">
        <v>5</v>
      </c>
      <c r="P325" t="str">
        <v>Transferido</v>
      </c>
    </row>
    <row r="326">
      <c r="A326">
        <v>4</v>
      </c>
      <c r="B326">
        <v>45776</v>
      </c>
      <c r="C326" t="str">
        <v>amassador de alhos</v>
      </c>
      <c r="D326">
        <v>1</v>
      </c>
      <c r="E326" t="str">
        <v>Aleatorio</v>
      </c>
      <c r="G326" t="str">
        <v>0</v>
      </c>
      <c r="H326">
        <v>0</v>
      </c>
      <c r="I326">
        <v>15</v>
      </c>
      <c r="J326">
        <v>15</v>
      </c>
      <c r="K326" t="str">
        <v>cpf</v>
      </c>
      <c r="L326">
        <v>1</v>
      </c>
      <c r="M326">
        <v>15</v>
      </c>
      <c r="P326" t="str">
        <v>Transferido</v>
      </c>
    </row>
    <row r="327">
      <c r="A327">
        <v>4</v>
      </c>
      <c r="B327">
        <v>45776</v>
      </c>
      <c r="C327" t="str">
        <v>impressao preta</v>
      </c>
      <c r="D327">
        <v>6</v>
      </c>
      <c r="E327" t="str">
        <v>Aleatorio</v>
      </c>
      <c r="G327">
        <v>0.07</v>
      </c>
      <c r="H327">
        <v>0.42000000000000004</v>
      </c>
      <c r="I327">
        <v>1</v>
      </c>
      <c r="J327">
        <v>6</v>
      </c>
      <c r="K327" t="str">
        <v>cpf</v>
      </c>
      <c r="L327">
        <v>0.93</v>
      </c>
      <c r="M327">
        <v>5.58</v>
      </c>
      <c r="P327" t="str">
        <v>Transferido</v>
      </c>
    </row>
    <row r="328">
      <c r="A328">
        <v>4</v>
      </c>
      <c r="B328">
        <v>45776</v>
      </c>
      <c r="C328" t="str">
        <v>Serviço Aleatorio</v>
      </c>
      <c r="D328">
        <v>1</v>
      </c>
      <c r="E328" t="str">
        <v>Aleatorio</v>
      </c>
      <c r="G328">
        <v>0</v>
      </c>
      <c r="H328">
        <v>0</v>
      </c>
      <c r="I328">
        <v>7</v>
      </c>
      <c r="J328">
        <v>7</v>
      </c>
      <c r="K328" t="str">
        <v>cpf</v>
      </c>
      <c r="L328">
        <v>1</v>
      </c>
      <c r="M328">
        <v>7</v>
      </c>
      <c r="P328" t="str">
        <v>Transferido</v>
      </c>
    </row>
    <row r="329">
      <c r="A329">
        <v>4</v>
      </c>
      <c r="B329">
        <v>45776</v>
      </c>
      <c r="C329" t="str">
        <v>bolinhos da mamae</v>
      </c>
      <c r="D329">
        <v>4</v>
      </c>
      <c r="E329" t="str">
        <v>Aleatorio</v>
      </c>
      <c r="G329">
        <v>3.5</v>
      </c>
      <c r="H329">
        <v>14</v>
      </c>
      <c r="I329">
        <v>7.5</v>
      </c>
      <c r="J329">
        <v>30</v>
      </c>
      <c r="K329" t="str">
        <v>cpf</v>
      </c>
      <c r="L329">
        <v>0.5333333333333333</v>
      </c>
      <c r="M329">
        <v>16</v>
      </c>
      <c r="P329" t="str">
        <v>Transferido</v>
      </c>
    </row>
    <row r="330">
      <c r="A330">
        <v>4</v>
      </c>
      <c r="B330">
        <v>45776</v>
      </c>
      <c r="C330" t="str">
        <v>cesto de inox penenira</v>
      </c>
      <c r="D330">
        <v>1</v>
      </c>
      <c r="E330" t="str">
        <v>Aleatorio</v>
      </c>
      <c r="G330" t="str">
        <v>0</v>
      </c>
      <c r="H330">
        <v>0</v>
      </c>
      <c r="I330">
        <v>25</v>
      </c>
      <c r="J330">
        <v>25</v>
      </c>
      <c r="K330" t="str">
        <v>cpf</v>
      </c>
      <c r="L330">
        <v>1</v>
      </c>
      <c r="M330">
        <v>25</v>
      </c>
      <c r="P330" t="str">
        <v>Transferido</v>
      </c>
    </row>
    <row r="331">
      <c r="A331">
        <v>4</v>
      </c>
      <c r="B331">
        <v>45776</v>
      </c>
      <c r="C331" t="str">
        <v>Processador De Alimentos 1352</v>
      </c>
      <c r="D331">
        <v>1</v>
      </c>
      <c r="E331" t="str">
        <v>Aleatorio</v>
      </c>
      <c r="G331">
        <v>11</v>
      </c>
      <c r="H331">
        <v>11</v>
      </c>
      <c r="I331">
        <v>20</v>
      </c>
      <c r="J331">
        <v>20</v>
      </c>
      <c r="K331" t="str">
        <v>cpf</v>
      </c>
      <c r="L331">
        <v>0.45</v>
      </c>
      <c r="M331">
        <v>9</v>
      </c>
      <c r="P331" t="str">
        <v>Transferido</v>
      </c>
    </row>
    <row r="332">
      <c r="A332">
        <v>4</v>
      </c>
      <c r="B332">
        <v>45777</v>
      </c>
      <c r="C332" t="str">
        <v>xerox preta</v>
      </c>
      <c r="D332">
        <v>1</v>
      </c>
      <c r="E332" t="str">
        <v>Aleatorio</v>
      </c>
      <c r="G332">
        <v>0.05</v>
      </c>
      <c r="H332">
        <v>0.05</v>
      </c>
      <c r="I332">
        <v>1</v>
      </c>
      <c r="J332">
        <v>1</v>
      </c>
      <c r="K332" t="str">
        <v>cpf</v>
      </c>
      <c r="L332">
        <v>0.95</v>
      </c>
      <c r="M332">
        <v>0.95</v>
      </c>
      <c r="P332" t="str">
        <v>Transferido</v>
      </c>
    </row>
    <row r="333">
      <c r="A333">
        <v>4</v>
      </c>
      <c r="B333">
        <v>45777</v>
      </c>
      <c r="C333" t="str">
        <v>impressao preta</v>
      </c>
      <c r="D333">
        <v>4</v>
      </c>
      <c r="E333" t="str">
        <v>Aleatorio</v>
      </c>
      <c r="G333">
        <v>0.07</v>
      </c>
      <c r="H333">
        <v>0.28</v>
      </c>
      <c r="I333">
        <v>1</v>
      </c>
      <c r="J333">
        <v>4</v>
      </c>
      <c r="K333" t="str">
        <v>cpf</v>
      </c>
      <c r="L333">
        <v>0.9299999999999999</v>
      </c>
      <c r="M333">
        <v>3.7199999999999998</v>
      </c>
      <c r="P333" t="str">
        <v>Transferido</v>
      </c>
    </row>
    <row r="334">
      <c r="A334">
        <v>4</v>
      </c>
      <c r="B334">
        <v>45777</v>
      </c>
      <c r="C334" t="str">
        <v>bolinhos da mamae</v>
      </c>
      <c r="D334">
        <v>2</v>
      </c>
      <c r="E334" t="str">
        <v>Aleatorio</v>
      </c>
      <c r="G334">
        <v>3.5</v>
      </c>
      <c r="H334">
        <v>7</v>
      </c>
      <c r="I334">
        <v>7.5</v>
      </c>
      <c r="J334">
        <v>15</v>
      </c>
      <c r="K334" t="str">
        <v>cpf</v>
      </c>
      <c r="L334">
        <v>0.5333333333333333</v>
      </c>
      <c r="M334">
        <v>8</v>
      </c>
      <c r="P334" t="str">
        <v>Transferido</v>
      </c>
    </row>
    <row r="335">
      <c r="A335">
        <v>4</v>
      </c>
      <c r="B335">
        <v>45777</v>
      </c>
      <c r="C335" t="str">
        <v>lego pequeno</v>
      </c>
      <c r="D335">
        <v>4</v>
      </c>
      <c r="E335" t="str">
        <v>Aleatorio</v>
      </c>
      <c r="G335">
        <v>2</v>
      </c>
      <c r="H335">
        <v>8</v>
      </c>
      <c r="I335">
        <v>5</v>
      </c>
      <c r="J335">
        <v>20</v>
      </c>
      <c r="K335" t="str">
        <v>cpf</v>
      </c>
      <c r="L335">
        <v>0.6</v>
      </c>
      <c r="M335">
        <v>12</v>
      </c>
      <c r="P335" t="str">
        <v>Transferido</v>
      </c>
    </row>
    <row r="336">
      <c r="A336">
        <v>4</v>
      </c>
      <c r="B336">
        <v>45777</v>
      </c>
      <c r="C336" t="str">
        <v>Carregador veicular simples</v>
      </c>
      <c r="D336">
        <v>1</v>
      </c>
      <c r="E336" t="str">
        <v>Aleatorio</v>
      </c>
      <c r="G336">
        <v>5</v>
      </c>
      <c r="H336">
        <v>5</v>
      </c>
      <c r="I336">
        <v>10</v>
      </c>
      <c r="J336">
        <v>10</v>
      </c>
      <c r="K336" t="str">
        <v>cpf</v>
      </c>
      <c r="L336">
        <v>0.5</v>
      </c>
      <c r="M336">
        <v>5</v>
      </c>
      <c r="P336" t="str">
        <v>Transferido</v>
      </c>
    </row>
    <row r="337">
      <c r="A337">
        <v>4</v>
      </c>
      <c r="B337">
        <v>45777</v>
      </c>
      <c r="C337" t="str">
        <v>pelicula 3d</v>
      </c>
      <c r="D337">
        <v>1</v>
      </c>
      <c r="E337" t="str">
        <v>Aleatorio</v>
      </c>
      <c r="G337">
        <v>3</v>
      </c>
      <c r="H337">
        <v>3</v>
      </c>
      <c r="I337">
        <v>15</v>
      </c>
      <c r="J337">
        <v>15</v>
      </c>
      <c r="K337" t="str">
        <v>cpf</v>
      </c>
      <c r="L337">
        <v>0.8</v>
      </c>
      <c r="M337">
        <v>12</v>
      </c>
      <c r="P337" t="str">
        <v>Transferido</v>
      </c>
    </row>
    <row r="338">
      <c r="A338">
        <v>5</v>
      </c>
      <c r="B338">
        <v>45779</v>
      </c>
      <c r="C338" t="str">
        <v>lego pequeno Grande</v>
      </c>
      <c r="D338">
        <v>1</v>
      </c>
      <c r="E338" t="str">
        <v>Aleatorio</v>
      </c>
      <c r="G338" t="str">
        <v>0</v>
      </c>
      <c r="H338">
        <v>0</v>
      </c>
      <c r="I338">
        <v>15</v>
      </c>
      <c r="J338">
        <v>15</v>
      </c>
      <c r="K338" t="str">
        <v>cpf</v>
      </c>
      <c r="L338">
        <v>1</v>
      </c>
      <c r="M338">
        <v>15</v>
      </c>
      <c r="P338" t="str">
        <v>Transferido</v>
      </c>
    </row>
    <row r="339">
      <c r="A339">
        <v>5</v>
      </c>
      <c r="B339">
        <v>45779</v>
      </c>
      <c r="C339" t="str">
        <v>chip com recarga</v>
      </c>
      <c r="D339">
        <v>1</v>
      </c>
      <c r="E339" t="str">
        <v>Aleatorio</v>
      </c>
      <c r="G339" t="str">
        <v>0</v>
      </c>
      <c r="H339">
        <v>0</v>
      </c>
      <c r="I339">
        <v>30</v>
      </c>
      <c r="J339">
        <v>30</v>
      </c>
      <c r="K339" t="str">
        <v>cpf</v>
      </c>
      <c r="L339">
        <v>1</v>
      </c>
      <c r="M339">
        <v>30</v>
      </c>
      <c r="P339" t="str">
        <v>Transferido</v>
      </c>
    </row>
    <row r="340">
      <c r="A340">
        <v>5</v>
      </c>
      <c r="B340">
        <v>45779</v>
      </c>
      <c r="C340" t="str">
        <v>pelicula 3d</v>
      </c>
      <c r="D340">
        <v>1</v>
      </c>
      <c r="E340" t="str">
        <v>Aleatorio</v>
      </c>
      <c r="G340">
        <v>3</v>
      </c>
      <c r="H340">
        <v>3</v>
      </c>
      <c r="I340">
        <v>15</v>
      </c>
      <c r="J340">
        <v>15</v>
      </c>
      <c r="K340" t="str">
        <v>cpf</v>
      </c>
      <c r="L340">
        <v>0.8</v>
      </c>
      <c r="M340">
        <v>12</v>
      </c>
      <c r="P340" t="str">
        <v>Transferido</v>
      </c>
    </row>
    <row r="341">
      <c r="A341">
        <v>5</v>
      </c>
      <c r="B341">
        <v>45779</v>
      </c>
      <c r="C341" t="str">
        <v>impressao preta</v>
      </c>
      <c r="D341">
        <v>13</v>
      </c>
      <c r="E341" t="str">
        <v>Aleatorio</v>
      </c>
      <c r="G341">
        <v>0.07</v>
      </c>
      <c r="H341">
        <v>0.9100000000000001</v>
      </c>
      <c r="I341">
        <v>1</v>
      </c>
      <c r="J341">
        <v>13</v>
      </c>
      <c r="K341" t="str">
        <v>cpf</v>
      </c>
      <c r="L341">
        <v>0.9299999999999999</v>
      </c>
      <c r="M341">
        <v>12.09</v>
      </c>
      <c r="P341" t="str">
        <v>Transferido</v>
      </c>
    </row>
    <row r="342">
      <c r="A342">
        <v>5</v>
      </c>
      <c r="B342">
        <v>45779</v>
      </c>
      <c r="C342" t="str">
        <v>lego pequeno</v>
      </c>
      <c r="D342">
        <v>6</v>
      </c>
      <c r="E342" t="str">
        <v>Aleatorio</v>
      </c>
      <c r="G342">
        <v>2</v>
      </c>
      <c r="H342">
        <v>12</v>
      </c>
      <c r="I342">
        <v>5</v>
      </c>
      <c r="J342">
        <v>30</v>
      </c>
      <c r="K342" t="str">
        <v>cpf</v>
      </c>
      <c r="L342">
        <v>0.6</v>
      </c>
      <c r="M342">
        <v>18</v>
      </c>
      <c r="P342" t="str">
        <v>Transferido</v>
      </c>
    </row>
    <row r="343">
      <c r="A343">
        <v>5</v>
      </c>
      <c r="B343">
        <v>45779</v>
      </c>
      <c r="C343" t="str">
        <v>Serviço Aleatorio</v>
      </c>
      <c r="D343">
        <v>1</v>
      </c>
      <c r="E343" t="str">
        <v>Aleatorio</v>
      </c>
      <c r="G343">
        <v>0</v>
      </c>
      <c r="H343">
        <v>0</v>
      </c>
      <c r="I343">
        <v>25</v>
      </c>
      <c r="J343">
        <v>25</v>
      </c>
      <c r="K343" t="str">
        <v>cpf</v>
      </c>
      <c r="L343">
        <v>1</v>
      </c>
      <c r="M343">
        <v>25</v>
      </c>
      <c r="P343" t="str">
        <v>Transferido</v>
      </c>
    </row>
    <row r="344">
      <c r="A344">
        <v>5</v>
      </c>
      <c r="B344">
        <v>45779</v>
      </c>
      <c r="C344" t="str">
        <v>Serviço Aleatorio</v>
      </c>
      <c r="D344">
        <v>1</v>
      </c>
      <c r="E344" t="str">
        <v>Aleatorio</v>
      </c>
      <c r="G344">
        <v>0</v>
      </c>
      <c r="H344">
        <v>0</v>
      </c>
      <c r="I344">
        <v>10</v>
      </c>
      <c r="J344">
        <v>10</v>
      </c>
      <c r="K344" t="str">
        <v>cpf</v>
      </c>
      <c r="L344">
        <v>1</v>
      </c>
      <c r="M344">
        <v>10</v>
      </c>
      <c r="P344" t="str">
        <v>Transferido</v>
      </c>
    </row>
    <row r="345">
      <c r="A345">
        <v>5</v>
      </c>
      <c r="B345">
        <v>45779</v>
      </c>
      <c r="C345" t="str">
        <v>Super. Cola 3G Leo</v>
      </c>
      <c r="D345">
        <v>1</v>
      </c>
      <c r="E345" t="str">
        <v>Aleatorio</v>
      </c>
      <c r="G345">
        <v>0.5</v>
      </c>
      <c r="H345">
        <v>0.5</v>
      </c>
      <c r="I345">
        <v>2</v>
      </c>
      <c r="J345">
        <v>2</v>
      </c>
      <c r="K345" t="str">
        <v>cpf</v>
      </c>
      <c r="L345">
        <v>0.75</v>
      </c>
      <c r="M345">
        <v>1.5</v>
      </c>
      <c r="P345" t="str">
        <v>Transferido</v>
      </c>
    </row>
    <row r="346">
      <c r="A346">
        <v>5</v>
      </c>
      <c r="B346">
        <v>45779</v>
      </c>
      <c r="C346" t="str">
        <v>bolinhos da mamae</v>
      </c>
      <c r="D346">
        <v>2</v>
      </c>
      <c r="E346" t="str">
        <v>Aleatorio</v>
      </c>
      <c r="G346">
        <v>3.5</v>
      </c>
      <c r="H346">
        <v>7</v>
      </c>
      <c r="I346">
        <v>5</v>
      </c>
      <c r="J346">
        <v>10</v>
      </c>
      <c r="K346" t="str">
        <v>cpf</v>
      </c>
      <c r="L346">
        <v>0.3</v>
      </c>
      <c r="M346">
        <v>3</v>
      </c>
      <c r="P346" t="str">
        <v>Transferido</v>
      </c>
    </row>
    <row r="347">
      <c r="A347">
        <v>5</v>
      </c>
      <c r="B347">
        <v>45779</v>
      </c>
      <c r="C347" t="str">
        <v>cabo de rede 1m</v>
      </c>
      <c r="D347">
        <v>1</v>
      </c>
      <c r="E347" t="str">
        <v>Aleatorio</v>
      </c>
      <c r="G347" t="str">
        <v>0</v>
      </c>
      <c r="H347">
        <v>0</v>
      </c>
      <c r="I347">
        <v>10</v>
      </c>
      <c r="J347">
        <v>10</v>
      </c>
      <c r="K347" t="str">
        <v>cpf</v>
      </c>
      <c r="L347">
        <v>1</v>
      </c>
      <c r="M347">
        <v>10</v>
      </c>
      <c r="P347" t="str">
        <v>Transferido</v>
      </c>
    </row>
    <row r="348">
      <c r="A348">
        <v>5</v>
      </c>
      <c r="B348">
        <v>45779</v>
      </c>
      <c r="C348" t="str">
        <v>Computadores</v>
      </c>
      <c r="D348">
        <v>1</v>
      </c>
      <c r="E348" t="str">
        <v>Aleatorio</v>
      </c>
      <c r="G348">
        <v>0</v>
      </c>
      <c r="H348">
        <v>0</v>
      </c>
      <c r="I348">
        <v>100</v>
      </c>
      <c r="J348">
        <v>100</v>
      </c>
      <c r="K348" t="str">
        <v>cpf</v>
      </c>
      <c r="L348">
        <v>1</v>
      </c>
      <c r="M348">
        <v>100</v>
      </c>
      <c r="P348" t="str">
        <v>Transferido</v>
      </c>
    </row>
    <row r="349">
      <c r="A349">
        <v>5</v>
      </c>
      <c r="B349">
        <v>45782</v>
      </c>
      <c r="C349" t="str">
        <v>carregador veicular 2usb cw-c2</v>
      </c>
      <c r="D349">
        <v>1</v>
      </c>
      <c r="E349" t="str">
        <v>Aleatorio</v>
      </c>
      <c r="G349" t="str">
        <v>0</v>
      </c>
      <c r="H349">
        <v>0</v>
      </c>
      <c r="I349">
        <v>35</v>
      </c>
      <c r="J349">
        <v>35</v>
      </c>
      <c r="K349" t="str">
        <v>cpf</v>
      </c>
      <c r="L349">
        <v>1</v>
      </c>
      <c r="M349">
        <v>35</v>
      </c>
      <c r="P349" t="str">
        <v>Transferido</v>
      </c>
    </row>
    <row r="350">
      <c r="A350">
        <v>5</v>
      </c>
      <c r="B350">
        <v>45782</v>
      </c>
      <c r="C350" t="str">
        <v>bolinhos da mamae</v>
      </c>
      <c r="D350">
        <v>3</v>
      </c>
      <c r="E350" t="str">
        <v>Aleatorio</v>
      </c>
      <c r="G350">
        <v>3.5</v>
      </c>
      <c r="H350">
        <v>10.5</v>
      </c>
      <c r="I350">
        <v>5</v>
      </c>
      <c r="J350">
        <v>15</v>
      </c>
      <c r="K350" t="str">
        <v>cpf</v>
      </c>
      <c r="L350">
        <v>0.3</v>
      </c>
      <c r="M350">
        <v>4.5</v>
      </c>
      <c r="P350" t="str">
        <v>Transferido</v>
      </c>
    </row>
    <row r="351">
      <c r="A351">
        <v>5</v>
      </c>
      <c r="B351">
        <v>45782</v>
      </c>
      <c r="C351" t="str">
        <v>pelicula 3d</v>
      </c>
      <c r="D351">
        <v>5</v>
      </c>
      <c r="E351" t="str">
        <v>Aleatorio</v>
      </c>
      <c r="G351">
        <v>3</v>
      </c>
      <c r="H351">
        <v>15</v>
      </c>
      <c r="I351">
        <v>15</v>
      </c>
      <c r="J351">
        <v>75</v>
      </c>
      <c r="K351" t="str">
        <v>cpf</v>
      </c>
      <c r="L351">
        <v>0.8</v>
      </c>
      <c r="M351">
        <v>60</v>
      </c>
      <c r="P351" t="str">
        <v>Transferido</v>
      </c>
    </row>
    <row r="352">
      <c r="A352">
        <v>5</v>
      </c>
      <c r="B352">
        <v>45782</v>
      </c>
      <c r="C352" t="str">
        <v>Jogos PS2</v>
      </c>
      <c r="D352">
        <v>1</v>
      </c>
      <c r="E352" t="str">
        <v>Aleatorio</v>
      </c>
      <c r="G352">
        <v>2.5</v>
      </c>
      <c r="H352">
        <v>2.5</v>
      </c>
      <c r="I352">
        <v>5</v>
      </c>
      <c r="J352">
        <v>5</v>
      </c>
      <c r="K352" t="str">
        <v>cpf</v>
      </c>
      <c r="L352">
        <v>0.5</v>
      </c>
      <c r="M352">
        <v>2.5</v>
      </c>
      <c r="P352" t="str">
        <v>Transferido</v>
      </c>
    </row>
    <row r="353">
      <c r="A353">
        <v>5</v>
      </c>
      <c r="B353">
        <v>45782</v>
      </c>
      <c r="C353" t="str">
        <v>chip com recarga</v>
      </c>
      <c r="D353">
        <v>1</v>
      </c>
      <c r="E353" t="str">
        <v>Aleatorio</v>
      </c>
      <c r="G353" t="str">
        <v>0</v>
      </c>
      <c r="H353">
        <v>0</v>
      </c>
      <c r="I353">
        <v>30</v>
      </c>
      <c r="J353">
        <v>30</v>
      </c>
      <c r="K353" t="str">
        <v>cpf</v>
      </c>
      <c r="L353">
        <v>1</v>
      </c>
      <c r="M353">
        <v>30</v>
      </c>
      <c r="P353" t="str">
        <v>Transferido</v>
      </c>
    </row>
    <row r="354">
      <c r="A354">
        <v>5</v>
      </c>
      <c r="B354">
        <v>45782</v>
      </c>
      <c r="C354" t="str">
        <v>impressao preta</v>
      </c>
      <c r="D354">
        <v>20</v>
      </c>
      <c r="E354" t="str">
        <v>Aleatorio</v>
      </c>
      <c r="G354">
        <v>0.07</v>
      </c>
      <c r="H354">
        <v>1.4000000000000001</v>
      </c>
      <c r="I354">
        <v>1</v>
      </c>
      <c r="J354">
        <v>20</v>
      </c>
      <c r="K354" t="str">
        <v>cpf</v>
      </c>
      <c r="L354">
        <v>0.93</v>
      </c>
      <c r="M354">
        <v>18.6</v>
      </c>
      <c r="P354" t="str">
        <v>Transferido</v>
      </c>
    </row>
    <row r="355">
      <c r="A355">
        <v>5</v>
      </c>
      <c r="B355">
        <v>45782</v>
      </c>
      <c r="C355" t="str">
        <v>Super. Cola 3G Leo</v>
      </c>
      <c r="D355">
        <v>1</v>
      </c>
      <c r="E355" t="str">
        <v>Aleatorio</v>
      </c>
      <c r="G355">
        <v>0.5</v>
      </c>
      <c r="H355">
        <v>0.5</v>
      </c>
      <c r="I355">
        <v>2</v>
      </c>
      <c r="J355">
        <v>2</v>
      </c>
      <c r="K355" t="str">
        <v>cpf</v>
      </c>
      <c r="L355">
        <v>0.75</v>
      </c>
      <c r="M355">
        <v>1.5</v>
      </c>
      <c r="P355" t="str">
        <v>Transferido</v>
      </c>
    </row>
    <row r="356">
      <c r="A356">
        <v>5</v>
      </c>
      <c r="B356">
        <v>45782</v>
      </c>
      <c r="C356" t="str">
        <v>Carregador tipo C LE-484</v>
      </c>
      <c r="D356">
        <v>1</v>
      </c>
      <c r="E356" t="str">
        <v>Aleatorio</v>
      </c>
      <c r="G356">
        <v>10</v>
      </c>
      <c r="H356">
        <v>10</v>
      </c>
      <c r="I356">
        <v>30</v>
      </c>
      <c r="J356">
        <v>30</v>
      </c>
      <c r="K356" t="str">
        <v>cpf</v>
      </c>
      <c r="L356">
        <v>0.6666666666666666</v>
      </c>
      <c r="M356">
        <v>20</v>
      </c>
      <c r="P356" t="str">
        <v>Transferido</v>
      </c>
    </row>
    <row r="357">
      <c r="A357">
        <v>5</v>
      </c>
      <c r="B357">
        <v>45782</v>
      </c>
      <c r="C357" t="str">
        <v>Capinha</v>
      </c>
      <c r="D357">
        <v>1</v>
      </c>
      <c r="E357" t="str">
        <v>Aleatorio</v>
      </c>
      <c r="G357">
        <v>3</v>
      </c>
      <c r="H357">
        <v>3</v>
      </c>
      <c r="I357">
        <v>10</v>
      </c>
      <c r="J357">
        <v>10</v>
      </c>
      <c r="K357" t="str">
        <v>cpf</v>
      </c>
      <c r="L357">
        <v>0.7</v>
      </c>
      <c r="M357">
        <v>7</v>
      </c>
      <c r="P357" t="str">
        <v>Transferido</v>
      </c>
    </row>
    <row r="358">
      <c r="A358">
        <v>5</v>
      </c>
      <c r="B358">
        <v>45782</v>
      </c>
      <c r="C358" t="str">
        <v>instant headache gel</v>
      </c>
      <c r="D358">
        <v>1</v>
      </c>
      <c r="E358" t="str">
        <v>Aleatorio</v>
      </c>
      <c r="G358" t="str">
        <v>0</v>
      </c>
      <c r="H358">
        <v>0</v>
      </c>
      <c r="I358">
        <v>30</v>
      </c>
      <c r="J358">
        <v>30</v>
      </c>
      <c r="K358" t="str">
        <v>cpf</v>
      </c>
      <c r="L358">
        <v>1</v>
      </c>
      <c r="M358">
        <v>30</v>
      </c>
      <c r="P358" t="str">
        <v>Transferido</v>
      </c>
    </row>
    <row r="359">
      <c r="A359">
        <v>5</v>
      </c>
      <c r="B359">
        <v>45785</v>
      </c>
      <c r="C359" t="str">
        <v>Pendrive 16gb AL-U-16</v>
      </c>
      <c r="D359">
        <v>1</v>
      </c>
      <c r="E359" t="str">
        <v>Aleatorio</v>
      </c>
      <c r="G359">
        <v>13</v>
      </c>
      <c r="H359">
        <v>13</v>
      </c>
      <c r="I359">
        <v>30</v>
      </c>
      <c r="J359">
        <v>30</v>
      </c>
      <c r="K359" t="str">
        <v>cpf</v>
      </c>
      <c r="L359">
        <v>0.5666666666666667</v>
      </c>
      <c r="M359">
        <v>17</v>
      </c>
      <c r="P359" t="str">
        <v>Transferido</v>
      </c>
    </row>
    <row r="360">
      <c r="A360">
        <v>5</v>
      </c>
      <c r="B360">
        <v>45785</v>
      </c>
      <c r="C360" t="str">
        <v>lego pequeno</v>
      </c>
      <c r="D360">
        <v>7</v>
      </c>
      <c r="E360" t="str">
        <v>Aleatorio</v>
      </c>
      <c r="G360">
        <v>2</v>
      </c>
      <c r="H360">
        <v>14</v>
      </c>
      <c r="I360">
        <v>5</v>
      </c>
      <c r="J360">
        <v>35</v>
      </c>
      <c r="K360" t="str">
        <v>cpf</v>
      </c>
      <c r="L360">
        <v>0.6</v>
      </c>
      <c r="M360">
        <v>21</v>
      </c>
      <c r="P360" t="str">
        <v>Transferido</v>
      </c>
    </row>
    <row r="361">
      <c r="A361">
        <v>5</v>
      </c>
      <c r="B361">
        <v>45785</v>
      </c>
      <c r="C361" t="str">
        <v>impressao preta</v>
      </c>
      <c r="D361">
        <v>5</v>
      </c>
      <c r="E361" t="str">
        <v>Aleatorio</v>
      </c>
      <c r="G361">
        <v>0.07</v>
      </c>
      <c r="H361">
        <v>0.35000000000000003</v>
      </c>
      <c r="I361">
        <v>1</v>
      </c>
      <c r="J361">
        <v>5</v>
      </c>
      <c r="K361" t="str">
        <v>cpf</v>
      </c>
      <c r="L361">
        <v>0.93</v>
      </c>
      <c r="M361">
        <v>4.65</v>
      </c>
      <c r="P361" t="str">
        <v>Transferido</v>
      </c>
    </row>
    <row r="362">
      <c r="A362">
        <v>5</v>
      </c>
      <c r="B362">
        <v>45785</v>
      </c>
      <c r="C362" t="str">
        <v>Pendrive 16gb AL-U-16</v>
      </c>
      <c r="D362">
        <v>3</v>
      </c>
      <c r="E362" t="str">
        <v>Aleatorio</v>
      </c>
      <c r="G362">
        <v>13</v>
      </c>
      <c r="H362">
        <v>39</v>
      </c>
      <c r="I362">
        <v>30</v>
      </c>
      <c r="J362">
        <v>90</v>
      </c>
      <c r="K362" t="str">
        <v>cpf</v>
      </c>
      <c r="L362">
        <v>0.5666666666666667</v>
      </c>
      <c r="M362">
        <v>51</v>
      </c>
      <c r="P362" t="str">
        <v>Transferido</v>
      </c>
    </row>
    <row r="363">
      <c r="A363">
        <v>5</v>
      </c>
      <c r="B363">
        <v>45785</v>
      </c>
      <c r="C363" t="str">
        <v>bolinhos da mamae</v>
      </c>
      <c r="D363">
        <v>5</v>
      </c>
      <c r="E363" t="str">
        <v>Aleatorio</v>
      </c>
      <c r="G363">
        <v>3.5</v>
      </c>
      <c r="H363">
        <v>17.5</v>
      </c>
      <c r="I363">
        <v>5</v>
      </c>
      <c r="J363">
        <v>25</v>
      </c>
      <c r="K363" t="str">
        <v>cpf</v>
      </c>
      <c r="L363">
        <v>0.3</v>
      </c>
      <c r="M363">
        <v>7.5</v>
      </c>
      <c r="P363" t="str">
        <v>Transferido</v>
      </c>
    </row>
    <row r="364">
      <c r="A364">
        <v>5</v>
      </c>
      <c r="B364">
        <v>45785</v>
      </c>
      <c r="C364" t="str">
        <v>pente de cabelo redondo</v>
      </c>
      <c r="D364">
        <v>2</v>
      </c>
      <c r="E364" t="str">
        <v>Aleatorio</v>
      </c>
      <c r="G364">
        <v>2.5</v>
      </c>
      <c r="H364">
        <v>5</v>
      </c>
      <c r="I364">
        <v>5</v>
      </c>
      <c r="J364">
        <v>10</v>
      </c>
      <c r="K364" t="str">
        <v>cpf</v>
      </c>
      <c r="L364">
        <v>0.5</v>
      </c>
      <c r="M364">
        <v>5</v>
      </c>
      <c r="P364" t="str">
        <v>Transferido</v>
      </c>
    </row>
    <row r="365">
      <c r="A365">
        <v>5</v>
      </c>
      <c r="B365">
        <v>45785</v>
      </c>
      <c r="C365" t="str">
        <v xml:space="preserve">Porta Retrato Duplo Te Amo De Plástico 10x15 Cm Colors </v>
      </c>
      <c r="D365">
        <v>1</v>
      </c>
      <c r="E365" t="str">
        <v>Aleatorio</v>
      </c>
      <c r="G365">
        <v>12</v>
      </c>
      <c r="H365">
        <v>12</v>
      </c>
      <c r="I365">
        <v>15</v>
      </c>
      <c r="J365">
        <v>15</v>
      </c>
      <c r="K365" t="str">
        <v>cpf</v>
      </c>
      <c r="L365">
        <v>0.2</v>
      </c>
      <c r="M365">
        <v>3</v>
      </c>
      <c r="P365" t="str">
        <v>Transferido</v>
      </c>
    </row>
    <row r="366">
      <c r="A366">
        <v>5</v>
      </c>
      <c r="B366">
        <v>45785</v>
      </c>
      <c r="C366" t="str">
        <v>Carregador lehmox 5.1 LE-82</v>
      </c>
      <c r="D366">
        <v>2</v>
      </c>
      <c r="E366" t="str">
        <v>Aleatorio</v>
      </c>
      <c r="G366">
        <v>10</v>
      </c>
      <c r="H366">
        <v>20</v>
      </c>
      <c r="I366">
        <v>30</v>
      </c>
      <c r="J366">
        <v>60</v>
      </c>
      <c r="K366" t="str">
        <v>cpf</v>
      </c>
      <c r="L366">
        <v>0.6666666666666666</v>
      </c>
      <c r="M366">
        <v>40</v>
      </c>
      <c r="P366" t="str">
        <v>Transferido</v>
      </c>
    </row>
    <row r="367">
      <c r="A367">
        <v>5</v>
      </c>
      <c r="B367">
        <v>45785</v>
      </c>
      <c r="C367" t="str">
        <v>Serviço Aleatorio</v>
      </c>
      <c r="D367">
        <v>3</v>
      </c>
      <c r="E367" t="str">
        <v>Aleatorio</v>
      </c>
      <c r="G367">
        <v>0</v>
      </c>
      <c r="H367">
        <v>0</v>
      </c>
      <c r="I367">
        <v>15</v>
      </c>
      <c r="J367">
        <v>45</v>
      </c>
      <c r="K367" t="str">
        <v>cpf</v>
      </c>
      <c r="L367">
        <v>1</v>
      </c>
      <c r="M367">
        <v>45</v>
      </c>
      <c r="P367" t="str">
        <v>Transferido</v>
      </c>
    </row>
    <row r="368">
      <c r="A368">
        <v>5</v>
      </c>
      <c r="B368">
        <v>45785</v>
      </c>
      <c r="C368" t="str">
        <v>porta cartao</v>
      </c>
      <c r="D368">
        <v>1</v>
      </c>
      <c r="E368" t="str">
        <v>Aleatorio</v>
      </c>
      <c r="G368" t="str">
        <v>0</v>
      </c>
      <c r="H368">
        <v>0</v>
      </c>
      <c r="I368">
        <v>5</v>
      </c>
      <c r="J368">
        <v>5</v>
      </c>
      <c r="K368" t="str">
        <v>cpf</v>
      </c>
      <c r="L368">
        <v>1</v>
      </c>
      <c r="M368">
        <v>5</v>
      </c>
      <c r="P368" t="str">
        <v>Transferido</v>
      </c>
    </row>
    <row r="369">
      <c r="A369">
        <v>5</v>
      </c>
      <c r="B369">
        <v>45785</v>
      </c>
      <c r="C369" t="str">
        <v>camera bocal</v>
      </c>
      <c r="D369">
        <v>1</v>
      </c>
      <c r="E369" t="str">
        <v>Aleatorio</v>
      </c>
      <c r="G369" t="str">
        <v>0</v>
      </c>
      <c r="H369">
        <v>0</v>
      </c>
      <c r="I369">
        <v>90</v>
      </c>
      <c r="J369">
        <v>90</v>
      </c>
      <c r="K369" t="str">
        <v>cpf</v>
      </c>
      <c r="L369">
        <v>1</v>
      </c>
      <c r="M369">
        <v>90</v>
      </c>
      <c r="P369" t="str">
        <v>Transferido</v>
      </c>
    </row>
    <row r="370">
      <c r="A370">
        <v>5</v>
      </c>
      <c r="B370">
        <v>45787</v>
      </c>
      <c r="C370" t="str">
        <v>Fone De Ouvido P3 Fon8619</v>
      </c>
      <c r="D370">
        <v>1</v>
      </c>
      <c r="E370" t="str">
        <v>Aleatorio</v>
      </c>
      <c r="G370">
        <v>18</v>
      </c>
      <c r="H370">
        <v>18</v>
      </c>
      <c r="I370">
        <v>45</v>
      </c>
      <c r="J370">
        <v>45</v>
      </c>
      <c r="K370" t="str">
        <v>cpf</v>
      </c>
      <c r="L370">
        <v>0.6</v>
      </c>
      <c r="M370">
        <v>27</v>
      </c>
      <c r="P370" t="str">
        <v>Transferido</v>
      </c>
    </row>
    <row r="371">
      <c r="A371">
        <v>5</v>
      </c>
      <c r="B371">
        <v>45787</v>
      </c>
      <c r="C371" t="str">
        <v>chip com recarga</v>
      </c>
      <c r="D371">
        <v>1</v>
      </c>
      <c r="E371" t="str">
        <v>Aleatorio</v>
      </c>
      <c r="G371" t="str">
        <v>0</v>
      </c>
      <c r="H371">
        <v>0</v>
      </c>
      <c r="I371">
        <v>30</v>
      </c>
      <c r="J371">
        <v>30</v>
      </c>
      <c r="K371" t="str">
        <v>cpf</v>
      </c>
      <c r="L371">
        <v>1</v>
      </c>
      <c r="M371">
        <v>30</v>
      </c>
      <c r="P371" t="str">
        <v>Transferido</v>
      </c>
    </row>
    <row r="372">
      <c r="A372">
        <v>5</v>
      </c>
      <c r="B372">
        <v>45787</v>
      </c>
      <c r="C372" t="str">
        <v>chaleira plastica 1.8l</v>
      </c>
      <c r="D372">
        <v>1</v>
      </c>
      <c r="E372" t="str">
        <v>Aleatorio</v>
      </c>
      <c r="G372" t="str">
        <v>0</v>
      </c>
      <c r="H372">
        <v>0</v>
      </c>
      <c r="I372">
        <v>100</v>
      </c>
      <c r="J372">
        <v>100</v>
      </c>
      <c r="K372" t="str">
        <v>cpf</v>
      </c>
      <c r="L372">
        <v>1</v>
      </c>
      <c r="M372">
        <v>100</v>
      </c>
      <c r="P372" t="str">
        <v>Transferido</v>
      </c>
    </row>
    <row r="373">
      <c r="A373">
        <v>5</v>
      </c>
      <c r="B373">
        <v>45787</v>
      </c>
      <c r="C373" t="str">
        <v>pelicula de privacidade</v>
      </c>
      <c r="D373">
        <v>1</v>
      </c>
      <c r="E373" t="str">
        <v>Aleatorio</v>
      </c>
      <c r="G373" t="str">
        <v>0</v>
      </c>
      <c r="H373">
        <v>0</v>
      </c>
      <c r="I373">
        <v>25</v>
      </c>
      <c r="J373">
        <v>25</v>
      </c>
      <c r="K373" t="str">
        <v>cpf</v>
      </c>
      <c r="L373">
        <v>1</v>
      </c>
      <c r="M373">
        <v>25</v>
      </c>
      <c r="P373" t="str">
        <v>Transferido</v>
      </c>
    </row>
    <row r="374">
      <c r="A374">
        <v>5</v>
      </c>
      <c r="B374">
        <v>45787</v>
      </c>
      <c r="C374" t="str">
        <v>Capinha</v>
      </c>
      <c r="D374">
        <v>1</v>
      </c>
      <c r="E374" t="str">
        <v>Aleatorio</v>
      </c>
      <c r="G374">
        <v>3</v>
      </c>
      <c r="H374">
        <v>3</v>
      </c>
      <c r="I374">
        <v>30</v>
      </c>
      <c r="J374">
        <v>30</v>
      </c>
      <c r="K374" t="str">
        <v>cpf</v>
      </c>
      <c r="L374">
        <v>0.9</v>
      </c>
      <c r="M374">
        <v>27</v>
      </c>
      <c r="P374" t="str">
        <v>Transferido</v>
      </c>
    </row>
    <row r="375">
      <c r="A375">
        <v>5</v>
      </c>
      <c r="B375">
        <v>45787</v>
      </c>
      <c r="C375" t="str">
        <v>Super. Cola 3G Leo</v>
      </c>
      <c r="D375">
        <v>1</v>
      </c>
      <c r="E375" t="str">
        <v>Aleatorio</v>
      </c>
      <c r="G375">
        <v>0.5</v>
      </c>
      <c r="H375">
        <v>0.5</v>
      </c>
      <c r="I375">
        <v>2.5</v>
      </c>
      <c r="J375">
        <v>2.5</v>
      </c>
      <c r="K375" t="str">
        <v>cpf</v>
      </c>
      <c r="L375">
        <v>0.8</v>
      </c>
      <c r="M375">
        <v>2</v>
      </c>
      <c r="P375" t="str">
        <v>Transferido</v>
      </c>
    </row>
    <row r="376">
      <c r="A376">
        <v>5</v>
      </c>
      <c r="B376">
        <v>45787</v>
      </c>
      <c r="C376" t="str">
        <v>hub usb 2.0 4 portas</v>
      </c>
      <c r="D376">
        <v>1</v>
      </c>
      <c r="E376" t="str">
        <v>Aleatorio</v>
      </c>
      <c r="G376" t="str">
        <v>0</v>
      </c>
      <c r="H376">
        <v>0</v>
      </c>
      <c r="I376">
        <v>15</v>
      </c>
      <c r="J376">
        <v>15</v>
      </c>
      <c r="K376" t="str">
        <v>cpf</v>
      </c>
      <c r="L376">
        <v>1</v>
      </c>
      <c r="M376">
        <v>15</v>
      </c>
      <c r="P376" t="str">
        <v>Transferido</v>
      </c>
    </row>
    <row r="377">
      <c r="A377">
        <v>5</v>
      </c>
      <c r="B377">
        <v>45787</v>
      </c>
      <c r="C377" t="str">
        <v>Carregador tipo C LE-484</v>
      </c>
      <c r="D377">
        <v>2</v>
      </c>
      <c r="E377" t="str">
        <v>Aleatorio</v>
      </c>
      <c r="G377">
        <v>10</v>
      </c>
      <c r="H377">
        <v>20</v>
      </c>
      <c r="I377">
        <v>30</v>
      </c>
      <c r="J377">
        <v>60</v>
      </c>
      <c r="K377" t="str">
        <v>cpf</v>
      </c>
      <c r="L377">
        <v>0.6666666666666666</v>
      </c>
      <c r="M377">
        <v>40</v>
      </c>
      <c r="P377" t="str">
        <v>Transferido</v>
      </c>
    </row>
    <row r="378">
      <c r="A378">
        <v>5</v>
      </c>
      <c r="B378">
        <v>45787</v>
      </c>
      <c r="C378" t="str">
        <v>Powerbank 10000 BTE-084</v>
      </c>
      <c r="D378">
        <v>1</v>
      </c>
      <c r="E378" t="str">
        <v>Aleatorio</v>
      </c>
      <c r="G378">
        <v>57</v>
      </c>
      <c r="H378">
        <v>57</v>
      </c>
      <c r="I378">
        <v>90</v>
      </c>
      <c r="J378">
        <v>90</v>
      </c>
      <c r="K378" t="str">
        <v>cpf</v>
      </c>
      <c r="L378">
        <v>0.36666666666666664</v>
      </c>
      <c r="M378">
        <v>33</v>
      </c>
      <c r="P378" t="str">
        <v>Transferido</v>
      </c>
    </row>
    <row r="379">
      <c r="A379">
        <v>5</v>
      </c>
      <c r="B379">
        <v>45787</v>
      </c>
      <c r="C379" t="str">
        <v>durex</v>
      </c>
      <c r="D379">
        <v>1</v>
      </c>
      <c r="E379" t="str">
        <v>Aleatorio</v>
      </c>
      <c r="G379">
        <v>2.5</v>
      </c>
      <c r="H379">
        <v>2.5</v>
      </c>
      <c r="I379">
        <v>5</v>
      </c>
      <c r="J379">
        <v>5</v>
      </c>
      <c r="K379" t="str">
        <v>cpf</v>
      </c>
      <c r="L379">
        <v>0.5</v>
      </c>
      <c r="M379">
        <v>2.5</v>
      </c>
      <c r="P379" t="str">
        <v>Transferido</v>
      </c>
    </row>
    <row r="380">
      <c r="A380">
        <v>5</v>
      </c>
      <c r="B380">
        <v>45787</v>
      </c>
      <c r="C380" t="str">
        <v xml:space="preserve">otg tipoc para ubs </v>
      </c>
      <c r="D380">
        <v>1</v>
      </c>
      <c r="E380" t="str">
        <v>Aleatorio</v>
      </c>
      <c r="G380" t="str">
        <v>0</v>
      </c>
      <c r="H380">
        <v>0</v>
      </c>
      <c r="I380">
        <v>15</v>
      </c>
      <c r="J380">
        <v>15</v>
      </c>
      <c r="K380" t="str">
        <v>cpf</v>
      </c>
      <c r="L380">
        <v>1</v>
      </c>
      <c r="M380">
        <v>15</v>
      </c>
      <c r="P380" t="str">
        <v>Transferido</v>
      </c>
    </row>
    <row r="381">
      <c r="A381">
        <v>5</v>
      </c>
      <c r="B381">
        <v>45789</v>
      </c>
      <c r="C381" t="str">
        <v>carregador 20w completo</v>
      </c>
      <c r="D381">
        <v>1</v>
      </c>
      <c r="E381" t="str">
        <v>Aleatorio</v>
      </c>
      <c r="G381" t="str">
        <v>0</v>
      </c>
      <c r="H381">
        <v>0</v>
      </c>
      <c r="I381">
        <v>40</v>
      </c>
      <c r="J381">
        <v>40</v>
      </c>
      <c r="K381" t="str">
        <v>cpf</v>
      </c>
      <c r="L381">
        <v>1</v>
      </c>
      <c r="M381">
        <v>40</v>
      </c>
      <c r="P381" t="str">
        <v>Transferido</v>
      </c>
    </row>
    <row r="382">
      <c r="A382">
        <v>5</v>
      </c>
      <c r="B382">
        <v>45789</v>
      </c>
      <c r="C382" t="str">
        <v>fone de ouvido tipo-c kapbom</v>
      </c>
      <c r="D382">
        <v>1</v>
      </c>
      <c r="E382" t="str">
        <v>Aleatorio</v>
      </c>
      <c r="G382" t="str">
        <v>0</v>
      </c>
      <c r="H382">
        <v>0</v>
      </c>
      <c r="I382">
        <v>30</v>
      </c>
      <c r="J382">
        <v>30</v>
      </c>
      <c r="K382" t="str">
        <v>cpf</v>
      </c>
      <c r="L382">
        <v>1</v>
      </c>
      <c r="M382">
        <v>30</v>
      </c>
      <c r="P382" t="str">
        <v>Transferido</v>
      </c>
    </row>
    <row r="383">
      <c r="A383">
        <v>6</v>
      </c>
      <c r="B383">
        <v>45810</v>
      </c>
      <c r="C383" t="str">
        <v>camera bocal</v>
      </c>
      <c r="D383">
        <v>1</v>
      </c>
      <c r="E383" t="str">
        <v>Aleatorio</v>
      </c>
      <c r="G383" t="str">
        <v>0</v>
      </c>
      <c r="H383">
        <v>0</v>
      </c>
      <c r="I383">
        <v>120</v>
      </c>
      <c r="J383">
        <v>120</v>
      </c>
      <c r="K383" t="str">
        <v>cpf</v>
      </c>
      <c r="L383">
        <v>1</v>
      </c>
      <c r="M383">
        <v>120</v>
      </c>
      <c r="P383" t="str">
        <v>Transferido</v>
      </c>
    </row>
    <row r="384">
      <c r="A384">
        <v>6</v>
      </c>
      <c r="B384">
        <v>45810</v>
      </c>
      <c r="C384" t="str">
        <v>taser azul</v>
      </c>
      <c r="D384">
        <v>1</v>
      </c>
      <c r="E384" t="str">
        <v>Aleatorio</v>
      </c>
      <c r="G384" t="str">
        <v>0</v>
      </c>
      <c r="H384">
        <v>0</v>
      </c>
      <c r="I384">
        <v>80</v>
      </c>
      <c r="J384">
        <v>80</v>
      </c>
      <c r="K384" t="str">
        <v>cpf</v>
      </c>
      <c r="L384">
        <v>1</v>
      </c>
      <c r="M384">
        <v>80</v>
      </c>
      <c r="P384" t="str">
        <v>Transferido</v>
      </c>
    </row>
    <row r="385">
      <c r="A385">
        <v>6</v>
      </c>
      <c r="B385">
        <v>45810</v>
      </c>
      <c r="C385" t="str">
        <v>impressao preta</v>
      </c>
      <c r="D385">
        <v>40</v>
      </c>
      <c r="E385" t="str">
        <v>Aleatorio</v>
      </c>
      <c r="G385">
        <v>0.07</v>
      </c>
      <c r="H385">
        <v>2.8000000000000003</v>
      </c>
      <c r="I385">
        <v>1</v>
      </c>
      <c r="J385">
        <v>40</v>
      </c>
      <c r="K385" t="str">
        <v>cpf</v>
      </c>
      <c r="L385">
        <v>0.93</v>
      </c>
      <c r="M385">
        <v>37.2</v>
      </c>
      <c r="P385" t="str">
        <v>Transferido</v>
      </c>
    </row>
    <row r="386">
      <c r="A386">
        <v>6</v>
      </c>
      <c r="B386">
        <v>45810</v>
      </c>
      <c r="C386" t="str">
        <v>durex</v>
      </c>
      <c r="D386">
        <v>2</v>
      </c>
      <c r="E386" t="str">
        <v>Aleatorio</v>
      </c>
      <c r="G386">
        <v>2.5</v>
      </c>
      <c r="H386">
        <v>5</v>
      </c>
      <c r="I386">
        <v>5</v>
      </c>
      <c r="J386">
        <v>10</v>
      </c>
      <c r="K386" t="str">
        <v>cpf</v>
      </c>
      <c r="L386">
        <v>0.5</v>
      </c>
      <c r="M386">
        <v>5</v>
      </c>
      <c r="P386" t="str">
        <v>Transferido</v>
      </c>
    </row>
    <row r="387">
      <c r="A387">
        <v>6</v>
      </c>
      <c r="B387">
        <v>45810</v>
      </c>
      <c r="C387" t="str">
        <v>teclado hayon tc3201</v>
      </c>
      <c r="D387">
        <v>1</v>
      </c>
      <c r="E387" t="str">
        <v>Aleatorio</v>
      </c>
      <c r="G387" t="str">
        <v>0</v>
      </c>
      <c r="H387">
        <v>0</v>
      </c>
      <c r="I387">
        <v>40</v>
      </c>
      <c r="J387">
        <v>40</v>
      </c>
      <c r="K387" t="str">
        <v>cpf</v>
      </c>
      <c r="L387">
        <v>1</v>
      </c>
      <c r="M387">
        <v>40</v>
      </c>
      <c r="P387" t="str">
        <v>Transferido</v>
      </c>
    </row>
    <row r="388">
      <c r="A388">
        <v>6</v>
      </c>
      <c r="B388">
        <v>45813</v>
      </c>
      <c r="C388" t="str">
        <v>bolinhos da mamae</v>
      </c>
      <c r="D388">
        <v>4</v>
      </c>
      <c r="E388" t="str">
        <v>Aleatorio</v>
      </c>
      <c r="G388">
        <v>3.5</v>
      </c>
      <c r="H388">
        <v>14</v>
      </c>
      <c r="I388">
        <v>5</v>
      </c>
      <c r="J388">
        <v>20</v>
      </c>
      <c r="K388" t="str">
        <v>cpf</v>
      </c>
      <c r="L388">
        <v>0.3</v>
      </c>
      <c r="M388">
        <v>6</v>
      </c>
      <c r="P388" t="str">
        <v>Transferido</v>
      </c>
    </row>
    <row r="389">
      <c r="A389">
        <v>6</v>
      </c>
      <c r="B389">
        <v>45813</v>
      </c>
      <c r="C389" t="str">
        <v>pendrive 8gb</v>
      </c>
      <c r="D389">
        <v>1</v>
      </c>
      <c r="E389" t="str">
        <v>Aleatorio</v>
      </c>
      <c r="G389">
        <v>14</v>
      </c>
      <c r="H389">
        <v>14</v>
      </c>
      <c r="I389">
        <v>25</v>
      </c>
      <c r="J389">
        <v>25</v>
      </c>
      <c r="K389" t="str">
        <v>cpf</v>
      </c>
      <c r="L389">
        <v>0.44</v>
      </c>
      <c r="M389">
        <v>11</v>
      </c>
      <c r="P389" t="str">
        <v>Transferido</v>
      </c>
    </row>
    <row r="390">
      <c r="A390">
        <v>6</v>
      </c>
      <c r="B390">
        <v>45813</v>
      </c>
      <c r="C390" t="str">
        <v>Gravação de musica</v>
      </c>
      <c r="D390">
        <v>1</v>
      </c>
      <c r="E390" t="str">
        <v>Aleatorio</v>
      </c>
      <c r="G390">
        <v>0</v>
      </c>
      <c r="H390">
        <v>0</v>
      </c>
      <c r="I390">
        <v>15</v>
      </c>
      <c r="J390">
        <v>15</v>
      </c>
      <c r="K390" t="str">
        <v>cpf</v>
      </c>
      <c r="L390">
        <v>1</v>
      </c>
      <c r="M390">
        <v>15</v>
      </c>
      <c r="P390" t="str">
        <v>Transferido</v>
      </c>
    </row>
    <row r="391">
      <c r="A391">
        <v>6</v>
      </c>
      <c r="B391">
        <v>45813</v>
      </c>
      <c r="C391" t="str">
        <v>cartao de memoria tfmicrosd 64gb</v>
      </c>
      <c r="D391">
        <v>2</v>
      </c>
      <c r="E391" t="str">
        <v>Aleatorio</v>
      </c>
      <c r="G391">
        <v>17</v>
      </c>
      <c r="H391">
        <v>34</v>
      </c>
      <c r="I391">
        <v>50</v>
      </c>
      <c r="J391">
        <v>100</v>
      </c>
      <c r="K391" t="str">
        <v>cpf</v>
      </c>
      <c r="L391">
        <v>0.66</v>
      </c>
      <c r="M391">
        <v>66</v>
      </c>
      <c r="P391" t="str">
        <v>Transferido</v>
      </c>
    </row>
    <row r="392">
      <c r="A392">
        <v>6</v>
      </c>
      <c r="B392">
        <v>45813</v>
      </c>
      <c r="C392" t="str">
        <v>cartao de memoria tfmicrosd 32gb</v>
      </c>
      <c r="D392">
        <v>2</v>
      </c>
      <c r="E392" t="str">
        <v>Aleatorio</v>
      </c>
      <c r="G392">
        <v>16</v>
      </c>
      <c r="H392">
        <v>32</v>
      </c>
      <c r="I392">
        <v>45</v>
      </c>
      <c r="J392">
        <v>90</v>
      </c>
      <c r="K392" t="str">
        <v>cpf</v>
      </c>
      <c r="L392">
        <v>0.6444444444444445</v>
      </c>
      <c r="M392">
        <v>58</v>
      </c>
      <c r="P392" t="str">
        <v>Transferido</v>
      </c>
    </row>
    <row r="393">
      <c r="A393">
        <v>6</v>
      </c>
      <c r="B393">
        <v>45813</v>
      </c>
      <c r="C393" t="str">
        <v>Super. Cola 3G Leo</v>
      </c>
      <c r="D393">
        <v>1</v>
      </c>
      <c r="E393" t="str">
        <v>Aleatorio</v>
      </c>
      <c r="G393">
        <v>0.5</v>
      </c>
      <c r="H393">
        <v>0.5</v>
      </c>
      <c r="I393">
        <v>2.5</v>
      </c>
      <c r="J393">
        <v>2.5</v>
      </c>
      <c r="K393" t="str">
        <v>cpf</v>
      </c>
      <c r="L393">
        <v>0.8</v>
      </c>
      <c r="M393">
        <v>2</v>
      </c>
      <c r="P393" t="str">
        <v>Transferido</v>
      </c>
    </row>
    <row r="394">
      <c r="A394">
        <v>6</v>
      </c>
      <c r="B394">
        <v>45813</v>
      </c>
      <c r="C394" t="str">
        <v>Ralador Panela Leo</v>
      </c>
      <c r="D394">
        <v>1</v>
      </c>
      <c r="E394" t="str">
        <v>Aleatorio</v>
      </c>
      <c r="G394">
        <v>25</v>
      </c>
      <c r="H394">
        <v>25</v>
      </c>
      <c r="I394">
        <v>30</v>
      </c>
      <c r="J394">
        <v>30</v>
      </c>
      <c r="K394" t="str">
        <v>cpf</v>
      </c>
      <c r="L394">
        <v>0.16666666666666666</v>
      </c>
      <c r="M394">
        <v>5</v>
      </c>
      <c r="P394" t="str">
        <v>Transferido</v>
      </c>
    </row>
    <row r="395">
      <c r="A395">
        <v>6</v>
      </c>
      <c r="B395">
        <v>45816</v>
      </c>
      <c r="C395" t="str">
        <v>Ralador 6 In 1 Mandolina Multilaminas Leo</v>
      </c>
      <c r="D395">
        <v>1</v>
      </c>
      <c r="E395" t="str">
        <v>Aleatorio</v>
      </c>
      <c r="G395">
        <v>37</v>
      </c>
      <c r="H395">
        <v>37</v>
      </c>
      <c r="I395">
        <v>60</v>
      </c>
      <c r="J395">
        <v>60</v>
      </c>
      <c r="K395" t="str">
        <v>cpf</v>
      </c>
      <c r="L395">
        <v>0.38333333333333336</v>
      </c>
      <c r="M395">
        <v>23</v>
      </c>
      <c r="P395" t="str">
        <v>Transferido</v>
      </c>
    </row>
    <row r="396">
      <c r="A396">
        <v>6</v>
      </c>
      <c r="B396">
        <v>45816</v>
      </c>
      <c r="C396" t="str">
        <v>Relogio parede redondo</v>
      </c>
      <c r="D396">
        <v>2</v>
      </c>
      <c r="E396" t="str">
        <v>Aleatorio</v>
      </c>
      <c r="G396">
        <v>10</v>
      </c>
      <c r="H396">
        <v>20</v>
      </c>
      <c r="I396">
        <v>20</v>
      </c>
      <c r="J396">
        <v>40</v>
      </c>
      <c r="K396" t="str">
        <v>cpf</v>
      </c>
      <c r="L396">
        <v>0.5</v>
      </c>
      <c r="M396">
        <v>20</v>
      </c>
      <c r="P396" t="str">
        <v>Transferido</v>
      </c>
    </row>
    <row r="397">
      <c r="A397">
        <v>6</v>
      </c>
      <c r="B397">
        <v>45816</v>
      </c>
      <c r="C397" t="str">
        <v>Jogos PS2</v>
      </c>
      <c r="D397">
        <v>5</v>
      </c>
      <c r="E397" t="str">
        <v>Aleatorio</v>
      </c>
      <c r="G397">
        <v>2.5</v>
      </c>
      <c r="H397">
        <v>12.5</v>
      </c>
      <c r="I397">
        <v>5</v>
      </c>
      <c r="J397">
        <v>25</v>
      </c>
      <c r="K397" t="str">
        <v>cpf</v>
      </c>
      <c r="L397">
        <v>0.5</v>
      </c>
      <c r="M397">
        <v>12.5</v>
      </c>
      <c r="P397" t="str">
        <v>Transferido</v>
      </c>
    </row>
    <row r="398">
      <c r="A398">
        <v>6</v>
      </c>
      <c r="B398">
        <v>45816</v>
      </c>
      <c r="C398" t="str">
        <v>lego pequeno</v>
      </c>
      <c r="D398">
        <v>15</v>
      </c>
      <c r="E398" t="str">
        <v>Aleatorio</v>
      </c>
      <c r="G398">
        <v>2</v>
      </c>
      <c r="H398">
        <v>30</v>
      </c>
      <c r="I398">
        <v>5</v>
      </c>
      <c r="J398">
        <v>75</v>
      </c>
      <c r="K398" t="str">
        <v>cpf</v>
      </c>
      <c r="L398">
        <v>0.6</v>
      </c>
      <c r="M398">
        <v>45</v>
      </c>
      <c r="P398" t="str">
        <v>Transferido</v>
      </c>
    </row>
    <row r="399">
      <c r="A399">
        <v>6</v>
      </c>
      <c r="B399">
        <v>45816</v>
      </c>
      <c r="C399" t="str">
        <v>pelicula 3d</v>
      </c>
      <c r="D399">
        <v>4</v>
      </c>
      <c r="E399" t="str">
        <v>Aleatorio</v>
      </c>
      <c r="G399">
        <v>3</v>
      </c>
      <c r="H399">
        <v>12</v>
      </c>
      <c r="I399">
        <v>15</v>
      </c>
      <c r="J399">
        <v>60</v>
      </c>
      <c r="K399" t="str">
        <v>cpf</v>
      </c>
      <c r="L399">
        <v>0.8</v>
      </c>
      <c r="M399">
        <v>48</v>
      </c>
      <c r="P399" t="str">
        <v>Transferido</v>
      </c>
    </row>
    <row r="400">
      <c r="A400">
        <v>6</v>
      </c>
      <c r="B400">
        <v>45816</v>
      </c>
      <c r="C400" t="str">
        <v>pelicula de privacidade</v>
      </c>
      <c r="D400">
        <v>1</v>
      </c>
      <c r="E400" t="str">
        <v>Aleatorio</v>
      </c>
      <c r="G400" t="str">
        <v>0</v>
      </c>
      <c r="H400">
        <v>0</v>
      </c>
      <c r="I400">
        <v>15</v>
      </c>
      <c r="J400">
        <v>15</v>
      </c>
      <c r="K400" t="str">
        <v>cpf</v>
      </c>
      <c r="L400">
        <v>1</v>
      </c>
      <c r="M400">
        <v>15</v>
      </c>
      <c r="P400" t="str">
        <v>Transferido</v>
      </c>
    </row>
    <row r="401">
      <c r="A401">
        <v>6</v>
      </c>
      <c r="B401">
        <v>45816</v>
      </c>
      <c r="C401" t="str">
        <v>carregador 20w completo</v>
      </c>
      <c r="D401">
        <v>1</v>
      </c>
      <c r="E401" t="str">
        <v>Aleatorio</v>
      </c>
      <c r="G401" t="str">
        <v>0</v>
      </c>
      <c r="H401">
        <v>0</v>
      </c>
      <c r="I401">
        <v>50</v>
      </c>
      <c r="J401">
        <v>50</v>
      </c>
      <c r="K401" t="str">
        <v>cpf</v>
      </c>
      <c r="L401">
        <v>1</v>
      </c>
      <c r="M401">
        <v>50</v>
      </c>
      <c r="P401" t="str">
        <v>Transferido</v>
      </c>
    </row>
    <row r="402">
      <c r="A402">
        <v>6</v>
      </c>
      <c r="B402">
        <v>45816</v>
      </c>
      <c r="C402" t="str">
        <v>bateria 2032 sony</v>
      </c>
      <c r="D402">
        <v>1</v>
      </c>
      <c r="E402" t="str">
        <v>Aleatorio</v>
      </c>
      <c r="G402" t="str">
        <v>0</v>
      </c>
      <c r="H402">
        <v>0</v>
      </c>
      <c r="I402">
        <v>15</v>
      </c>
      <c r="J402">
        <v>15</v>
      </c>
      <c r="K402" t="str">
        <v>cpf</v>
      </c>
      <c r="L402">
        <v>1</v>
      </c>
      <c r="M402">
        <v>15</v>
      </c>
      <c r="P402" t="str">
        <v>Transferido</v>
      </c>
    </row>
    <row r="403">
      <c r="A403">
        <v>6</v>
      </c>
      <c r="B403">
        <v>45816</v>
      </c>
      <c r="C403" t="str">
        <v xml:space="preserve">realmi c61 </v>
      </c>
      <c r="D403">
        <v>1</v>
      </c>
      <c r="E403" t="str">
        <v>Aleatorio</v>
      </c>
      <c r="G403" t="str">
        <v>0</v>
      </c>
      <c r="H403">
        <v>0</v>
      </c>
      <c r="I403">
        <v>1100</v>
      </c>
      <c r="J403">
        <v>1100</v>
      </c>
      <c r="K403" t="str">
        <v>cpf</v>
      </c>
      <c r="L403">
        <v>1</v>
      </c>
      <c r="M403">
        <v>1100</v>
      </c>
      <c r="P403" t="str">
        <v>Transferido</v>
      </c>
    </row>
    <row r="404">
      <c r="A404">
        <v>6</v>
      </c>
      <c r="B404">
        <v>45816</v>
      </c>
      <c r="C404" t="str">
        <v>lanterna taser</v>
      </c>
      <c r="D404">
        <v>1</v>
      </c>
      <c r="E404" t="str">
        <v>Aleatorio</v>
      </c>
      <c r="G404" t="str">
        <v>0</v>
      </c>
      <c r="H404">
        <v>0</v>
      </c>
      <c r="I404">
        <v>70</v>
      </c>
      <c r="J404">
        <v>70</v>
      </c>
      <c r="K404" t="str">
        <v>cpf</v>
      </c>
      <c r="L404">
        <v>1</v>
      </c>
      <c r="M404">
        <v>70</v>
      </c>
      <c r="P404" t="str">
        <v>Transferido</v>
      </c>
    </row>
    <row r="405">
      <c r="A405">
        <v>6</v>
      </c>
      <c r="B405">
        <v>45820</v>
      </c>
      <c r="C405" t="str">
        <v>lampada mata mosquito</v>
      </c>
      <c r="D405">
        <v>2</v>
      </c>
      <c r="E405" t="str">
        <v>Aleatorio</v>
      </c>
      <c r="G405" t="str">
        <v>0</v>
      </c>
      <c r="H405">
        <v>0</v>
      </c>
      <c r="I405">
        <v>45</v>
      </c>
      <c r="J405">
        <v>90</v>
      </c>
      <c r="K405" t="str">
        <v>cpf</v>
      </c>
      <c r="L405">
        <v>1</v>
      </c>
      <c r="M405">
        <v>90</v>
      </c>
      <c r="P405" t="str">
        <v>Transferido</v>
      </c>
    </row>
    <row r="406">
      <c r="A406">
        <v>6</v>
      </c>
      <c r="B406">
        <v>45820</v>
      </c>
      <c r="C406" t="str">
        <v>Capinha</v>
      </c>
      <c r="D406">
        <v>1</v>
      </c>
      <c r="E406" t="str">
        <v>Aleatorio</v>
      </c>
      <c r="G406">
        <v>3</v>
      </c>
      <c r="H406">
        <v>3</v>
      </c>
      <c r="I406">
        <v>20</v>
      </c>
      <c r="J406">
        <v>20</v>
      </c>
      <c r="K406" t="str">
        <v>cpf</v>
      </c>
      <c r="L406">
        <v>0.85</v>
      </c>
      <c r="M406">
        <v>17</v>
      </c>
      <c r="P406" t="str">
        <v>Transferido</v>
      </c>
    </row>
    <row r="407">
      <c r="A407">
        <v>6</v>
      </c>
      <c r="B407">
        <v>45820</v>
      </c>
      <c r="C407" t="str">
        <v>Carregador Completo Spartan 3 V8 Cw-Xg20-V8</v>
      </c>
      <c r="D407">
        <v>1</v>
      </c>
      <c r="E407" t="str">
        <v>Aleatorio</v>
      </c>
      <c r="G407">
        <v>10</v>
      </c>
      <c r="H407">
        <v>10</v>
      </c>
      <c r="I407">
        <v>30</v>
      </c>
      <c r="J407">
        <v>30</v>
      </c>
      <c r="K407" t="str">
        <v>cpf</v>
      </c>
      <c r="L407">
        <v>0.6666666666666666</v>
      </c>
      <c r="M407">
        <v>20</v>
      </c>
      <c r="P407" t="str">
        <v>Transferido</v>
      </c>
    </row>
    <row r="408">
      <c r="A408">
        <v>6</v>
      </c>
      <c r="B408">
        <v>45820</v>
      </c>
      <c r="C408" t="str">
        <v>calculadora simples</v>
      </c>
      <c r="D408">
        <v>1</v>
      </c>
      <c r="E408" t="str">
        <v>Aleatorio</v>
      </c>
      <c r="G408" t="str">
        <v>0</v>
      </c>
      <c r="H408">
        <v>0</v>
      </c>
      <c r="I408">
        <v>10</v>
      </c>
      <c r="J408">
        <v>10</v>
      </c>
      <c r="K408" t="str">
        <v>cpf</v>
      </c>
      <c r="L408">
        <v>1</v>
      </c>
      <c r="M408">
        <v>10</v>
      </c>
      <c r="P408" t="str">
        <v>Transferido</v>
      </c>
    </row>
    <row r="409">
      <c r="A409">
        <v>6</v>
      </c>
      <c r="B409">
        <v>45820</v>
      </c>
      <c r="C409" t="str">
        <v>Serviço Aleatorio</v>
      </c>
      <c r="D409">
        <v>1</v>
      </c>
      <c r="E409" t="str">
        <v>Aleatorio</v>
      </c>
      <c r="G409">
        <v>0</v>
      </c>
      <c r="H409">
        <v>0</v>
      </c>
      <c r="I409">
        <v>70</v>
      </c>
      <c r="J409">
        <v>70</v>
      </c>
      <c r="K409" t="str">
        <v>cpf</v>
      </c>
      <c r="L409">
        <v>1</v>
      </c>
      <c r="M409">
        <v>70</v>
      </c>
      <c r="P409" t="str">
        <v>Transferido</v>
      </c>
    </row>
    <row r="410">
      <c r="A410">
        <v>6</v>
      </c>
      <c r="B410">
        <v>45820</v>
      </c>
      <c r="C410" t="str">
        <v>carregador 20w</v>
      </c>
      <c r="D410">
        <v>2</v>
      </c>
      <c r="E410" t="str">
        <v>Aleatorio</v>
      </c>
      <c r="G410" t="str">
        <v>0</v>
      </c>
      <c r="H410">
        <v>0</v>
      </c>
      <c r="I410">
        <v>30</v>
      </c>
      <c r="J410">
        <v>60</v>
      </c>
      <c r="K410" t="str">
        <v>cpf</v>
      </c>
      <c r="L410">
        <v>1</v>
      </c>
      <c r="M410">
        <v>60</v>
      </c>
      <c r="P410" t="str">
        <v>Transferido</v>
      </c>
    </row>
    <row r="411">
      <c r="A411">
        <v>6</v>
      </c>
      <c r="B411">
        <v>45820</v>
      </c>
      <c r="C411" t="str">
        <v xml:space="preserve">bateria 27a </v>
      </c>
      <c r="D411">
        <v>1</v>
      </c>
      <c r="E411" t="str">
        <v>Aleatorio</v>
      </c>
      <c r="G411" t="str">
        <v>0</v>
      </c>
      <c r="H411">
        <v>0</v>
      </c>
      <c r="I411">
        <v>5</v>
      </c>
      <c r="J411">
        <v>5</v>
      </c>
      <c r="K411" t="str">
        <v>cpf</v>
      </c>
      <c r="L411">
        <v>1</v>
      </c>
      <c r="M411">
        <v>5</v>
      </c>
      <c r="P411" t="str">
        <v>Transferido</v>
      </c>
    </row>
    <row r="412">
      <c r="A412">
        <v>7</v>
      </c>
      <c r="B412">
        <v>45839</v>
      </c>
      <c r="C412" t="str">
        <v>Carregador induçao relogio</v>
      </c>
      <c r="D412">
        <v>1</v>
      </c>
      <c r="E412" t="str">
        <v>Aleatorio</v>
      </c>
      <c r="G412" t="str">
        <v>0</v>
      </c>
      <c r="H412">
        <v>0</v>
      </c>
      <c r="I412">
        <v>30</v>
      </c>
      <c r="J412">
        <v>30</v>
      </c>
      <c r="K412" t="str">
        <v>cpf</v>
      </c>
      <c r="L412">
        <v>1</v>
      </c>
      <c r="M412">
        <v>30</v>
      </c>
      <c r="P412" t="str">
        <v>Transferido</v>
      </c>
    </row>
    <row r="413">
      <c r="A413">
        <v>7</v>
      </c>
      <c r="B413">
        <v>45839</v>
      </c>
      <c r="C413" t="str">
        <v xml:space="preserve">Fonte dell original </v>
      </c>
      <c r="D413">
        <v>1</v>
      </c>
      <c r="E413" t="str">
        <v>Cliente Mikaela Monteiro</v>
      </c>
      <c r="G413" t="str">
        <v>0</v>
      </c>
      <c r="H413">
        <v>0</v>
      </c>
      <c r="I413">
        <v>85</v>
      </c>
      <c r="J413">
        <v>85</v>
      </c>
      <c r="K413" t="str">
        <v>cpf</v>
      </c>
      <c r="L413">
        <v>1</v>
      </c>
      <c r="M413">
        <v>85</v>
      </c>
      <c r="P413" t="str">
        <v>Transferido</v>
      </c>
    </row>
    <row r="414">
      <c r="A414">
        <v>7</v>
      </c>
      <c r="B414">
        <v>45839</v>
      </c>
      <c r="C414" t="str">
        <v>Fone de ouvido inova FON-30063</v>
      </c>
      <c r="D414">
        <v>1</v>
      </c>
      <c r="E414" t="str">
        <v>Helena loja</v>
      </c>
      <c r="G414">
        <v>8</v>
      </c>
      <c r="H414">
        <v>8</v>
      </c>
      <c r="I414">
        <v>25</v>
      </c>
      <c r="J414">
        <v>25</v>
      </c>
      <c r="K414" t="str">
        <v>cpf</v>
      </c>
      <c r="L414">
        <v>0.68</v>
      </c>
      <c r="M414">
        <v>17</v>
      </c>
      <c r="P414" t="str">
        <v>Transferido</v>
      </c>
    </row>
    <row r="415">
      <c r="A415">
        <v>7</v>
      </c>
      <c r="B415">
        <v>45840</v>
      </c>
      <c r="C415" t="str">
        <v>impressao preta</v>
      </c>
      <c r="D415">
        <v>2</v>
      </c>
      <c r="E415" t="str">
        <v>PAI DIEGO</v>
      </c>
      <c r="G415">
        <v>0.07</v>
      </c>
      <c r="H415">
        <v>0.14</v>
      </c>
      <c r="I415">
        <v>1</v>
      </c>
      <c r="J415">
        <v>2</v>
      </c>
      <c r="K415" t="str">
        <v>cpf</v>
      </c>
      <c r="L415">
        <v>0.9299999999999999</v>
      </c>
      <c r="M415">
        <v>1.8599999999999999</v>
      </c>
      <c r="P415" t="str">
        <v>Transferido</v>
      </c>
    </row>
    <row r="416">
      <c r="A416">
        <v>7</v>
      </c>
      <c r="B416">
        <v>45840</v>
      </c>
      <c r="C416" t="str">
        <v>carregador 20w completo</v>
      </c>
      <c r="D416">
        <v>1</v>
      </c>
      <c r="E416" t="str">
        <v>GIAN</v>
      </c>
      <c r="G416" t="str">
        <v>0</v>
      </c>
      <c r="H416">
        <v>0</v>
      </c>
      <c r="I416">
        <v>45</v>
      </c>
      <c r="J416">
        <v>45</v>
      </c>
      <c r="K416" t="str">
        <v>cpf</v>
      </c>
      <c r="L416">
        <v>1</v>
      </c>
      <c r="M416">
        <v>45</v>
      </c>
      <c r="P416" t="str">
        <v>Transferido</v>
      </c>
    </row>
    <row r="417">
      <c r="A417">
        <v>7</v>
      </c>
      <c r="B417">
        <v>45842</v>
      </c>
      <c r="C417" t="str">
        <v>impressao preta</v>
      </c>
      <c r="D417">
        <v>1</v>
      </c>
      <c r="E417" t="str">
        <v>Aleatorio</v>
      </c>
      <c r="G417">
        <v>0.07</v>
      </c>
      <c r="H417">
        <v>0.07</v>
      </c>
      <c r="I417">
        <v>1</v>
      </c>
      <c r="J417">
        <v>1</v>
      </c>
      <c r="K417" t="str">
        <v>cpf</v>
      </c>
      <c r="L417">
        <v>0.9299999999999999</v>
      </c>
      <c r="M417">
        <v>0.9299999999999999</v>
      </c>
      <c r="P417" t="str">
        <v>Transferido</v>
      </c>
    </row>
    <row r="418">
      <c r="A418">
        <v>7</v>
      </c>
      <c r="B418">
        <v>45842</v>
      </c>
      <c r="C418" t="str">
        <v>Suporte de Tv Simples</v>
      </c>
      <c r="D418">
        <v>1</v>
      </c>
      <c r="E418" t="str">
        <v>Aleatorio</v>
      </c>
      <c r="G418">
        <v>12</v>
      </c>
      <c r="H418">
        <v>12</v>
      </c>
      <c r="I418">
        <v>25</v>
      </c>
      <c r="J418">
        <v>25</v>
      </c>
      <c r="K418" t="str">
        <v>cpf</v>
      </c>
      <c r="L418">
        <v>0.52</v>
      </c>
      <c r="M418">
        <v>13</v>
      </c>
      <c r="P418" t="str">
        <v>Transferido</v>
      </c>
    </row>
    <row r="419">
      <c r="A419">
        <v>7</v>
      </c>
      <c r="B419">
        <v>45843</v>
      </c>
      <c r="C419" t="str">
        <v>Cartinha</v>
      </c>
      <c r="D419">
        <v>8</v>
      </c>
      <c r="E419" t="str">
        <v>Aleatorio</v>
      </c>
      <c r="G419">
        <v>1</v>
      </c>
      <c r="H419">
        <v>8</v>
      </c>
      <c r="I419">
        <v>2</v>
      </c>
      <c r="J419">
        <v>16</v>
      </c>
      <c r="K419" t="str">
        <v>cpf</v>
      </c>
      <c r="L419">
        <v>0.5</v>
      </c>
      <c r="M419">
        <v>8</v>
      </c>
      <c r="P419" t="str">
        <v>Transferido</v>
      </c>
    </row>
    <row r="420">
      <c r="A420">
        <v>7</v>
      </c>
      <c r="B420">
        <v>45843</v>
      </c>
      <c r="C420" t="str">
        <v>pelicula 3d</v>
      </c>
      <c r="D420">
        <v>2</v>
      </c>
      <c r="E420" t="str">
        <v>Aleatorio</v>
      </c>
      <c r="G420">
        <v>3</v>
      </c>
      <c r="H420">
        <v>6</v>
      </c>
      <c r="I420">
        <v>15</v>
      </c>
      <c r="J420">
        <v>30</v>
      </c>
      <c r="K420" t="str">
        <v>cpf</v>
      </c>
      <c r="L420">
        <v>0.8</v>
      </c>
      <c r="M420">
        <v>24</v>
      </c>
      <c r="P420" t="str">
        <v>Transferido</v>
      </c>
    </row>
    <row r="421">
      <c r="A421">
        <v>7</v>
      </c>
      <c r="B421">
        <v>45843</v>
      </c>
      <c r="C421" t="str">
        <v>capinha</v>
      </c>
      <c r="D421">
        <v>1</v>
      </c>
      <c r="E421" t="str">
        <v>Aleatorio</v>
      </c>
      <c r="G421">
        <v>3</v>
      </c>
      <c r="H421">
        <v>3</v>
      </c>
      <c r="I421">
        <v>15</v>
      </c>
      <c r="J421">
        <v>15</v>
      </c>
      <c r="K421" t="str">
        <v>cpf</v>
      </c>
      <c r="L421">
        <v>0.8</v>
      </c>
      <c r="M421">
        <v>12</v>
      </c>
      <c r="P421" t="str">
        <v>Transferido</v>
      </c>
    </row>
    <row r="422">
      <c r="A422">
        <v>7</v>
      </c>
      <c r="B422">
        <v>45843</v>
      </c>
      <c r="C422" t="str">
        <v>impressao preta</v>
      </c>
      <c r="D422">
        <v>1</v>
      </c>
      <c r="E422" t="str">
        <v>Aleatorio</v>
      </c>
      <c r="G422">
        <v>0.07</v>
      </c>
      <c r="H422">
        <v>0.07</v>
      </c>
      <c r="I422">
        <v>5</v>
      </c>
      <c r="J422">
        <v>5</v>
      </c>
      <c r="K422" t="str">
        <v>cpf</v>
      </c>
      <c r="L422">
        <v>0.986</v>
      </c>
      <c r="M422">
        <v>4.93</v>
      </c>
      <c r="P422" t="str">
        <v>Transferido</v>
      </c>
    </row>
    <row r="423">
      <c r="A423">
        <v>7</v>
      </c>
      <c r="B423">
        <v>45845</v>
      </c>
      <c r="C423" t="str">
        <v>impressao preta</v>
      </c>
      <c r="D423">
        <v>1</v>
      </c>
      <c r="E423" t="str">
        <v>Aleatorio</v>
      </c>
      <c r="G423">
        <v>0.07</v>
      </c>
      <c r="H423">
        <v>0.07</v>
      </c>
      <c r="I423">
        <v>1</v>
      </c>
      <c r="J423">
        <v>1</v>
      </c>
      <c r="K423" t="str">
        <v>cpf</v>
      </c>
      <c r="L423">
        <v>0.9299999999999999</v>
      </c>
      <c r="M423">
        <v>0.9299999999999999</v>
      </c>
      <c r="P423" t="str">
        <v>Transferido</v>
      </c>
    </row>
    <row r="424">
      <c r="A424">
        <v>7</v>
      </c>
      <c r="B424">
        <v>45845</v>
      </c>
      <c r="C424" t="str">
        <v>Cartinha</v>
      </c>
      <c r="D424">
        <v>2</v>
      </c>
      <c r="E424" t="str">
        <v>Aleatorio</v>
      </c>
      <c r="G424">
        <v>1</v>
      </c>
      <c r="H424">
        <v>2</v>
      </c>
      <c r="I424">
        <v>2</v>
      </c>
      <c r="J424">
        <v>4</v>
      </c>
      <c r="K424" t="str">
        <v>cpf</v>
      </c>
      <c r="L424">
        <v>0.5</v>
      </c>
      <c r="M424">
        <v>2</v>
      </c>
      <c r="P424" t="str">
        <v>Transferido</v>
      </c>
    </row>
    <row r="425">
      <c r="A425">
        <v>7</v>
      </c>
      <c r="B425">
        <v>45848</v>
      </c>
      <c r="C425" t="str">
        <v>jogo de xbox</v>
      </c>
      <c r="D425">
        <v>2</v>
      </c>
      <c r="E425" t="str">
        <v>Aleatorio</v>
      </c>
      <c r="G425">
        <v>5</v>
      </c>
      <c r="H425">
        <v>10</v>
      </c>
      <c r="I425">
        <v>10</v>
      </c>
      <c r="J425">
        <v>20</v>
      </c>
      <c r="K425" t="str">
        <v>cpf</v>
      </c>
      <c r="L425">
        <v>0.5</v>
      </c>
      <c r="M425">
        <v>10</v>
      </c>
      <c r="P425" t="str">
        <v>Transferido</v>
      </c>
    </row>
    <row r="426">
      <c r="A426">
        <v>7</v>
      </c>
      <c r="B426">
        <v>45848</v>
      </c>
      <c r="C426" t="str">
        <v>impressao preta</v>
      </c>
      <c r="D426">
        <v>1</v>
      </c>
      <c r="E426" t="str">
        <v>Aleatorio</v>
      </c>
      <c r="G426">
        <v>0.07</v>
      </c>
      <c r="H426">
        <v>0.07</v>
      </c>
      <c r="I426">
        <v>5</v>
      </c>
      <c r="J426">
        <v>5</v>
      </c>
      <c r="K426" t="str">
        <v>cpf</v>
      </c>
      <c r="L426">
        <v>0.986</v>
      </c>
      <c r="M426">
        <v>4.93</v>
      </c>
      <c r="P426" t="str">
        <v>Transferido</v>
      </c>
    </row>
    <row r="427">
      <c r="A427">
        <v>7</v>
      </c>
      <c r="B427">
        <v>45848</v>
      </c>
      <c r="C427" t="str">
        <v>lego</v>
      </c>
      <c r="D427">
        <v>2</v>
      </c>
      <c r="E427" t="str">
        <v>Aleatorio</v>
      </c>
      <c r="G427" t="str">
        <v>0</v>
      </c>
      <c r="H427">
        <v>0</v>
      </c>
      <c r="I427">
        <v>5</v>
      </c>
      <c r="J427">
        <v>10</v>
      </c>
      <c r="K427" t="str">
        <v>cpf</v>
      </c>
      <c r="L427">
        <v>1</v>
      </c>
      <c r="M427">
        <v>10</v>
      </c>
      <c r="P427" t="str">
        <v>Transferido</v>
      </c>
    </row>
    <row r="428">
      <c r="A428">
        <v>7</v>
      </c>
      <c r="B428">
        <v>45848</v>
      </c>
      <c r="C428" t="str">
        <v>bateria 2025</v>
      </c>
      <c r="D428">
        <v>1</v>
      </c>
      <c r="E428" t="str">
        <v>Aleatorio</v>
      </c>
      <c r="G428" t="str">
        <v>0</v>
      </c>
      <c r="H428">
        <v>0</v>
      </c>
      <c r="I428">
        <v>5</v>
      </c>
      <c r="J428">
        <v>5</v>
      </c>
      <c r="K428" t="str">
        <v>cpf</v>
      </c>
      <c r="L428">
        <v>1</v>
      </c>
      <c r="M428">
        <v>5</v>
      </c>
      <c r="P428" t="str">
        <v>Transferido</v>
      </c>
    </row>
    <row r="429">
      <c r="A429">
        <v>7</v>
      </c>
      <c r="B429">
        <v>45848</v>
      </c>
      <c r="C429" t="str">
        <v>Pilha Alcalina flex AAA</v>
      </c>
      <c r="D429">
        <v>1</v>
      </c>
      <c r="E429" t="str">
        <v>Aleatorio</v>
      </c>
      <c r="G429">
        <v>6.5</v>
      </c>
      <c r="H429">
        <v>6.5</v>
      </c>
      <c r="I429">
        <v>10</v>
      </c>
      <c r="J429">
        <v>10</v>
      </c>
      <c r="K429" t="str">
        <v>cpf</v>
      </c>
      <c r="L429">
        <v>0.35</v>
      </c>
      <c r="M429">
        <v>3.5</v>
      </c>
      <c r="P429" t="str">
        <v>Transferido</v>
      </c>
    </row>
    <row r="430">
      <c r="A430">
        <v>7</v>
      </c>
      <c r="B430">
        <v>45848</v>
      </c>
      <c r="C430" t="str">
        <v>Cartinha</v>
      </c>
      <c r="D430">
        <v>8</v>
      </c>
      <c r="E430" t="str">
        <v>Aleatorio</v>
      </c>
      <c r="G430">
        <v>1</v>
      </c>
      <c r="H430">
        <v>8</v>
      </c>
      <c r="I430">
        <v>2</v>
      </c>
      <c r="J430">
        <v>16</v>
      </c>
      <c r="K430" t="str">
        <v>cpf</v>
      </c>
      <c r="L430">
        <v>0.5</v>
      </c>
      <c r="M430">
        <v>8</v>
      </c>
      <c r="P430" t="str">
        <v>Transferido</v>
      </c>
    </row>
    <row r="431">
      <c r="A431">
        <v>7</v>
      </c>
      <c r="B431">
        <v>45848</v>
      </c>
      <c r="C431" t="str">
        <v>carregador 20w completo</v>
      </c>
      <c r="D431">
        <v>1</v>
      </c>
      <c r="E431" t="str">
        <v>val</v>
      </c>
      <c r="G431" t="str">
        <v>0</v>
      </c>
      <c r="H431">
        <v>0</v>
      </c>
      <c r="I431">
        <v>40</v>
      </c>
      <c r="J431">
        <v>40</v>
      </c>
      <c r="K431" t="str">
        <v>cpf</v>
      </c>
      <c r="L431">
        <v>1</v>
      </c>
      <c r="M431">
        <v>40</v>
      </c>
      <c r="P431" t="str">
        <v>Transferido</v>
      </c>
    </row>
    <row r="432">
      <c r="A432">
        <v>7</v>
      </c>
      <c r="B432">
        <v>45848</v>
      </c>
      <c r="C432" t="str">
        <v>Máquina De Cabelo Dragão</v>
      </c>
      <c r="D432">
        <v>1</v>
      </c>
      <c r="E432" t="str">
        <v>GIAN</v>
      </c>
      <c r="G432">
        <v>18</v>
      </c>
      <c r="H432">
        <v>18</v>
      </c>
      <c r="I432">
        <v>20</v>
      </c>
      <c r="J432">
        <v>20</v>
      </c>
      <c r="K432" t="str">
        <v>cpf</v>
      </c>
      <c r="L432">
        <v>0.1</v>
      </c>
      <c r="M432">
        <v>2</v>
      </c>
      <c r="P432" t="str">
        <v>Transferido</v>
      </c>
    </row>
    <row r="433">
      <c r="A433">
        <v>7</v>
      </c>
      <c r="B433">
        <v>45848</v>
      </c>
      <c r="C433" t="str">
        <v>Cartinha</v>
      </c>
      <c r="D433">
        <v>4</v>
      </c>
      <c r="E433" t="str">
        <v>Aleatorio</v>
      </c>
      <c r="G433">
        <v>1</v>
      </c>
      <c r="H433">
        <v>4</v>
      </c>
      <c r="I433">
        <v>2</v>
      </c>
      <c r="J433">
        <v>8</v>
      </c>
      <c r="K433" t="str">
        <v>cpf</v>
      </c>
      <c r="L433">
        <v>0.5</v>
      </c>
      <c r="M433">
        <v>4</v>
      </c>
      <c r="P433" t="str">
        <v>Transferido</v>
      </c>
    </row>
    <row r="434">
      <c r="A434">
        <v>7</v>
      </c>
      <c r="B434">
        <v>45848</v>
      </c>
      <c r="C434" t="str">
        <v xml:space="preserve">memory card </v>
      </c>
      <c r="D434">
        <v>1</v>
      </c>
      <c r="E434" t="str">
        <v>Aleatorio</v>
      </c>
      <c r="G434" t="str">
        <v>0</v>
      </c>
      <c r="H434">
        <v>0</v>
      </c>
      <c r="I434">
        <v>30</v>
      </c>
      <c r="J434">
        <v>30</v>
      </c>
      <c r="K434" t="str">
        <v>cpf</v>
      </c>
      <c r="L434">
        <v>1</v>
      </c>
      <c r="M434">
        <v>30</v>
      </c>
      <c r="P434" t="str">
        <v>Transferido</v>
      </c>
    </row>
    <row r="435">
      <c r="A435">
        <v>7</v>
      </c>
      <c r="B435">
        <v>45848</v>
      </c>
      <c r="C435" t="str">
        <v>impressao preta</v>
      </c>
      <c r="D435">
        <v>5</v>
      </c>
      <c r="E435" t="str">
        <v>Aleatorio</v>
      </c>
      <c r="G435">
        <v>0.07</v>
      </c>
      <c r="H435">
        <v>0.35000000000000003</v>
      </c>
      <c r="I435">
        <v>1</v>
      </c>
      <c r="J435">
        <v>5</v>
      </c>
      <c r="K435" t="str">
        <v>cpf</v>
      </c>
      <c r="L435">
        <v>0.93</v>
      </c>
      <c r="M435">
        <v>4.65</v>
      </c>
      <c r="P435" t="str">
        <v>Transferido</v>
      </c>
    </row>
    <row r="436">
      <c r="A436">
        <v>7</v>
      </c>
      <c r="B436">
        <v>45850</v>
      </c>
      <c r="C436" t="str">
        <v>combi</v>
      </c>
      <c r="D436">
        <v>1</v>
      </c>
      <c r="E436" t="str">
        <v>Aleatorio</v>
      </c>
      <c r="G436" t="str">
        <v>0</v>
      </c>
      <c r="H436">
        <v>0</v>
      </c>
      <c r="I436">
        <v>15</v>
      </c>
      <c r="J436">
        <v>15</v>
      </c>
      <c r="K436" t="str">
        <v>cpf</v>
      </c>
      <c r="L436">
        <v>1</v>
      </c>
      <c r="M436">
        <v>15</v>
      </c>
      <c r="P436" t="str">
        <v>Transferido</v>
      </c>
    </row>
    <row r="437">
      <c r="A437">
        <v>7</v>
      </c>
      <c r="B437">
        <v>45850</v>
      </c>
      <c r="C437" t="str">
        <v>jogo de xbox</v>
      </c>
      <c r="D437">
        <v>3</v>
      </c>
      <c r="E437" t="str">
        <v>Aleatorio</v>
      </c>
      <c r="G437">
        <v>5</v>
      </c>
      <c r="H437">
        <v>15</v>
      </c>
      <c r="I437">
        <v>10</v>
      </c>
      <c r="J437">
        <v>30</v>
      </c>
      <c r="K437" t="str">
        <v>cpf</v>
      </c>
      <c r="L437">
        <v>0.5</v>
      </c>
      <c r="M437">
        <v>15</v>
      </c>
      <c r="P437" t="str">
        <v>Transferido</v>
      </c>
    </row>
    <row r="438">
      <c r="A438">
        <v>7</v>
      </c>
      <c r="B438">
        <v>45850</v>
      </c>
      <c r="C438" t="str">
        <v>bola inflavel</v>
      </c>
      <c r="D438">
        <v>1</v>
      </c>
      <c r="E438" t="str">
        <v>Aleatorio</v>
      </c>
      <c r="G438" t="str">
        <v>0</v>
      </c>
      <c r="H438">
        <v>0</v>
      </c>
      <c r="I438">
        <v>10</v>
      </c>
      <c r="J438">
        <v>10</v>
      </c>
      <c r="K438" t="str">
        <v>cpf</v>
      </c>
      <c r="L438">
        <v>1</v>
      </c>
      <c r="M438">
        <v>10</v>
      </c>
      <c r="P438" t="str">
        <v>Transferido</v>
      </c>
    </row>
    <row r="439">
      <c r="A439">
        <v>7</v>
      </c>
      <c r="B439">
        <v>45850</v>
      </c>
      <c r="C439" t="str">
        <v>Corrente 100X2,2 Try5860</v>
      </c>
      <c r="D439">
        <v>1</v>
      </c>
      <c r="E439" t="str">
        <v>Aleatorio</v>
      </c>
      <c r="G439">
        <v>28</v>
      </c>
      <c r="H439">
        <v>28</v>
      </c>
      <c r="I439">
        <v>40</v>
      </c>
      <c r="J439">
        <v>40</v>
      </c>
      <c r="K439" t="str">
        <v>cpf</v>
      </c>
      <c r="L439">
        <v>0.3</v>
      </c>
      <c r="M439">
        <v>12</v>
      </c>
      <c r="P439" t="str">
        <v>Transferido</v>
      </c>
    </row>
    <row r="440">
      <c r="A440">
        <v>7</v>
      </c>
      <c r="B440">
        <v>45850</v>
      </c>
      <c r="C440" t="str">
        <v xml:space="preserve">Carregador Completo Spartan Tc - Cw-301 </v>
      </c>
      <c r="D440">
        <v>1</v>
      </c>
      <c r="E440" t="str">
        <v>Aleatorio</v>
      </c>
      <c r="G440">
        <v>11</v>
      </c>
      <c r="H440">
        <v>11</v>
      </c>
      <c r="I440">
        <v>20</v>
      </c>
      <c r="J440">
        <v>20</v>
      </c>
      <c r="K440" t="str">
        <v>cpf</v>
      </c>
      <c r="L440">
        <v>0.45</v>
      </c>
      <c r="M440">
        <v>9</v>
      </c>
      <c r="P440" t="str">
        <v>Transferido</v>
      </c>
    </row>
    <row r="441">
      <c r="A441">
        <v>7</v>
      </c>
      <c r="B441">
        <v>45850</v>
      </c>
      <c r="C441" t="str">
        <v>Gravação de musica</v>
      </c>
      <c r="D441">
        <v>1</v>
      </c>
      <c r="E441" t="str">
        <v>Aleatorio</v>
      </c>
      <c r="G441">
        <v>0</v>
      </c>
      <c r="H441">
        <v>0</v>
      </c>
      <c r="I441">
        <v>20</v>
      </c>
      <c r="J441">
        <v>20</v>
      </c>
      <c r="K441" t="str">
        <v>cpf</v>
      </c>
      <c r="L441">
        <v>1</v>
      </c>
      <c r="M441">
        <v>20</v>
      </c>
      <c r="P441" t="str">
        <v>Transferido</v>
      </c>
    </row>
    <row r="442">
      <c r="A442">
        <v>7</v>
      </c>
      <c r="B442">
        <v>45850</v>
      </c>
      <c r="C442" t="str">
        <v>LAXASFIT 2024 Relógio inteligente</v>
      </c>
      <c r="D442">
        <v>1</v>
      </c>
      <c r="E442" t="str">
        <v>Aleatorio</v>
      </c>
      <c r="G442" t="str">
        <v>0</v>
      </c>
      <c r="H442">
        <v>0</v>
      </c>
      <c r="I442">
        <v>80</v>
      </c>
      <c r="J442">
        <v>80</v>
      </c>
      <c r="K442" t="str">
        <v>cpf</v>
      </c>
      <c r="L442">
        <v>1</v>
      </c>
      <c r="M442">
        <v>80</v>
      </c>
      <c r="P442" t="str">
        <v>Transferido</v>
      </c>
    </row>
    <row r="443">
      <c r="A443">
        <v>7</v>
      </c>
      <c r="B443">
        <v>45852</v>
      </c>
      <c r="C443" t="str">
        <v>impressao preta</v>
      </c>
      <c r="D443">
        <v>1</v>
      </c>
      <c r="E443" t="str">
        <v>sonia</v>
      </c>
      <c r="G443">
        <v>0.07</v>
      </c>
      <c r="H443">
        <v>0.07</v>
      </c>
      <c r="I443">
        <v>1</v>
      </c>
      <c r="J443">
        <v>1</v>
      </c>
      <c r="K443" t="str">
        <v>cpf</v>
      </c>
      <c r="L443">
        <v>0.9299999999999999</v>
      </c>
      <c r="M443">
        <v>0.9299999999999999</v>
      </c>
      <c r="P443" t="str">
        <v>Transferido</v>
      </c>
    </row>
    <row r="444">
      <c r="A444">
        <v>7</v>
      </c>
      <c r="B444">
        <v>45852</v>
      </c>
      <c r="C444" t="str">
        <v>Formatação</v>
      </c>
      <c r="D444">
        <v>1</v>
      </c>
      <c r="E444" t="str">
        <v>Manu colegio</v>
      </c>
      <c r="G444">
        <v>0</v>
      </c>
      <c r="H444">
        <v>0</v>
      </c>
      <c r="I444">
        <v>60</v>
      </c>
      <c r="J444">
        <v>60</v>
      </c>
      <c r="K444" t="str">
        <v>cpf</v>
      </c>
      <c r="L444">
        <v>1</v>
      </c>
      <c r="M444">
        <v>60</v>
      </c>
      <c r="P444" t="str">
        <v>Transferido</v>
      </c>
    </row>
    <row r="445">
      <c r="A445">
        <v>7</v>
      </c>
      <c r="B445">
        <v>45852</v>
      </c>
      <c r="C445" t="str">
        <v>Fonte notebook grasep</v>
      </c>
      <c r="D445">
        <v>1</v>
      </c>
      <c r="E445" t="str">
        <v>Manu colegio</v>
      </c>
      <c r="G445">
        <v>32</v>
      </c>
      <c r="H445">
        <v>32</v>
      </c>
      <c r="I445">
        <v>80</v>
      </c>
      <c r="J445">
        <v>80</v>
      </c>
      <c r="K445" t="str">
        <v>cpf</v>
      </c>
      <c r="L445">
        <v>0.6</v>
      </c>
      <c r="M445">
        <v>48</v>
      </c>
      <c r="P445" t="str">
        <v>Transferido</v>
      </c>
    </row>
    <row r="446">
      <c r="A446">
        <v>7</v>
      </c>
      <c r="B446">
        <v>45852</v>
      </c>
      <c r="C446" t="str">
        <v>lego pequeno</v>
      </c>
      <c r="D446">
        <v>2</v>
      </c>
      <c r="E446" t="str">
        <v>Aleatorio</v>
      </c>
      <c r="G446">
        <v>2</v>
      </c>
      <c r="H446">
        <v>4</v>
      </c>
      <c r="I446">
        <v>5</v>
      </c>
      <c r="J446">
        <v>10</v>
      </c>
      <c r="K446" t="str">
        <v>cpf</v>
      </c>
      <c r="L446">
        <v>0.6</v>
      </c>
      <c r="M446">
        <v>6</v>
      </c>
      <c r="P446" t="str">
        <v>Transferido</v>
      </c>
    </row>
    <row r="447">
      <c r="A447">
        <v>7</v>
      </c>
      <c r="B447">
        <v>45852</v>
      </c>
      <c r="C447" t="str">
        <v>boneco agua</v>
      </c>
      <c r="D447">
        <v>2</v>
      </c>
      <c r="E447" t="str">
        <v>Aleatorio</v>
      </c>
      <c r="G447" t="str">
        <v>0</v>
      </c>
      <c r="H447">
        <v>0</v>
      </c>
      <c r="I447">
        <v>5</v>
      </c>
      <c r="J447">
        <v>10</v>
      </c>
      <c r="K447" t="str">
        <v>cpf</v>
      </c>
      <c r="L447">
        <v>1</v>
      </c>
      <c r="M447">
        <v>10</v>
      </c>
      <c r="P447" t="str">
        <v>Transferido</v>
      </c>
    </row>
    <row r="448">
      <c r="A448">
        <v>7</v>
      </c>
      <c r="B448">
        <v>45852</v>
      </c>
      <c r="C448" t="str">
        <v>impressao preta</v>
      </c>
      <c r="D448">
        <v>45</v>
      </c>
      <c r="E448" t="str">
        <v>Aleatorio</v>
      </c>
      <c r="G448">
        <v>0.07</v>
      </c>
      <c r="H448">
        <v>3.1500000000000004</v>
      </c>
      <c r="I448">
        <v>0.9</v>
      </c>
      <c r="J448">
        <v>40.5</v>
      </c>
      <c r="K448" t="str">
        <v>cpf</v>
      </c>
      <c r="L448">
        <v>0.9222222222222223</v>
      </c>
      <c r="M448">
        <v>37.35</v>
      </c>
      <c r="P448" t="str">
        <v>Transferido</v>
      </c>
    </row>
    <row r="449">
      <c r="A449">
        <v>7</v>
      </c>
      <c r="B449">
        <v>45854</v>
      </c>
      <c r="C449" t="str">
        <v>lanterna de cabeça</v>
      </c>
      <c r="D449">
        <v>1</v>
      </c>
      <c r="E449" t="str">
        <v>Aleatorio</v>
      </c>
      <c r="G449" t="str">
        <v>0</v>
      </c>
      <c r="H449">
        <v>0</v>
      </c>
      <c r="I449">
        <v>30</v>
      </c>
      <c r="J449">
        <v>30</v>
      </c>
      <c r="K449" t="str">
        <v>cpf</v>
      </c>
      <c r="L449">
        <v>1</v>
      </c>
      <c r="M449">
        <v>30</v>
      </c>
      <c r="P449" t="str">
        <v>Transferido</v>
      </c>
    </row>
    <row r="450">
      <c r="A450">
        <v>7</v>
      </c>
      <c r="B450">
        <v>45854</v>
      </c>
      <c r="C450" t="str">
        <v>impressao preta</v>
      </c>
      <c r="D450">
        <v>4</v>
      </c>
      <c r="E450" t="str">
        <v>Aleatorio</v>
      </c>
      <c r="G450">
        <v>0.07</v>
      </c>
      <c r="H450">
        <v>0.28</v>
      </c>
      <c r="I450">
        <v>1</v>
      </c>
      <c r="J450">
        <v>4</v>
      </c>
      <c r="K450" t="str">
        <v>cpf</v>
      </c>
      <c r="L450">
        <v>0.9299999999999999</v>
      </c>
      <c r="M450">
        <v>3.7199999999999998</v>
      </c>
      <c r="P450" t="str">
        <v>Transferido</v>
      </c>
    </row>
    <row r="451">
      <c r="A451">
        <v>7</v>
      </c>
      <c r="B451">
        <v>45854</v>
      </c>
      <c r="C451" t="str">
        <v>xerox preta</v>
      </c>
      <c r="D451">
        <v>1</v>
      </c>
      <c r="E451" t="str">
        <v>Aleatorio</v>
      </c>
      <c r="G451">
        <v>0.05</v>
      </c>
      <c r="H451">
        <v>0.05</v>
      </c>
      <c r="I451">
        <v>1</v>
      </c>
      <c r="J451">
        <v>1</v>
      </c>
      <c r="K451" t="str">
        <v>cpf</v>
      </c>
      <c r="L451">
        <v>0.95</v>
      </c>
      <c r="M451">
        <v>0.95</v>
      </c>
      <c r="P451" t="str">
        <v>Transferido</v>
      </c>
    </row>
    <row r="452">
      <c r="A452">
        <v>7</v>
      </c>
      <c r="B452">
        <v>45854</v>
      </c>
      <c r="C452" t="str">
        <v>lanterna tomada</v>
      </c>
      <c r="D452">
        <v>1</v>
      </c>
      <c r="E452" t="str">
        <v>remedio</v>
      </c>
      <c r="G452" t="str">
        <v>0</v>
      </c>
      <c r="H452">
        <v>0</v>
      </c>
      <c r="I452">
        <v>30</v>
      </c>
      <c r="J452">
        <v>30</v>
      </c>
      <c r="K452" t="str">
        <v>cpf</v>
      </c>
      <c r="L452">
        <v>1</v>
      </c>
      <c r="M452">
        <v>30</v>
      </c>
      <c r="P452" t="str">
        <v>Transferido</v>
      </c>
    </row>
    <row r="453">
      <c r="A453">
        <v>7</v>
      </c>
      <c r="B453">
        <v>45855</v>
      </c>
      <c r="C453" t="str">
        <v>xerox preta</v>
      </c>
      <c r="D453">
        <v>1</v>
      </c>
      <c r="E453" t="str">
        <v>Aleatorio</v>
      </c>
      <c r="G453">
        <v>0.05</v>
      </c>
      <c r="H453">
        <v>0.05</v>
      </c>
      <c r="I453">
        <v>10</v>
      </c>
      <c r="J453">
        <v>10</v>
      </c>
      <c r="K453" t="str">
        <v>cpf</v>
      </c>
      <c r="L453">
        <v>0.9949999999999999</v>
      </c>
      <c r="M453">
        <v>9.95</v>
      </c>
      <c r="P453" t="str">
        <v>Transferido</v>
      </c>
    </row>
    <row r="454">
      <c r="A454">
        <v>7</v>
      </c>
      <c r="B454">
        <v>45855</v>
      </c>
      <c r="C454" t="str">
        <v>card</v>
      </c>
      <c r="D454">
        <v>6</v>
      </c>
      <c r="E454" t="str">
        <v>Aleatorio</v>
      </c>
      <c r="G454">
        <v>0.4</v>
      </c>
      <c r="H454">
        <v>2.4000000000000004</v>
      </c>
      <c r="I454">
        <v>6</v>
      </c>
      <c r="J454">
        <v>36</v>
      </c>
      <c r="K454" t="str">
        <v>cpf</v>
      </c>
      <c r="L454">
        <v>0.9333333333333333</v>
      </c>
      <c r="M454">
        <v>33.6</v>
      </c>
      <c r="P454" t="str">
        <v>Transferido</v>
      </c>
    </row>
    <row r="455">
      <c r="A455">
        <v>7</v>
      </c>
      <c r="B455">
        <v>45855</v>
      </c>
      <c r="C455" t="str">
        <v>bobbie goods card</v>
      </c>
      <c r="D455">
        <v>1</v>
      </c>
      <c r="E455" t="str">
        <v>Aleatorio</v>
      </c>
      <c r="G455">
        <v>2.5</v>
      </c>
      <c r="H455">
        <v>2.5</v>
      </c>
      <c r="I455">
        <v>5</v>
      </c>
      <c r="J455">
        <v>5</v>
      </c>
      <c r="K455" t="str">
        <v>cpf</v>
      </c>
      <c r="L455">
        <v>0.5</v>
      </c>
      <c r="M455">
        <v>2.5</v>
      </c>
      <c r="P455" t="str">
        <v>Transferido</v>
      </c>
    </row>
    <row r="456">
      <c r="A456">
        <v>7</v>
      </c>
      <c r="B456">
        <v>45855</v>
      </c>
      <c r="C456" t="str">
        <v>domino</v>
      </c>
      <c r="D456">
        <v>1</v>
      </c>
      <c r="E456" t="str">
        <v>Aleatorio</v>
      </c>
      <c r="G456" t="str">
        <v>0</v>
      </c>
      <c r="H456">
        <v>0</v>
      </c>
      <c r="I456">
        <v>30</v>
      </c>
      <c r="J456">
        <v>30</v>
      </c>
      <c r="K456" t="str">
        <v>cpf</v>
      </c>
      <c r="L456">
        <v>1</v>
      </c>
      <c r="M456">
        <v>30</v>
      </c>
      <c r="P456" t="str">
        <v>Transferido</v>
      </c>
    </row>
    <row r="457">
      <c r="A457">
        <v>7</v>
      </c>
      <c r="B457">
        <v>45855</v>
      </c>
      <c r="C457" t="str">
        <v>impressao preta</v>
      </c>
      <c r="D457">
        <v>1</v>
      </c>
      <c r="E457" t="str">
        <v>Aleatorio</v>
      </c>
      <c r="G457">
        <v>0.07</v>
      </c>
      <c r="H457">
        <v>0.07</v>
      </c>
      <c r="I457">
        <v>1</v>
      </c>
      <c r="J457">
        <v>1</v>
      </c>
      <c r="K457" t="str">
        <v>cpf</v>
      </c>
      <c r="L457">
        <v>0.9299999999999999</v>
      </c>
      <c r="M457">
        <v>0.9299999999999999</v>
      </c>
      <c r="P457" t="str">
        <v>Transferido</v>
      </c>
    </row>
    <row r="458">
      <c r="A458">
        <v>7</v>
      </c>
      <c r="B458">
        <v>45855</v>
      </c>
      <c r="C458" t="str">
        <v>pelicula 3d</v>
      </c>
      <c r="D458">
        <v>1</v>
      </c>
      <c r="E458" t="str">
        <v>Aleatorio</v>
      </c>
      <c r="G458">
        <v>3</v>
      </c>
      <c r="H458">
        <v>3</v>
      </c>
      <c r="I458">
        <v>15</v>
      </c>
      <c r="J458">
        <v>15</v>
      </c>
      <c r="K458" t="str">
        <v>cpf</v>
      </c>
      <c r="L458">
        <v>0.8</v>
      </c>
      <c r="M458">
        <v>12</v>
      </c>
      <c r="P458" t="str">
        <v>Transferido</v>
      </c>
    </row>
    <row r="459">
      <c r="A459">
        <v>7</v>
      </c>
      <c r="B459">
        <v>45855</v>
      </c>
      <c r="C459" t="str">
        <v>card</v>
      </c>
      <c r="D459">
        <v>1</v>
      </c>
      <c r="E459" t="str">
        <v>Aleatorio</v>
      </c>
      <c r="G459">
        <v>0.4</v>
      </c>
      <c r="H459">
        <v>0.4</v>
      </c>
      <c r="I459">
        <v>2</v>
      </c>
      <c r="J459">
        <v>2</v>
      </c>
      <c r="K459" t="str">
        <v>cpf</v>
      </c>
      <c r="L459">
        <v>0.8</v>
      </c>
      <c r="M459">
        <v>1.6</v>
      </c>
      <c r="P459" t="str">
        <v>Transferido</v>
      </c>
    </row>
    <row r="460">
      <c r="A460">
        <v>7</v>
      </c>
      <c r="B460">
        <v>45856</v>
      </c>
      <c r="C460" t="str">
        <v>Fone Fon30024 Inova</v>
      </c>
      <c r="D460">
        <v>1</v>
      </c>
      <c r="E460" t="str">
        <v>Aleatorio</v>
      </c>
      <c r="G460">
        <v>8</v>
      </c>
      <c r="H460">
        <v>8</v>
      </c>
      <c r="I460">
        <v>25</v>
      </c>
      <c r="J460">
        <v>25</v>
      </c>
      <c r="K460" t="str">
        <v>cpf</v>
      </c>
      <c r="L460">
        <v>0.68</v>
      </c>
      <c r="M460">
        <v>17</v>
      </c>
      <c r="P460" t="str">
        <v>Transferido</v>
      </c>
    </row>
    <row r="461">
      <c r="A461">
        <v>7</v>
      </c>
      <c r="B461">
        <v>45856</v>
      </c>
      <c r="C461" t="str">
        <v>bobbie goods card</v>
      </c>
      <c r="D461">
        <v>1</v>
      </c>
      <c r="E461" t="str">
        <v>Aleatorio</v>
      </c>
      <c r="G461">
        <v>2.5</v>
      </c>
      <c r="H461">
        <v>2.5</v>
      </c>
      <c r="I461">
        <v>5</v>
      </c>
      <c r="J461">
        <v>5</v>
      </c>
      <c r="K461" t="str">
        <v>cpf</v>
      </c>
      <c r="L461">
        <v>0.5</v>
      </c>
      <c r="M461">
        <v>2.5</v>
      </c>
      <c r="P461" t="str">
        <v>Transferido</v>
      </c>
    </row>
    <row r="462">
      <c r="A462">
        <v>7</v>
      </c>
      <c r="B462">
        <v>45856</v>
      </c>
      <c r="C462" t="str">
        <v>bobbie goods caderno</v>
      </c>
      <c r="D462">
        <v>1</v>
      </c>
      <c r="E462" t="str">
        <v>Aleatorio</v>
      </c>
      <c r="G462">
        <v>13</v>
      </c>
      <c r="H462">
        <v>13</v>
      </c>
      <c r="I462">
        <v>25</v>
      </c>
      <c r="J462">
        <v>25</v>
      </c>
      <c r="K462" t="str">
        <v>cpf</v>
      </c>
      <c r="L462">
        <v>0.48</v>
      </c>
      <c r="M462">
        <v>12</v>
      </c>
      <c r="P462" t="str">
        <v>Transferido</v>
      </c>
    </row>
    <row r="463">
      <c r="A463">
        <v>7</v>
      </c>
      <c r="B463">
        <v>45859</v>
      </c>
      <c r="C463" t="str">
        <v>card</v>
      </c>
      <c r="D463">
        <v>1</v>
      </c>
      <c r="E463" t="str">
        <v>Aleatorio</v>
      </c>
      <c r="G463">
        <v>0.4</v>
      </c>
      <c r="H463">
        <v>0.4</v>
      </c>
      <c r="I463">
        <v>2</v>
      </c>
      <c r="J463">
        <v>2</v>
      </c>
      <c r="K463" t="str">
        <v>cpf</v>
      </c>
      <c r="L463">
        <v>0.8</v>
      </c>
      <c r="M463">
        <v>1.6</v>
      </c>
      <c r="P463" t="str">
        <v>Transferido</v>
      </c>
    </row>
    <row r="464">
      <c r="A464">
        <v>7</v>
      </c>
      <c r="B464">
        <v>45859</v>
      </c>
      <c r="C464" t="str">
        <v>card</v>
      </c>
      <c r="D464">
        <v>1</v>
      </c>
      <c r="E464" t="str">
        <v>Aleatorio</v>
      </c>
      <c r="G464">
        <v>0.4</v>
      </c>
      <c r="H464">
        <v>0.4</v>
      </c>
      <c r="I464">
        <v>2</v>
      </c>
      <c r="J464">
        <v>2</v>
      </c>
      <c r="K464" t="str">
        <v>cpf</v>
      </c>
      <c r="L464">
        <v>0.8</v>
      </c>
      <c r="M464">
        <v>1.6</v>
      </c>
      <c r="P464" t="str">
        <v>Transferido</v>
      </c>
    </row>
    <row r="465">
      <c r="A465">
        <v>7</v>
      </c>
      <c r="B465">
        <v>45859</v>
      </c>
      <c r="C465" t="str">
        <v>Gravação de musica</v>
      </c>
      <c r="D465">
        <v>1</v>
      </c>
      <c r="E465" t="str">
        <v>Aleatorio</v>
      </c>
      <c r="G465">
        <v>0</v>
      </c>
      <c r="H465">
        <v>0</v>
      </c>
      <c r="I465">
        <v>15</v>
      </c>
      <c r="J465">
        <v>15</v>
      </c>
      <c r="K465" t="str">
        <v>cpf</v>
      </c>
      <c r="L465">
        <v>1</v>
      </c>
      <c r="M465">
        <v>15</v>
      </c>
      <c r="P465" t="str">
        <v>Transferido</v>
      </c>
    </row>
    <row r="466">
      <c r="A466">
        <v>7</v>
      </c>
      <c r="B466">
        <v>45859</v>
      </c>
      <c r="C466" t="str">
        <v>bobbie goods card</v>
      </c>
      <c r="D466">
        <v>1</v>
      </c>
      <c r="E466" t="str">
        <v>Aleatorio</v>
      </c>
      <c r="G466">
        <v>2.5</v>
      </c>
      <c r="H466">
        <v>2.5</v>
      </c>
      <c r="I466">
        <v>5</v>
      </c>
      <c r="J466">
        <v>5</v>
      </c>
      <c r="K466" t="str">
        <v>cpf</v>
      </c>
      <c r="L466">
        <v>0.5</v>
      </c>
      <c r="M466">
        <v>2.5</v>
      </c>
      <c r="P466" t="str">
        <v>Transferido</v>
      </c>
    </row>
    <row r="467">
      <c r="A467">
        <v>7</v>
      </c>
      <c r="B467">
        <v>45859</v>
      </c>
      <c r="C467" t="str">
        <v>pelicula 3d</v>
      </c>
      <c r="D467">
        <v>1</v>
      </c>
      <c r="E467" t="str">
        <v>val</v>
      </c>
      <c r="G467">
        <v>3</v>
      </c>
      <c r="H467">
        <v>3</v>
      </c>
      <c r="I467">
        <v>15</v>
      </c>
      <c r="J467">
        <v>15</v>
      </c>
      <c r="K467" t="str">
        <v>cpf</v>
      </c>
      <c r="L467">
        <v>0.8</v>
      </c>
      <c r="M467">
        <v>12</v>
      </c>
      <c r="P467" t="str">
        <v>Transferido</v>
      </c>
    </row>
    <row r="468">
      <c r="A468">
        <v>7</v>
      </c>
      <c r="B468">
        <v>45859</v>
      </c>
      <c r="C468" t="str">
        <v>impressao preta</v>
      </c>
      <c r="D468">
        <v>2</v>
      </c>
      <c r="E468" t="str">
        <v>Aleatorio</v>
      </c>
      <c r="G468">
        <v>0.07</v>
      </c>
      <c r="H468">
        <v>0.14</v>
      </c>
      <c r="I468">
        <v>1</v>
      </c>
      <c r="J468">
        <v>2</v>
      </c>
      <c r="K468" t="str">
        <v>cpf</v>
      </c>
      <c r="L468">
        <v>0.9299999999999999</v>
      </c>
      <c r="M468">
        <v>1.8599999999999999</v>
      </c>
      <c r="P468" t="str">
        <v>Transferido</v>
      </c>
    </row>
    <row r="469">
      <c r="A469">
        <v>7</v>
      </c>
      <c r="B469">
        <v>45860</v>
      </c>
      <c r="C469" t="str">
        <v>card caixa 50</v>
      </c>
      <c r="D469">
        <v>1</v>
      </c>
      <c r="E469" t="str">
        <v>Aleatorio</v>
      </c>
      <c r="G469">
        <v>5</v>
      </c>
      <c r="H469">
        <v>5</v>
      </c>
      <c r="I469">
        <v>20</v>
      </c>
      <c r="J469">
        <v>20</v>
      </c>
      <c r="K469" t="str">
        <v>cpf</v>
      </c>
      <c r="L469">
        <v>0.75</v>
      </c>
      <c r="M469">
        <v>15</v>
      </c>
      <c r="P469" t="str">
        <v>Transferido</v>
      </c>
    </row>
    <row r="470">
      <c r="A470">
        <v>7</v>
      </c>
      <c r="B470">
        <v>45860</v>
      </c>
      <c r="C470" t="str">
        <v>bobbie goods card</v>
      </c>
      <c r="D470">
        <v>1</v>
      </c>
      <c r="E470" t="str">
        <v>Aleatorio</v>
      </c>
      <c r="G470">
        <v>2.5</v>
      </c>
      <c r="H470">
        <v>2.5</v>
      </c>
      <c r="I470">
        <v>5</v>
      </c>
      <c r="J470">
        <v>5</v>
      </c>
      <c r="K470" t="str">
        <v>cpf</v>
      </c>
      <c r="L470">
        <v>0.5</v>
      </c>
      <c r="M470">
        <v>2.5</v>
      </c>
      <c r="P470" t="str">
        <v>Transferido</v>
      </c>
    </row>
    <row r="471">
      <c r="A471">
        <v>7</v>
      </c>
      <c r="B471">
        <v>45860</v>
      </c>
      <c r="C471" t="str">
        <v>durex</v>
      </c>
      <c r="D471">
        <v>1</v>
      </c>
      <c r="E471" t="str">
        <v>cacheados</v>
      </c>
      <c r="G471">
        <v>2.5</v>
      </c>
      <c r="H471">
        <v>2.5</v>
      </c>
      <c r="I471">
        <v>5</v>
      </c>
      <c r="J471">
        <v>5</v>
      </c>
      <c r="K471" t="str">
        <v>cpf</v>
      </c>
      <c r="L471">
        <v>0.5</v>
      </c>
      <c r="M471">
        <v>2.5</v>
      </c>
      <c r="P471" t="str">
        <v>Transferido</v>
      </c>
    </row>
    <row r="472">
      <c r="A472">
        <v>7</v>
      </c>
      <c r="B472">
        <v>45861</v>
      </c>
      <c r="C472" t="str">
        <v>impressao preta</v>
      </c>
      <c r="D472">
        <v>1</v>
      </c>
      <c r="E472" t="str">
        <v>sonia</v>
      </c>
      <c r="G472">
        <v>0.07</v>
      </c>
      <c r="H472">
        <v>0.07</v>
      </c>
      <c r="I472">
        <v>1</v>
      </c>
      <c r="J472">
        <v>1</v>
      </c>
      <c r="K472" t="str">
        <v>cpf</v>
      </c>
      <c r="L472">
        <v>0.9299999999999999</v>
      </c>
      <c r="M472">
        <v>0.9299999999999999</v>
      </c>
      <c r="P472" t="str">
        <v>Transferido</v>
      </c>
    </row>
    <row r="473">
      <c r="A473">
        <v>7</v>
      </c>
      <c r="B473">
        <v>45861</v>
      </c>
      <c r="C473" t="str">
        <v>bobbie goods card</v>
      </c>
      <c r="D473">
        <v>1</v>
      </c>
      <c r="E473" t="str">
        <v>relogio</v>
      </c>
      <c r="G473">
        <v>2.5</v>
      </c>
      <c r="H473">
        <v>2.5</v>
      </c>
      <c r="I473">
        <v>5</v>
      </c>
      <c r="J473">
        <v>5</v>
      </c>
      <c r="K473" t="str">
        <v>cpf</v>
      </c>
      <c r="L473">
        <v>0.5</v>
      </c>
      <c r="M473">
        <v>2.5</v>
      </c>
      <c r="P473" t="str">
        <v>Transferido</v>
      </c>
    </row>
    <row r="474">
      <c r="A474">
        <v>7</v>
      </c>
      <c r="B474">
        <v>45861</v>
      </c>
      <c r="C474" t="str">
        <v>chaveiro carinha</v>
      </c>
      <c r="D474">
        <v>1</v>
      </c>
      <c r="E474" t="str">
        <v>relogio</v>
      </c>
      <c r="G474">
        <v>2</v>
      </c>
      <c r="H474">
        <v>2</v>
      </c>
      <c r="I474">
        <v>5</v>
      </c>
      <c r="J474">
        <v>5</v>
      </c>
      <c r="K474" t="str">
        <v>cpf</v>
      </c>
      <c r="L474">
        <v>0.6</v>
      </c>
      <c r="M474">
        <v>3</v>
      </c>
      <c r="P474" t="str">
        <v>Transferido</v>
      </c>
    </row>
    <row r="475">
      <c r="A475">
        <v>7</v>
      </c>
      <c r="B475">
        <v>45861</v>
      </c>
      <c r="C475" t="str">
        <v>card</v>
      </c>
      <c r="D475">
        <v>1</v>
      </c>
      <c r="E475" t="str">
        <v>Aleatorio</v>
      </c>
      <c r="G475">
        <v>0.4</v>
      </c>
      <c r="H475">
        <v>0.4</v>
      </c>
      <c r="I475">
        <v>2</v>
      </c>
      <c r="J475">
        <v>2</v>
      </c>
      <c r="K475" t="str">
        <v>cpf</v>
      </c>
      <c r="L475">
        <v>0.8</v>
      </c>
      <c r="M475">
        <v>1.6</v>
      </c>
      <c r="P475" t="str">
        <v>Transferido</v>
      </c>
    </row>
    <row r="476">
      <c r="A476">
        <v>7</v>
      </c>
      <c r="B476">
        <v>45861</v>
      </c>
      <c r="C476" t="str">
        <v>m.2 240 gb</v>
      </c>
      <c r="D476">
        <v>1</v>
      </c>
      <c r="E476" t="str">
        <v>edimais</v>
      </c>
      <c r="G476">
        <v>100</v>
      </c>
      <c r="H476">
        <v>100</v>
      </c>
      <c r="I476">
        <v>255</v>
      </c>
      <c r="J476">
        <v>255</v>
      </c>
      <c r="K476" t="str">
        <v>cpf</v>
      </c>
      <c r="L476">
        <v>0.8</v>
      </c>
      <c r="M476">
        <v>155</v>
      </c>
      <c r="P476" t="str">
        <v>Transferido</v>
      </c>
    </row>
    <row r="477">
      <c r="A477">
        <v>7</v>
      </c>
      <c r="B477">
        <v>45861</v>
      </c>
      <c r="C477" t="str">
        <v xml:space="preserve">camera ip dupla </v>
      </c>
      <c r="D477">
        <v>1</v>
      </c>
      <c r="E477" t="str">
        <v>elza</v>
      </c>
      <c r="G477">
        <v>140</v>
      </c>
      <c r="H477">
        <v>140</v>
      </c>
      <c r="I477">
        <v>220</v>
      </c>
      <c r="J477">
        <v>220</v>
      </c>
      <c r="K477" t="str">
        <v>cpf</v>
      </c>
      <c r="L477">
        <v>0.4</v>
      </c>
      <c r="M477">
        <v>80</v>
      </c>
      <c r="P477" t="str">
        <v>Transferido</v>
      </c>
    </row>
    <row r="478">
      <c r="A478">
        <v>7</v>
      </c>
      <c r="B478">
        <v>45862</v>
      </c>
      <c r="C478" t="str">
        <v>bobbie goods card</v>
      </c>
      <c r="D478">
        <v>3</v>
      </c>
      <c r="E478" t="str">
        <v>Aleatorio</v>
      </c>
      <c r="G478">
        <v>2.5</v>
      </c>
      <c r="H478">
        <v>7.5</v>
      </c>
      <c r="I478">
        <v>5</v>
      </c>
      <c r="J478">
        <v>15</v>
      </c>
      <c r="K478" t="str">
        <v>cpf</v>
      </c>
      <c r="L478">
        <v>0.6078431372549019</v>
      </c>
      <c r="M478">
        <v>7.5</v>
      </c>
      <c r="P478" t="str">
        <v>Transferido</v>
      </c>
    </row>
    <row r="479">
      <c r="A479">
        <v>7</v>
      </c>
      <c r="B479">
        <v>45862</v>
      </c>
      <c r="C479" t="str">
        <v>card</v>
      </c>
      <c r="D479">
        <v>1</v>
      </c>
      <c r="E479" t="str">
        <v>Aleatorio</v>
      </c>
      <c r="G479">
        <v>0.4</v>
      </c>
      <c r="H479">
        <v>0.4</v>
      </c>
      <c r="I479">
        <v>2</v>
      </c>
      <c r="J479">
        <v>2</v>
      </c>
      <c r="K479" t="str">
        <v>cpf</v>
      </c>
      <c r="L479">
        <v>0.36363636363636365</v>
      </c>
      <c r="M479">
        <v>1.6</v>
      </c>
      <c r="P479" t="str">
        <v>Transferido</v>
      </c>
    </row>
    <row r="480">
      <c r="A480">
        <v>7</v>
      </c>
      <c r="B480">
        <v>45862</v>
      </c>
      <c r="C480" t="str">
        <v xml:space="preserve">Mouse Wireless Recarregável Led Rgb 2.4 Ghz Sem Fio  </v>
      </c>
      <c r="D480">
        <v>1</v>
      </c>
      <c r="E480" t="str">
        <v>mak</v>
      </c>
      <c r="G480">
        <v>18</v>
      </c>
      <c r="H480">
        <v>18</v>
      </c>
      <c r="I480">
        <v>30</v>
      </c>
      <c r="J480">
        <v>30</v>
      </c>
      <c r="K480" t="str">
        <v>cpf</v>
      </c>
      <c r="L480">
        <v>0.5</v>
      </c>
      <c r="M480">
        <v>12</v>
      </c>
      <c r="P480" t="str">
        <v>Transferido</v>
      </c>
    </row>
    <row r="481">
      <c r="A481">
        <v>7</v>
      </c>
      <c r="B481">
        <v>45862</v>
      </c>
      <c r="C481" t="str">
        <v>impressao preta</v>
      </c>
      <c r="D481">
        <v>1</v>
      </c>
      <c r="E481" t="str">
        <v>karol g</v>
      </c>
      <c r="G481">
        <v>0.07</v>
      </c>
      <c r="H481">
        <v>0.07</v>
      </c>
      <c r="I481">
        <v>5</v>
      </c>
      <c r="J481">
        <v>5</v>
      </c>
      <c r="K481" t="str">
        <v>cpf</v>
      </c>
      <c r="L481">
        <v>0.43333333333333335</v>
      </c>
      <c r="M481">
        <v>4.93</v>
      </c>
      <c r="P481" t="str">
        <v>Transferido</v>
      </c>
    </row>
    <row r="482">
      <c r="A482">
        <v>7</v>
      </c>
      <c r="B482">
        <v>45862</v>
      </c>
      <c r="C482" t="str">
        <v>cartao de memoria tfmicrosd 64gb</v>
      </c>
      <c r="D482">
        <v>1</v>
      </c>
      <c r="E482" t="str">
        <v>elza</v>
      </c>
      <c r="G482">
        <v>17</v>
      </c>
      <c r="H482">
        <v>17</v>
      </c>
      <c r="I482">
        <v>30</v>
      </c>
      <c r="J482">
        <v>30</v>
      </c>
      <c r="K482" t="str">
        <v>cpf</v>
      </c>
      <c r="L482">
        <v>0.9299999999999999</v>
      </c>
      <c r="M482">
        <v>13</v>
      </c>
      <c r="P482" t="str">
        <v>Transferido</v>
      </c>
    </row>
    <row r="483">
      <c r="A483">
        <v>7</v>
      </c>
      <c r="B483">
        <v>45863</v>
      </c>
      <c r="C483" t="str">
        <v>impressao preta</v>
      </c>
      <c r="D483">
        <v>4</v>
      </c>
      <c r="E483" t="str">
        <v>Aleatorio</v>
      </c>
      <c r="G483">
        <v>0.07</v>
      </c>
      <c r="H483">
        <v>0.28</v>
      </c>
      <c r="I483">
        <v>1</v>
      </c>
      <c r="J483">
        <v>4</v>
      </c>
      <c r="K483" t="str">
        <v>cpf</v>
      </c>
      <c r="L483">
        <v>0.986</v>
      </c>
      <c r="M483">
        <v>3.7199999999999998</v>
      </c>
      <c r="P483" t="str">
        <v>Transferido</v>
      </c>
    </row>
    <row r="484">
      <c r="A484">
        <v>7</v>
      </c>
      <c r="B484">
        <v>45866</v>
      </c>
      <c r="C484" t="str">
        <v>bobbie goods card</v>
      </c>
      <c r="D484">
        <v>1</v>
      </c>
      <c r="E484" t="str">
        <v>Aleatorio</v>
      </c>
      <c r="G484">
        <v>2.5</v>
      </c>
      <c r="H484">
        <v>2.5</v>
      </c>
      <c r="I484">
        <v>5</v>
      </c>
      <c r="J484">
        <v>5</v>
      </c>
      <c r="K484" t="str">
        <v>cpf</v>
      </c>
      <c r="L484">
        <v>0.5</v>
      </c>
      <c r="M484">
        <v>2.5</v>
      </c>
      <c r="P484" t="str">
        <v>Transferido</v>
      </c>
    </row>
    <row r="485">
      <c r="A485">
        <v>7</v>
      </c>
      <c r="B485">
        <v>45866</v>
      </c>
      <c r="C485" t="str">
        <v>jogo de xbox</v>
      </c>
      <c r="D485">
        <v>5</v>
      </c>
      <c r="E485" t="str">
        <v>Aleatorio</v>
      </c>
      <c r="G485">
        <v>5</v>
      </c>
      <c r="H485">
        <v>25</v>
      </c>
      <c r="I485">
        <v>10</v>
      </c>
      <c r="J485">
        <v>50</v>
      </c>
      <c r="K485" t="str">
        <v>cpf</v>
      </c>
      <c r="L485">
        <v>0.5</v>
      </c>
      <c r="M485">
        <v>25</v>
      </c>
      <c r="P485" t="str">
        <v>Transferido</v>
      </c>
    </row>
    <row r="486">
      <c r="A486">
        <v>7</v>
      </c>
      <c r="B486">
        <v>45866</v>
      </c>
      <c r="C486" t="str">
        <v>Serviço Aleatorio</v>
      </c>
      <c r="D486">
        <v>1</v>
      </c>
      <c r="E486" t="str">
        <v>Aleatorio</v>
      </c>
      <c r="G486">
        <v>0</v>
      </c>
      <c r="H486">
        <v>0</v>
      </c>
      <c r="I486">
        <v>5</v>
      </c>
      <c r="J486">
        <v>5</v>
      </c>
      <c r="K486" t="str">
        <v>cpf</v>
      </c>
      <c r="L486">
        <v>1</v>
      </c>
      <c r="M486">
        <v>5</v>
      </c>
      <c r="P486" t="str">
        <v>Transferido</v>
      </c>
    </row>
    <row r="487">
      <c r="A487">
        <v>7</v>
      </c>
      <c r="B487">
        <v>45866</v>
      </c>
      <c r="C487" t="str">
        <v>impressao preta</v>
      </c>
      <c r="D487">
        <v>1</v>
      </c>
      <c r="E487" t="str">
        <v>Aleatorio</v>
      </c>
      <c r="G487">
        <v>0.07</v>
      </c>
      <c r="H487">
        <v>0.07</v>
      </c>
      <c r="I487">
        <v>1</v>
      </c>
      <c r="J487">
        <v>1</v>
      </c>
      <c r="K487" t="str">
        <v>cpf</v>
      </c>
      <c r="L487">
        <v>0.9299999999999999</v>
      </c>
      <c r="M487">
        <v>0.9299999999999999</v>
      </c>
      <c r="P487" t="str">
        <v>Transferido</v>
      </c>
    </row>
    <row r="488">
      <c r="A488">
        <v>7</v>
      </c>
      <c r="B488">
        <v>45866</v>
      </c>
      <c r="C488" t="str">
        <v xml:space="preserve">Mouse Wireless Recarregável Led Rgb 2.4 Ghz Sem Fio  </v>
      </c>
      <c r="D488">
        <v>1</v>
      </c>
      <c r="E488" t="str">
        <v>mak</v>
      </c>
      <c r="G488">
        <v>18</v>
      </c>
      <c r="H488">
        <v>18</v>
      </c>
      <c r="I488">
        <v>30</v>
      </c>
      <c r="J488">
        <v>30</v>
      </c>
      <c r="K488" t="str">
        <v>cpf</v>
      </c>
      <c r="L488">
        <v>0.4</v>
      </c>
      <c r="M488">
        <v>12</v>
      </c>
      <c r="P488" t="str">
        <v>Transferido</v>
      </c>
    </row>
    <row r="489">
      <c r="A489">
        <v>7</v>
      </c>
      <c r="B489">
        <v>45867</v>
      </c>
      <c r="C489" t="str">
        <v>impressao preta</v>
      </c>
      <c r="D489">
        <v>1</v>
      </c>
      <c r="E489" t="str">
        <v>Aleatorio</v>
      </c>
      <c r="G489">
        <v>0.07</v>
      </c>
      <c r="H489">
        <v>0.07</v>
      </c>
      <c r="I489">
        <v>1</v>
      </c>
      <c r="J489">
        <v>1</v>
      </c>
      <c r="K489" t="str">
        <v>cpf</v>
      </c>
      <c r="L489">
        <v>0.9299999999999999</v>
      </c>
      <c r="M489">
        <v>0.9299999999999999</v>
      </c>
      <c r="P489" t="str">
        <v>Transferido</v>
      </c>
    </row>
    <row r="490">
      <c r="A490">
        <v>7</v>
      </c>
      <c r="B490">
        <v>45867</v>
      </c>
      <c r="C490" t="str">
        <v>Formatação</v>
      </c>
      <c r="D490">
        <v>1</v>
      </c>
      <c r="E490" t="str">
        <v>futura esposa</v>
      </c>
      <c r="G490">
        <v>0</v>
      </c>
      <c r="H490">
        <v>0</v>
      </c>
      <c r="I490">
        <v>50</v>
      </c>
      <c r="J490">
        <v>50</v>
      </c>
      <c r="K490" t="str">
        <v>cpf</v>
      </c>
      <c r="L490">
        <v>1</v>
      </c>
      <c r="M490">
        <v>50</v>
      </c>
      <c r="P490" t="str">
        <v>Transferido</v>
      </c>
    </row>
    <row r="491">
      <c r="A491">
        <v>7</v>
      </c>
      <c r="B491">
        <v>45867</v>
      </c>
      <c r="C491" t="str">
        <v xml:space="preserve">adaptador usb - para p2 </v>
      </c>
      <c r="D491">
        <v>1</v>
      </c>
      <c r="E491" t="str">
        <v>futura esposa</v>
      </c>
      <c r="G491">
        <v>10</v>
      </c>
      <c r="H491">
        <v>10</v>
      </c>
      <c r="I491">
        <v>35</v>
      </c>
      <c r="J491">
        <v>35</v>
      </c>
      <c r="K491" t="str">
        <v>cpf</v>
      </c>
      <c r="L491">
        <v>0.7142857142857143</v>
      </c>
      <c r="M491">
        <v>25</v>
      </c>
      <c r="P491" t="str">
        <v>Transferido</v>
      </c>
    </row>
    <row r="492">
      <c r="A492">
        <v>7</v>
      </c>
      <c r="B492">
        <v>45868</v>
      </c>
      <c r="C492" t="str">
        <v>bola inflavel</v>
      </c>
      <c r="D492">
        <v>1</v>
      </c>
      <c r="E492" t="str">
        <v>Aleatorio</v>
      </c>
      <c r="G492">
        <v>5</v>
      </c>
      <c r="H492">
        <v>5</v>
      </c>
      <c r="I492">
        <v>10</v>
      </c>
      <c r="J492">
        <v>10</v>
      </c>
      <c r="K492" t="str">
        <v>cpf</v>
      </c>
      <c r="L492">
        <v>0.5</v>
      </c>
      <c r="M492">
        <v>5</v>
      </c>
      <c r="P492" t="str">
        <v>Transferido</v>
      </c>
    </row>
    <row r="493">
      <c r="A493">
        <v>7</v>
      </c>
      <c r="B493">
        <v>45868</v>
      </c>
      <c r="C493" t="str">
        <v>Jogos PS2</v>
      </c>
      <c r="D493">
        <v>3</v>
      </c>
      <c r="E493" t="str">
        <v>Aleatorio</v>
      </c>
      <c r="G493">
        <v>2.5</v>
      </c>
      <c r="H493">
        <v>7.5</v>
      </c>
      <c r="I493">
        <v>5</v>
      </c>
      <c r="J493">
        <v>15</v>
      </c>
      <c r="K493" t="str">
        <v>cpf</v>
      </c>
      <c r="L493">
        <v>0.5</v>
      </c>
      <c r="M493">
        <v>7.5</v>
      </c>
      <c r="P493" t="str">
        <v>Transferido</v>
      </c>
    </row>
    <row r="494">
      <c r="A494">
        <v>7</v>
      </c>
      <c r="B494">
        <v>45868</v>
      </c>
      <c r="C494" t="str">
        <v>capa space</v>
      </c>
      <c r="D494">
        <v>1</v>
      </c>
      <c r="E494" t="str">
        <v>Aleatorio</v>
      </c>
      <c r="G494">
        <v>5</v>
      </c>
      <c r="H494">
        <v>5</v>
      </c>
      <c r="I494">
        <v>20</v>
      </c>
      <c r="J494">
        <v>20</v>
      </c>
      <c r="K494" t="str">
        <v>cpf</v>
      </c>
      <c r="L494">
        <v>0.75</v>
      </c>
      <c r="M494">
        <v>15</v>
      </c>
      <c r="P494" t="str">
        <v>Transferido</v>
      </c>
    </row>
    <row r="495">
      <c r="A495">
        <v>7</v>
      </c>
      <c r="B495">
        <v>45868</v>
      </c>
      <c r="C495" t="str">
        <v>impressao preta</v>
      </c>
      <c r="D495">
        <v>2</v>
      </c>
      <c r="E495" t="str">
        <v>Aleatorio</v>
      </c>
      <c r="G495">
        <v>0.07</v>
      </c>
      <c r="H495">
        <v>0.14</v>
      </c>
      <c r="I495">
        <v>1</v>
      </c>
      <c r="J495">
        <v>2</v>
      </c>
      <c r="K495" t="str">
        <v>cpf</v>
      </c>
      <c r="L495">
        <v>0.5</v>
      </c>
      <c r="M495">
        <v>1.8599999999999999</v>
      </c>
      <c r="P495" t="str">
        <v>Transferido</v>
      </c>
    </row>
    <row r="496">
      <c r="A496">
        <v>7</v>
      </c>
      <c r="B496">
        <v>45869</v>
      </c>
      <c r="C496" t="str">
        <v>kit cortador de unhas pequeno</v>
      </c>
      <c r="D496">
        <v>2</v>
      </c>
      <c r="E496" t="str">
        <v>Aleatorio</v>
      </c>
      <c r="G496">
        <v>5</v>
      </c>
      <c r="H496">
        <v>10</v>
      </c>
      <c r="I496">
        <v>10</v>
      </c>
      <c r="J496">
        <v>20</v>
      </c>
      <c r="K496" t="str">
        <v>cpf</v>
      </c>
      <c r="L496">
        <v>0.5</v>
      </c>
      <c r="M496">
        <v>10</v>
      </c>
      <c r="P496" t="str">
        <v>Transferido</v>
      </c>
    </row>
    <row r="497">
      <c r="A497">
        <v>7</v>
      </c>
      <c r="B497">
        <v>45869</v>
      </c>
      <c r="C497" t="str">
        <v>impressao preta</v>
      </c>
      <c r="D497">
        <v>2</v>
      </c>
      <c r="E497" t="str">
        <v>Aleatorio</v>
      </c>
      <c r="G497">
        <v>0.07</v>
      </c>
      <c r="H497">
        <v>0.14</v>
      </c>
      <c r="I497">
        <v>1</v>
      </c>
      <c r="J497">
        <v>2</v>
      </c>
      <c r="K497" t="str">
        <v>cpf</v>
      </c>
      <c r="L497">
        <v>0.9299999999999999</v>
      </c>
      <c r="M497">
        <v>1.8599999999999999</v>
      </c>
      <c r="P497" t="str">
        <v>Transferido</v>
      </c>
    </row>
    <row r="498">
      <c r="A498">
        <v>7</v>
      </c>
      <c r="B498">
        <v>45869</v>
      </c>
      <c r="C498" t="str">
        <v>Adaptador Wifi 5G</v>
      </c>
      <c r="D498">
        <v>2</v>
      </c>
      <c r="E498" t="str">
        <v>Aleatorio</v>
      </c>
      <c r="G498">
        <v>28</v>
      </c>
      <c r="H498">
        <v>56</v>
      </c>
      <c r="I498">
        <v>50</v>
      </c>
      <c r="J498">
        <v>100</v>
      </c>
      <c r="K498" t="str">
        <v>cpf</v>
      </c>
      <c r="L498">
        <v>0.5</v>
      </c>
      <c r="M498">
        <v>44</v>
      </c>
      <c r="P498" t="str">
        <v>Transferido</v>
      </c>
    </row>
    <row r="499">
      <c r="A499">
        <v>7</v>
      </c>
      <c r="B499">
        <v>45869</v>
      </c>
      <c r="C499" t="str">
        <v>Calculadora 12 Dígitos Crs8585</v>
      </c>
      <c r="D499">
        <v>1</v>
      </c>
      <c r="E499" t="str">
        <v>feicenter</v>
      </c>
      <c r="G499">
        <v>23</v>
      </c>
      <c r="H499">
        <v>23</v>
      </c>
      <c r="I499">
        <v>35</v>
      </c>
      <c r="J499">
        <v>35</v>
      </c>
      <c r="K499" t="str">
        <v>cpf</v>
      </c>
      <c r="L499">
        <v>0.9299999999999999</v>
      </c>
      <c r="M499">
        <v>12</v>
      </c>
      <c r="P499" t="str">
        <v>Transferido</v>
      </c>
    </row>
    <row r="500">
      <c r="A500">
        <v>7</v>
      </c>
      <c r="B500">
        <v>45869</v>
      </c>
      <c r="C500" t="str">
        <v>pilha AAA</v>
      </c>
      <c r="D500">
        <v>1</v>
      </c>
      <c r="E500" t="str">
        <v>feicenter</v>
      </c>
      <c r="G500">
        <v>2.5</v>
      </c>
      <c r="H500">
        <v>2.5</v>
      </c>
      <c r="I500">
        <v>10</v>
      </c>
      <c r="J500">
        <v>10</v>
      </c>
      <c r="K500" t="str">
        <v>cpf</v>
      </c>
      <c r="L500">
        <v>0.5</v>
      </c>
      <c r="M500">
        <v>7.5</v>
      </c>
      <c r="P500" t="str">
        <v>Transferido</v>
      </c>
    </row>
    <row r="501">
      <c r="A501">
        <v>8</v>
      </c>
      <c r="B501">
        <v>45871</v>
      </c>
      <c r="C501" t="str">
        <v>Boneco Lego</v>
      </c>
      <c r="D501">
        <v>5</v>
      </c>
      <c r="E501" t="str">
        <v>Aleatorio</v>
      </c>
      <c r="G501">
        <v>2.5</v>
      </c>
      <c r="H501">
        <v>12.5</v>
      </c>
      <c r="I501">
        <v>5</v>
      </c>
      <c r="J501">
        <v>25</v>
      </c>
      <c r="K501" t="str">
        <v>cpf</v>
      </c>
      <c r="L501">
        <v>0.55</v>
      </c>
      <c r="M501">
        <v>12.5</v>
      </c>
      <c r="P501" t="str">
        <v>Transferido</v>
      </c>
    </row>
    <row r="502">
      <c r="A502">
        <v>8</v>
      </c>
      <c r="B502">
        <v>45871</v>
      </c>
      <c r="C502" t="str">
        <v>bobbie goods caderno</v>
      </c>
      <c r="D502">
        <v>1</v>
      </c>
      <c r="E502" t="str">
        <v>Aleatorio</v>
      </c>
      <c r="G502">
        <v>13</v>
      </c>
      <c r="H502">
        <v>13</v>
      </c>
      <c r="I502">
        <v>20</v>
      </c>
      <c r="J502">
        <v>20</v>
      </c>
      <c r="K502" t="str">
        <v>cpf</v>
      </c>
      <c r="L502">
        <v>0.3333333333333333</v>
      </c>
      <c r="M502">
        <v>7</v>
      </c>
      <c r="P502" t="str">
        <v>Transferido</v>
      </c>
    </row>
    <row r="503">
      <c r="A503">
        <v>8</v>
      </c>
      <c r="B503">
        <v>45871</v>
      </c>
      <c r="C503" t="str">
        <v xml:space="preserve">adaptador iphone para p2 </v>
      </c>
      <c r="D503">
        <v>1</v>
      </c>
      <c r="E503" t="str">
        <v>Aleatorio</v>
      </c>
      <c r="G503">
        <v>5</v>
      </c>
      <c r="H503">
        <v>5</v>
      </c>
      <c r="I503">
        <v>10</v>
      </c>
      <c r="J503">
        <v>10</v>
      </c>
      <c r="K503" t="str">
        <v>cpf</v>
      </c>
      <c r="L503">
        <v>0.9299999999999999</v>
      </c>
      <c r="M503">
        <v>5</v>
      </c>
      <c r="P503" t="str">
        <v>Transferido</v>
      </c>
    </row>
    <row r="504">
      <c r="A504">
        <v>8</v>
      </c>
      <c r="B504">
        <v>45871</v>
      </c>
      <c r="C504" t="str">
        <v>pelicula 3d</v>
      </c>
      <c r="D504">
        <v>1</v>
      </c>
      <c r="E504" t="str">
        <v>Aleatorio</v>
      </c>
      <c r="G504">
        <v>3</v>
      </c>
      <c r="H504">
        <v>3</v>
      </c>
      <c r="I504">
        <v>10</v>
      </c>
      <c r="J504">
        <v>10</v>
      </c>
      <c r="K504" t="str">
        <v>cpf</v>
      </c>
      <c r="L504">
        <v>0.8</v>
      </c>
      <c r="M504">
        <v>7</v>
      </c>
      <c r="P504" t="str">
        <v>Transferido</v>
      </c>
    </row>
    <row r="505">
      <c r="A505">
        <v>8</v>
      </c>
      <c r="B505">
        <v>45871</v>
      </c>
      <c r="C505" t="str">
        <v>capinha simples</v>
      </c>
      <c r="D505">
        <v>1</v>
      </c>
      <c r="E505" t="str">
        <v>Aleatorio</v>
      </c>
      <c r="G505">
        <v>4</v>
      </c>
      <c r="H505">
        <v>4</v>
      </c>
      <c r="I505">
        <v>10</v>
      </c>
      <c r="J505">
        <v>10</v>
      </c>
      <c r="K505" t="str">
        <v>cpf</v>
      </c>
      <c r="L505">
        <v>1</v>
      </c>
      <c r="M505">
        <v>6</v>
      </c>
      <c r="P505" t="str">
        <v>Transferido</v>
      </c>
    </row>
    <row r="506">
      <c r="A506">
        <v>8</v>
      </c>
      <c r="B506">
        <v>45871</v>
      </c>
      <c r="C506" t="str">
        <v>jogo de xbox</v>
      </c>
      <c r="D506">
        <v>1</v>
      </c>
      <c r="E506" t="str">
        <v>Aleatorio</v>
      </c>
      <c r="G506">
        <v>5</v>
      </c>
      <c r="H506">
        <v>5</v>
      </c>
      <c r="I506">
        <v>10</v>
      </c>
      <c r="J506">
        <v>10</v>
      </c>
      <c r="K506" t="str">
        <v>cpf</v>
      </c>
      <c r="L506">
        <v>0.3333333333333333</v>
      </c>
      <c r="M506">
        <v>5</v>
      </c>
      <c r="P506" t="str">
        <v>Transferido</v>
      </c>
    </row>
    <row r="507">
      <c r="A507">
        <v>8</v>
      </c>
      <c r="B507">
        <v>45871</v>
      </c>
      <c r="C507" t="str">
        <v>impressao preta</v>
      </c>
      <c r="D507">
        <v>1</v>
      </c>
      <c r="E507" t="str">
        <v>Aleatorio</v>
      </c>
      <c r="G507">
        <v>0.07</v>
      </c>
      <c r="H507">
        <v>0.07</v>
      </c>
      <c r="I507">
        <v>1</v>
      </c>
      <c r="J507">
        <v>1</v>
      </c>
      <c r="K507" t="str">
        <v>cpf</v>
      </c>
      <c r="L507">
        <v>0.6666666666666666</v>
      </c>
      <c r="M507">
        <v>0.9299999999999999</v>
      </c>
      <c r="P507" t="str">
        <v>Transferido</v>
      </c>
    </row>
    <row r="508">
      <c r="A508">
        <v>8</v>
      </c>
      <c r="B508">
        <v>45873</v>
      </c>
      <c r="C508" t="str">
        <v>card</v>
      </c>
      <c r="D508">
        <v>1</v>
      </c>
      <c r="E508" t="str">
        <v>Aleatorio</v>
      </c>
      <c r="G508">
        <v>0.4</v>
      </c>
      <c r="H508">
        <v>0.4</v>
      </c>
      <c r="I508">
        <v>2</v>
      </c>
      <c r="J508">
        <v>2</v>
      </c>
      <c r="K508" t="str">
        <v>cpf</v>
      </c>
      <c r="L508">
        <v>0.5</v>
      </c>
      <c r="M508">
        <v>1.6</v>
      </c>
      <c r="P508" t="str">
        <v>Transferido</v>
      </c>
    </row>
    <row r="509">
      <c r="A509">
        <v>8</v>
      </c>
      <c r="B509">
        <v>45873</v>
      </c>
      <c r="C509" t="str">
        <v>impressao preta</v>
      </c>
      <c r="D509">
        <v>2</v>
      </c>
      <c r="E509" t="str">
        <v>Aleatorio</v>
      </c>
      <c r="G509">
        <v>0.07</v>
      </c>
      <c r="H509">
        <v>0.14</v>
      </c>
      <c r="I509">
        <v>1</v>
      </c>
      <c r="J509">
        <v>2</v>
      </c>
      <c r="K509" t="str">
        <v>cpf</v>
      </c>
      <c r="L509">
        <v>0.6666666666666666</v>
      </c>
      <c r="M509">
        <v>1.8599999999999999</v>
      </c>
      <c r="P509" t="str">
        <v>Transferido</v>
      </c>
    </row>
    <row r="510">
      <c r="A510">
        <v>8</v>
      </c>
      <c r="B510">
        <v>45874</v>
      </c>
      <c r="C510" t="str">
        <v>pelicula 3d</v>
      </c>
      <c r="D510">
        <v>2</v>
      </c>
      <c r="E510" t="str">
        <v>Gian</v>
      </c>
      <c r="G510">
        <v>3</v>
      </c>
      <c r="H510">
        <v>6</v>
      </c>
      <c r="I510">
        <v>10</v>
      </c>
      <c r="J510">
        <v>20</v>
      </c>
      <c r="K510" t="str">
        <v>cpf</v>
      </c>
      <c r="L510">
        <v>0.5</v>
      </c>
      <c r="M510">
        <v>14</v>
      </c>
      <c r="P510" t="str">
        <v>Transferido</v>
      </c>
    </row>
    <row r="511">
      <c r="A511">
        <v>8</v>
      </c>
      <c r="B511">
        <v>45876</v>
      </c>
      <c r="C511" t="str">
        <v>jogo de xbox</v>
      </c>
      <c r="D511">
        <v>1</v>
      </c>
      <c r="E511" t="str">
        <v>Aleatorio</v>
      </c>
      <c r="G511">
        <v>10</v>
      </c>
      <c r="H511">
        <v>10</v>
      </c>
      <c r="I511">
        <v>20</v>
      </c>
      <c r="J511">
        <v>20</v>
      </c>
      <c r="K511" t="str">
        <v>cpf</v>
      </c>
      <c r="L511">
        <v>0.5</v>
      </c>
      <c r="M511">
        <v>10</v>
      </c>
      <c r="P511" t="str">
        <v>Aguardando</v>
      </c>
    </row>
    <row r="512">
      <c r="A512">
        <v>8</v>
      </c>
      <c r="B512">
        <v>45876</v>
      </c>
      <c r="C512" t="str">
        <v>Gravação de musica</v>
      </c>
      <c r="D512">
        <v>1</v>
      </c>
      <c r="E512" t="str">
        <v>Aleatorio</v>
      </c>
      <c r="G512">
        <v>0</v>
      </c>
      <c r="H512">
        <v>0</v>
      </c>
      <c r="I512">
        <v>15</v>
      </c>
      <c r="J512">
        <v>15</v>
      </c>
      <c r="K512" t="str">
        <v>cpf</v>
      </c>
      <c r="L512">
        <v>0.6666666666666666</v>
      </c>
      <c r="M512">
        <v>15</v>
      </c>
      <c r="P512" t="str">
        <v>Transferido</v>
      </c>
    </row>
    <row r="513">
      <c r="A513">
        <v>8</v>
      </c>
      <c r="B513">
        <v>45878</v>
      </c>
      <c r="C513" t="str">
        <v>manutençao Celular</v>
      </c>
      <c r="D513">
        <v>1</v>
      </c>
      <c r="E513" t="str">
        <v>diego</v>
      </c>
      <c r="G513" t="str">
        <v>0</v>
      </c>
      <c r="H513">
        <v>0</v>
      </c>
      <c r="I513">
        <v>70</v>
      </c>
      <c r="J513">
        <v>70</v>
      </c>
      <c r="K513" t="str">
        <v>cpf</v>
      </c>
      <c r="L513">
        <v>0.9299999999999999</v>
      </c>
      <c r="M513">
        <v>70</v>
      </c>
      <c r="P513" t="str">
        <v>Transferido</v>
      </c>
    </row>
    <row r="514">
      <c r="A514">
        <v>8</v>
      </c>
      <c r="B514">
        <v>45878</v>
      </c>
      <c r="C514" t="str">
        <v>manutençao Celular</v>
      </c>
      <c r="D514">
        <v>1</v>
      </c>
      <c r="E514" t="str">
        <v>diego</v>
      </c>
      <c r="G514" t="str">
        <v>0</v>
      </c>
      <c r="H514">
        <v>0</v>
      </c>
      <c r="I514">
        <v>70</v>
      </c>
      <c r="J514">
        <v>70</v>
      </c>
      <c r="K514" t="str">
        <v>cpf</v>
      </c>
      <c r="L514">
        <v>0.38333333333333336</v>
      </c>
      <c r="M514">
        <v>70</v>
      </c>
      <c r="P514" t="str">
        <v>Transferido</v>
      </c>
    </row>
    <row r="515">
      <c r="A515">
        <v>8</v>
      </c>
      <c r="B515">
        <v>45880</v>
      </c>
      <c r="C515" t="str">
        <v>jogo de xbox</v>
      </c>
      <c r="D515">
        <v>1</v>
      </c>
      <c r="E515" t="str">
        <v>Aleatorio</v>
      </c>
      <c r="G515">
        <v>10</v>
      </c>
      <c r="H515">
        <v>10</v>
      </c>
      <c r="I515">
        <v>20</v>
      </c>
      <c r="J515">
        <v>20</v>
      </c>
      <c r="K515" t="str">
        <v>cpf</v>
      </c>
      <c r="L515">
        <v>0.8</v>
      </c>
      <c r="M515">
        <v>10</v>
      </c>
      <c r="P515" t="str">
        <v>Transferido</v>
      </c>
    </row>
    <row r="516">
      <c r="A516">
        <v>8</v>
      </c>
      <c r="B516">
        <v>45881</v>
      </c>
      <c r="C516" t="str">
        <v>Capa A Prova D'Água</v>
      </c>
      <c r="D516">
        <v>1</v>
      </c>
      <c r="E516" t="str">
        <v>Aleatorio</v>
      </c>
      <c r="G516">
        <v>3.5</v>
      </c>
      <c r="H516">
        <v>3.5</v>
      </c>
      <c r="I516">
        <v>8</v>
      </c>
      <c r="J516">
        <v>8</v>
      </c>
      <c r="K516" t="str">
        <v>cpf</v>
      </c>
      <c r="L516">
        <v>0.5</v>
      </c>
      <c r="M516">
        <v>4.5</v>
      </c>
      <c r="P516" t="str">
        <v>Transferido</v>
      </c>
    </row>
    <row r="517">
      <c r="A517">
        <v>8</v>
      </c>
      <c r="B517">
        <v>45881</v>
      </c>
      <c r="C517" t="str">
        <v>cordao cracha</v>
      </c>
      <c r="D517">
        <v>1</v>
      </c>
      <c r="E517" t="str">
        <v>Aleatorio</v>
      </c>
      <c r="G517">
        <v>5</v>
      </c>
      <c r="H517">
        <v>5</v>
      </c>
      <c r="I517">
        <v>10</v>
      </c>
      <c r="J517">
        <v>10</v>
      </c>
      <c r="K517" t="str">
        <v>cpf</v>
      </c>
      <c r="L517">
        <v>0.6666666666666666</v>
      </c>
      <c r="M517">
        <v>5</v>
      </c>
      <c r="P517" t="str">
        <v>Transferido</v>
      </c>
    </row>
    <row r="518">
      <c r="A518">
        <v>8</v>
      </c>
      <c r="B518">
        <v>45882</v>
      </c>
      <c r="C518" t="str">
        <v>jogo de xbox</v>
      </c>
      <c r="D518">
        <v>7</v>
      </c>
      <c r="E518" t="str">
        <v>Aleatorio</v>
      </c>
      <c r="G518">
        <v>10</v>
      </c>
      <c r="H518">
        <v>70</v>
      </c>
      <c r="I518">
        <v>20</v>
      </c>
      <c r="J518">
        <v>140</v>
      </c>
      <c r="K518" t="str">
        <v>cpf</v>
      </c>
      <c r="L518">
        <v>0.9299999999999999</v>
      </c>
      <c r="M518">
        <v>70</v>
      </c>
      <c r="P518" t="str">
        <v>Transferido</v>
      </c>
    </row>
    <row r="519">
      <c r="A519">
        <v>8</v>
      </c>
      <c r="B519">
        <v>45882</v>
      </c>
      <c r="C519" t="str">
        <v>Chaveiros lili</v>
      </c>
      <c r="D519">
        <v>2</v>
      </c>
      <c r="E519" t="str">
        <v>Aleatorio</v>
      </c>
      <c r="G519">
        <v>2.4166666666666665</v>
      </c>
      <c r="H519">
        <v>4.833333333333333</v>
      </c>
      <c r="I519">
        <v>5</v>
      </c>
      <c r="J519">
        <v>10</v>
      </c>
      <c r="K519" t="str">
        <v>cpf</v>
      </c>
      <c r="L519">
        <v>0.25</v>
      </c>
      <c r="M519">
        <v>5.166666666666667</v>
      </c>
      <c r="P519" t="str">
        <v>Transferido</v>
      </c>
    </row>
    <row r="520">
      <c r="A520">
        <v>8</v>
      </c>
      <c r="B520">
        <v>45882</v>
      </c>
      <c r="C520" t="str">
        <v>xerox preta</v>
      </c>
      <c r="D520">
        <v>5</v>
      </c>
      <c r="E520" t="str">
        <v>elza</v>
      </c>
      <c r="G520">
        <v>0.05</v>
      </c>
      <c r="H520">
        <v>0.25</v>
      </c>
      <c r="I520">
        <v>1</v>
      </c>
      <c r="J520">
        <v>5</v>
      </c>
      <c r="K520" t="str">
        <v>cpf</v>
      </c>
      <c r="L520">
        <v>0.9299999999999999</v>
      </c>
      <c r="M520">
        <v>4.75</v>
      </c>
      <c r="P520" t="str">
        <v>Transferido</v>
      </c>
    </row>
    <row r="521">
      <c r="A521">
        <v>8</v>
      </c>
      <c r="B521">
        <v>45883</v>
      </c>
      <c r="C521" t="str">
        <v>durex</v>
      </c>
      <c r="D521">
        <v>1</v>
      </c>
      <c r="E521" t="str">
        <v>cacheados</v>
      </c>
      <c r="G521">
        <v>2.5</v>
      </c>
      <c r="H521">
        <v>2.5</v>
      </c>
      <c r="I521">
        <v>5</v>
      </c>
      <c r="J521">
        <v>5</v>
      </c>
      <c r="K521" t="str">
        <v>cpf</v>
      </c>
      <c r="L521">
        <v>0.7</v>
      </c>
      <c r="M521">
        <v>2.5</v>
      </c>
      <c r="P521" t="str">
        <v>Transferido</v>
      </c>
    </row>
    <row r="522">
      <c r="A522">
        <v>8</v>
      </c>
      <c r="B522">
        <v>45883</v>
      </c>
      <c r="C522" t="str">
        <v>pelicula de privacidade</v>
      </c>
      <c r="D522">
        <v>1</v>
      </c>
      <c r="E522" t="str">
        <v>Cliente Silvânia</v>
      </c>
      <c r="G522" t="str">
        <v>0</v>
      </c>
      <c r="H522">
        <v>0</v>
      </c>
      <c r="I522">
        <v>20</v>
      </c>
      <c r="J522">
        <v>20</v>
      </c>
      <c r="K522" t="str">
        <v>cpf</v>
      </c>
      <c r="L522">
        <v>0.6</v>
      </c>
      <c r="M522">
        <v>20</v>
      </c>
      <c r="P522" t="str">
        <v>Transferido</v>
      </c>
    </row>
    <row r="523">
      <c r="A523">
        <v>8</v>
      </c>
      <c r="B523">
        <v>45883</v>
      </c>
      <c r="C523" t="str">
        <v>impressao preta</v>
      </c>
      <c r="D523">
        <v>2</v>
      </c>
      <c r="E523" t="str">
        <v>Cliente Silvânia</v>
      </c>
      <c r="G523">
        <v>0.07</v>
      </c>
      <c r="H523">
        <v>0.14</v>
      </c>
      <c r="I523">
        <v>1</v>
      </c>
      <c r="J523">
        <v>2</v>
      </c>
      <c r="K523" t="str">
        <v>cpf</v>
      </c>
      <c r="L523">
        <v>0.7</v>
      </c>
      <c r="M523">
        <v>1.8599999999999999</v>
      </c>
      <c r="P523" t="str">
        <v>Transferido</v>
      </c>
    </row>
    <row r="524">
      <c r="A524">
        <v>8</v>
      </c>
      <c r="B524">
        <v>45883</v>
      </c>
      <c r="C524" t="str">
        <v>Chaveiros lili</v>
      </c>
      <c r="D524">
        <v>2</v>
      </c>
      <c r="E524" t="str">
        <v>meninos</v>
      </c>
      <c r="G524">
        <v>2.4166666666666665</v>
      </c>
      <c r="H524">
        <v>4.833333333333333</v>
      </c>
      <c r="I524">
        <v>5</v>
      </c>
      <c r="J524">
        <v>10</v>
      </c>
      <c r="K524" t="str">
        <v>cpf</v>
      </c>
      <c r="L524">
        <v>0.3333333333333333</v>
      </c>
      <c r="M524">
        <v>5.166666666666667</v>
      </c>
      <c r="P524" t="str">
        <v>Transferido</v>
      </c>
    </row>
    <row r="525">
      <c r="A525">
        <v>8</v>
      </c>
      <c r="B525">
        <v>45883</v>
      </c>
      <c r="C525" t="str">
        <v>Chaveiros lili</v>
      </c>
      <c r="D525">
        <v>1</v>
      </c>
      <c r="G525">
        <v>2.4166666666666665</v>
      </c>
      <c r="H525">
        <v>2.4166666666666665</v>
      </c>
      <c r="I525">
        <v>5</v>
      </c>
      <c r="J525">
        <v>5</v>
      </c>
      <c r="K525" t="str">
        <v>cpf</v>
      </c>
      <c r="L525">
        <v>0.9299999999999999</v>
      </c>
      <c r="M525">
        <v>2.5833333333333335</v>
      </c>
      <c r="P525" t="str">
        <v>Transferido</v>
      </c>
    </row>
    <row r="526">
      <c r="A526">
        <v>8</v>
      </c>
      <c r="B526">
        <v>45883</v>
      </c>
      <c r="C526" t="str">
        <v>impressao preta</v>
      </c>
      <c r="D526">
        <v>10</v>
      </c>
      <c r="E526" t="str">
        <v>Aleatorio</v>
      </c>
      <c r="G526">
        <v>0.07</v>
      </c>
      <c r="H526">
        <v>0.7000000000000001</v>
      </c>
      <c r="I526">
        <v>1</v>
      </c>
      <c r="J526">
        <v>10</v>
      </c>
      <c r="K526" t="str">
        <v>cpf</v>
      </c>
      <c r="L526">
        <v>0.4666666666666667</v>
      </c>
      <c r="M526">
        <v>9.3</v>
      </c>
      <c r="P526" t="str">
        <v>Transferido</v>
      </c>
    </row>
    <row r="527">
      <c r="A527">
        <v>8</v>
      </c>
      <c r="B527">
        <v>45884</v>
      </c>
      <c r="C527" t="str">
        <v>Chaveiros lili</v>
      </c>
      <c r="D527">
        <v>1</v>
      </c>
      <c r="E527" t="str">
        <v>lanchonete</v>
      </c>
      <c r="G527">
        <v>2.4166666666666665</v>
      </c>
      <c r="H527">
        <v>2.4166666666666665</v>
      </c>
      <c r="I527">
        <v>5</v>
      </c>
      <c r="J527">
        <v>5</v>
      </c>
      <c r="K527" t="str">
        <v>cpf</v>
      </c>
      <c r="L527">
        <v>0.3</v>
      </c>
      <c r="M527">
        <v>2.5833333333333335</v>
      </c>
      <c r="P527" t="str">
        <v>Transferido</v>
      </c>
    </row>
    <row r="528">
      <c r="A528">
        <v>8</v>
      </c>
      <c r="B528">
        <v>45884</v>
      </c>
      <c r="C528" t="str">
        <v>jogos ps2</v>
      </c>
      <c r="D528">
        <v>3</v>
      </c>
      <c r="E528" t="str">
        <v>cliente ronaldo arauo</v>
      </c>
      <c r="G528">
        <v>2.5</v>
      </c>
      <c r="H528">
        <v>7.5</v>
      </c>
      <c r="I528">
        <v>5</v>
      </c>
      <c r="J528">
        <v>15</v>
      </c>
      <c r="K528" t="str">
        <v>cpf</v>
      </c>
      <c r="L528">
        <v>0.9</v>
      </c>
      <c r="M528">
        <v>7.5</v>
      </c>
      <c r="P528" t="str">
        <v>Transferido</v>
      </c>
    </row>
    <row r="529">
      <c r="A529">
        <v>8</v>
      </c>
      <c r="B529">
        <v>45884</v>
      </c>
      <c r="C529" t="str">
        <v>Chaveiros lili</v>
      </c>
      <c r="D529">
        <v>1</v>
      </c>
      <c r="E529" t="str">
        <v>lanchonete</v>
      </c>
      <c r="G529">
        <v>2.4166666666666665</v>
      </c>
      <c r="H529">
        <v>2.4166666666666665</v>
      </c>
      <c r="I529">
        <v>5</v>
      </c>
      <c r="J529">
        <v>5</v>
      </c>
      <c r="K529" t="str">
        <v>cpf</v>
      </c>
      <c r="L529">
        <v>0.6666666666666666</v>
      </c>
      <c r="M529">
        <v>2.5833333333333335</v>
      </c>
      <c r="P529" t="str">
        <v>Transferido</v>
      </c>
    </row>
    <row r="530">
      <c r="A530">
        <v>8</v>
      </c>
      <c r="B530">
        <v>45884</v>
      </c>
      <c r="C530" t="str">
        <v>pelicula 3d</v>
      </c>
      <c r="D530">
        <v>1</v>
      </c>
      <c r="E530" t="str">
        <v>Aleatorio</v>
      </c>
      <c r="G530">
        <v>3</v>
      </c>
      <c r="H530">
        <v>3</v>
      </c>
      <c r="I530">
        <v>15</v>
      </c>
      <c r="J530">
        <v>15</v>
      </c>
      <c r="K530" t="str">
        <v>cpf</v>
      </c>
      <c r="L530">
        <v>0.6666666666666666</v>
      </c>
      <c r="M530">
        <v>12</v>
      </c>
      <c r="P530" t="str">
        <v>Transferido</v>
      </c>
    </row>
    <row r="531">
      <c r="A531">
        <v>8</v>
      </c>
      <c r="B531">
        <v>45884</v>
      </c>
      <c r="C531" t="str">
        <v>pelicula 3d</v>
      </c>
      <c r="D531">
        <v>1</v>
      </c>
      <c r="E531" t="str">
        <v>elza</v>
      </c>
      <c r="G531">
        <v>3</v>
      </c>
      <c r="H531">
        <v>3</v>
      </c>
      <c r="I531">
        <v>15</v>
      </c>
      <c r="J531">
        <v>15</v>
      </c>
      <c r="K531" t="str">
        <v>cpf</v>
      </c>
      <c r="L531">
        <v>0.5</v>
      </c>
      <c r="M531">
        <v>12</v>
      </c>
      <c r="P531" t="str">
        <v>Transferido</v>
      </c>
    </row>
    <row r="532">
      <c r="A532">
        <v>8</v>
      </c>
      <c r="B532">
        <v>45884</v>
      </c>
      <c r="C532" t="str">
        <v>alicate bico fino</v>
      </c>
      <c r="D532">
        <v>1</v>
      </c>
      <c r="E532" t="str">
        <v>remedio</v>
      </c>
      <c r="G532">
        <v>10</v>
      </c>
      <c r="H532">
        <v>10</v>
      </c>
      <c r="I532">
        <v>15</v>
      </c>
      <c r="J532">
        <v>15</v>
      </c>
      <c r="K532" t="str">
        <v>cpf</v>
      </c>
      <c r="L532">
        <v>0.9352667011910927</v>
      </c>
      <c r="M532">
        <v>5</v>
      </c>
      <c r="P532" t="str">
        <v>Transferido</v>
      </c>
    </row>
    <row r="533">
      <c r="A533">
        <v>8</v>
      </c>
      <c r="B533">
        <v>45885</v>
      </c>
      <c r="C533" t="str">
        <v>Jogos PS2</v>
      </c>
      <c r="D533">
        <v>4</v>
      </c>
      <c r="E533" t="str">
        <v>Aleatorio</v>
      </c>
      <c r="G533">
        <v>2.5</v>
      </c>
      <c r="H533">
        <v>10</v>
      </c>
      <c r="I533">
        <v>5</v>
      </c>
      <c r="J533">
        <v>20</v>
      </c>
      <c r="K533" t="str">
        <v>cpf</v>
      </c>
      <c r="L533">
        <v>0.7454545454545455</v>
      </c>
      <c r="M533">
        <v>10</v>
      </c>
      <c r="P533" t="str">
        <v>Transferido</v>
      </c>
    </row>
    <row r="534">
      <c r="A534">
        <v>8</v>
      </c>
      <c r="B534">
        <v>45885</v>
      </c>
      <c r="C534" t="str">
        <v>Chaveiros lili</v>
      </c>
      <c r="D534">
        <v>1</v>
      </c>
      <c r="E534" t="str">
        <v>kaleb</v>
      </c>
      <c r="G534">
        <v>2.4166666666666665</v>
      </c>
      <c r="H534">
        <v>2.4166666666666665</v>
      </c>
      <c r="I534">
        <v>4</v>
      </c>
      <c r="J534">
        <v>4</v>
      </c>
      <c r="K534" t="str">
        <v>cpf</v>
      </c>
      <c r="L534">
        <v>0.5798319327731092</v>
      </c>
      <c r="M534">
        <v>1.5833333333333335</v>
      </c>
      <c r="P534" t="str">
        <v>Transferido</v>
      </c>
    </row>
    <row r="535">
      <c r="A535">
        <v>8</v>
      </c>
      <c r="B535">
        <v>45885</v>
      </c>
      <c r="C535" t="str">
        <v>Chaveiros lili</v>
      </c>
      <c r="D535">
        <v>2</v>
      </c>
      <c r="E535" t="str">
        <v>lanchonete</v>
      </c>
      <c r="G535">
        <v>2.4166666666666665</v>
      </c>
      <c r="H535">
        <v>4.833333333333333</v>
      </c>
      <c r="I535">
        <v>5</v>
      </c>
      <c r="J535">
        <v>10</v>
      </c>
      <c r="K535" t="str">
        <v>cpf</v>
      </c>
      <c r="L535">
        <v>0.23575129533678757</v>
      </c>
      <c r="M535">
        <v>5.166666666666667</v>
      </c>
      <c r="P535" t="str">
        <v>Transferido</v>
      </c>
    </row>
    <row r="536">
      <c r="A536">
        <v>8</v>
      </c>
      <c r="B536">
        <v>45885</v>
      </c>
      <c r="C536" t="str">
        <v>Chaveiros lili</v>
      </c>
      <c r="D536">
        <v>1</v>
      </c>
      <c r="E536" t="str">
        <v>Aleatorio</v>
      </c>
      <c r="G536">
        <v>2.4166666666666665</v>
      </c>
      <c r="H536">
        <v>2.4166666666666665</v>
      </c>
      <c r="I536">
        <v>7</v>
      </c>
      <c r="J536">
        <v>7</v>
      </c>
      <c r="K536" t="str">
        <v>cpf</v>
      </c>
      <c r="L536">
        <v>0.24406047516198703</v>
      </c>
      <c r="M536">
        <v>4.583333333333334</v>
      </c>
      <c r="P536" t="str">
        <v>Transferido</v>
      </c>
    </row>
    <row r="537">
      <c r="A537">
        <v>8</v>
      </c>
      <c r="B537">
        <v>45885</v>
      </c>
      <c r="C537" t="str">
        <v>pelicula 3d</v>
      </c>
      <c r="D537">
        <v>1</v>
      </c>
      <c r="E537" t="str">
        <v>santa</v>
      </c>
      <c r="G537">
        <v>3</v>
      </c>
      <c r="H537">
        <v>3</v>
      </c>
      <c r="I537">
        <v>10</v>
      </c>
      <c r="J537">
        <v>10</v>
      </c>
      <c r="K537" t="str">
        <v>cpf</v>
      </c>
      <c r="L537">
        <v>0.42105263157894735</v>
      </c>
      <c r="M537">
        <v>7</v>
      </c>
      <c r="P537" t="str">
        <v>Transferido</v>
      </c>
    </row>
    <row r="538">
      <c r="A538">
        <v>8</v>
      </c>
      <c r="B538">
        <v>45888</v>
      </c>
      <c r="C538" t="str">
        <v xml:space="preserve">Mouse Wireless Recarregável Led Rgb 2.4 Ghz Sem Fio  </v>
      </c>
      <c r="D538">
        <v>1</v>
      </c>
      <c r="E538" t="str">
        <v>Aleatorio</v>
      </c>
      <c r="G538">
        <v>18</v>
      </c>
      <c r="H538">
        <v>18</v>
      </c>
      <c r="I538">
        <v>35</v>
      </c>
      <c r="J538">
        <v>35</v>
      </c>
      <c r="K538" t="str">
        <v>cpf</v>
      </c>
      <c r="L538">
        <v>0.2523923444976076</v>
      </c>
      <c r="M538">
        <v>17</v>
      </c>
      <c r="P538" t="str">
        <v>Transferido</v>
      </c>
    </row>
    <row r="539">
      <c r="A539">
        <v>8</v>
      </c>
      <c r="B539">
        <v>45888</v>
      </c>
      <c r="C539" t="str">
        <v>card</v>
      </c>
      <c r="D539">
        <v>1</v>
      </c>
      <c r="E539" t="str">
        <v>Aleatorio</v>
      </c>
      <c r="G539">
        <v>0.4</v>
      </c>
      <c r="H539">
        <v>0.4</v>
      </c>
      <c r="I539">
        <v>2</v>
      </c>
      <c r="J539">
        <v>2</v>
      </c>
      <c r="K539" t="str">
        <v>cpf</v>
      </c>
      <c r="L539">
        <v>0.28078250863060994</v>
      </c>
      <c r="M539">
        <v>1.6</v>
      </c>
      <c r="P539" t="str">
        <v>Transferido</v>
      </c>
    </row>
    <row r="540">
      <c r="A540">
        <v>8</v>
      </c>
      <c r="B540">
        <v>45888</v>
      </c>
      <c r="C540" t="str">
        <v>impressao preta</v>
      </c>
      <c r="D540">
        <v>10</v>
      </c>
      <c r="E540" t="str">
        <v>Aleatorio</v>
      </c>
      <c r="G540">
        <v>0.07</v>
      </c>
      <c r="H540">
        <v>0.7000000000000001</v>
      </c>
      <c r="I540">
        <v>1</v>
      </c>
      <c r="J540">
        <v>10</v>
      </c>
      <c r="K540" t="str">
        <v>cpf</v>
      </c>
      <c r="L540">
        <v>0.17763157894736842</v>
      </c>
      <c r="M540">
        <v>9.3</v>
      </c>
      <c r="P540" t="str">
        <v>Transferido</v>
      </c>
    </row>
    <row r="541">
      <c r="A541">
        <v>8</v>
      </c>
      <c r="B541">
        <v>45889</v>
      </c>
      <c r="C541" t="str">
        <v>impressao preta</v>
      </c>
      <c r="D541">
        <v>2</v>
      </c>
      <c r="E541" t="str">
        <v>Aleatorio</v>
      </c>
      <c r="G541">
        <v>0.07</v>
      </c>
      <c r="H541">
        <v>0.14</v>
      </c>
      <c r="I541">
        <v>1</v>
      </c>
      <c r="J541">
        <v>2</v>
      </c>
      <c r="K541" t="str">
        <v>cpf</v>
      </c>
      <c r="L541">
        <v>0.0561585653610194</v>
      </c>
      <c r="M541">
        <v>1.8599999999999999</v>
      </c>
      <c r="P541" t="str">
        <v>Transferido</v>
      </c>
    </row>
    <row r="542">
      <c r="A542">
        <v>8</v>
      </c>
      <c r="B542">
        <v>45889</v>
      </c>
      <c r="C542" t="str">
        <v>card</v>
      </c>
      <c r="D542">
        <v>3</v>
      </c>
      <c r="E542" t="str">
        <v>Aleatorio</v>
      </c>
      <c r="G542">
        <v>0.4</v>
      </c>
      <c r="H542">
        <v>1.2000000000000002</v>
      </c>
      <c r="I542">
        <v>2</v>
      </c>
      <c r="J542">
        <v>6</v>
      </c>
      <c r="K542" t="str">
        <v>cpf</v>
      </c>
      <c r="L542">
        <v>0.3980738362760835</v>
      </c>
      <c r="M542">
        <v>4.8</v>
      </c>
      <c r="P542" t="str">
        <v>Transferido</v>
      </c>
    </row>
    <row r="543">
      <c r="A543">
        <v>8</v>
      </c>
      <c r="B543">
        <v>45889</v>
      </c>
      <c r="C543" t="str">
        <v>bobbie goods card</v>
      </c>
      <c r="D543">
        <v>1</v>
      </c>
      <c r="E543" t="str">
        <v>Aleatorio</v>
      </c>
      <c r="G543">
        <v>2.5</v>
      </c>
      <c r="H543">
        <v>2.5</v>
      </c>
      <c r="I543">
        <v>5</v>
      </c>
      <c r="J543">
        <v>5</v>
      </c>
      <c r="K543" t="str">
        <v>cpf</v>
      </c>
      <c r="L543">
        <v>0.32340862422997946</v>
      </c>
      <c r="M543">
        <v>2.5</v>
      </c>
      <c r="P543" t="str">
        <v>Transferido</v>
      </c>
    </row>
    <row r="544">
      <c r="A544">
        <v>8</v>
      </c>
      <c r="B544">
        <v>45889</v>
      </c>
      <c r="C544" t="str">
        <v>bobbie goods card</v>
      </c>
      <c r="D544">
        <v>1</v>
      </c>
      <c r="E544" t="str">
        <v>Aleatorio</v>
      </c>
      <c r="G544">
        <v>2.5</v>
      </c>
      <c r="H544">
        <v>2.5</v>
      </c>
      <c r="I544">
        <v>5</v>
      </c>
      <c r="J544">
        <v>5</v>
      </c>
      <c r="K544" t="str">
        <v>cpf</v>
      </c>
      <c r="L544">
        <v>0.6592844974446337</v>
      </c>
      <c r="M544">
        <v>2.5</v>
      </c>
      <c r="P544" t="str">
        <v>Transferido</v>
      </c>
    </row>
    <row r="545">
      <c r="A545">
        <v>8</v>
      </c>
      <c r="B545">
        <v>45889</v>
      </c>
      <c r="C545" t="str">
        <v>xerox preta</v>
      </c>
      <c r="D545">
        <v>3</v>
      </c>
      <c r="E545" t="str">
        <v>Aleatorio</v>
      </c>
      <c r="G545">
        <v>0.05</v>
      </c>
      <c r="H545">
        <v>0.15000000000000002</v>
      </c>
      <c r="I545">
        <v>0.5</v>
      </c>
      <c r="J545">
        <v>1.5</v>
      </c>
      <c r="K545" t="str">
        <v>cpf</v>
      </c>
      <c r="L545">
        <v>0.3980738362760835</v>
      </c>
      <c r="M545">
        <v>1.35</v>
      </c>
      <c r="P545" t="str">
        <v>Transferido</v>
      </c>
    </row>
    <row r="546">
      <c r="A546">
        <v>8</v>
      </c>
      <c r="B546">
        <v>45890</v>
      </c>
      <c r="C546" t="str">
        <v>xerox preta</v>
      </c>
      <c r="D546">
        <v>2</v>
      </c>
      <c r="E546" t="str">
        <v>Aleatorio</v>
      </c>
      <c r="G546">
        <v>0.05</v>
      </c>
      <c r="H546">
        <v>0.1</v>
      </c>
      <c r="I546">
        <v>0.5</v>
      </c>
      <c r="J546">
        <v>1</v>
      </c>
      <c r="K546" t="str">
        <v>cpf</v>
      </c>
      <c r="L546">
        <v>0.25</v>
      </c>
      <c r="M546">
        <v>0.9</v>
      </c>
      <c r="P546" t="str">
        <v>Transferido</v>
      </c>
    </row>
    <row r="547">
      <c r="A547">
        <v>8</v>
      </c>
      <c r="B547">
        <v>45890</v>
      </c>
      <c r="C547" t="str">
        <v>cabo extensor usb</v>
      </c>
      <c r="D547">
        <v>1</v>
      </c>
      <c r="E547" t="str">
        <v>sah</v>
      </c>
      <c r="G547">
        <v>5</v>
      </c>
      <c r="H547">
        <v>5</v>
      </c>
      <c r="I547">
        <v>15</v>
      </c>
      <c r="J547">
        <v>15</v>
      </c>
      <c r="K547" t="str">
        <v>cpf</v>
      </c>
      <c r="L547">
        <v>1</v>
      </c>
      <c r="M547">
        <v>10</v>
      </c>
      <c r="P547" t="str">
        <v>Transferido</v>
      </c>
    </row>
    <row r="548">
      <c r="A548">
        <v>8</v>
      </c>
      <c r="B548">
        <v>45890</v>
      </c>
      <c r="C548" t="str">
        <v>Chaveiros lili</v>
      </c>
      <c r="D548">
        <v>1</v>
      </c>
      <c r="E548" t="str">
        <v>Aleatorio</v>
      </c>
      <c r="G548">
        <v>2.4166666666666665</v>
      </c>
      <c r="H548">
        <v>2.4166666666666665</v>
      </c>
      <c r="I548">
        <v>7</v>
      </c>
      <c r="J548">
        <v>7</v>
      </c>
      <c r="K548" t="str">
        <v>cpf</v>
      </c>
      <c r="L548">
        <v>1</v>
      </c>
      <c r="M548">
        <v>4.583333333333334</v>
      </c>
      <c r="P548" t="str">
        <v>Transferido</v>
      </c>
    </row>
    <row r="549">
      <c r="A549">
        <v>8</v>
      </c>
      <c r="B549">
        <v>45890</v>
      </c>
      <c r="C549" t="str">
        <v>pelicula 3d</v>
      </c>
      <c r="D549">
        <v>1</v>
      </c>
      <c r="E549" t="str">
        <v>Aleatorio</v>
      </c>
      <c r="G549">
        <v>3</v>
      </c>
      <c r="H549">
        <v>3</v>
      </c>
      <c r="I549">
        <v>15</v>
      </c>
      <c r="J549">
        <v>15</v>
      </c>
      <c r="K549" t="str">
        <v>cpf</v>
      </c>
      <c r="L549">
        <v>0.23857868020304568</v>
      </c>
      <c r="M549">
        <v>12</v>
      </c>
      <c r="P549" t="str">
        <v>Transferido</v>
      </c>
    </row>
    <row r="550">
      <c r="A550">
        <v>8</v>
      </c>
      <c r="B550">
        <v>45890</v>
      </c>
      <c r="C550" t="str">
        <v>capinha simples</v>
      </c>
      <c r="D550">
        <v>1</v>
      </c>
      <c r="E550" t="str">
        <v>Aleatorio</v>
      </c>
      <c r="G550">
        <v>4</v>
      </c>
      <c r="H550">
        <v>4</v>
      </c>
      <c r="I550">
        <v>15</v>
      </c>
      <c r="J550">
        <v>15</v>
      </c>
      <c r="K550" t="str">
        <v>cpf</v>
      </c>
      <c r="L550">
        <v>0.22320041429311233</v>
      </c>
      <c r="M550">
        <v>11</v>
      </c>
      <c r="P550" t="str">
        <v>Transferido</v>
      </c>
    </row>
    <row r="551">
      <c r="A551">
        <v>8</v>
      </c>
      <c r="B551">
        <v>45891</v>
      </c>
      <c r="C551" t="str">
        <v>card</v>
      </c>
      <c r="D551">
        <v>3</v>
      </c>
      <c r="E551" t="str">
        <v>Daniel</v>
      </c>
      <c r="G551">
        <v>0.4</v>
      </c>
      <c r="H551">
        <v>1.2000000000000002</v>
      </c>
      <c r="I551">
        <v>2</v>
      </c>
      <c r="J551">
        <v>6</v>
      </c>
      <c r="K551" t="str">
        <v>cpf</v>
      </c>
      <c r="L551">
        <v>0.5367483296213809</v>
      </c>
      <c r="M551">
        <v>4.8</v>
      </c>
      <c r="P551" t="str">
        <v>Transferido</v>
      </c>
    </row>
    <row r="552">
      <c r="A552">
        <v>8</v>
      </c>
      <c r="B552">
        <v>45891</v>
      </c>
      <c r="C552" t="str">
        <v>Chaveiros lili</v>
      </c>
      <c r="D552">
        <v>2</v>
      </c>
      <c r="E552" t="str">
        <v>samuel</v>
      </c>
      <c r="G552">
        <v>2.4166666666666665</v>
      </c>
      <c r="H552">
        <v>4.833333333333333</v>
      </c>
      <c r="I552">
        <v>5</v>
      </c>
      <c r="J552">
        <v>10</v>
      </c>
      <c r="K552" t="str">
        <v>cpf</v>
      </c>
      <c r="L552">
        <v>0.5</v>
      </c>
      <c r="M552">
        <v>5.166666666666667</v>
      </c>
      <c r="P552" t="str">
        <v>Transferido</v>
      </c>
    </row>
    <row r="553">
      <c r="A553">
        <v>8</v>
      </c>
      <c r="B553">
        <v>45891</v>
      </c>
      <c r="C553" t="str">
        <v>card caixa 50</v>
      </c>
      <c r="D553">
        <v>1</v>
      </c>
      <c r="E553" t="str">
        <v>kaleb</v>
      </c>
      <c r="G553">
        <v>5</v>
      </c>
      <c r="H553">
        <v>5</v>
      </c>
      <c r="I553">
        <v>15</v>
      </c>
      <c r="J553">
        <v>15</v>
      </c>
      <c r="K553" t="str">
        <v>cpf</v>
      </c>
      <c r="L553">
        <v>0.93</v>
      </c>
      <c r="M553">
        <v>10</v>
      </c>
      <c r="P553" t="str">
        <v>Transferido</v>
      </c>
    </row>
    <row r="554">
      <c r="A554">
        <v>8</v>
      </c>
      <c r="B554">
        <v>45892</v>
      </c>
      <c r="C554" t="str">
        <v>Chaveiros lili</v>
      </c>
      <c r="D554">
        <v>1</v>
      </c>
      <c r="E554" t="str">
        <v>Danilo</v>
      </c>
      <c r="G554">
        <v>2.4166666666666665</v>
      </c>
      <c r="H554">
        <v>2.4166666666666665</v>
      </c>
      <c r="I554">
        <v>5</v>
      </c>
      <c r="J554">
        <v>5</v>
      </c>
      <c r="K554" t="str">
        <v>cpf</v>
      </c>
      <c r="L554">
        <v>0.76</v>
      </c>
      <c r="M554">
        <v>2.5833333333333335</v>
      </c>
      <c r="P554" t="str">
        <v>Transferido</v>
      </c>
    </row>
    <row r="555">
      <c r="A555">
        <v>8</v>
      </c>
      <c r="B555">
        <v>45892</v>
      </c>
      <c r="C555" t="str">
        <v>BRINQUEDO emoj</v>
      </c>
      <c r="D555">
        <v>1</v>
      </c>
      <c r="E555" t="str">
        <v>danilo</v>
      </c>
      <c r="G555">
        <v>5</v>
      </c>
      <c r="H555">
        <v>5</v>
      </c>
      <c r="I555">
        <v>10</v>
      </c>
      <c r="J555">
        <v>10</v>
      </c>
      <c r="K555" t="str">
        <v>cpf</v>
      </c>
      <c r="L555">
        <v>0.6</v>
      </c>
      <c r="M555">
        <v>5</v>
      </c>
      <c r="P555" t="str">
        <v>Transferido</v>
      </c>
    </row>
    <row r="556">
      <c r="A556">
        <v>8</v>
      </c>
      <c r="B556">
        <v>45892</v>
      </c>
      <c r="C556" t="str">
        <v>jogo de xbox</v>
      </c>
      <c r="D556">
        <v>3</v>
      </c>
      <c r="E556" t="str">
        <v>Aleatorio</v>
      </c>
      <c r="G556">
        <v>5</v>
      </c>
      <c r="H556">
        <v>15</v>
      </c>
      <c r="I556">
        <v>10</v>
      </c>
      <c r="J556">
        <v>30</v>
      </c>
      <c r="K556" t="str">
        <v>cpf</v>
      </c>
      <c r="L556">
        <v>1</v>
      </c>
      <c r="M556">
        <v>15</v>
      </c>
      <c r="P556" t="str">
        <v>Transferido</v>
      </c>
    </row>
    <row r="557">
      <c r="A557">
        <v>8</v>
      </c>
      <c r="B557">
        <v>45892</v>
      </c>
      <c r="C557" t="str">
        <v>Chaveiros lili</v>
      </c>
      <c r="D557">
        <v>2</v>
      </c>
      <c r="E557" t="str">
        <v>samuel</v>
      </c>
      <c r="G557">
        <v>2.4166666666666665</v>
      </c>
      <c r="H557">
        <v>4.833333333333333</v>
      </c>
      <c r="I557">
        <v>5</v>
      </c>
      <c r="J557">
        <v>10</v>
      </c>
      <c r="K557" t="str">
        <v>cpf</v>
      </c>
      <c r="L557">
        <v>0.5</v>
      </c>
      <c r="M557">
        <v>5.166666666666667</v>
      </c>
      <c r="P557" t="str">
        <v>Transferido</v>
      </c>
    </row>
    <row r="558">
      <c r="A558">
        <v>8</v>
      </c>
      <c r="B558">
        <v>45892</v>
      </c>
      <c r="C558" t="str">
        <v>BRINQUEDO emoj</v>
      </c>
      <c r="D558">
        <v>1</v>
      </c>
      <c r="E558" t="str">
        <v>danilo</v>
      </c>
      <c r="G558">
        <v>5</v>
      </c>
      <c r="H558">
        <v>5</v>
      </c>
      <c r="I558">
        <v>10</v>
      </c>
      <c r="J558">
        <v>10</v>
      </c>
      <c r="K558" t="str">
        <v>cpf</v>
      </c>
      <c r="L558">
        <v>0.7</v>
      </c>
      <c r="M558">
        <v>5</v>
      </c>
      <c r="P558" t="str">
        <v>Transferido</v>
      </c>
    </row>
    <row r="559">
      <c r="A559">
        <v>8</v>
      </c>
      <c r="B559">
        <v>45894</v>
      </c>
      <c r="C559" t="str">
        <v>pelicula 3d</v>
      </c>
      <c r="D559">
        <v>1</v>
      </c>
      <c r="E559" t="str">
        <v>Aleatorio</v>
      </c>
      <c r="G559">
        <v>3</v>
      </c>
      <c r="H559">
        <v>3</v>
      </c>
      <c r="I559">
        <v>10</v>
      </c>
      <c r="J559">
        <v>10</v>
      </c>
      <c r="K559" t="str">
        <v>cpf</v>
      </c>
      <c r="L559">
        <v>0.5</v>
      </c>
      <c r="M559">
        <v>7</v>
      </c>
      <c r="P559" t="str">
        <v>Transferido</v>
      </c>
    </row>
    <row r="560">
      <c r="A560">
        <v>8</v>
      </c>
      <c r="B560">
        <v>45894</v>
      </c>
      <c r="C560" t="str">
        <v>Cabo Kingo Tc 1M</v>
      </c>
      <c r="D560">
        <v>1</v>
      </c>
      <c r="E560" t="str">
        <v>Aleatorio</v>
      </c>
      <c r="G560">
        <v>7</v>
      </c>
      <c r="H560">
        <v>7</v>
      </c>
      <c r="I560">
        <v>15</v>
      </c>
      <c r="J560">
        <v>15</v>
      </c>
      <c r="K560" t="str">
        <v>cpf</v>
      </c>
      <c r="L560">
        <v>0.6666666666666666</v>
      </c>
      <c r="M560">
        <v>8</v>
      </c>
      <c r="P560" t="str">
        <v>Transferido</v>
      </c>
    </row>
    <row r="561">
      <c r="A561">
        <v>8</v>
      </c>
      <c r="B561">
        <v>45894</v>
      </c>
      <c r="C561" t="str">
        <v>impressao preta</v>
      </c>
      <c r="D561">
        <v>40</v>
      </c>
      <c r="E561" t="str">
        <v>Aleatorio</v>
      </c>
      <c r="G561">
        <v>0.07</v>
      </c>
      <c r="H561">
        <v>2.8000000000000003</v>
      </c>
      <c r="I561">
        <v>1</v>
      </c>
      <c r="J561">
        <v>40</v>
      </c>
      <c r="K561" t="str">
        <v>cpf</v>
      </c>
      <c r="L561">
        <v>0.18247220405493783</v>
      </c>
      <c r="M561">
        <v>37.2</v>
      </c>
      <c r="P561" t="str">
        <v>Transferido</v>
      </c>
    </row>
    <row r="562">
      <c r="A562">
        <v>8</v>
      </c>
      <c r="B562">
        <v>45894</v>
      </c>
      <c r="C562" t="str">
        <v>impressao preta</v>
      </c>
      <c r="D562">
        <v>1</v>
      </c>
      <c r="E562" t="str">
        <v>samuel</v>
      </c>
      <c r="G562">
        <v>0.07</v>
      </c>
      <c r="H562">
        <v>0.07</v>
      </c>
      <c r="I562">
        <v>1</v>
      </c>
      <c r="J562">
        <v>1</v>
      </c>
      <c r="K562" t="str">
        <v>cpf</v>
      </c>
      <c r="L562">
        <v>0.48213360952874157</v>
      </c>
      <c r="M562">
        <v>0.9299999999999999</v>
      </c>
      <c r="P562" t="str">
        <v>Transferido</v>
      </c>
    </row>
    <row r="563">
      <c r="A563">
        <v>8</v>
      </c>
      <c r="B563">
        <v>45894</v>
      </c>
      <c r="C563" t="str">
        <v>Chaveiros lili</v>
      </c>
      <c r="D563">
        <v>1</v>
      </c>
      <c r="E563" t="str">
        <v>samuel</v>
      </c>
      <c r="G563">
        <v>2.4166666666666665</v>
      </c>
      <c r="H563">
        <v>2.4166666666666665</v>
      </c>
      <c r="I563">
        <v>5</v>
      </c>
      <c r="J563">
        <v>5</v>
      </c>
      <c r="K563" t="str">
        <v>cpf</v>
      </c>
      <c r="L563">
        <v>0.48213360952874157</v>
      </c>
      <c r="M563">
        <v>2.5833333333333335</v>
      </c>
      <c r="P563" t="str">
        <v>Transferido</v>
      </c>
    </row>
    <row r="564">
      <c r="A564">
        <v>8</v>
      </c>
      <c r="B564">
        <v>45895</v>
      </c>
      <c r="C564" t="str">
        <v>ssd 240gb</v>
      </c>
      <c r="D564">
        <v>1</v>
      </c>
      <c r="E564" t="str">
        <v>Marcello</v>
      </c>
      <c r="G564">
        <v>69.63</v>
      </c>
      <c r="H564">
        <v>69.63</v>
      </c>
      <c r="I564">
        <v>234</v>
      </c>
      <c r="J564">
        <v>234</v>
      </c>
      <c r="K564" t="str">
        <v>cpf</v>
      </c>
      <c r="L564">
        <v>0.48213360952874157</v>
      </c>
      <c r="M564">
        <v>164.37</v>
      </c>
      <c r="P564" t="str">
        <v>Transferido</v>
      </c>
    </row>
    <row r="565">
      <c r="A565">
        <v>8</v>
      </c>
      <c r="B565">
        <v>45896</v>
      </c>
      <c r="C565" t="str">
        <v>Pc lenovo</v>
      </c>
      <c r="D565">
        <v>1</v>
      </c>
      <c r="E565" t="str">
        <v>Aleatorio</v>
      </c>
      <c r="G565">
        <v>250</v>
      </c>
      <c r="H565">
        <v>250</v>
      </c>
      <c r="I565">
        <v>600</v>
      </c>
      <c r="J565">
        <v>600</v>
      </c>
      <c r="K565" t="str">
        <v>cpf</v>
      </c>
      <c r="L565">
        <v>0.48213360952874157</v>
      </c>
      <c r="M565">
        <v>350</v>
      </c>
      <c r="P565" t="str">
        <v>Transferido</v>
      </c>
    </row>
    <row r="566">
      <c r="A566">
        <v>8</v>
      </c>
      <c r="B566">
        <v>45897</v>
      </c>
      <c r="C566" t="str">
        <v>pelicula 3d</v>
      </c>
      <c r="D566">
        <v>1</v>
      </c>
      <c r="E566" t="str">
        <v>Aleatorio</v>
      </c>
      <c r="G566">
        <v>3</v>
      </c>
      <c r="H566">
        <v>3</v>
      </c>
      <c r="I566">
        <v>10</v>
      </c>
      <c r="J566">
        <v>10</v>
      </c>
      <c r="K566" t="str">
        <v>cpf</v>
      </c>
      <c r="L566">
        <v>0.6987951807228916</v>
      </c>
      <c r="M566">
        <v>7</v>
      </c>
      <c r="P566" t="str">
        <v>Transferido</v>
      </c>
    </row>
    <row r="567">
      <c r="A567">
        <v>8</v>
      </c>
      <c r="B567">
        <v>45897</v>
      </c>
      <c r="C567" t="str">
        <v>jogos ps2</v>
      </c>
      <c r="D567">
        <v>5</v>
      </c>
      <c r="E567" t="str">
        <v>Aleatorio</v>
      </c>
      <c r="G567">
        <v>2.5</v>
      </c>
      <c r="H567">
        <v>12.5</v>
      </c>
      <c r="I567">
        <v>5</v>
      </c>
      <c r="J567">
        <v>25</v>
      </c>
      <c r="K567" t="str">
        <v>cpf</v>
      </c>
      <c r="L567">
        <v>1</v>
      </c>
      <c r="M567">
        <v>12.5</v>
      </c>
      <c r="P567" t="str">
        <v>Transferido</v>
      </c>
    </row>
    <row r="568">
      <c r="A568">
        <v>8</v>
      </c>
      <c r="B568">
        <v>45897</v>
      </c>
      <c r="C568" t="str">
        <v>Chaveiros lili</v>
      </c>
      <c r="D568">
        <v>2</v>
      </c>
      <c r="E568" t="str">
        <v>Aleatorio</v>
      </c>
      <c r="G568">
        <v>2.4166666666666665</v>
      </c>
      <c r="H568">
        <v>4.833333333333333</v>
      </c>
      <c r="I568">
        <v>5</v>
      </c>
      <c r="J568">
        <v>10</v>
      </c>
      <c r="K568" t="str">
        <v>cpf</v>
      </c>
      <c r="L568">
        <v>0.5</v>
      </c>
      <c r="M568">
        <v>5.166666666666667</v>
      </c>
      <c r="P568" t="str">
        <v>Transferido</v>
      </c>
    </row>
    <row r="569">
      <c r="A569">
        <v>8</v>
      </c>
      <c r="B569">
        <v>45897</v>
      </c>
      <c r="C569" t="str">
        <v>brinquedo alvo</v>
      </c>
      <c r="D569">
        <v>1</v>
      </c>
      <c r="E569" t="str">
        <v>Aleatorio</v>
      </c>
      <c r="G569">
        <v>10</v>
      </c>
      <c r="H569">
        <v>10</v>
      </c>
      <c r="I569">
        <v>15</v>
      </c>
      <c r="J569">
        <v>15</v>
      </c>
      <c r="K569" t="str">
        <v>cpf</v>
      </c>
      <c r="L569">
        <v>0.38333333333333336</v>
      </c>
      <c r="M569">
        <v>5</v>
      </c>
      <c r="P569" t="str">
        <v>Transferido</v>
      </c>
    </row>
    <row r="570">
      <c r="A570">
        <v>8</v>
      </c>
      <c r="B570">
        <v>45898</v>
      </c>
      <c r="C570" t="str">
        <v>impressao preta</v>
      </c>
      <c r="D570">
        <v>1</v>
      </c>
      <c r="E570" t="str">
        <v>Aleatorio</v>
      </c>
      <c r="G570">
        <v>0.07</v>
      </c>
      <c r="H570">
        <v>0.07</v>
      </c>
      <c r="I570">
        <v>1</v>
      </c>
      <c r="J570">
        <v>1</v>
      </c>
      <c r="K570" t="str">
        <v>cpf</v>
      </c>
      <c r="L570">
        <v>0.9299999999999999</v>
      </c>
      <c r="M570">
        <v>0.9299999999999999</v>
      </c>
      <c r="P570" t="str">
        <v>Transferido</v>
      </c>
    </row>
    <row r="571">
      <c r="A571">
        <v>8</v>
      </c>
      <c r="B571">
        <v>45898</v>
      </c>
      <c r="C571" t="str">
        <v>Card</v>
      </c>
      <c r="D571">
        <v>3</v>
      </c>
      <c r="E571" t="str">
        <v>Aleatorio</v>
      </c>
      <c r="G571">
        <v>0.4</v>
      </c>
      <c r="H571">
        <v>1.2000000000000002</v>
      </c>
      <c r="I571">
        <v>2</v>
      </c>
      <c r="J571">
        <v>6</v>
      </c>
      <c r="K571" t="str">
        <v>cpf</v>
      </c>
      <c r="L571">
        <v>0.5</v>
      </c>
      <c r="M571">
        <v>4.8</v>
      </c>
      <c r="P571" t="str">
        <v>Transferido</v>
      </c>
    </row>
    <row r="572">
      <c r="A572">
        <v>8</v>
      </c>
      <c r="B572">
        <v>45898</v>
      </c>
      <c r="C572" t="str">
        <v>Adaptador tipo c para usb</v>
      </c>
      <c r="D572">
        <v>1</v>
      </c>
      <c r="E572" t="str">
        <v>feicenter</v>
      </c>
      <c r="G572">
        <v>3.5</v>
      </c>
      <c r="H572">
        <v>3.5</v>
      </c>
      <c r="I572">
        <v>10</v>
      </c>
      <c r="J572">
        <v>10</v>
      </c>
      <c r="K572" t="str">
        <v>cpf</v>
      </c>
      <c r="L572">
        <v>0.4666666666666667</v>
      </c>
      <c r="M572">
        <v>6.5</v>
      </c>
      <c r="P572" t="str">
        <v>Transferido</v>
      </c>
    </row>
    <row r="573">
      <c r="A573">
        <v>8</v>
      </c>
      <c r="B573">
        <v>45899</v>
      </c>
      <c r="C573" t="str">
        <v>jogo de xbox</v>
      </c>
      <c r="D573">
        <v>4</v>
      </c>
      <c r="E573" t="str">
        <v>Aleatorio</v>
      </c>
      <c r="G573">
        <v>7.5</v>
      </c>
      <c r="H573">
        <v>30</v>
      </c>
      <c r="I573">
        <v>10</v>
      </c>
      <c r="J573">
        <v>40</v>
      </c>
      <c r="K573" t="str">
        <v>cpf</v>
      </c>
      <c r="L573">
        <v>0.7410668047643708</v>
      </c>
      <c r="M573">
        <v>10</v>
      </c>
      <c r="P573" t="str">
        <v>Transferido</v>
      </c>
    </row>
    <row r="574">
      <c r="A574">
        <v>8</v>
      </c>
      <c r="B574">
        <v>45899</v>
      </c>
      <c r="C574" t="str">
        <v>cabo extensor usb</v>
      </c>
      <c r="D574">
        <v>2</v>
      </c>
      <c r="E574" t="str">
        <v>Aleatorio</v>
      </c>
      <c r="G574">
        <v>10</v>
      </c>
      <c r="H574">
        <v>20</v>
      </c>
      <c r="I574">
        <v>15</v>
      </c>
      <c r="J574">
        <v>30</v>
      </c>
      <c r="K574" t="str">
        <v>cpf</v>
      </c>
      <c r="L574">
        <v>0.7410668047643708</v>
      </c>
      <c r="M574">
        <v>10</v>
      </c>
      <c r="P574" t="str">
        <v>Transferido</v>
      </c>
    </row>
    <row r="575">
      <c r="A575">
        <v>9</v>
      </c>
      <c r="B575">
        <v>45901</v>
      </c>
      <c r="C575" t="str">
        <v>impressao preta</v>
      </c>
      <c r="D575">
        <v>1</v>
      </c>
      <c r="E575" t="str">
        <v>Aleatorio</v>
      </c>
      <c r="G575">
        <v>0.07</v>
      </c>
      <c r="H575">
        <v>0.07</v>
      </c>
      <c r="I575">
        <v>1</v>
      </c>
      <c r="J575">
        <v>1</v>
      </c>
      <c r="K575" t="str">
        <v>cpf</v>
      </c>
      <c r="L575">
        <v>0.7410668047643708</v>
      </c>
      <c r="M575">
        <v>0.9299999999999999</v>
      </c>
      <c r="P575" t="str">
        <v>Transferido</v>
      </c>
    </row>
    <row r="576">
      <c r="A576">
        <v>9</v>
      </c>
      <c r="B576">
        <v>45901</v>
      </c>
      <c r="C576" t="str">
        <v>jogo de xbox</v>
      </c>
      <c r="D576">
        <v>2</v>
      </c>
      <c r="E576" t="str">
        <v>Aleatorio</v>
      </c>
      <c r="G576">
        <v>5</v>
      </c>
      <c r="H576">
        <v>10</v>
      </c>
      <c r="I576">
        <v>10</v>
      </c>
      <c r="J576">
        <v>20</v>
      </c>
      <c r="K576" t="str">
        <v>cpf</v>
      </c>
      <c r="L576">
        <v>0.7410668047643708</v>
      </c>
      <c r="M576">
        <v>10</v>
      </c>
      <c r="P576" t="str">
        <v>Transferido</v>
      </c>
    </row>
    <row r="577">
      <c r="A577">
        <v>9</v>
      </c>
      <c r="B577">
        <v>45902</v>
      </c>
      <c r="C577" t="str">
        <v>Bateria 27a</v>
      </c>
      <c r="D577">
        <v>1</v>
      </c>
      <c r="E577" t="str">
        <v>luiz som</v>
      </c>
      <c r="G577">
        <v>2.5</v>
      </c>
      <c r="H577">
        <v>2.5</v>
      </c>
      <c r="I577">
        <v>5</v>
      </c>
      <c r="J577">
        <v>5</v>
      </c>
      <c r="K577" t="str">
        <v>cpf</v>
      </c>
      <c r="L577">
        <v>0.18211559432933477</v>
      </c>
      <c r="M577">
        <v>2.5</v>
      </c>
      <c r="P577" t="str">
        <v>Transferido</v>
      </c>
    </row>
    <row r="578">
      <c r="A578">
        <v>9</v>
      </c>
      <c r="B578">
        <v>45903</v>
      </c>
      <c r="C578" t="str">
        <v>cabo iphone 20w</v>
      </c>
      <c r="D578">
        <v>1</v>
      </c>
      <c r="E578" t="str">
        <v>Aleatorio</v>
      </c>
      <c r="G578">
        <v>6</v>
      </c>
      <c r="H578">
        <v>6</v>
      </c>
      <c r="I578">
        <v>20</v>
      </c>
      <c r="J578">
        <v>20</v>
      </c>
      <c r="K578" t="str">
        <v>cpf</v>
      </c>
      <c r="L578">
        <v>0.5</v>
      </c>
      <c r="M578">
        <v>14</v>
      </c>
      <c r="P578" t="str">
        <v>Transferido</v>
      </c>
    </row>
    <row r="579">
      <c r="A579">
        <v>9</v>
      </c>
      <c r="B579">
        <v>45903</v>
      </c>
      <c r="C579" t="str">
        <v>brinquedo mola</v>
      </c>
      <c r="D579">
        <v>1</v>
      </c>
      <c r="E579" t="str">
        <v>Aleatorio</v>
      </c>
      <c r="G579">
        <v>5</v>
      </c>
      <c r="H579">
        <v>5</v>
      </c>
      <c r="I579">
        <v>10</v>
      </c>
      <c r="J579">
        <v>10</v>
      </c>
      <c r="K579" t="str">
        <v>cpf</v>
      </c>
      <c r="L579">
        <v>0.4666666666666667</v>
      </c>
      <c r="M579">
        <v>5</v>
      </c>
      <c r="P579" t="str">
        <v>Transferido</v>
      </c>
    </row>
    <row r="580">
      <c r="A580">
        <v>9</v>
      </c>
      <c r="B580">
        <v>45904</v>
      </c>
      <c r="C580" t="str">
        <v>Adaptador dvi para hdmi</v>
      </c>
      <c r="D580">
        <v>1</v>
      </c>
      <c r="E580" t="str">
        <v>Aleatorio</v>
      </c>
      <c r="G580">
        <v>7</v>
      </c>
      <c r="H580">
        <v>7</v>
      </c>
      <c r="I580">
        <v>15</v>
      </c>
      <c r="J580">
        <v>15</v>
      </c>
      <c r="K580" t="str">
        <v>cpf</v>
      </c>
      <c r="L580">
        <v>1</v>
      </c>
      <c r="M580">
        <v>8</v>
      </c>
      <c r="P580" t="str">
        <v>Transferido</v>
      </c>
    </row>
    <row r="581">
      <c r="A581">
        <v>9</v>
      </c>
      <c r="B581">
        <v>45904</v>
      </c>
      <c r="C581" t="str">
        <v>impressao preta</v>
      </c>
      <c r="D581">
        <v>1</v>
      </c>
      <c r="E581" t="str">
        <v>karol g</v>
      </c>
      <c r="G581">
        <v>0.07</v>
      </c>
      <c r="H581">
        <v>0.07</v>
      </c>
      <c r="I581">
        <v>5</v>
      </c>
      <c r="J581">
        <v>5</v>
      </c>
      <c r="K581" t="str">
        <v>cpf</v>
      </c>
      <c r="L581">
        <v>0.5963</v>
      </c>
      <c r="M581">
        <v>4.93</v>
      </c>
      <c r="P581" t="str">
        <v>Transferido</v>
      </c>
    </row>
    <row r="582">
      <c r="A582">
        <v>9</v>
      </c>
      <c r="B582">
        <v>45905</v>
      </c>
      <c r="C582" t="str">
        <v>jogo de xbox</v>
      </c>
      <c r="D582">
        <v>1</v>
      </c>
      <c r="E582" t="str">
        <v>Aleatorio</v>
      </c>
      <c r="G582">
        <v>7.5</v>
      </c>
      <c r="H582">
        <v>7.5</v>
      </c>
      <c r="I582">
        <v>10</v>
      </c>
      <c r="J582">
        <v>10</v>
      </c>
      <c r="K582" t="str">
        <v>cpf</v>
      </c>
      <c r="L582">
        <v>0.8</v>
      </c>
      <c r="M582">
        <v>2.5</v>
      </c>
      <c r="P582" t="str">
        <v>Transferido</v>
      </c>
    </row>
    <row r="583">
      <c r="A583">
        <v>9</v>
      </c>
      <c r="B583">
        <v>45905</v>
      </c>
      <c r="C583" t="str">
        <v>chip com recarga</v>
      </c>
      <c r="D583">
        <v>1</v>
      </c>
      <c r="E583" t="str">
        <v>Aleatorio</v>
      </c>
      <c r="G583">
        <v>18.5</v>
      </c>
      <c r="H583">
        <v>18.5</v>
      </c>
      <c r="I583">
        <v>30</v>
      </c>
      <c r="J583">
        <v>30</v>
      </c>
      <c r="K583" t="str">
        <v>cpf</v>
      </c>
      <c r="L583">
        <v>0.7176470588235294</v>
      </c>
      <c r="M583">
        <v>11.5</v>
      </c>
      <c r="P583" t="str">
        <v>Transferido</v>
      </c>
    </row>
    <row r="584">
      <c r="A584">
        <v>9</v>
      </c>
      <c r="B584">
        <v>45906</v>
      </c>
      <c r="C584" t="str">
        <v>jogo de xbox</v>
      </c>
      <c r="D584">
        <v>2</v>
      </c>
      <c r="E584" t="str">
        <v>Aleatorio</v>
      </c>
      <c r="G584">
        <v>7.5</v>
      </c>
      <c r="H584">
        <v>15</v>
      </c>
      <c r="I584">
        <v>10</v>
      </c>
      <c r="J584">
        <v>20</v>
      </c>
      <c r="K584" t="str">
        <v>cpf</v>
      </c>
      <c r="L584">
        <v>0.7176470588235294</v>
      </c>
      <c r="M584">
        <v>5</v>
      </c>
      <c r="P584" t="str">
        <v>Transferido</v>
      </c>
    </row>
    <row r="585">
      <c r="A585">
        <v>9</v>
      </c>
      <c r="B585">
        <v>45906</v>
      </c>
      <c r="C585" t="str">
        <v>cartinha</v>
      </c>
      <c r="D585">
        <v>1</v>
      </c>
      <c r="E585" t="str">
        <v>Aleatorio</v>
      </c>
      <c r="G585">
        <v>1</v>
      </c>
      <c r="H585">
        <v>1</v>
      </c>
      <c r="I585">
        <v>2</v>
      </c>
      <c r="J585">
        <v>2</v>
      </c>
      <c r="K585" t="str">
        <v>cpf</v>
      </c>
      <c r="L585">
        <v>0.7176470588235294</v>
      </c>
      <c r="M585">
        <v>1</v>
      </c>
      <c r="P585" t="str">
        <v>Transferido</v>
      </c>
    </row>
    <row r="586">
      <c r="A586">
        <v>9</v>
      </c>
      <c r="B586">
        <v>45906</v>
      </c>
      <c r="C586" t="str">
        <v>formatação</v>
      </c>
      <c r="D586">
        <v>1</v>
      </c>
      <c r="E586" t="str">
        <v>Aleatorio</v>
      </c>
      <c r="G586">
        <v>0</v>
      </c>
      <c r="H586">
        <v>0</v>
      </c>
      <c r="I586">
        <v>50</v>
      </c>
      <c r="J586">
        <v>50</v>
      </c>
      <c r="K586" t="str">
        <v>cpf</v>
      </c>
      <c r="L586">
        <v>0.7176470588235294</v>
      </c>
      <c r="M586">
        <v>50</v>
      </c>
      <c r="P586" t="str">
        <v>Transferido</v>
      </c>
    </row>
    <row r="587">
      <c r="A587">
        <v>9</v>
      </c>
      <c r="B587">
        <v>45906</v>
      </c>
      <c r="C587" t="str">
        <v>carregador universal</v>
      </c>
      <c r="D587">
        <v>1</v>
      </c>
      <c r="E587" t="str">
        <v>Aleatorio</v>
      </c>
      <c r="G587">
        <v>38</v>
      </c>
      <c r="H587">
        <v>38</v>
      </c>
      <c r="I587">
        <v>70</v>
      </c>
      <c r="J587">
        <v>70</v>
      </c>
      <c r="K587" t="str">
        <v>cpf</v>
      </c>
      <c r="L587">
        <v>1</v>
      </c>
      <c r="M587">
        <v>32</v>
      </c>
      <c r="P587" t="str">
        <v>Transferido</v>
      </c>
    </row>
    <row r="588">
      <c r="A588">
        <v>9</v>
      </c>
      <c r="B588">
        <v>45906</v>
      </c>
      <c r="C588" t="str">
        <v>formatação</v>
      </c>
      <c r="D588">
        <v>1</v>
      </c>
      <c r="E588" t="str">
        <v>Aleatorio</v>
      </c>
      <c r="G588">
        <v>0</v>
      </c>
      <c r="H588">
        <v>0</v>
      </c>
      <c r="I588">
        <v>50</v>
      </c>
      <c r="J588">
        <v>50</v>
      </c>
      <c r="K588" t="str">
        <v>cpf</v>
      </c>
      <c r="L588">
        <v>0.9299999999999999</v>
      </c>
      <c r="M588">
        <v>50</v>
      </c>
      <c r="P588" t="str">
        <v>Transferido</v>
      </c>
    </row>
    <row r="589">
      <c r="A589">
        <v>9</v>
      </c>
      <c r="B589">
        <v>45906</v>
      </c>
      <c r="C589" t="str">
        <v>SSD 120gb</v>
      </c>
      <c r="D589">
        <v>1</v>
      </c>
      <c r="E589" t="str">
        <v>Aleatorio</v>
      </c>
      <c r="G589">
        <v>104</v>
      </c>
      <c r="H589">
        <v>104</v>
      </c>
      <c r="I589">
        <v>200</v>
      </c>
      <c r="J589">
        <v>200</v>
      </c>
      <c r="K589" t="str">
        <v>cpf</v>
      </c>
      <c r="L589">
        <v>0.5294117647058824</v>
      </c>
      <c r="M589">
        <v>96</v>
      </c>
      <c r="P589" t="str">
        <v>Transferido</v>
      </c>
    </row>
    <row r="590">
      <c r="A590">
        <v>9</v>
      </c>
      <c r="B590">
        <v>45906</v>
      </c>
      <c r="C590" t="str">
        <v>canddy</v>
      </c>
      <c r="D590">
        <v>1</v>
      </c>
      <c r="E590" t="str">
        <v>Aleatorio</v>
      </c>
      <c r="G590">
        <v>10</v>
      </c>
      <c r="H590">
        <v>10</v>
      </c>
      <c r="I590">
        <v>30</v>
      </c>
      <c r="J590">
        <v>30</v>
      </c>
      <c r="K590" t="str">
        <v>cpf</v>
      </c>
      <c r="L590">
        <v>0.5294117647058824</v>
      </c>
      <c r="M590">
        <v>20</v>
      </c>
      <c r="P590" t="str">
        <v>Transferido</v>
      </c>
    </row>
    <row r="591">
      <c r="A591">
        <v>9</v>
      </c>
      <c r="B591">
        <v>45906</v>
      </c>
      <c r="C591" t="str">
        <v>bobbie goods caderno</v>
      </c>
      <c r="D591">
        <v>1</v>
      </c>
      <c r="E591" t="str">
        <v>Daniel</v>
      </c>
      <c r="G591">
        <v>16</v>
      </c>
      <c r="H591">
        <v>16</v>
      </c>
      <c r="I591">
        <v>20</v>
      </c>
      <c r="J591">
        <v>20</v>
      </c>
      <c r="K591" t="str">
        <v>cpf</v>
      </c>
      <c r="L591">
        <v>0.5</v>
      </c>
      <c r="M591">
        <v>4</v>
      </c>
      <c r="P591" t="str">
        <v>Transferido</v>
      </c>
    </row>
    <row r="592">
      <c r="A592">
        <v>9</v>
      </c>
      <c r="B592">
        <v>45908</v>
      </c>
      <c r="C592" t="str">
        <v>pelicula 3d</v>
      </c>
      <c r="D592">
        <v>2</v>
      </c>
      <c r="E592" t="str">
        <v>maura</v>
      </c>
      <c r="G592">
        <v>3</v>
      </c>
      <c r="H592">
        <v>6</v>
      </c>
      <c r="I592">
        <v>10</v>
      </c>
      <c r="J592">
        <v>20</v>
      </c>
      <c r="K592" t="str">
        <v>cpf</v>
      </c>
      <c r="L592">
        <v>0.5206136145733461</v>
      </c>
      <c r="M592">
        <v>14</v>
      </c>
      <c r="P592" t="str">
        <v>Transferido</v>
      </c>
    </row>
    <row r="593">
      <c r="A593">
        <v>9</v>
      </c>
      <c r="B593">
        <v>45909</v>
      </c>
      <c r="C593" t="str">
        <v>impressao preta</v>
      </c>
      <c r="D593">
        <v>2</v>
      </c>
      <c r="E593" t="str">
        <v>Aleatorio</v>
      </c>
      <c r="G593">
        <v>0.07</v>
      </c>
      <c r="H593">
        <v>0.14</v>
      </c>
      <c r="I593">
        <v>1</v>
      </c>
      <c r="J593">
        <v>2</v>
      </c>
      <c r="K593" t="str">
        <v>cpf</v>
      </c>
      <c r="L593">
        <v>1</v>
      </c>
      <c r="M593">
        <v>1.8599999999999999</v>
      </c>
      <c r="P593" t="str">
        <v>Transferido</v>
      </c>
    </row>
    <row r="594">
      <c r="A594">
        <v>9</v>
      </c>
      <c r="B594">
        <v>45909</v>
      </c>
      <c r="C594" t="str">
        <v>card</v>
      </c>
      <c r="D594">
        <v>1</v>
      </c>
      <c r="E594" t="str">
        <v>Aleatorio</v>
      </c>
      <c r="G594">
        <v>0.4</v>
      </c>
      <c r="H594">
        <v>0.4</v>
      </c>
      <c r="I594">
        <v>2</v>
      </c>
      <c r="J594">
        <v>2</v>
      </c>
      <c r="K594" t="str">
        <v>cpf</v>
      </c>
      <c r="L594">
        <v>0.8356035697510569</v>
      </c>
      <c r="M594">
        <v>1.6</v>
      </c>
      <c r="P594" t="str">
        <v>Transferido</v>
      </c>
    </row>
    <row r="595">
      <c r="A595">
        <v>9</v>
      </c>
      <c r="B595">
        <v>45910</v>
      </c>
      <c r="C595" t="str">
        <v>gatilho para celular</v>
      </c>
      <c r="D595">
        <v>1</v>
      </c>
      <c r="E595" t="str">
        <v>Aleatorio</v>
      </c>
      <c r="G595">
        <v>12</v>
      </c>
      <c r="H595">
        <v>12</v>
      </c>
      <c r="I595">
        <v>25</v>
      </c>
      <c r="J595">
        <v>25</v>
      </c>
      <c r="K595" t="str">
        <v>cpf</v>
      </c>
      <c r="L595">
        <v>0.5206136145733461</v>
      </c>
      <c r="M595">
        <v>13</v>
      </c>
      <c r="P595" t="str">
        <v>Transferido</v>
      </c>
    </row>
    <row r="596">
      <c r="A596">
        <v>9</v>
      </c>
      <c r="B596">
        <v>45910</v>
      </c>
      <c r="C596" t="str">
        <v>Gravação de musica</v>
      </c>
      <c r="D596">
        <v>1</v>
      </c>
      <c r="E596" t="str">
        <v>Aleatorio</v>
      </c>
      <c r="G596">
        <v>0</v>
      </c>
      <c r="H596">
        <v>0</v>
      </c>
      <c r="I596">
        <v>10</v>
      </c>
      <c r="J596">
        <v>10</v>
      </c>
      <c r="K596" t="str">
        <v>cpf</v>
      </c>
      <c r="L596">
        <v>0.5</v>
      </c>
      <c r="M596">
        <v>10</v>
      </c>
      <c r="P596" t="str">
        <v>Transferido</v>
      </c>
    </row>
    <row r="597">
      <c r="A597">
        <v>9</v>
      </c>
      <c r="B597">
        <v>45910</v>
      </c>
      <c r="C597" t="str">
        <v>bobbie goods card</v>
      </c>
      <c r="D597">
        <v>1</v>
      </c>
      <c r="E597" t="str">
        <v>Aleatorio</v>
      </c>
      <c r="G597">
        <v>2.5</v>
      </c>
      <c r="H597">
        <v>2.5</v>
      </c>
      <c r="I597">
        <v>5</v>
      </c>
      <c r="J597">
        <v>5</v>
      </c>
      <c r="K597" t="str">
        <v>cpf</v>
      </c>
      <c r="L597">
        <v>0.6</v>
      </c>
      <c r="M597">
        <v>2.5</v>
      </c>
      <c r="P597" t="str">
        <v>Transferido</v>
      </c>
    </row>
    <row r="598">
      <c r="A598">
        <v>9</v>
      </c>
      <c r="B598">
        <v>45911</v>
      </c>
      <c r="C598" t="str">
        <v>Suporte celular veicular</v>
      </c>
      <c r="D598">
        <v>1</v>
      </c>
      <c r="E598" t="str">
        <v>Aleatorio</v>
      </c>
      <c r="G598">
        <v>15</v>
      </c>
      <c r="H598">
        <v>15</v>
      </c>
      <c r="I598">
        <v>30</v>
      </c>
      <c r="J598">
        <v>30</v>
      </c>
      <c r="K598" t="str">
        <v>cpf</v>
      </c>
      <c r="L598">
        <v>0.8</v>
      </c>
      <c r="M598">
        <v>15</v>
      </c>
      <c r="P598" t="str">
        <v>Transferido</v>
      </c>
    </row>
    <row r="599">
      <c r="A599">
        <v>9</v>
      </c>
      <c r="B599">
        <v>45911</v>
      </c>
      <c r="C599" t="str">
        <v>Cabo tipo C</v>
      </c>
      <c r="D599">
        <v>1</v>
      </c>
      <c r="E599" t="str">
        <v>Aleatorio</v>
      </c>
      <c r="G599">
        <v>5</v>
      </c>
      <c r="H599">
        <v>5</v>
      </c>
      <c r="I599">
        <v>15</v>
      </c>
      <c r="J599">
        <v>15</v>
      </c>
      <c r="K599" t="str">
        <v>cpf</v>
      </c>
      <c r="L599">
        <v>0.8329355608591885</v>
      </c>
      <c r="M599">
        <v>10</v>
      </c>
      <c r="P599" t="str">
        <v>Transferido</v>
      </c>
    </row>
    <row r="600">
      <c r="A600">
        <v>9</v>
      </c>
      <c r="B600">
        <v>45913</v>
      </c>
      <c r="C600" t="str">
        <v>jogo de xbox</v>
      </c>
      <c r="D600">
        <v>4</v>
      </c>
      <c r="E600" t="str">
        <v>Aleatorio</v>
      </c>
      <c r="G600">
        <v>7.5</v>
      </c>
      <c r="H600">
        <v>30</v>
      </c>
      <c r="I600">
        <v>10</v>
      </c>
      <c r="J600">
        <v>40</v>
      </c>
      <c r="K600" t="str">
        <v>cpf</v>
      </c>
      <c r="L600">
        <v>1</v>
      </c>
      <c r="M600">
        <v>10</v>
      </c>
      <c r="P600" t="str">
        <v>Transferido</v>
      </c>
    </row>
    <row r="601">
      <c r="A601">
        <v>9</v>
      </c>
      <c r="B601">
        <v>45915</v>
      </c>
      <c r="C601" t="str">
        <v>adaptador v8 para tipo c</v>
      </c>
      <c r="D601">
        <v>1</v>
      </c>
      <c r="E601" t="str">
        <v>Aleatorio</v>
      </c>
      <c r="G601">
        <v>5</v>
      </c>
      <c r="H601">
        <v>5</v>
      </c>
      <c r="I601">
        <v>10</v>
      </c>
      <c r="J601">
        <v>10</v>
      </c>
      <c r="K601" t="str">
        <v>cpf</v>
      </c>
      <c r="L601">
        <v>0.6252576353756792</v>
      </c>
      <c r="M601">
        <v>5</v>
      </c>
      <c r="P601" t="str">
        <v>Transferido</v>
      </c>
    </row>
    <row r="602">
      <c r="A602">
        <v>9</v>
      </c>
      <c r="B602">
        <v>45917</v>
      </c>
      <c r="C602" t="str">
        <v>carregador v8</v>
      </c>
      <c r="D602">
        <v>1</v>
      </c>
      <c r="E602" t="str">
        <v>Aleatorio</v>
      </c>
      <c r="G602">
        <v>9</v>
      </c>
      <c r="H602">
        <v>9</v>
      </c>
      <c r="I602">
        <v>30</v>
      </c>
      <c r="J602">
        <v>30</v>
      </c>
      <c r="K602" t="str">
        <v>cpf</v>
      </c>
      <c r="L602">
        <v>0.6515679442508711</v>
      </c>
      <c r="M602">
        <v>21</v>
      </c>
      <c r="P602" t="str">
        <v>Transferido</v>
      </c>
    </row>
    <row r="603">
      <c r="A603">
        <v>9</v>
      </c>
      <c r="B603">
        <v>45917</v>
      </c>
      <c r="C603" t="str">
        <v>formatação</v>
      </c>
      <c r="D603">
        <v>1</v>
      </c>
      <c r="E603" t="str">
        <v>Aleatorio</v>
      </c>
      <c r="G603">
        <v>0</v>
      </c>
      <c r="H603">
        <v>0</v>
      </c>
      <c r="I603">
        <v>50</v>
      </c>
      <c r="J603">
        <v>50</v>
      </c>
      <c r="K603" t="str">
        <v>cpf</v>
      </c>
      <c r="L603">
        <v>0.625</v>
      </c>
      <c r="M603">
        <v>50</v>
      </c>
      <c r="P603" t="str">
        <v>Transferido</v>
      </c>
    </row>
    <row r="604">
      <c r="A604">
        <v>9</v>
      </c>
      <c r="B604">
        <v>45917</v>
      </c>
      <c r="C604" t="str">
        <v>Adaptador Wifi 5G</v>
      </c>
      <c r="D604">
        <v>1</v>
      </c>
      <c r="E604" t="str">
        <v>rafael</v>
      </c>
      <c r="G604">
        <v>23</v>
      </c>
      <c r="H604">
        <v>23</v>
      </c>
      <c r="I604">
        <v>35</v>
      </c>
      <c r="J604">
        <v>35</v>
      </c>
      <c r="K604" t="str">
        <v>cpf</v>
      </c>
      <c r="L604">
        <v>0.08675799086757995</v>
      </c>
      <c r="M604">
        <v>12</v>
      </c>
      <c r="P604" t="str">
        <v>Transferido</v>
      </c>
    </row>
    <row r="605">
      <c r="A605">
        <v>9</v>
      </c>
      <c r="B605">
        <v>45918</v>
      </c>
      <c r="C605" t="str">
        <v>chip com recarga</v>
      </c>
      <c r="D605">
        <v>1</v>
      </c>
      <c r="E605" t="str">
        <v>Aleatorio</v>
      </c>
      <c r="G605">
        <v>18.5</v>
      </c>
      <c r="H605">
        <v>18.5</v>
      </c>
      <c r="I605">
        <v>30</v>
      </c>
      <c r="J605">
        <v>30</v>
      </c>
      <c r="K605" t="str">
        <v>cpf</v>
      </c>
      <c r="L605">
        <v>0.6252576353756792</v>
      </c>
      <c r="M605">
        <v>11.5</v>
      </c>
      <c r="P605" t="str">
        <v>Transferido</v>
      </c>
    </row>
    <row r="606">
      <c r="A606">
        <v>9</v>
      </c>
      <c r="B606">
        <v>45918</v>
      </c>
      <c r="C606" t="str">
        <v>lego ali</v>
      </c>
      <c r="D606">
        <v>1</v>
      </c>
      <c r="E606" t="str">
        <v>aisha</v>
      </c>
      <c r="G606">
        <v>2.5</v>
      </c>
      <c r="H606">
        <v>2.5</v>
      </c>
      <c r="I606">
        <v>5</v>
      </c>
      <c r="J606">
        <v>5</v>
      </c>
      <c r="K606" t="str">
        <v>cpf</v>
      </c>
      <c r="L606">
        <v>0.8329355608591885</v>
      </c>
      <c r="M606">
        <v>2.5</v>
      </c>
      <c r="P606" t="str">
        <v>Transferido</v>
      </c>
    </row>
    <row r="607">
      <c r="A607">
        <v>9</v>
      </c>
      <c r="B607">
        <v>45918</v>
      </c>
      <c r="C607" t="str">
        <v>lego ali</v>
      </c>
      <c r="D607">
        <v>3</v>
      </c>
      <c r="E607" t="str">
        <v>Aleatorio</v>
      </c>
      <c r="G607">
        <v>2.5</v>
      </c>
      <c r="H607">
        <v>7.5</v>
      </c>
      <c r="I607">
        <v>5</v>
      </c>
      <c r="J607">
        <v>15</v>
      </c>
      <c r="K607" t="str">
        <v>cpf</v>
      </c>
      <c r="L607">
        <v>0.6666666666666666</v>
      </c>
      <c r="M607">
        <v>7.5</v>
      </c>
      <c r="P607" t="str">
        <v>Transferido</v>
      </c>
    </row>
    <row r="608">
      <c r="A608">
        <v>9</v>
      </c>
      <c r="B608">
        <v>45918</v>
      </c>
      <c r="C608" t="str">
        <v>card</v>
      </c>
      <c r="D608">
        <v>2</v>
      </c>
      <c r="E608" t="str">
        <v>Aleatorio</v>
      </c>
      <c r="G608">
        <v>0.4</v>
      </c>
      <c r="H608">
        <v>0.8</v>
      </c>
      <c r="I608">
        <v>5</v>
      </c>
      <c r="J608">
        <v>10</v>
      </c>
      <c r="K608" t="str">
        <v>cpf</v>
      </c>
      <c r="L608">
        <v>1</v>
      </c>
      <c r="M608">
        <v>9.2</v>
      </c>
      <c r="P608" t="str">
        <v>Transferido</v>
      </c>
    </row>
    <row r="609">
      <c r="A609">
        <v>9</v>
      </c>
      <c r="B609">
        <v>45918</v>
      </c>
      <c r="C609" t="str">
        <v>pelicula 3d</v>
      </c>
      <c r="D609">
        <v>1</v>
      </c>
      <c r="E609" t="str">
        <v>Dionisio</v>
      </c>
      <c r="G609">
        <v>3</v>
      </c>
      <c r="H609">
        <v>3</v>
      </c>
      <c r="I609">
        <v>15</v>
      </c>
      <c r="J609">
        <v>15</v>
      </c>
      <c r="K609" t="str">
        <v>cpf</v>
      </c>
      <c r="L609">
        <v>0.25</v>
      </c>
      <c r="M609">
        <v>12</v>
      </c>
      <c r="P609" t="str">
        <v>Transferido</v>
      </c>
    </row>
    <row r="610">
      <c r="A610">
        <v>9</v>
      </c>
      <c r="B610">
        <v>45918</v>
      </c>
      <c r="C610" t="str">
        <v>cartao de memoria 32gb</v>
      </c>
      <c r="D610">
        <v>1</v>
      </c>
      <c r="E610" t="str">
        <v>Dionisio</v>
      </c>
      <c r="G610">
        <v>20</v>
      </c>
      <c r="H610">
        <v>20</v>
      </c>
      <c r="I610">
        <v>30</v>
      </c>
      <c r="J610">
        <v>30</v>
      </c>
      <c r="K610" t="str">
        <v>cpf</v>
      </c>
      <c r="L610">
        <v>0.625</v>
      </c>
      <c r="M610">
        <v>10</v>
      </c>
      <c r="P610" t="str">
        <v>Transferido</v>
      </c>
    </row>
    <row r="611">
      <c r="A611">
        <v>9</v>
      </c>
      <c r="B611">
        <v>45918</v>
      </c>
      <c r="C611" t="str">
        <v>Gravação de musica</v>
      </c>
      <c r="D611">
        <v>1</v>
      </c>
      <c r="E611" t="str">
        <v>Dionisio</v>
      </c>
      <c r="G611">
        <v>0</v>
      </c>
      <c r="H611">
        <v>0</v>
      </c>
      <c r="I611">
        <v>15</v>
      </c>
      <c r="J611">
        <v>15</v>
      </c>
      <c r="K611" t="str">
        <v>cpf</v>
      </c>
      <c r="L611">
        <v>0.9299999999999999</v>
      </c>
      <c r="M611">
        <v>15</v>
      </c>
      <c r="P611" t="str">
        <v>Transferido</v>
      </c>
    </row>
    <row r="612">
      <c r="A612">
        <v>9</v>
      </c>
      <c r="B612">
        <v>45918</v>
      </c>
      <c r="C612" t="str">
        <v>impressao preta</v>
      </c>
      <c r="D612">
        <v>1</v>
      </c>
      <c r="E612" t="str">
        <v>Aleatorio</v>
      </c>
      <c r="G612">
        <v>0.07</v>
      </c>
      <c r="H612">
        <v>0.07</v>
      </c>
      <c r="I612">
        <v>5</v>
      </c>
      <c r="J612">
        <v>5</v>
      </c>
      <c r="K612" t="str">
        <v>cpf</v>
      </c>
      <c r="L612">
        <v>0.5</v>
      </c>
      <c r="M612">
        <v>4.93</v>
      </c>
      <c r="P612" t="str">
        <v>Transferido</v>
      </c>
    </row>
    <row r="613">
      <c r="A613">
        <v>9</v>
      </c>
      <c r="B613">
        <v>45919</v>
      </c>
      <c r="C613" t="str">
        <v>lego ali</v>
      </c>
      <c r="D613">
        <v>2</v>
      </c>
      <c r="E613" t="str">
        <v>manu</v>
      </c>
      <c r="G613">
        <v>2.5</v>
      </c>
      <c r="H613">
        <v>5</v>
      </c>
      <c r="I613">
        <v>5</v>
      </c>
      <c r="J613">
        <v>10</v>
      </c>
      <c r="K613" t="str">
        <v>cpf</v>
      </c>
      <c r="L613">
        <v>0.6</v>
      </c>
      <c r="M613">
        <v>5</v>
      </c>
      <c r="P613" t="str">
        <v>Transferido</v>
      </c>
    </row>
    <row r="614">
      <c r="A614">
        <v>9</v>
      </c>
      <c r="B614">
        <v>45919</v>
      </c>
      <c r="C614" t="str">
        <v>lego ali</v>
      </c>
      <c r="D614">
        <v>1</v>
      </c>
      <c r="E614" t="str">
        <v>samuel</v>
      </c>
      <c r="G614">
        <v>2.5</v>
      </c>
      <c r="H614">
        <v>2.5</v>
      </c>
      <c r="I614">
        <v>5</v>
      </c>
      <c r="J614">
        <v>5</v>
      </c>
      <c r="K614" t="str">
        <v>cpf</v>
      </c>
      <c r="L614">
        <v>0</v>
      </c>
      <c r="M614">
        <v>2.5</v>
      </c>
      <c r="P614" t="str">
        <v>Transferido</v>
      </c>
    </row>
    <row r="615">
      <c r="A615">
        <v>9</v>
      </c>
      <c r="B615">
        <v>45919</v>
      </c>
      <c r="C615" t="str">
        <v>lego ali</v>
      </c>
      <c r="D615">
        <v>1</v>
      </c>
      <c r="E615" t="str">
        <v>danilo</v>
      </c>
      <c r="G615">
        <v>2.5</v>
      </c>
      <c r="H615">
        <v>2.5</v>
      </c>
      <c r="I615">
        <v>5</v>
      </c>
      <c r="J615">
        <v>5</v>
      </c>
      <c r="K615" t="str">
        <v>cpf</v>
      </c>
      <c r="L615">
        <v>0.7969460688758935</v>
      </c>
      <c r="M615">
        <v>2.5</v>
      </c>
      <c r="P615" t="str">
        <v>Transferido</v>
      </c>
    </row>
    <row r="616">
      <c r="A616">
        <v>9</v>
      </c>
      <c r="B616">
        <v>45920</v>
      </c>
      <c r="C616" t="str">
        <v>lego ali</v>
      </c>
      <c r="D616">
        <v>5</v>
      </c>
      <c r="E616" t="str">
        <v>Aleatorio</v>
      </c>
      <c r="G616">
        <v>2.5</v>
      </c>
      <c r="H616">
        <v>12.5</v>
      </c>
      <c r="I616">
        <v>5</v>
      </c>
      <c r="J616">
        <v>25</v>
      </c>
      <c r="K616" t="str">
        <v>cpf</v>
      </c>
      <c r="L616">
        <v>0.5</v>
      </c>
      <c r="M616">
        <v>12.5</v>
      </c>
      <c r="P616" t="str">
        <v>Transferido</v>
      </c>
    </row>
    <row r="617">
      <c r="A617">
        <v>9</v>
      </c>
      <c r="B617">
        <v>45920</v>
      </c>
      <c r="C617" t="str">
        <v>Bateria 27a</v>
      </c>
      <c r="D617">
        <v>1</v>
      </c>
      <c r="E617" t="str">
        <v>a</v>
      </c>
      <c r="G617">
        <v>2.5</v>
      </c>
      <c r="H617">
        <v>2.5</v>
      </c>
      <c r="I617">
        <v>5</v>
      </c>
      <c r="J617">
        <v>5</v>
      </c>
      <c r="K617" t="str">
        <v>cpf</v>
      </c>
      <c r="L617">
        <v>0.5714285714285714</v>
      </c>
      <c r="M617">
        <v>2.5</v>
      </c>
      <c r="P617" t="str">
        <v>Transferido</v>
      </c>
    </row>
    <row r="618">
      <c r="A618">
        <v>9</v>
      </c>
      <c r="B618">
        <v>45920</v>
      </c>
      <c r="C618" t="str">
        <v>lego ali</v>
      </c>
      <c r="D618">
        <v>1</v>
      </c>
      <c r="E618" t="str">
        <v>danilo</v>
      </c>
      <c r="G618">
        <v>2.5</v>
      </c>
      <c r="H618">
        <v>2.5</v>
      </c>
      <c r="I618">
        <v>5</v>
      </c>
      <c r="J618">
        <v>5</v>
      </c>
      <c r="K618" t="str">
        <v>cpf</v>
      </c>
      <c r="L618">
        <v>0.6666666666666666</v>
      </c>
      <c r="M618">
        <v>2.5</v>
      </c>
      <c r="P618" t="str">
        <v>Transferido</v>
      </c>
    </row>
    <row r="619">
      <c r="A619">
        <v>9</v>
      </c>
      <c r="B619">
        <v>45921</v>
      </c>
      <c r="C619" t="str">
        <v>Carregador iphone 20w</v>
      </c>
      <c r="D619">
        <v>1</v>
      </c>
      <c r="E619" t="str">
        <v>deborah</v>
      </c>
      <c r="G619">
        <v>15</v>
      </c>
      <c r="H619">
        <v>15</v>
      </c>
      <c r="I619">
        <v>50</v>
      </c>
      <c r="J619">
        <v>50</v>
      </c>
      <c r="K619" t="str">
        <v>cpf</v>
      </c>
      <c r="L619">
        <v>0.5</v>
      </c>
      <c r="M619">
        <v>35</v>
      </c>
      <c r="P619" t="str">
        <v>Transferido</v>
      </c>
    </row>
    <row r="620">
      <c r="A620">
        <v>9</v>
      </c>
      <c r="B620">
        <v>45922</v>
      </c>
      <c r="C620" t="str">
        <v>lego ali</v>
      </c>
      <c r="D620">
        <v>2</v>
      </c>
      <c r="E620" t="str">
        <v>samuel</v>
      </c>
      <c r="G620">
        <v>2.5</v>
      </c>
      <c r="H620">
        <v>5</v>
      </c>
      <c r="I620">
        <v>5</v>
      </c>
      <c r="J620">
        <v>10</v>
      </c>
      <c r="K620" t="str">
        <v>cpf</v>
      </c>
      <c r="L620">
        <v>0.5</v>
      </c>
      <c r="M620">
        <v>5</v>
      </c>
      <c r="P620" t="str">
        <v>Transferido</v>
      </c>
    </row>
    <row r="621">
      <c r="A621">
        <v>9</v>
      </c>
      <c r="B621">
        <v>45922</v>
      </c>
      <c r="C621" t="str">
        <v>formatação</v>
      </c>
      <c r="D621">
        <v>1</v>
      </c>
      <c r="E621" t="str">
        <v>Ivonilde</v>
      </c>
      <c r="G621">
        <v>0</v>
      </c>
      <c r="H621">
        <v>0</v>
      </c>
      <c r="I621">
        <v>50</v>
      </c>
      <c r="J621">
        <v>50</v>
      </c>
      <c r="K621" t="str">
        <v>cpf</v>
      </c>
      <c r="L621">
        <v>0.65</v>
      </c>
      <c r="M621">
        <v>50</v>
      </c>
      <c r="P621" t="str">
        <v>Transferido</v>
      </c>
    </row>
    <row r="622">
      <c r="A622">
        <v>9</v>
      </c>
      <c r="B622">
        <v>45922</v>
      </c>
      <c r="C622" t="str">
        <v>bateria x550c</v>
      </c>
      <c r="D622">
        <v>1</v>
      </c>
      <c r="E622" t="str">
        <v>Ivonilde</v>
      </c>
      <c r="G622">
        <v>97.55</v>
      </c>
      <c r="H622">
        <v>97.55</v>
      </c>
      <c r="I622">
        <v>200</v>
      </c>
      <c r="J622">
        <v>200</v>
      </c>
      <c r="K622" t="str">
        <v>cpf</v>
      </c>
      <c r="L622">
        <v>0.5</v>
      </c>
      <c r="M622">
        <v>102.45</v>
      </c>
      <c r="P622" t="str">
        <v>Transferido</v>
      </c>
    </row>
    <row r="623">
      <c r="A623">
        <v>9</v>
      </c>
      <c r="B623">
        <v>45922</v>
      </c>
      <c r="C623" t="str">
        <v>teclado x550c</v>
      </c>
      <c r="D623">
        <v>1</v>
      </c>
      <c r="E623" t="str">
        <v>Ivonilde</v>
      </c>
      <c r="G623">
        <v>46.2</v>
      </c>
      <c r="H623">
        <v>46.2</v>
      </c>
      <c r="I623">
        <v>100</v>
      </c>
      <c r="J623">
        <v>100</v>
      </c>
      <c r="K623" t="str">
        <v>cpf</v>
      </c>
      <c r="L623">
        <v>0.8</v>
      </c>
      <c r="M623">
        <v>53.8</v>
      </c>
      <c r="P623" t="str">
        <v>Transferido</v>
      </c>
    </row>
    <row r="624">
      <c r="A624">
        <v>9</v>
      </c>
      <c r="B624">
        <v>45922</v>
      </c>
      <c r="C624" t="str">
        <v>carregador x550c</v>
      </c>
      <c r="D624">
        <v>1</v>
      </c>
      <c r="E624" t="str">
        <v>Ivonilde</v>
      </c>
      <c r="G624">
        <v>35</v>
      </c>
      <c r="H624">
        <v>35</v>
      </c>
      <c r="I624">
        <v>75</v>
      </c>
      <c r="J624">
        <v>75</v>
      </c>
      <c r="K624" t="str">
        <v>cpf</v>
      </c>
      <c r="L624">
        <v>0.5</v>
      </c>
      <c r="M624">
        <v>40</v>
      </c>
      <c r="P624" t="str">
        <v>Transferido</v>
      </c>
    </row>
    <row r="625">
      <c r="A625">
        <v>9</v>
      </c>
      <c r="B625">
        <v>45922</v>
      </c>
      <c r="C625" t="str">
        <v>fone blu</v>
      </c>
      <c r="D625">
        <v>1</v>
      </c>
      <c r="E625" t="str">
        <v>rafael</v>
      </c>
      <c r="G625">
        <v>20</v>
      </c>
      <c r="H625">
        <v>20</v>
      </c>
      <c r="I625">
        <v>30</v>
      </c>
      <c r="J625">
        <v>30</v>
      </c>
      <c r="K625" t="str">
        <v>cpf</v>
      </c>
      <c r="L625">
        <v>0.6</v>
      </c>
      <c r="M625">
        <v>10</v>
      </c>
      <c r="P625" t="str">
        <v>Transferido</v>
      </c>
    </row>
    <row r="626">
      <c r="A626">
        <v>9</v>
      </c>
      <c r="B626">
        <v>45922</v>
      </c>
      <c r="C626" t="str">
        <v>fone simples</v>
      </c>
      <c r="D626">
        <v>1</v>
      </c>
      <c r="E626" t="str">
        <v>rafael</v>
      </c>
      <c r="G626">
        <v>5</v>
      </c>
      <c r="H626">
        <v>5</v>
      </c>
      <c r="I626">
        <v>10</v>
      </c>
      <c r="J626">
        <v>10</v>
      </c>
      <c r="K626" t="str">
        <v>cpf</v>
      </c>
      <c r="L626">
        <v>1</v>
      </c>
      <c r="M626">
        <v>5</v>
      </c>
      <c r="P626" t="str">
        <v>Transferido</v>
      </c>
    </row>
    <row r="627">
      <c r="A627">
        <v>9</v>
      </c>
      <c r="B627">
        <v>45923</v>
      </c>
      <c r="C627" t="str">
        <v>manutençao Computador</v>
      </c>
      <c r="D627">
        <v>1</v>
      </c>
      <c r="E627" t="str">
        <v>diego</v>
      </c>
      <c r="G627">
        <v>40</v>
      </c>
      <c r="H627">
        <v>40</v>
      </c>
      <c r="I627">
        <v>150</v>
      </c>
      <c r="J627">
        <v>150</v>
      </c>
      <c r="K627" t="str">
        <v>cpf</v>
      </c>
      <c r="L627">
        <v>0.8</v>
      </c>
      <c r="M627">
        <v>110</v>
      </c>
      <c r="P627" t="str">
        <v>Transferido</v>
      </c>
    </row>
    <row r="628">
      <c r="A628">
        <v>9</v>
      </c>
      <c r="B628">
        <v>45923</v>
      </c>
      <c r="C628" t="str">
        <v>cabo iphone2metros</v>
      </c>
      <c r="D628">
        <v>1</v>
      </c>
      <c r="E628" t="str">
        <v>Gata</v>
      </c>
      <c r="G628">
        <v>5</v>
      </c>
      <c r="H628">
        <v>5</v>
      </c>
      <c r="I628">
        <v>15</v>
      </c>
      <c r="J628">
        <v>15</v>
      </c>
      <c r="K628" t="str">
        <v>cpf</v>
      </c>
      <c r="L628">
        <v>0.8120300751879699</v>
      </c>
      <c r="M628">
        <v>10</v>
      </c>
      <c r="P628" t="str">
        <v>Transferido</v>
      </c>
    </row>
    <row r="629">
      <c r="A629">
        <v>9</v>
      </c>
      <c r="B629">
        <v>45923</v>
      </c>
      <c r="C629" t="str">
        <v>Suporte Magnético Veicular Barra</v>
      </c>
      <c r="D629">
        <v>1</v>
      </c>
      <c r="E629" t="str">
        <v>Gata</v>
      </c>
      <c r="G629">
        <v>10</v>
      </c>
      <c r="H629">
        <v>10</v>
      </c>
      <c r="I629">
        <v>20</v>
      </c>
      <c r="J629">
        <v>20</v>
      </c>
      <c r="K629" t="str">
        <v>cpf</v>
      </c>
      <c r="L629">
        <v>0.49118046132971505</v>
      </c>
      <c r="M629">
        <v>10</v>
      </c>
      <c r="P629" t="str">
        <v>Transferido</v>
      </c>
    </row>
    <row r="630">
      <c r="A630">
        <v>9</v>
      </c>
      <c r="B630">
        <v>45923</v>
      </c>
      <c r="C630" t="str">
        <v>impressao preta</v>
      </c>
      <c r="D630">
        <v>11</v>
      </c>
      <c r="E630" t="str">
        <v>relogio</v>
      </c>
      <c r="G630">
        <v>0.07</v>
      </c>
      <c r="H630">
        <v>0.77</v>
      </c>
      <c r="I630">
        <v>1</v>
      </c>
      <c r="J630">
        <v>11</v>
      </c>
      <c r="K630" t="str">
        <v>cpf</v>
      </c>
      <c r="L630">
        <v>1</v>
      </c>
      <c r="M630">
        <v>10.23</v>
      </c>
      <c r="P630" t="str">
        <v>Transferido</v>
      </c>
    </row>
    <row r="631">
      <c r="A631">
        <v>9</v>
      </c>
      <c r="B631">
        <v>45923</v>
      </c>
      <c r="C631" t="str">
        <v>impressao preta</v>
      </c>
      <c r="D631">
        <v>8</v>
      </c>
      <c r="E631" t="str">
        <v>Aleatorio</v>
      </c>
      <c r="G631">
        <v>0.07</v>
      </c>
      <c r="H631">
        <v>0.56</v>
      </c>
      <c r="I631">
        <v>1</v>
      </c>
      <c r="J631">
        <v>8</v>
      </c>
      <c r="K631" t="str">
        <v>cpf</v>
      </c>
      <c r="L631">
        <v>0.75</v>
      </c>
      <c r="M631">
        <v>7.4399999999999995</v>
      </c>
      <c r="P631" t="str">
        <v>Transferido</v>
      </c>
    </row>
    <row r="632">
      <c r="A632">
        <v>9</v>
      </c>
      <c r="B632">
        <v>45924</v>
      </c>
      <c r="C632" t="str">
        <v>multimetro amarelo</v>
      </c>
      <c r="D632">
        <v>1</v>
      </c>
      <c r="E632" t="str">
        <v>jhonatan shopee</v>
      </c>
      <c r="G632">
        <v>16</v>
      </c>
      <c r="H632">
        <v>16</v>
      </c>
      <c r="I632">
        <v>30</v>
      </c>
      <c r="J632">
        <v>30</v>
      </c>
      <c r="K632" t="str">
        <v>cpf</v>
      </c>
      <c r="L632">
        <v>1</v>
      </c>
      <c r="M632">
        <v>14</v>
      </c>
      <c r="P632" t="str">
        <v>Transferido</v>
      </c>
    </row>
    <row r="633">
      <c r="A633">
        <v>9</v>
      </c>
      <c r="B633">
        <v>45925</v>
      </c>
      <c r="C633" t="str">
        <v>impressao preta</v>
      </c>
      <c r="D633">
        <v>1</v>
      </c>
      <c r="E633" t="str">
        <v>sonia</v>
      </c>
      <c r="G633">
        <v>0.07</v>
      </c>
      <c r="H633">
        <v>0.07</v>
      </c>
      <c r="I633">
        <v>1</v>
      </c>
      <c r="J633">
        <v>1</v>
      </c>
      <c r="K633" t="str">
        <v>cpf</v>
      </c>
      <c r="L633">
        <v>0.98</v>
      </c>
      <c r="M633">
        <v>0.9299999999999999</v>
      </c>
      <c r="P633" t="str">
        <v>Transferido</v>
      </c>
    </row>
    <row r="634">
      <c r="A634">
        <v>9</v>
      </c>
      <c r="B634">
        <v>45925</v>
      </c>
      <c r="C634" t="str">
        <v>boneco agua</v>
      </c>
      <c r="D634">
        <v>1</v>
      </c>
      <c r="E634" t="str">
        <v>Aleatorio</v>
      </c>
      <c r="G634" t="str">
        <v>0</v>
      </c>
      <c r="H634">
        <v>0</v>
      </c>
      <c r="I634">
        <v>3</v>
      </c>
      <c r="J634">
        <v>3</v>
      </c>
      <c r="K634" t="str">
        <v>cpf</v>
      </c>
      <c r="L634">
        <v>0.99</v>
      </c>
      <c r="M634">
        <v>3</v>
      </c>
      <c r="P634" t="str">
        <v>Transferido</v>
      </c>
    </row>
    <row r="635">
      <c r="A635">
        <v>9</v>
      </c>
      <c r="B635">
        <v>45925</v>
      </c>
      <c r="C635" t="str">
        <v>cabo tipo c</v>
      </c>
      <c r="D635">
        <v>1</v>
      </c>
      <c r="E635" t="str">
        <v>Aleatorio</v>
      </c>
      <c r="G635">
        <v>4</v>
      </c>
      <c r="H635">
        <v>4</v>
      </c>
      <c r="I635">
        <v>15</v>
      </c>
      <c r="J635">
        <v>15</v>
      </c>
      <c r="K635" t="str">
        <v>cpf</v>
      </c>
      <c r="L635">
        <v>0.7333333333333333</v>
      </c>
      <c r="M635">
        <v>11</v>
      </c>
      <c r="P635" t="str">
        <v>Transferido</v>
      </c>
    </row>
    <row r="636">
      <c r="A636">
        <v>9</v>
      </c>
      <c r="B636">
        <v>45925</v>
      </c>
      <c r="C636" t="str">
        <v>lego ali</v>
      </c>
      <c r="D636">
        <v>1</v>
      </c>
      <c r="E636" t="str">
        <v>Aleatorio</v>
      </c>
      <c r="G636">
        <v>2.5</v>
      </c>
      <c r="H636">
        <v>2.5</v>
      </c>
      <c r="I636">
        <v>5</v>
      </c>
      <c r="J636">
        <v>5</v>
      </c>
      <c r="K636" t="str">
        <v>cpf</v>
      </c>
      <c r="L636">
        <v>0.6666666666666666</v>
      </c>
      <c r="M636">
        <v>2.5</v>
      </c>
      <c r="P636" t="str">
        <v>Transferido</v>
      </c>
    </row>
    <row r="637">
      <c r="A637">
        <v>9</v>
      </c>
      <c r="B637">
        <v>45926</v>
      </c>
      <c r="C637" t="str">
        <v>impressao preta</v>
      </c>
      <c r="D637">
        <v>5</v>
      </c>
      <c r="E637" t="str">
        <v>Aleatorio</v>
      </c>
      <c r="G637">
        <v>0.07</v>
      </c>
      <c r="H637">
        <v>0.35000000000000003</v>
      </c>
      <c r="I637">
        <v>1</v>
      </c>
      <c r="J637">
        <v>5</v>
      </c>
      <c r="K637" t="str">
        <v>cpf</v>
      </c>
      <c r="L637">
        <v>0.8</v>
      </c>
      <c r="M637">
        <v>4.65</v>
      </c>
      <c r="P637" t="str">
        <v>Transferido</v>
      </c>
    </row>
    <row r="638">
      <c r="A638">
        <v>9</v>
      </c>
      <c r="B638">
        <v>45926</v>
      </c>
      <c r="C638" t="str">
        <v>lego ali</v>
      </c>
      <c r="D638">
        <v>2</v>
      </c>
      <c r="E638" t="str">
        <v>Aleatorio</v>
      </c>
      <c r="G638">
        <v>2.5</v>
      </c>
      <c r="H638">
        <v>5</v>
      </c>
      <c r="I638">
        <v>5</v>
      </c>
      <c r="J638">
        <v>10</v>
      </c>
      <c r="K638" t="str">
        <v>cpf</v>
      </c>
      <c r="L638">
        <v>0.5</v>
      </c>
      <c r="M638">
        <v>5</v>
      </c>
      <c r="P638" t="str">
        <v>Transferido</v>
      </c>
    </row>
    <row r="639">
      <c r="A639">
        <v>9</v>
      </c>
      <c r="B639">
        <v>45927</v>
      </c>
      <c r="C639" t="str">
        <v>lego ali</v>
      </c>
      <c r="D639">
        <v>2</v>
      </c>
      <c r="E639" t="str">
        <v>daniel</v>
      </c>
      <c r="G639">
        <v>2.5</v>
      </c>
      <c r="H639">
        <v>5</v>
      </c>
      <c r="I639">
        <v>5</v>
      </c>
      <c r="J639">
        <v>10</v>
      </c>
      <c r="K639" t="str">
        <v>cpf</v>
      </c>
      <c r="L639">
        <v>0.4</v>
      </c>
      <c r="M639">
        <v>5</v>
      </c>
      <c r="P639" t="str">
        <v>Transferido</v>
      </c>
    </row>
    <row r="640">
      <c r="A640">
        <v>9</v>
      </c>
      <c r="B640">
        <v>45927</v>
      </c>
      <c r="C640" t="str">
        <v>lego ali</v>
      </c>
      <c r="D640">
        <v>1</v>
      </c>
      <c r="E640" t="str">
        <v>danilo</v>
      </c>
      <c r="G640">
        <v>2.5</v>
      </c>
      <c r="H640">
        <v>2.5</v>
      </c>
      <c r="I640">
        <v>5</v>
      </c>
      <c r="J640">
        <v>5</v>
      </c>
      <c r="K640" t="str">
        <v>cpf</v>
      </c>
      <c r="L640">
        <v>0.8</v>
      </c>
      <c r="M640">
        <v>2.5</v>
      </c>
      <c r="P640" t="str">
        <v>Transferido</v>
      </c>
    </row>
    <row r="641">
      <c r="A641">
        <v>9</v>
      </c>
      <c r="B641">
        <v>45927</v>
      </c>
      <c r="C641" t="str">
        <v>impressao preta</v>
      </c>
      <c r="D641">
        <v>1</v>
      </c>
      <c r="E641" t="str">
        <v>Aleatorio</v>
      </c>
      <c r="G641">
        <v>0.07</v>
      </c>
      <c r="H641">
        <v>0.07</v>
      </c>
      <c r="I641">
        <v>1</v>
      </c>
      <c r="J641">
        <v>1</v>
      </c>
      <c r="K641" t="str">
        <v>cpf</v>
      </c>
      <c r="L641">
        <v>0.98</v>
      </c>
      <c r="M641">
        <v>0.9299999999999999</v>
      </c>
      <c r="P641" t="str">
        <v>Transferido</v>
      </c>
    </row>
    <row r="642">
      <c r="A642">
        <v>9</v>
      </c>
      <c r="B642">
        <v>45927</v>
      </c>
      <c r="C642" t="str">
        <v>fita durex</v>
      </c>
      <c r="D642">
        <v>2</v>
      </c>
      <c r="E642" t="str">
        <v>cacheados</v>
      </c>
      <c r="G642">
        <v>2.5</v>
      </c>
      <c r="H642">
        <v>5</v>
      </c>
      <c r="I642">
        <v>5</v>
      </c>
      <c r="J642">
        <v>10</v>
      </c>
      <c r="K642" t="str">
        <v>cpf</v>
      </c>
      <c r="L642">
        <v>0.5</v>
      </c>
      <c r="M642">
        <v>5</v>
      </c>
      <c r="P642" t="str">
        <v>Transferido</v>
      </c>
    </row>
    <row r="643">
      <c r="A643">
        <v>9</v>
      </c>
      <c r="B643">
        <v>45929</v>
      </c>
      <c r="C643" t="str">
        <v>impressao preta</v>
      </c>
      <c r="D643">
        <v>1</v>
      </c>
      <c r="E643" t="str">
        <v>Aleatorio</v>
      </c>
      <c r="G643">
        <v>0.07</v>
      </c>
      <c r="H643">
        <v>0.07</v>
      </c>
      <c r="I643">
        <v>1</v>
      </c>
      <c r="J643">
        <v>1</v>
      </c>
      <c r="K643" t="str">
        <v>cpf</v>
      </c>
      <c r="L643">
        <v>0.5</v>
      </c>
      <c r="M643">
        <v>0.9299999999999999</v>
      </c>
      <c r="P643" t="str">
        <v>Transferido</v>
      </c>
    </row>
    <row r="644">
      <c r="A644">
        <v>9</v>
      </c>
      <c r="B644">
        <v>45929</v>
      </c>
      <c r="C644" t="str">
        <v>jogo de xbox</v>
      </c>
      <c r="D644">
        <v>4</v>
      </c>
      <c r="E644" t="str">
        <v>Aleatorio</v>
      </c>
      <c r="G644">
        <v>5</v>
      </c>
      <c r="H644">
        <v>20</v>
      </c>
      <c r="I644">
        <v>10</v>
      </c>
      <c r="J644">
        <v>40</v>
      </c>
      <c r="K644" t="str">
        <v>cpf</v>
      </c>
      <c r="L644">
        <v>0.5</v>
      </c>
      <c r="M644">
        <v>20</v>
      </c>
      <c r="P644" t="str">
        <v>Transferido</v>
      </c>
    </row>
    <row r="645">
      <c r="A645">
        <v>9</v>
      </c>
      <c r="B645">
        <v>45929</v>
      </c>
      <c r="C645" t="str">
        <v>fonte 5v</v>
      </c>
      <c r="D645">
        <v>1</v>
      </c>
      <c r="E645" t="str">
        <v>Aleatorio</v>
      </c>
      <c r="G645">
        <v>9</v>
      </c>
      <c r="H645">
        <v>9</v>
      </c>
      <c r="I645">
        <v>20</v>
      </c>
      <c r="J645">
        <v>20</v>
      </c>
      <c r="K645" t="str">
        <v>cpf</v>
      </c>
      <c r="L645">
        <v>0.625</v>
      </c>
      <c r="M645">
        <v>11</v>
      </c>
      <c r="P645" t="str">
        <v>Transferido</v>
      </c>
    </row>
    <row r="646">
      <c r="A646">
        <v>9</v>
      </c>
      <c r="B646">
        <v>45929</v>
      </c>
      <c r="C646" t="str">
        <v>fone de ouvido</v>
      </c>
      <c r="D646">
        <v>1</v>
      </c>
      <c r="E646" t="str">
        <v>Aleatorio</v>
      </c>
      <c r="G646">
        <v>10</v>
      </c>
      <c r="H646">
        <v>10</v>
      </c>
      <c r="I646">
        <v>15</v>
      </c>
      <c r="J646">
        <v>15</v>
      </c>
      <c r="K646" t="str">
        <v>cpf</v>
      </c>
      <c r="L646">
        <v>0.6003999999999999</v>
      </c>
      <c r="M646">
        <v>5</v>
      </c>
      <c r="P646" t="str">
        <v>Transferido</v>
      </c>
    </row>
    <row r="647">
      <c r="A647">
        <v>9</v>
      </c>
      <c r="B647">
        <v>45930</v>
      </c>
      <c r="C647" t="str">
        <v>impressao preta</v>
      </c>
      <c r="D647">
        <v>4</v>
      </c>
      <c r="E647" t="str">
        <v>Aleatorio</v>
      </c>
      <c r="G647">
        <v>0.07</v>
      </c>
      <c r="H647">
        <v>0.28</v>
      </c>
      <c r="I647">
        <v>1</v>
      </c>
      <c r="J647">
        <v>4</v>
      </c>
      <c r="K647" t="str">
        <v>cpf</v>
      </c>
      <c r="L647">
        <v>0.5</v>
      </c>
      <c r="M647">
        <v>3.7199999999999998</v>
      </c>
      <c r="P647" t="str">
        <v>Transferido</v>
      </c>
    </row>
    <row r="648">
      <c r="A648">
        <v>10</v>
      </c>
      <c r="B648">
        <v>45932</v>
      </c>
      <c r="C648" t="str">
        <v>pelicula 3d</v>
      </c>
      <c r="D648">
        <v>1</v>
      </c>
      <c r="E648" t="str">
        <v>Aleatorio</v>
      </c>
      <c r="G648">
        <v>3</v>
      </c>
      <c r="H648">
        <v>3</v>
      </c>
      <c r="I648">
        <v>15</v>
      </c>
      <c r="J648">
        <v>15</v>
      </c>
      <c r="K648" t="str">
        <v>cpf</v>
      </c>
      <c r="L648">
        <v>0.5</v>
      </c>
      <c r="M648">
        <v>12</v>
      </c>
      <c r="P648" t="str">
        <v>Transferido</v>
      </c>
    </row>
    <row r="649">
      <c r="A649">
        <v>10</v>
      </c>
      <c r="B649">
        <v>45932</v>
      </c>
      <c r="C649" t="str">
        <v>capinha simples</v>
      </c>
      <c r="D649">
        <v>1</v>
      </c>
      <c r="E649" t="str">
        <v>Aleatorio</v>
      </c>
      <c r="G649" t="str">
        <v>0</v>
      </c>
      <c r="H649">
        <v>0</v>
      </c>
      <c r="I649">
        <v>15</v>
      </c>
      <c r="J649">
        <v>15</v>
      </c>
      <c r="K649" t="str">
        <v>cpf</v>
      </c>
      <c r="L649">
        <v>0.6</v>
      </c>
      <c r="M649">
        <v>15</v>
      </c>
      <c r="P649" t="str">
        <v>Transferido</v>
      </c>
    </row>
    <row r="650">
      <c r="A650">
        <v>10</v>
      </c>
      <c r="B650">
        <v>45932</v>
      </c>
      <c r="C650" t="str">
        <v>fonte 12v</v>
      </c>
      <c r="D650">
        <v>1</v>
      </c>
      <c r="E650" t="str">
        <v>Aleatorio</v>
      </c>
      <c r="G650">
        <v>10</v>
      </c>
      <c r="H650">
        <v>10</v>
      </c>
      <c r="I650">
        <v>15</v>
      </c>
      <c r="J650">
        <v>15</v>
      </c>
      <c r="K650" t="str">
        <v>cpf</v>
      </c>
      <c r="L650">
        <v>0.5</v>
      </c>
      <c r="M650">
        <v>5</v>
      </c>
      <c r="P650" t="str">
        <v>Transferido</v>
      </c>
    </row>
    <row r="651">
      <c r="A651">
        <v>10</v>
      </c>
      <c r="B651">
        <v>45932</v>
      </c>
      <c r="C651" t="str">
        <v>cabo tipo c</v>
      </c>
      <c r="D651">
        <v>1</v>
      </c>
      <c r="E651" t="str">
        <v>Aleatorio</v>
      </c>
      <c r="G651">
        <v>5</v>
      </c>
      <c r="H651">
        <v>5</v>
      </c>
      <c r="I651">
        <v>15</v>
      </c>
      <c r="J651">
        <v>15</v>
      </c>
      <c r="K651" t="str">
        <v>cpf</v>
      </c>
      <c r="L651">
        <v>0.5379999999999999</v>
      </c>
      <c r="M651">
        <v>10</v>
      </c>
      <c r="P651" t="str">
        <v>Transferido</v>
      </c>
    </row>
    <row r="652">
      <c r="A652">
        <v>10</v>
      </c>
      <c r="B652">
        <v>45932</v>
      </c>
      <c r="C652" t="str">
        <v>lego ali</v>
      </c>
      <c r="D652">
        <v>3</v>
      </c>
      <c r="E652" t="str">
        <v>manu</v>
      </c>
      <c r="G652">
        <v>2.5</v>
      </c>
      <c r="H652">
        <v>7.5</v>
      </c>
      <c r="I652">
        <v>5</v>
      </c>
      <c r="J652">
        <v>15</v>
      </c>
      <c r="K652" t="str">
        <v>cpf</v>
      </c>
      <c r="L652">
        <v>0.9299999999999999</v>
      </c>
      <c r="M652">
        <v>7.5</v>
      </c>
      <c r="P652" t="str">
        <v>Transferido</v>
      </c>
    </row>
    <row r="653">
      <c r="A653">
        <v>10</v>
      </c>
      <c r="B653">
        <v>45933</v>
      </c>
      <c r="C653" t="str">
        <v>cabo iphone</v>
      </c>
      <c r="D653">
        <v>2</v>
      </c>
      <c r="E653" t="str">
        <v>day</v>
      </c>
      <c r="G653">
        <v>5</v>
      </c>
      <c r="H653">
        <v>10</v>
      </c>
      <c r="I653">
        <v>15</v>
      </c>
      <c r="J653">
        <v>30</v>
      </c>
      <c r="K653" t="str">
        <v>cpf</v>
      </c>
      <c r="L653">
        <v>0.625</v>
      </c>
      <c r="M653">
        <v>20</v>
      </c>
      <c r="P653" t="str">
        <v>Transferido</v>
      </c>
    </row>
    <row r="654">
      <c r="A654">
        <v>10</v>
      </c>
      <c r="B654">
        <v>45933</v>
      </c>
      <c r="C654" t="str">
        <v>lego ali</v>
      </c>
      <c r="D654">
        <v>2</v>
      </c>
      <c r="E654" t="str">
        <v>manu</v>
      </c>
      <c r="G654">
        <v>2.5</v>
      </c>
      <c r="H654">
        <v>5</v>
      </c>
      <c r="I654">
        <v>5</v>
      </c>
      <c r="J654">
        <v>10</v>
      </c>
      <c r="K654" t="str">
        <v>cpf</v>
      </c>
      <c r="L654">
        <v>0.6</v>
      </c>
      <c r="M654">
        <v>5</v>
      </c>
      <c r="P654" t="str">
        <v>Transferido</v>
      </c>
    </row>
    <row r="655">
      <c r="A655">
        <v>10</v>
      </c>
      <c r="B655">
        <v>45933</v>
      </c>
      <c r="C655" t="str">
        <v>impressao preta</v>
      </c>
      <c r="D655">
        <v>26</v>
      </c>
      <c r="E655" t="str">
        <v>karol g</v>
      </c>
      <c r="G655">
        <v>0.07</v>
      </c>
      <c r="H655">
        <v>1.8200000000000003</v>
      </c>
      <c r="I655">
        <v>1</v>
      </c>
      <c r="J655">
        <v>26</v>
      </c>
      <c r="K655" t="str">
        <v>cpf</v>
      </c>
      <c r="L655">
        <v>0.4</v>
      </c>
      <c r="M655">
        <v>24.18</v>
      </c>
      <c r="P655" t="str">
        <v>Aguardando</v>
      </c>
    </row>
    <row r="656">
      <c r="A656">
        <v>10</v>
      </c>
      <c r="B656">
        <v>45934</v>
      </c>
      <c r="C656" t="str">
        <v>chip com recarga</v>
      </c>
      <c r="D656">
        <v>1</v>
      </c>
      <c r="E656" t="str">
        <v>Aleatorio</v>
      </c>
      <c r="G656">
        <v>18.5</v>
      </c>
      <c r="H656">
        <v>18.5</v>
      </c>
      <c r="I656">
        <v>30</v>
      </c>
      <c r="J656">
        <v>30</v>
      </c>
      <c r="K656" t="str">
        <v>cpf</v>
      </c>
      <c r="L656">
        <v>0.7333333333333333</v>
      </c>
      <c r="M656">
        <v>11.5</v>
      </c>
      <c r="P656" t="str">
        <v>Transferido</v>
      </c>
    </row>
    <row r="657">
      <c r="A657">
        <v>10</v>
      </c>
      <c r="B657">
        <v>45934</v>
      </c>
      <c r="C657" t="str">
        <v>lego ali</v>
      </c>
      <c r="D657">
        <v>6</v>
      </c>
      <c r="E657" t="str">
        <v>Aleatorio</v>
      </c>
      <c r="G657">
        <v>2.5</v>
      </c>
      <c r="H657">
        <v>15</v>
      </c>
      <c r="I657">
        <v>5</v>
      </c>
      <c r="J657">
        <v>30</v>
      </c>
      <c r="K657" t="str">
        <v>cpf</v>
      </c>
      <c r="L657">
        <v>0.4</v>
      </c>
      <c r="M657">
        <v>15</v>
      </c>
      <c r="P657" t="str">
        <v>Transferido</v>
      </c>
    </row>
    <row r="658">
      <c r="A658">
        <v>10</v>
      </c>
      <c r="B658">
        <v>45934</v>
      </c>
      <c r="C658" t="str">
        <v>cabo tipo c</v>
      </c>
      <c r="D658">
        <v>1</v>
      </c>
      <c r="E658" t="str">
        <v>Aleatorio</v>
      </c>
      <c r="G658">
        <v>5</v>
      </c>
      <c r="H658">
        <v>5</v>
      </c>
      <c r="I658">
        <v>15</v>
      </c>
      <c r="J658">
        <v>15</v>
      </c>
      <c r="K658" t="str">
        <v>cpf</v>
      </c>
      <c r="L658">
        <v>0.575</v>
      </c>
      <c r="M658">
        <v>10</v>
      </c>
      <c r="P658" t="str">
        <v>Transferido</v>
      </c>
    </row>
    <row r="659">
      <c r="A659">
        <v>10</v>
      </c>
      <c r="B659">
        <v>45934</v>
      </c>
      <c r="C659" t="str">
        <v>pelicula 3d</v>
      </c>
      <c r="D659">
        <v>1</v>
      </c>
      <c r="E659" t="str">
        <v>francisca</v>
      </c>
      <c r="G659">
        <v>3</v>
      </c>
      <c r="H659">
        <v>3</v>
      </c>
      <c r="I659">
        <v>15</v>
      </c>
      <c r="J659">
        <v>15</v>
      </c>
      <c r="K659" t="str">
        <v>cpf</v>
      </c>
      <c r="L659">
        <v>0.4</v>
      </c>
      <c r="M659">
        <v>12</v>
      </c>
      <c r="P659" t="str">
        <v>Transferido</v>
      </c>
    </row>
    <row r="660">
      <c r="A660">
        <v>10</v>
      </c>
      <c r="B660">
        <v>45934</v>
      </c>
      <c r="C660" t="str">
        <v>carregador 20w</v>
      </c>
      <c r="D660">
        <v>1</v>
      </c>
      <c r="E660" t="str">
        <v>francisca</v>
      </c>
      <c r="G660">
        <v>15</v>
      </c>
      <c r="H660">
        <v>15</v>
      </c>
      <c r="I660">
        <v>30</v>
      </c>
      <c r="J660">
        <v>30</v>
      </c>
      <c r="K660" t="str">
        <v>cpf</v>
      </c>
      <c r="L660">
        <v>0.36666666666666664</v>
      </c>
      <c r="M660">
        <v>15</v>
      </c>
      <c r="P660" t="str">
        <v>Transferido</v>
      </c>
    </row>
    <row r="661">
      <c r="A661">
        <v>10</v>
      </c>
      <c r="B661">
        <v>45934</v>
      </c>
      <c r="C661" t="str">
        <v>capinha simples</v>
      </c>
      <c r="D661">
        <v>1</v>
      </c>
      <c r="E661" t="str">
        <v>francisca</v>
      </c>
      <c r="G661">
        <v>5</v>
      </c>
      <c r="H661">
        <v>5</v>
      </c>
      <c r="I661">
        <v>15</v>
      </c>
      <c r="J661">
        <v>15</v>
      </c>
      <c r="K661" t="str">
        <v>cpf</v>
      </c>
      <c r="L661">
        <v>0.5</v>
      </c>
      <c r="M661">
        <v>10</v>
      </c>
      <c r="P661" t="str">
        <v>Transferido</v>
      </c>
    </row>
    <row r="662">
      <c r="A662">
        <v>10</v>
      </c>
      <c r="B662">
        <v>45934</v>
      </c>
      <c r="C662" t="str">
        <v>impressao preta</v>
      </c>
      <c r="D662">
        <v>1</v>
      </c>
      <c r="E662" t="str">
        <v>Aleatorio</v>
      </c>
      <c r="G662">
        <v>0.07</v>
      </c>
      <c r="H662">
        <v>0.07</v>
      </c>
      <c r="I662">
        <v>1</v>
      </c>
      <c r="J662">
        <v>1</v>
      </c>
      <c r="K662" t="str">
        <v>cpf</v>
      </c>
      <c r="L662">
        <v>0.575</v>
      </c>
      <c r="M662">
        <v>0.9299999999999999</v>
      </c>
      <c r="P662" t="str">
        <v>Transferido</v>
      </c>
    </row>
    <row r="663">
      <c r="A663">
        <v>10</v>
      </c>
      <c r="B663">
        <v>45934</v>
      </c>
      <c r="C663" t="str">
        <v>jogo de xbox</v>
      </c>
      <c r="D663">
        <v>1</v>
      </c>
      <c r="E663" t="str">
        <v>Aleatorio</v>
      </c>
      <c r="G663">
        <v>15</v>
      </c>
      <c r="H663">
        <v>15</v>
      </c>
      <c r="I663">
        <v>20</v>
      </c>
      <c r="J663">
        <v>20</v>
      </c>
      <c r="K663" t="str">
        <v>cpf</v>
      </c>
      <c r="L663">
        <v>0.4</v>
      </c>
      <c r="M663">
        <v>5</v>
      </c>
      <c r="P663" t="str">
        <v>Transferido</v>
      </c>
    </row>
    <row r="664">
      <c r="A664">
        <v>10</v>
      </c>
      <c r="B664">
        <v>45936</v>
      </c>
      <c r="C664" t="str">
        <v>impressao preta</v>
      </c>
      <c r="D664">
        <v>1</v>
      </c>
      <c r="E664" t="str">
        <v>Aleatorio</v>
      </c>
      <c r="G664">
        <v>0.07</v>
      </c>
      <c r="H664">
        <v>0.07</v>
      </c>
      <c r="I664">
        <v>1</v>
      </c>
      <c r="J664">
        <v>1</v>
      </c>
      <c r="K664" t="str">
        <v>cpf</v>
      </c>
      <c r="L664">
        <v>0.4565217391304348</v>
      </c>
      <c r="M664">
        <v>0.9299999999999999</v>
      </c>
      <c r="P664" t="str">
        <v>Transferido</v>
      </c>
    </row>
    <row r="665">
      <c r="A665">
        <v>10</v>
      </c>
      <c r="B665">
        <v>45936</v>
      </c>
      <c r="C665" t="str">
        <v>pelicula 3d</v>
      </c>
      <c r="D665">
        <v>1</v>
      </c>
      <c r="E665" t="str">
        <v>Renatinha</v>
      </c>
      <c r="G665">
        <v>3</v>
      </c>
      <c r="H665">
        <v>3</v>
      </c>
      <c r="I665">
        <v>10</v>
      </c>
      <c r="J665">
        <v>10</v>
      </c>
      <c r="K665" t="str">
        <v>cpf</v>
      </c>
      <c r="L665">
        <v>0.4565217391304348</v>
      </c>
      <c r="M665">
        <v>7</v>
      </c>
      <c r="P665" t="str">
        <v>Transferido</v>
      </c>
    </row>
    <row r="666">
      <c r="A666">
        <v>10</v>
      </c>
      <c r="B666">
        <v>45936</v>
      </c>
      <c r="C666" t="str">
        <v>capinha simples</v>
      </c>
      <c r="D666">
        <v>1</v>
      </c>
      <c r="E666" t="str">
        <v>Renatinha</v>
      </c>
      <c r="G666">
        <v>6</v>
      </c>
      <c r="H666">
        <v>6</v>
      </c>
      <c r="I666">
        <v>15</v>
      </c>
      <c r="J666">
        <v>15</v>
      </c>
      <c r="K666" t="str">
        <v>cpf</v>
      </c>
      <c r="L666">
        <v>0.8292682926829268</v>
      </c>
      <c r="M666">
        <v>9</v>
      </c>
      <c r="P666" t="str">
        <v>Transferido</v>
      </c>
    </row>
    <row r="667">
      <c r="A667">
        <v>10</v>
      </c>
      <c r="B667">
        <v>45936</v>
      </c>
      <c r="C667" t="str">
        <v>carregador 20w completo</v>
      </c>
      <c r="D667">
        <v>1</v>
      </c>
      <c r="E667" t="str">
        <v>Renatinha</v>
      </c>
      <c r="G667">
        <v>15</v>
      </c>
      <c r="H667">
        <v>15</v>
      </c>
      <c r="I667">
        <v>50</v>
      </c>
      <c r="J667">
        <v>50</v>
      </c>
      <c r="K667" t="str">
        <v>cpf</v>
      </c>
      <c r="L667">
        <v>0.36666666666666664</v>
      </c>
      <c r="M667">
        <v>35</v>
      </c>
      <c r="P667" t="str">
        <v>Transferido</v>
      </c>
    </row>
    <row r="668">
      <c r="A668">
        <v>10</v>
      </c>
      <c r="B668">
        <v>45936</v>
      </c>
      <c r="C668" t="str">
        <v>Pendrive 32gb</v>
      </c>
      <c r="D668">
        <v>1</v>
      </c>
      <c r="E668" t="str">
        <v>andre</v>
      </c>
      <c r="G668">
        <v>20</v>
      </c>
      <c r="H668">
        <v>20</v>
      </c>
      <c r="I668">
        <v>30</v>
      </c>
      <c r="J668">
        <v>30</v>
      </c>
      <c r="K668" t="str">
        <v>cpf</v>
      </c>
      <c r="L668">
        <v>0.38333333333333336</v>
      </c>
      <c r="M668">
        <v>10</v>
      </c>
      <c r="P668" t="str">
        <v>Transferido</v>
      </c>
    </row>
    <row r="669">
      <c r="A669">
        <v>10</v>
      </c>
      <c r="B669">
        <v>45938</v>
      </c>
      <c r="C669" t="str">
        <v>impressao preta</v>
      </c>
      <c r="D669">
        <v>1</v>
      </c>
      <c r="E669" t="str">
        <v>samuel</v>
      </c>
      <c r="G669">
        <v>0.07</v>
      </c>
      <c r="H669">
        <v>0.07</v>
      </c>
      <c r="I669">
        <v>1</v>
      </c>
      <c r="J669">
        <v>1</v>
      </c>
      <c r="K669" t="str">
        <v>cpf</v>
      </c>
      <c r="L669">
        <v>0.6</v>
      </c>
      <c r="M669">
        <v>0.9299999999999999</v>
      </c>
      <c r="P669" t="str">
        <v>Transferido</v>
      </c>
    </row>
    <row r="670">
      <c r="A670">
        <v>10</v>
      </c>
      <c r="B670">
        <v>45938</v>
      </c>
      <c r="C670" t="str">
        <v>cartao de memoria tfmicrosd 32gb</v>
      </c>
      <c r="D670">
        <v>1</v>
      </c>
      <c r="E670" t="str">
        <v>Aleatorio</v>
      </c>
      <c r="G670">
        <v>16</v>
      </c>
      <c r="H670">
        <v>16</v>
      </c>
      <c r="I670">
        <v>30</v>
      </c>
      <c r="J670">
        <v>30</v>
      </c>
      <c r="K670" t="str">
        <v>cpf</v>
      </c>
      <c r="L670">
        <v>0.4666666666666667</v>
      </c>
      <c r="M670">
        <v>14</v>
      </c>
      <c r="P670" t="str">
        <v>Transferido</v>
      </c>
    </row>
    <row r="671">
      <c r="A671">
        <v>10</v>
      </c>
      <c r="B671">
        <v>45938</v>
      </c>
      <c r="C671" t="str">
        <v>Máquina De Cabelo Dragão kenel</v>
      </c>
      <c r="D671">
        <v>1</v>
      </c>
      <c r="E671" t="str">
        <v>Aleatorio</v>
      </c>
      <c r="G671">
        <v>35</v>
      </c>
      <c r="H671">
        <v>35</v>
      </c>
      <c r="I671">
        <v>50</v>
      </c>
      <c r="J671">
        <v>50</v>
      </c>
      <c r="K671" t="str">
        <v>cpf</v>
      </c>
      <c r="L671">
        <v>1</v>
      </c>
      <c r="M671">
        <v>15</v>
      </c>
      <c r="P671" t="str">
        <v>Transferido</v>
      </c>
    </row>
    <row r="672">
      <c r="A672">
        <v>10</v>
      </c>
      <c r="B672">
        <v>45939</v>
      </c>
      <c r="C672" t="str">
        <v>luvinha de dedo</v>
      </c>
      <c r="D672">
        <v>2</v>
      </c>
      <c r="E672" t="str">
        <v>Aleatorio</v>
      </c>
      <c r="G672">
        <v>0.5</v>
      </c>
      <c r="H672">
        <v>1</v>
      </c>
      <c r="I672">
        <v>5</v>
      </c>
      <c r="J672">
        <v>10</v>
      </c>
      <c r="K672" t="str">
        <v>cpf</v>
      </c>
      <c r="L672">
        <v>0.6666666666666666</v>
      </c>
      <c r="M672">
        <v>9</v>
      </c>
      <c r="P672" t="str">
        <v>Transferido</v>
      </c>
    </row>
    <row r="673">
      <c r="A673">
        <v>10</v>
      </c>
      <c r="B673">
        <v>45939</v>
      </c>
      <c r="C673" t="str">
        <v>cabo iphone</v>
      </c>
      <c r="D673">
        <v>1</v>
      </c>
      <c r="E673" t="str">
        <v>Aleatorio</v>
      </c>
      <c r="G673">
        <v>5</v>
      </c>
      <c r="H673">
        <v>5</v>
      </c>
      <c r="I673">
        <v>15</v>
      </c>
      <c r="J673">
        <v>15</v>
      </c>
      <c r="K673" t="str">
        <v>cpf</v>
      </c>
      <c r="L673">
        <v>1</v>
      </c>
      <c r="M673">
        <v>10</v>
      </c>
      <c r="P673" t="str">
        <v>Transferido</v>
      </c>
    </row>
    <row r="674">
      <c r="A674">
        <v>10</v>
      </c>
      <c r="B674">
        <v>45939</v>
      </c>
      <c r="C674" t="str">
        <v>esqueiro</v>
      </c>
      <c r="D674">
        <v>1</v>
      </c>
      <c r="E674" t="str">
        <v>remedio</v>
      </c>
      <c r="G674">
        <v>2</v>
      </c>
      <c r="H674">
        <v>2</v>
      </c>
      <c r="I674">
        <v>6</v>
      </c>
      <c r="J674">
        <v>6</v>
      </c>
      <c r="K674" t="str">
        <v>cpf</v>
      </c>
      <c r="L674">
        <v>1</v>
      </c>
      <c r="M674">
        <v>4</v>
      </c>
      <c r="P674" t="str">
        <v>Transferido</v>
      </c>
    </row>
    <row r="675">
      <c r="A675">
        <v>10</v>
      </c>
      <c r="B675">
        <v>45939</v>
      </c>
      <c r="C675" t="str">
        <v>Climatizador duplo</v>
      </c>
      <c r="D675">
        <v>1</v>
      </c>
      <c r="E675" t="str">
        <v>Aleatorio</v>
      </c>
      <c r="G675">
        <v>55</v>
      </c>
      <c r="H675">
        <v>55</v>
      </c>
      <c r="I675">
        <v>110</v>
      </c>
      <c r="J675">
        <v>110</v>
      </c>
      <c r="K675" t="str">
        <v>cpf</v>
      </c>
      <c r="L675">
        <v>0.22069825436408977</v>
      </c>
      <c r="M675">
        <v>55</v>
      </c>
      <c r="P675" t="str">
        <v>Transferido</v>
      </c>
    </row>
    <row r="676">
      <c r="A676">
        <v>10</v>
      </c>
      <c r="B676">
        <v>45939</v>
      </c>
      <c r="C676" t="str">
        <v>kit 10 jogos ps2</v>
      </c>
      <c r="D676">
        <v>10</v>
      </c>
      <c r="E676" t="str">
        <v>Shopee</v>
      </c>
      <c r="G676">
        <v>2.5</v>
      </c>
      <c r="H676">
        <v>25</v>
      </c>
      <c r="I676">
        <v>38.62</v>
      </c>
      <c r="J676">
        <v>386.2</v>
      </c>
      <c r="K676" t="str">
        <v>cpf</v>
      </c>
      <c r="L676">
        <v>0.8</v>
      </c>
      <c r="M676">
        <v>361.2</v>
      </c>
      <c r="P676" t="str">
        <v>Transferido</v>
      </c>
    </row>
    <row r="677">
      <c r="A677">
        <v>10</v>
      </c>
      <c r="B677">
        <v>45939</v>
      </c>
      <c r="C677" t="str">
        <v>Cheirinho para Carro Harts by Hungria</v>
      </c>
      <c r="D677">
        <v>3</v>
      </c>
      <c r="E677" t="str">
        <v>Shopee</v>
      </c>
      <c r="G677">
        <v>7</v>
      </c>
      <c r="H677">
        <v>21</v>
      </c>
      <c r="I677">
        <v>27.5</v>
      </c>
      <c r="J677">
        <v>82.5</v>
      </c>
      <c r="K677" t="str">
        <v>cpf</v>
      </c>
      <c r="L677">
        <v>0.75</v>
      </c>
      <c r="M677">
        <v>61.5</v>
      </c>
      <c r="P677" t="str">
        <v>Transferido</v>
      </c>
    </row>
    <row r="678">
      <c r="A678">
        <v>10</v>
      </c>
      <c r="B678">
        <v>45939</v>
      </c>
      <c r="C678" t="str">
        <v>Capa RG</v>
      </c>
      <c r="D678">
        <v>1</v>
      </c>
      <c r="E678" t="str">
        <v>Shopee</v>
      </c>
      <c r="G678">
        <v>2</v>
      </c>
      <c r="H678">
        <v>2</v>
      </c>
      <c r="I678">
        <v>4.76</v>
      </c>
      <c r="J678">
        <v>4.76</v>
      </c>
      <c r="K678" t="str">
        <v>cpf</v>
      </c>
      <c r="L678">
        <v>0.6</v>
      </c>
      <c r="M678">
        <v>2.76</v>
      </c>
      <c r="P678" t="str">
        <v>Transferido</v>
      </c>
    </row>
    <row r="679">
      <c r="A679">
        <v>10</v>
      </c>
      <c r="B679">
        <v>45939</v>
      </c>
      <c r="C679" t="str">
        <v>Tv box unittv</v>
      </c>
      <c r="D679">
        <v>1</v>
      </c>
      <c r="E679" t="str">
        <v>Shopee</v>
      </c>
      <c r="G679">
        <v>295</v>
      </c>
      <c r="H679">
        <v>295</v>
      </c>
      <c r="I679">
        <v>386</v>
      </c>
      <c r="J679">
        <v>386</v>
      </c>
      <c r="K679" t="str">
        <v>cpf</v>
      </c>
      <c r="L679">
        <v>0.8</v>
      </c>
      <c r="M679">
        <v>91</v>
      </c>
      <c r="P679" t="str">
        <v>transferido</v>
      </c>
    </row>
    <row r="680">
      <c r="A680">
        <v>10</v>
      </c>
      <c r="B680">
        <v>45939</v>
      </c>
      <c r="C680" t="str">
        <v>Cheirinho para Carro Harts by Hungria</v>
      </c>
      <c r="D680">
        <v>1</v>
      </c>
      <c r="E680" t="str">
        <v>Shopee</v>
      </c>
      <c r="G680">
        <v>7</v>
      </c>
      <c r="H680">
        <v>7</v>
      </c>
      <c r="I680">
        <v>9.26</v>
      </c>
      <c r="J680">
        <v>9.26</v>
      </c>
      <c r="K680" t="str">
        <v>cpf</v>
      </c>
      <c r="L680">
        <v>0.6</v>
      </c>
      <c r="M680">
        <v>2.26</v>
      </c>
      <c r="P680" t="str">
        <v>transferido</v>
      </c>
    </row>
    <row r="681">
      <c r="A681">
        <v>10</v>
      </c>
      <c r="B681">
        <v>45939</v>
      </c>
      <c r="C681" t="str">
        <v>barbeador animal</v>
      </c>
      <c r="D681">
        <v>1</v>
      </c>
      <c r="E681" t="str">
        <v>tiktok</v>
      </c>
      <c r="G681">
        <v>55</v>
      </c>
      <c r="H681">
        <v>55</v>
      </c>
      <c r="I681">
        <v>95</v>
      </c>
      <c r="J681">
        <v>95</v>
      </c>
      <c r="K681" t="str">
        <v>cpf</v>
      </c>
      <c r="L681">
        <v>0.5</v>
      </c>
      <c r="M681">
        <v>40</v>
      </c>
      <c r="P681" t="str">
        <v>Transferido</v>
      </c>
    </row>
    <row r="682">
      <c r="A682">
        <v>10</v>
      </c>
      <c r="B682">
        <v>45943</v>
      </c>
      <c r="C682" t="str">
        <v>unitv v10</v>
      </c>
      <c r="D682">
        <v>1</v>
      </c>
      <c r="E682" t="str">
        <v>tiktok</v>
      </c>
      <c r="G682">
        <v>250</v>
      </c>
      <c r="H682">
        <v>250</v>
      </c>
      <c r="I682">
        <v>334.4</v>
      </c>
      <c r="J682">
        <v>334.4</v>
      </c>
      <c r="K682" t="str">
        <v>cpf</v>
      </c>
      <c r="L682">
        <v>0.9299999999999999</v>
      </c>
      <c r="M682">
        <v>84.39999999999998</v>
      </c>
      <c r="P682" t="str">
        <v>Transferido</v>
      </c>
    </row>
    <row r="683">
      <c r="A683">
        <v>10</v>
      </c>
      <c r="B683">
        <v>45943</v>
      </c>
      <c r="C683" t="str">
        <v>unitv v10</v>
      </c>
      <c r="D683">
        <v>1</v>
      </c>
      <c r="E683" t="str">
        <v>tiktok</v>
      </c>
      <c r="G683">
        <v>250</v>
      </c>
      <c r="H683">
        <v>250</v>
      </c>
      <c r="I683">
        <v>347.6</v>
      </c>
      <c r="J683">
        <v>347.6</v>
      </c>
      <c r="K683" t="str">
        <v>cpf</v>
      </c>
      <c r="L683">
        <v>0.65</v>
      </c>
      <c r="M683">
        <v>97.60000000000002</v>
      </c>
      <c r="P683" t="str">
        <v>Transferido</v>
      </c>
    </row>
    <row r="684">
      <c r="A684">
        <v>10</v>
      </c>
      <c r="B684">
        <v>45943</v>
      </c>
      <c r="C684" t="str">
        <v>unitv v10</v>
      </c>
      <c r="D684">
        <v>1</v>
      </c>
      <c r="E684" t="str">
        <v>tiktok</v>
      </c>
      <c r="G684">
        <v>250</v>
      </c>
      <c r="H684">
        <v>250</v>
      </c>
      <c r="I684">
        <v>304</v>
      </c>
      <c r="J684">
        <v>304</v>
      </c>
      <c r="K684" t="str">
        <v>cpf</v>
      </c>
      <c r="L684">
        <v>0.9</v>
      </c>
      <c r="M684">
        <v>54</v>
      </c>
      <c r="P684" t="str">
        <v>Transferido</v>
      </c>
    </row>
    <row r="685">
      <c r="A685">
        <v>10</v>
      </c>
      <c r="B685">
        <v>45943</v>
      </c>
      <c r="C685" t="str">
        <v>Lâmpada de sinalização de</v>
      </c>
      <c r="D685">
        <v>1</v>
      </c>
      <c r="E685" t="str">
        <v>Shopee</v>
      </c>
      <c r="G685">
        <v>20</v>
      </c>
      <c r="H685">
        <v>20</v>
      </c>
      <c r="I685">
        <v>21.19</v>
      </c>
      <c r="J685">
        <v>21.19</v>
      </c>
      <c r="K685" t="str">
        <v>cpf</v>
      </c>
      <c r="L685">
        <v>0.9299999999999999</v>
      </c>
      <c r="M685">
        <v>1.1900000000000013</v>
      </c>
      <c r="P685" t="str">
        <v>Transferido</v>
      </c>
    </row>
    <row r="686">
      <c r="A686">
        <v>10</v>
      </c>
      <c r="B686">
        <v>45943</v>
      </c>
      <c r="C686" t="str">
        <v>Cheirinho para Carro Harts by Hungria</v>
      </c>
      <c r="D686">
        <v>1</v>
      </c>
      <c r="E686" t="str">
        <v>Shopee</v>
      </c>
      <c r="G686">
        <v>7.5</v>
      </c>
      <c r="H686">
        <v>7.5</v>
      </c>
      <c r="I686">
        <v>12.46</v>
      </c>
      <c r="J686">
        <v>12.46</v>
      </c>
      <c r="K686" t="str">
        <v>cpf</v>
      </c>
      <c r="L686">
        <v>0.4</v>
      </c>
      <c r="M686">
        <v>4.960000000000001</v>
      </c>
      <c r="P686" t="str">
        <v>Transferido</v>
      </c>
    </row>
    <row r="687">
      <c r="A687">
        <v>10</v>
      </c>
      <c r="B687">
        <v>45943</v>
      </c>
      <c r="C687" t="str">
        <v>Kemei maquina de barbear 4 in 1</v>
      </c>
      <c r="D687">
        <v>1</v>
      </c>
      <c r="E687" t="str">
        <v>Shopee</v>
      </c>
      <c r="G687">
        <v>32.95</v>
      </c>
      <c r="H687">
        <v>32.95</v>
      </c>
      <c r="I687">
        <v>48.7</v>
      </c>
      <c r="J687">
        <v>48.7</v>
      </c>
      <c r="K687" t="str">
        <v>cpf</v>
      </c>
      <c r="L687">
        <v>0.36666666666666664</v>
      </c>
      <c r="M687">
        <v>15.75</v>
      </c>
      <c r="P687" t="str">
        <v>Transferido</v>
      </c>
    </row>
    <row r="688">
      <c r="A688">
        <v>10</v>
      </c>
      <c r="B688">
        <v>45943</v>
      </c>
      <c r="C688" t="str">
        <v xml:space="preserve">Estilingue Luz de Led </v>
      </c>
      <c r="D688">
        <v>1</v>
      </c>
      <c r="E688" t="str">
        <v>Shopee</v>
      </c>
      <c r="G688">
        <v>2</v>
      </c>
      <c r="H688">
        <v>2</v>
      </c>
      <c r="I688">
        <v>5.87</v>
      </c>
      <c r="J688">
        <v>5.87</v>
      </c>
      <c r="K688" t="str">
        <v>cpf</v>
      </c>
      <c r="L688">
        <v>0.6</v>
      </c>
      <c r="M688">
        <v>3.87</v>
      </c>
      <c r="P688" t="str">
        <v>Transferido</v>
      </c>
    </row>
    <row r="689">
      <c r="A689">
        <v>10</v>
      </c>
      <c r="B689">
        <v>45944</v>
      </c>
      <c r="C689" t="str">
        <v>Cheirinho para Carro Harts by Hungria</v>
      </c>
      <c r="D689">
        <v>1</v>
      </c>
      <c r="E689" t="str">
        <v>Shopee</v>
      </c>
      <c r="G689">
        <v>7.5</v>
      </c>
      <c r="H689">
        <v>7.5</v>
      </c>
      <c r="I689">
        <v>12.46</v>
      </c>
      <c r="J689">
        <v>12.46</v>
      </c>
      <c r="K689" t="str">
        <v>cpf</v>
      </c>
      <c r="L689">
        <v>0.5</v>
      </c>
      <c r="M689">
        <v>4.960000000000001</v>
      </c>
      <c r="P689" t="str">
        <v>Transferido</v>
      </c>
    </row>
    <row r="690">
      <c r="A690">
        <v>10</v>
      </c>
      <c r="B690">
        <v>45945</v>
      </c>
      <c r="C690" t="str">
        <v>jogo de xbox</v>
      </c>
      <c r="D690">
        <v>6</v>
      </c>
      <c r="E690" t="str">
        <v>Aleatorio</v>
      </c>
      <c r="G690">
        <v>7.5</v>
      </c>
      <c r="H690">
        <v>45</v>
      </c>
      <c r="I690">
        <v>10</v>
      </c>
      <c r="J690">
        <v>60</v>
      </c>
      <c r="K690" t="str">
        <v>cpf</v>
      </c>
      <c r="L690">
        <v>0.5</v>
      </c>
      <c r="M690">
        <v>15</v>
      </c>
      <c r="P690" t="str">
        <v>Transferido</v>
      </c>
    </row>
    <row r="691">
      <c r="A691">
        <v>10</v>
      </c>
      <c r="B691">
        <v>45945</v>
      </c>
      <c r="C691" t="str">
        <v>Gravação de musica</v>
      </c>
      <c r="D691">
        <v>1</v>
      </c>
      <c r="E691" t="str">
        <v>Aleatorio</v>
      </c>
      <c r="G691">
        <v>0</v>
      </c>
      <c r="H691">
        <v>0</v>
      </c>
      <c r="I691">
        <v>15</v>
      </c>
      <c r="J691">
        <v>15</v>
      </c>
      <c r="K691" t="str">
        <v>cpf</v>
      </c>
      <c r="L691">
        <v>0.2</v>
      </c>
      <c r="M691">
        <v>15</v>
      </c>
      <c r="P691" t="str">
        <v>Aguardando</v>
      </c>
    </row>
    <row r="692">
      <c r="A692">
        <v>10</v>
      </c>
      <c r="B692">
        <v>45946</v>
      </c>
      <c r="C692" t="str">
        <v>boneco agua</v>
      </c>
      <c r="D692">
        <v>3</v>
      </c>
      <c r="E692" t="str">
        <v>Aleatorio</v>
      </c>
      <c r="G692" t="str">
        <v>0</v>
      </c>
      <c r="H692">
        <v>0</v>
      </c>
      <c r="I692">
        <v>5</v>
      </c>
      <c r="J692">
        <v>15</v>
      </c>
      <c r="K692" t="str">
        <v>cpf</v>
      </c>
      <c r="L692">
        <v>0.2857142857142857</v>
      </c>
      <c r="M692">
        <v>15</v>
      </c>
      <c r="P692" t="str">
        <v>Transferido</v>
      </c>
    </row>
    <row r="693">
      <c r="A693">
        <v>10</v>
      </c>
      <c r="B693">
        <v>45946</v>
      </c>
      <c r="C693" t="str">
        <v xml:space="preserve">Hand Grip Flexor </v>
      </c>
      <c r="D693">
        <v>1</v>
      </c>
      <c r="E693" t="str">
        <v>Shopee</v>
      </c>
      <c r="G693">
        <v>12</v>
      </c>
      <c r="H693">
        <v>12</v>
      </c>
      <c r="I693">
        <v>15.76</v>
      </c>
      <c r="J693">
        <v>15.76</v>
      </c>
      <c r="K693" t="str">
        <v>cpf</v>
      </c>
      <c r="L693">
        <v>1</v>
      </c>
      <c r="M693">
        <v>3.76</v>
      </c>
      <c r="P693" t="str">
        <v>Transferido</v>
      </c>
    </row>
    <row r="694">
      <c r="A694">
        <v>10</v>
      </c>
      <c r="B694">
        <v>45946</v>
      </c>
      <c r="C694" t="str">
        <v>Kit 10 Jogos PS2</v>
      </c>
      <c r="D694">
        <v>1</v>
      </c>
      <c r="E694" t="str">
        <v>Shopee</v>
      </c>
      <c r="G694">
        <v>30</v>
      </c>
      <c r="H694">
        <v>30</v>
      </c>
      <c r="I694">
        <v>38.62</v>
      </c>
      <c r="J694">
        <v>38.62</v>
      </c>
      <c r="K694" t="str">
        <v>cpf</v>
      </c>
      <c r="L694">
        <v>1</v>
      </c>
      <c r="M694">
        <v>8.619999999999997</v>
      </c>
      <c r="P694" t="str">
        <v>Transferido</v>
      </c>
    </row>
    <row r="695">
      <c r="A695">
        <v>10</v>
      </c>
      <c r="B695">
        <v>45946</v>
      </c>
      <c r="C695" t="str">
        <v>Máquina De Tosa</v>
      </c>
      <c r="D695">
        <v>1</v>
      </c>
      <c r="E695" t="str">
        <v>Shopee</v>
      </c>
      <c r="G695">
        <v>52</v>
      </c>
      <c r="H695">
        <v>52</v>
      </c>
      <c r="I695">
        <v>112.25</v>
      </c>
      <c r="J695">
        <v>112.25</v>
      </c>
      <c r="K695" t="str">
        <v>cpf</v>
      </c>
      <c r="L695">
        <v>0.8120300751879699</v>
      </c>
      <c r="M695">
        <v>60.25</v>
      </c>
      <c r="P695" t="str">
        <v>Transferido</v>
      </c>
    </row>
    <row r="696">
      <c r="A696">
        <v>10</v>
      </c>
      <c r="B696">
        <v>45947</v>
      </c>
      <c r="C696" t="str">
        <v>lego ali</v>
      </c>
      <c r="D696">
        <v>3</v>
      </c>
      <c r="E696" t="str">
        <v>Aleatorio</v>
      </c>
      <c r="G696">
        <v>2.5</v>
      </c>
      <c r="H696">
        <v>7.5</v>
      </c>
      <c r="I696">
        <v>5</v>
      </c>
      <c r="J696">
        <v>15</v>
      </c>
      <c r="K696" t="str">
        <v>cpf</v>
      </c>
      <c r="L696">
        <v>1</v>
      </c>
      <c r="M696">
        <v>7.5</v>
      </c>
      <c r="P696" t="str">
        <v>Transferido</v>
      </c>
    </row>
    <row r="697">
      <c r="A697">
        <v>10</v>
      </c>
      <c r="B697">
        <v>45947</v>
      </c>
      <c r="C697" t="str">
        <v>pelicula 3d</v>
      </c>
      <c r="D697">
        <v>2</v>
      </c>
      <c r="E697" t="str">
        <v>Aleatorio</v>
      </c>
      <c r="G697">
        <v>3</v>
      </c>
      <c r="H697">
        <v>6</v>
      </c>
      <c r="I697">
        <v>12.5</v>
      </c>
      <c r="J697">
        <v>25</v>
      </c>
      <c r="K697" t="str">
        <v>cpf</v>
      </c>
      <c r="L697">
        <v>0.8120300751879699</v>
      </c>
      <c r="M697">
        <v>19</v>
      </c>
      <c r="P697" t="str">
        <v>Transferido</v>
      </c>
    </row>
    <row r="698">
      <c r="A698">
        <v>10</v>
      </c>
      <c r="B698">
        <v>45947</v>
      </c>
      <c r="C698" t="str">
        <v>carregadro tipo c</v>
      </c>
      <c r="D698">
        <v>1</v>
      </c>
      <c r="E698" t="str">
        <v>Aleatorio</v>
      </c>
      <c r="G698">
        <v>10</v>
      </c>
      <c r="H698">
        <v>10</v>
      </c>
      <c r="I698">
        <v>25</v>
      </c>
      <c r="J698">
        <v>25</v>
      </c>
      <c r="K698" t="str">
        <v>cpf</v>
      </c>
      <c r="L698">
        <v>0.8120300751879699</v>
      </c>
      <c r="M698">
        <v>15</v>
      </c>
      <c r="P698" t="str">
        <v>Transferido</v>
      </c>
    </row>
    <row r="699">
      <c r="A699">
        <v>10</v>
      </c>
      <c r="B699">
        <v>45947</v>
      </c>
      <c r="C699" t="str">
        <v>Gravação de musica</v>
      </c>
      <c r="D699">
        <v>1</v>
      </c>
      <c r="E699" t="str">
        <v>Aleatorio</v>
      </c>
      <c r="G699">
        <v>0</v>
      </c>
      <c r="H699">
        <v>0</v>
      </c>
      <c r="I699">
        <v>12</v>
      </c>
      <c r="J699">
        <v>12</v>
      </c>
      <c r="K699" t="str">
        <v>cpf</v>
      </c>
      <c r="L699">
        <v>0.8120300751879699</v>
      </c>
      <c r="M699">
        <v>12</v>
      </c>
      <c r="P699" t="str">
        <v>Transferido</v>
      </c>
    </row>
    <row r="700">
      <c r="A700">
        <v>10</v>
      </c>
      <c r="B700">
        <v>45948</v>
      </c>
      <c r="C700" t="str">
        <v>lego ali</v>
      </c>
      <c r="D700">
        <v>10</v>
      </c>
      <c r="E700" t="str">
        <v>Aleatorio</v>
      </c>
      <c r="G700">
        <v>2.5</v>
      </c>
      <c r="H700">
        <v>25</v>
      </c>
      <c r="I700">
        <v>5</v>
      </c>
      <c r="J700">
        <v>50</v>
      </c>
      <c r="K700" t="str">
        <v>cpf</v>
      </c>
      <c r="L700">
        <v>1</v>
      </c>
      <c r="M700">
        <v>25</v>
      </c>
      <c r="P700" t="str">
        <v>Transferido</v>
      </c>
    </row>
    <row r="701">
      <c r="A701">
        <v>10</v>
      </c>
      <c r="B701">
        <v>45948</v>
      </c>
      <c r="C701" t="str">
        <v>pelicula 3d</v>
      </c>
      <c r="D701">
        <v>1</v>
      </c>
      <c r="E701" t="str">
        <v>Aleatorio</v>
      </c>
      <c r="G701">
        <v>3</v>
      </c>
      <c r="H701">
        <v>3</v>
      </c>
      <c r="I701">
        <v>10</v>
      </c>
      <c r="J701">
        <v>10</v>
      </c>
      <c r="K701" t="str">
        <v>cpf</v>
      </c>
      <c r="L701">
        <v>0.3611297915265635</v>
      </c>
      <c r="M701">
        <v>7</v>
      </c>
      <c r="P701" t="str">
        <v>Transferido</v>
      </c>
    </row>
    <row r="702">
      <c r="A702">
        <v>10</v>
      </c>
      <c r="B702">
        <v>45948</v>
      </c>
      <c r="C702" t="str">
        <v>impressao preta</v>
      </c>
      <c r="D702">
        <v>3</v>
      </c>
      <c r="E702" t="str">
        <v>Aleatorio</v>
      </c>
      <c r="G702">
        <v>0.07</v>
      </c>
      <c r="H702">
        <v>0.21000000000000002</v>
      </c>
      <c r="I702">
        <v>1</v>
      </c>
      <c r="J702">
        <v>3</v>
      </c>
      <c r="K702" t="str">
        <v>cpf</v>
      </c>
      <c r="L702">
        <v>0.19064748201438844</v>
      </c>
      <c r="M702">
        <v>2.79</v>
      </c>
      <c r="P702" t="str">
        <v>Transferido</v>
      </c>
    </row>
    <row r="703">
      <c r="A703">
        <v>10</v>
      </c>
      <c r="B703">
        <v>45950</v>
      </c>
      <c r="C703" t="str">
        <v>lantern pequena</v>
      </c>
      <c r="D703">
        <v>1</v>
      </c>
      <c r="E703" t="str">
        <v>Aleatorio</v>
      </c>
      <c r="G703">
        <v>5</v>
      </c>
      <c r="H703">
        <v>5</v>
      </c>
      <c r="I703">
        <v>10</v>
      </c>
      <c r="J703">
        <v>10</v>
      </c>
      <c r="K703" t="str">
        <v>cpf</v>
      </c>
      <c r="L703">
        <v>0.3947545393409549</v>
      </c>
      <c r="M703">
        <v>5</v>
      </c>
      <c r="P703" t="str">
        <v>Transferido</v>
      </c>
    </row>
    <row r="704">
      <c r="A704">
        <v>10</v>
      </c>
      <c r="B704">
        <v>45951</v>
      </c>
      <c r="C704" t="str">
        <v>Cabo de iphone</v>
      </c>
      <c r="D704">
        <v>1</v>
      </c>
      <c r="E704" t="str">
        <v>val p</v>
      </c>
      <c r="G704">
        <v>5</v>
      </c>
      <c r="H704">
        <v>5</v>
      </c>
      <c r="I704">
        <v>15</v>
      </c>
      <c r="J704">
        <v>15</v>
      </c>
      <c r="K704" t="str">
        <v>cpf</v>
      </c>
      <c r="L704">
        <v>0.4565217391304348</v>
      </c>
      <c r="M704">
        <v>10</v>
      </c>
      <c r="P704" t="str">
        <v>Transferido</v>
      </c>
    </row>
    <row r="705">
      <c r="A705">
        <v>10</v>
      </c>
      <c r="B705">
        <v>45951</v>
      </c>
      <c r="C705" t="str">
        <v>Cheirinho para Carro Harts by Hungria</v>
      </c>
      <c r="D705">
        <v>5</v>
      </c>
      <c r="E705" t="str">
        <v>Shopee</v>
      </c>
      <c r="G705">
        <v>7.5</v>
      </c>
      <c r="H705">
        <v>37.5</v>
      </c>
      <c r="I705">
        <v>9.174</v>
      </c>
      <c r="J705">
        <v>45.87</v>
      </c>
      <c r="K705" t="str">
        <v>cpf</v>
      </c>
      <c r="L705">
        <v>1</v>
      </c>
      <c r="M705">
        <v>8.369999999999997</v>
      </c>
      <c r="P705" t="str">
        <v>Transferido</v>
      </c>
    </row>
    <row r="706">
      <c r="A706">
        <v>10</v>
      </c>
      <c r="B706">
        <v>45951</v>
      </c>
      <c r="C706" t="str">
        <v>kit 10 jogos ps2</v>
      </c>
      <c r="D706">
        <v>1</v>
      </c>
      <c r="E706" t="str">
        <v>Shopee</v>
      </c>
      <c r="G706">
        <v>20</v>
      </c>
      <c r="H706">
        <v>20</v>
      </c>
      <c r="I706">
        <v>38.62</v>
      </c>
      <c r="J706">
        <v>38.62</v>
      </c>
      <c r="K706" t="str">
        <v>cpf</v>
      </c>
      <c r="L706">
        <v>0.504296100462657</v>
      </c>
      <c r="M706">
        <v>18.619999999999997</v>
      </c>
      <c r="P706" t="str">
        <v>Transferido</v>
      </c>
    </row>
    <row r="707">
      <c r="A707">
        <v>10</v>
      </c>
      <c r="B707">
        <v>45951</v>
      </c>
      <c r="C707" t="str">
        <v>kit 10 jogos ps2</v>
      </c>
      <c r="D707">
        <v>1</v>
      </c>
      <c r="E707" t="str">
        <v>Shopee</v>
      </c>
      <c r="G707">
        <v>20</v>
      </c>
      <c r="H707">
        <v>20</v>
      </c>
      <c r="I707">
        <v>38.62</v>
      </c>
      <c r="J707">
        <v>38.62</v>
      </c>
      <c r="K707" t="str">
        <v>cpf</v>
      </c>
      <c r="L707">
        <v>0.4565217391304348</v>
      </c>
      <c r="M707">
        <v>18.619999999999997</v>
      </c>
      <c r="P707" t="str">
        <v>Transferido</v>
      </c>
    </row>
    <row r="708">
      <c r="A708">
        <v>10</v>
      </c>
      <c r="B708">
        <v>45951</v>
      </c>
      <c r="C708" t="str">
        <v>kit 10 jogos ps2</v>
      </c>
      <c r="D708">
        <v>1</v>
      </c>
      <c r="E708" t="str">
        <v>Shopee</v>
      </c>
      <c r="G708">
        <v>20</v>
      </c>
      <c r="H708">
        <v>20</v>
      </c>
      <c r="I708">
        <v>38.62</v>
      </c>
      <c r="J708">
        <v>38.62</v>
      </c>
      <c r="K708" t="str">
        <v>cpf</v>
      </c>
      <c r="L708">
        <v>0.3227990970654627</v>
      </c>
      <c r="M708">
        <v>18.619999999999997</v>
      </c>
      <c r="P708" t="str">
        <v>Transferido</v>
      </c>
    </row>
    <row r="709">
      <c r="A709">
        <v>10</v>
      </c>
      <c r="B709">
        <v>45951</v>
      </c>
      <c r="C709" t="str">
        <v>kit 10 jogos ps2</v>
      </c>
      <c r="D709">
        <v>1</v>
      </c>
      <c r="E709" t="str">
        <v>Shopee</v>
      </c>
      <c r="G709">
        <v>20</v>
      </c>
      <c r="H709">
        <v>20</v>
      </c>
      <c r="I709">
        <v>38.62</v>
      </c>
      <c r="J709">
        <v>38.62</v>
      </c>
      <c r="K709" t="str">
        <v>cpf</v>
      </c>
      <c r="L709">
        <v>0.5588235294117647</v>
      </c>
      <c r="M709">
        <v>18.619999999999997</v>
      </c>
      <c r="P709" t="str">
        <v>Transferido</v>
      </c>
    </row>
    <row r="710">
      <c r="A710">
        <v>10</v>
      </c>
      <c r="B710">
        <v>45951</v>
      </c>
      <c r="C710" t="str">
        <v>kit 3 jogo de xbox</v>
      </c>
      <c r="D710">
        <v>1</v>
      </c>
      <c r="E710" t="str">
        <v>tiktok</v>
      </c>
      <c r="G710">
        <v>10</v>
      </c>
      <c r="H710">
        <v>10</v>
      </c>
      <c r="I710">
        <v>33.2</v>
      </c>
      <c r="J710">
        <v>33.2</v>
      </c>
      <c r="K710" t="str">
        <v>cpf</v>
      </c>
      <c r="L710">
        <v>0.5</v>
      </c>
      <c r="M710">
        <v>23.200000000000003</v>
      </c>
      <c r="P710" t="str">
        <v>Transferido</v>
      </c>
    </row>
    <row r="711">
      <c r="A711">
        <v>10</v>
      </c>
      <c r="B711">
        <v>45952</v>
      </c>
      <c r="C711" t="str">
        <v>Gravação de Jogos PS2</v>
      </c>
      <c r="D711">
        <v>4</v>
      </c>
      <c r="E711" t="str">
        <v>Aleatorio</v>
      </c>
      <c r="G711" t="str">
        <v>0</v>
      </c>
      <c r="H711">
        <v>0</v>
      </c>
      <c r="I711">
        <v>5</v>
      </c>
      <c r="J711">
        <v>20</v>
      </c>
      <c r="K711" t="str">
        <v>cpf</v>
      </c>
      <c r="L711">
        <v>0.5</v>
      </c>
      <c r="M711">
        <v>20</v>
      </c>
      <c r="P711" t="str">
        <v>Transferido</v>
      </c>
    </row>
    <row r="712">
      <c r="A712">
        <v>10</v>
      </c>
      <c r="B712">
        <v>45952</v>
      </c>
      <c r="C712" t="str">
        <v>Jogos PS2</v>
      </c>
      <c r="D712">
        <v>3</v>
      </c>
      <c r="E712" t="str">
        <v>Aleatorio</v>
      </c>
      <c r="G712">
        <v>2.5</v>
      </c>
      <c r="H712">
        <v>7.5</v>
      </c>
      <c r="I712">
        <v>5</v>
      </c>
      <c r="J712">
        <v>15</v>
      </c>
      <c r="K712" t="str">
        <v>cpf</v>
      </c>
      <c r="L712">
        <v>0.8</v>
      </c>
      <c r="M712">
        <v>7.5</v>
      </c>
      <c r="P712" t="str">
        <v>Transferido</v>
      </c>
    </row>
    <row r="713">
      <c r="A713">
        <v>10</v>
      </c>
      <c r="B713">
        <v>45953</v>
      </c>
      <c r="C713" t="str">
        <v>chip com recarga</v>
      </c>
      <c r="D713">
        <v>1</v>
      </c>
      <c r="E713" t="str">
        <v>day</v>
      </c>
      <c r="G713">
        <v>18.5</v>
      </c>
      <c r="H713">
        <v>18.5</v>
      </c>
      <c r="I713">
        <v>30</v>
      </c>
      <c r="J713">
        <v>30</v>
      </c>
      <c r="K713" t="str">
        <v>cpf</v>
      </c>
      <c r="L713">
        <v>0.42857142857142855</v>
      </c>
      <c r="M713">
        <v>11.5</v>
      </c>
      <c r="P713" t="str">
        <v>Transferido</v>
      </c>
    </row>
    <row r="714">
      <c r="A714">
        <v>10</v>
      </c>
      <c r="B714">
        <v>45953</v>
      </c>
      <c r="C714" t="str">
        <v>impressao preta</v>
      </c>
      <c r="D714">
        <v>1</v>
      </c>
      <c r="E714" t="str">
        <v>sonia</v>
      </c>
      <c r="G714">
        <v>0.07</v>
      </c>
      <c r="H714">
        <v>0.07</v>
      </c>
      <c r="I714">
        <v>1</v>
      </c>
      <c r="J714">
        <v>1</v>
      </c>
      <c r="K714" t="str">
        <v>cpf</v>
      </c>
      <c r="L714">
        <v>0.2222222222222222</v>
      </c>
      <c r="M714">
        <v>0.9299999999999999</v>
      </c>
      <c r="P714" t="str">
        <v>Transferido</v>
      </c>
    </row>
    <row r="715">
      <c r="A715">
        <v>10</v>
      </c>
      <c r="B715">
        <v>45953</v>
      </c>
      <c r="C715" t="str">
        <v>Jogos PS2</v>
      </c>
      <c r="D715">
        <v>1</v>
      </c>
      <c r="E715" t="str">
        <v>Aleatorio</v>
      </c>
      <c r="G715">
        <v>2.5</v>
      </c>
      <c r="H715">
        <v>2.5</v>
      </c>
      <c r="I715">
        <v>5</v>
      </c>
      <c r="J715">
        <v>5</v>
      </c>
      <c r="K715" t="str">
        <v>cpf</v>
      </c>
      <c r="L715">
        <v>0.3333333333333333</v>
      </c>
      <c r="M715">
        <v>2.5</v>
      </c>
      <c r="P715" t="str">
        <v>Transferido</v>
      </c>
    </row>
    <row r="716">
      <c r="A716">
        <v>10</v>
      </c>
      <c r="B716">
        <v>45954</v>
      </c>
      <c r="C716" t="str">
        <v>cartao de memoria tfmicrosd 32gb</v>
      </c>
      <c r="D716">
        <v>1</v>
      </c>
      <c r="E716" t="str">
        <v>Aleatorio</v>
      </c>
      <c r="G716">
        <v>16</v>
      </c>
      <c r="H716">
        <v>16</v>
      </c>
      <c r="I716">
        <v>30</v>
      </c>
      <c r="J716">
        <v>30</v>
      </c>
      <c r="K716" t="str">
        <v>cpf</v>
      </c>
      <c r="L716">
        <v>0.14645460569913843</v>
      </c>
      <c r="M716">
        <v>14</v>
      </c>
      <c r="P716" t="str">
        <v>Transferido</v>
      </c>
    </row>
    <row r="717">
      <c r="A717">
        <v>10</v>
      </c>
      <c r="B717">
        <v>45954</v>
      </c>
      <c r="C717" t="str">
        <v>kit 10 jogos ps2</v>
      </c>
      <c r="D717">
        <v>1</v>
      </c>
      <c r="E717" t="str">
        <v>251024UFEQ5C37</v>
      </c>
      <c r="G717">
        <v>10</v>
      </c>
      <c r="H717">
        <v>10</v>
      </c>
      <c r="I717">
        <v>38.62</v>
      </c>
      <c r="J717">
        <v>38.62</v>
      </c>
      <c r="K717" t="str">
        <v>cpf</v>
      </c>
      <c r="L717">
        <v>0.45714285714285713</v>
      </c>
      <c r="M717">
        <v>28.619999999999997</v>
      </c>
      <c r="P717" t="str">
        <v>Transferido</v>
      </c>
    </row>
    <row r="718">
      <c r="A718">
        <v>10</v>
      </c>
      <c r="B718">
        <v>45954</v>
      </c>
      <c r="C718" t="str">
        <v>kit 10 jogos ps2</v>
      </c>
      <c r="D718">
        <v>1</v>
      </c>
      <c r="E718" t="str">
        <v>251023SA4CE2K2</v>
      </c>
      <c r="G718">
        <v>10</v>
      </c>
      <c r="H718">
        <v>10</v>
      </c>
      <c r="I718">
        <v>38.62</v>
      </c>
      <c r="J718">
        <v>38.62</v>
      </c>
      <c r="K718" t="str">
        <v>cpf</v>
      </c>
      <c r="L718">
        <v>1</v>
      </c>
      <c r="M718">
        <v>28.619999999999997</v>
      </c>
      <c r="P718" t="str">
        <v>Transferido</v>
      </c>
    </row>
    <row r="719">
      <c r="A719">
        <v>10</v>
      </c>
      <c r="B719">
        <v>45954</v>
      </c>
      <c r="C719" t="str">
        <v>kit 10 jogos ps2</v>
      </c>
      <c r="D719">
        <v>1</v>
      </c>
      <c r="E719" t="str">
        <v>251023S43AH3PT</v>
      </c>
      <c r="G719">
        <v>10</v>
      </c>
      <c r="H719">
        <v>10</v>
      </c>
      <c r="I719">
        <v>38.62</v>
      </c>
      <c r="J719">
        <v>38.62</v>
      </c>
      <c r="K719" t="str">
        <v>cpf</v>
      </c>
      <c r="L719">
        <v>1</v>
      </c>
      <c r="M719">
        <v>28.619999999999997</v>
      </c>
      <c r="P719" t="str">
        <v>Transferido</v>
      </c>
    </row>
    <row r="720">
      <c r="A720">
        <v>10</v>
      </c>
      <c r="B720">
        <v>45954</v>
      </c>
      <c r="C720" t="str">
        <v>kit 10 jogos ps2</v>
      </c>
      <c r="D720">
        <v>1</v>
      </c>
      <c r="E720" t="str">
        <v>2510250T39QW0M</v>
      </c>
      <c r="G720">
        <v>10</v>
      </c>
      <c r="H720">
        <v>10</v>
      </c>
      <c r="I720">
        <v>38.62</v>
      </c>
      <c r="J720">
        <v>38.62</v>
      </c>
      <c r="K720" t="str">
        <v>cpf</v>
      </c>
      <c r="L720">
        <v>0.625</v>
      </c>
      <c r="M720">
        <v>28.619999999999997</v>
      </c>
      <c r="P720" t="str">
        <v>Transferido</v>
      </c>
    </row>
    <row r="721">
      <c r="A721">
        <v>10</v>
      </c>
      <c r="B721">
        <v>45954</v>
      </c>
      <c r="C721" t="str">
        <v>Cheirinho para Carro Harts by Hungria</v>
      </c>
      <c r="D721">
        <v>1</v>
      </c>
      <c r="E721" t="str">
        <v>251022QW8WRWC1</v>
      </c>
      <c r="G721">
        <v>7.5</v>
      </c>
      <c r="H721">
        <v>7.5</v>
      </c>
      <c r="I721">
        <v>9.17</v>
      </c>
      <c r="J721">
        <v>9.17</v>
      </c>
      <c r="K721" t="str">
        <v>cpf</v>
      </c>
      <c r="L721">
        <v>0.36666666666666664</v>
      </c>
      <c r="M721">
        <v>1.67</v>
      </c>
      <c r="P721" t="str">
        <v>Transferido</v>
      </c>
    </row>
    <row r="722">
      <c r="A722">
        <v>10</v>
      </c>
      <c r="B722">
        <v>45955</v>
      </c>
      <c r="C722" t="str">
        <v>cartinha</v>
      </c>
      <c r="D722">
        <v>7</v>
      </c>
      <c r="E722" t="str">
        <v>Aleatorio</v>
      </c>
      <c r="G722">
        <v>1</v>
      </c>
      <c r="H722">
        <v>7</v>
      </c>
      <c r="I722">
        <v>2</v>
      </c>
      <c r="J722">
        <v>14</v>
      </c>
      <c r="K722" t="str">
        <v>cpf</v>
      </c>
      <c r="L722">
        <v>0.5</v>
      </c>
      <c r="M722">
        <v>7</v>
      </c>
      <c r="P722" t="str">
        <v>Transferido</v>
      </c>
    </row>
    <row r="723">
      <c r="A723">
        <v>10</v>
      </c>
      <c r="B723">
        <v>45955</v>
      </c>
      <c r="C723" t="str">
        <v>cartao de memoria tfmicrosd 32gb</v>
      </c>
      <c r="D723">
        <v>1</v>
      </c>
      <c r="E723" t="str">
        <v>Dionisio</v>
      </c>
      <c r="G723">
        <v>16</v>
      </c>
      <c r="H723">
        <v>16</v>
      </c>
      <c r="I723">
        <v>30</v>
      </c>
      <c r="J723">
        <v>30</v>
      </c>
      <c r="K723" t="str">
        <v>cpf</v>
      </c>
      <c r="L723">
        <v>0.7333333333333333</v>
      </c>
      <c r="M723">
        <v>14</v>
      </c>
      <c r="P723" t="str">
        <v>Transferido</v>
      </c>
    </row>
    <row r="724">
      <c r="A724">
        <v>10</v>
      </c>
      <c r="B724">
        <v>45955</v>
      </c>
      <c r="C724" t="str">
        <v>Gravação de musica</v>
      </c>
      <c r="D724">
        <v>1</v>
      </c>
      <c r="E724" t="str">
        <v>Dionisio</v>
      </c>
      <c r="G724">
        <v>0</v>
      </c>
      <c r="H724">
        <v>0</v>
      </c>
      <c r="I724">
        <v>10</v>
      </c>
      <c r="J724">
        <v>10</v>
      </c>
      <c r="K724" t="str">
        <v>cpf</v>
      </c>
      <c r="L724">
        <v>0.5</v>
      </c>
      <c r="M724">
        <v>10</v>
      </c>
      <c r="P724" t="str">
        <v>Transferido</v>
      </c>
    </row>
    <row r="725">
      <c r="A725">
        <v>10</v>
      </c>
      <c r="B725">
        <v>45955</v>
      </c>
      <c r="C725" t="str">
        <v>LAXASFIT 2024 Relógio inteligente</v>
      </c>
      <c r="D725">
        <v>1</v>
      </c>
      <c r="E725" t="str">
        <v>Dionisio</v>
      </c>
      <c r="G725">
        <v>40.37</v>
      </c>
      <c r="H725">
        <v>40.37</v>
      </c>
      <c r="I725">
        <v>100</v>
      </c>
      <c r="J725">
        <v>100</v>
      </c>
      <c r="K725" t="str">
        <v>cpf</v>
      </c>
      <c r="L725">
        <v>0.3</v>
      </c>
      <c r="M725">
        <v>59.63</v>
      </c>
      <c r="P725" t="str">
        <v>Transferido</v>
      </c>
    </row>
    <row r="726">
      <c r="A726">
        <v>10</v>
      </c>
      <c r="B726">
        <v>45955</v>
      </c>
      <c r="C726" t="str">
        <v>pelicula 3d</v>
      </c>
      <c r="D726">
        <v>1</v>
      </c>
      <c r="E726" t="str">
        <v>Aleatorio</v>
      </c>
      <c r="G726">
        <v>3</v>
      </c>
      <c r="H726">
        <v>3</v>
      </c>
      <c r="I726">
        <v>15</v>
      </c>
      <c r="J726">
        <v>15</v>
      </c>
      <c r="K726" t="str">
        <v>cpf</v>
      </c>
      <c r="L726">
        <v>1</v>
      </c>
      <c r="M726">
        <v>12</v>
      </c>
      <c r="P726" t="str">
        <v>Transferido</v>
      </c>
    </row>
    <row r="727">
      <c r="A727">
        <v>10</v>
      </c>
      <c r="B727">
        <v>45956</v>
      </c>
      <c r="C727" t="str">
        <v>kit 10 jogos ps2</v>
      </c>
      <c r="D727">
        <v>1</v>
      </c>
      <c r="E727" t="str">
        <v>Aleatorio</v>
      </c>
      <c r="G727">
        <v>12</v>
      </c>
      <c r="H727">
        <v>12</v>
      </c>
      <c r="I727">
        <v>42.5</v>
      </c>
      <c r="J727">
        <v>42.5</v>
      </c>
      <c r="K727" t="str">
        <v>cpf</v>
      </c>
      <c r="L727">
        <v>0.6</v>
      </c>
      <c r="M727">
        <v>30.5</v>
      </c>
      <c r="P727" t="str">
        <v>Transferido</v>
      </c>
    </row>
    <row r="728">
      <c r="A728">
        <v>10</v>
      </c>
      <c r="B728">
        <v>45956</v>
      </c>
      <c r="C728" t="str">
        <v>kit 10 jogos ps2</v>
      </c>
      <c r="D728">
        <v>1</v>
      </c>
      <c r="E728" t="str">
        <v>2510263XS7F3J5</v>
      </c>
      <c r="G728">
        <v>12</v>
      </c>
      <c r="H728">
        <v>12</v>
      </c>
      <c r="I728">
        <v>42.5</v>
      </c>
      <c r="J728">
        <v>42.5</v>
      </c>
      <c r="K728" t="str">
        <v>cpf</v>
      </c>
      <c r="L728">
        <v>0.5</v>
      </c>
      <c r="M728">
        <v>30.5</v>
      </c>
      <c r="P728" t="str">
        <v>transferido</v>
      </c>
    </row>
    <row r="729">
      <c r="A729">
        <v>10</v>
      </c>
      <c r="B729">
        <v>45956</v>
      </c>
      <c r="C729" t="str">
        <v>kit 10 jogos ps2</v>
      </c>
      <c r="D729">
        <v>1</v>
      </c>
      <c r="E729" t="str">
        <v>2510265F9DN9NR</v>
      </c>
      <c r="G729">
        <v>12</v>
      </c>
      <c r="H729">
        <v>12</v>
      </c>
      <c r="I729">
        <v>42.5</v>
      </c>
      <c r="J729">
        <v>42.5</v>
      </c>
      <c r="K729" t="str">
        <v>cpf</v>
      </c>
      <c r="L729">
        <v>0.5</v>
      </c>
      <c r="M729">
        <v>30.5</v>
      </c>
      <c r="P729" t="str">
        <v>transferido</v>
      </c>
    </row>
    <row r="730">
      <c r="A730">
        <v>10</v>
      </c>
      <c r="B730">
        <v>45956</v>
      </c>
      <c r="C730" t="str">
        <v>kit 10 jogos ps2</v>
      </c>
      <c r="D730">
        <v>1</v>
      </c>
      <c r="E730" t="str">
        <v>2510265HBSHQD7</v>
      </c>
      <c r="G730">
        <v>12</v>
      </c>
      <c r="H730">
        <v>12</v>
      </c>
      <c r="I730">
        <v>42.5</v>
      </c>
      <c r="J730">
        <v>42.5</v>
      </c>
      <c r="K730" t="str">
        <v>cpf</v>
      </c>
      <c r="L730">
        <v>0.5</v>
      </c>
      <c r="M730">
        <v>30.5</v>
      </c>
      <c r="P730" t="str">
        <v>Transferido</v>
      </c>
    </row>
    <row r="731">
      <c r="A731">
        <v>10</v>
      </c>
      <c r="B731">
        <v>45956</v>
      </c>
      <c r="C731" t="str">
        <v>1 Par Alto 1 Par Alto Falante Evok 6x9 280rms</v>
      </c>
      <c r="D731">
        <v>1</v>
      </c>
      <c r="E731" t="str">
        <v>2510276H79S327</v>
      </c>
      <c r="G731" t="str">
        <v>0</v>
      </c>
      <c r="H731">
        <v>0</v>
      </c>
      <c r="I731">
        <v>102.1</v>
      </c>
      <c r="J731">
        <v>102.1</v>
      </c>
      <c r="K731" t="str">
        <v>cpf</v>
      </c>
      <c r="L731">
        <v>0.5</v>
      </c>
      <c r="M731">
        <v>102.1</v>
      </c>
      <c r="P731" t="str">
        <v>Transferido</v>
      </c>
    </row>
    <row r="732">
      <c r="A732">
        <v>10</v>
      </c>
      <c r="B732">
        <v>45957</v>
      </c>
      <c r="C732" t="str">
        <v>impressao preta</v>
      </c>
      <c r="D732">
        <v>1</v>
      </c>
      <c r="E732" t="str">
        <v>cacheados</v>
      </c>
      <c r="G732">
        <v>0.07</v>
      </c>
      <c r="H732">
        <v>0.07</v>
      </c>
      <c r="I732">
        <v>1</v>
      </c>
      <c r="J732">
        <v>1</v>
      </c>
      <c r="K732" t="str">
        <v>cpf</v>
      </c>
      <c r="L732">
        <v>0.4594594594594595</v>
      </c>
      <c r="M732">
        <v>0.9299999999999999</v>
      </c>
      <c r="P732" t="str">
        <v>Transferido</v>
      </c>
    </row>
    <row r="733">
      <c r="A733">
        <v>10</v>
      </c>
      <c r="B733">
        <v>45958</v>
      </c>
      <c r="C733" t="str">
        <v>kit 10 jogos ps2</v>
      </c>
      <c r="D733">
        <v>1</v>
      </c>
      <c r="E733" t="str">
        <v>251028AN3589SG</v>
      </c>
      <c r="G733">
        <v>20</v>
      </c>
      <c r="H733">
        <v>20</v>
      </c>
      <c r="I733">
        <v>42.5</v>
      </c>
      <c r="J733">
        <v>42.5</v>
      </c>
      <c r="K733" t="str">
        <v>cpf</v>
      </c>
      <c r="L733">
        <v>0.5714285714285714</v>
      </c>
      <c r="M733">
        <v>22.5</v>
      </c>
      <c r="P733" t="str">
        <v>Transferido</v>
      </c>
    </row>
    <row r="734">
      <c r="A734">
        <v>10</v>
      </c>
      <c r="B734">
        <v>45958</v>
      </c>
      <c r="C734" t="str">
        <v>kit 10 jogos ps2</v>
      </c>
      <c r="D734">
        <v>1</v>
      </c>
      <c r="E734" t="str">
        <v>25102890QMSA50</v>
      </c>
      <c r="G734">
        <v>20</v>
      </c>
      <c r="H734">
        <v>20</v>
      </c>
      <c r="I734">
        <v>42.5</v>
      </c>
      <c r="J734">
        <v>42.5</v>
      </c>
      <c r="K734" t="str">
        <v>cpf</v>
      </c>
      <c r="L734">
        <v>0.6</v>
      </c>
      <c r="M734">
        <v>22.5</v>
      </c>
      <c r="P734" t="str">
        <v>Transferido</v>
      </c>
    </row>
    <row r="735">
      <c r="A735">
        <v>10</v>
      </c>
      <c r="B735">
        <v>45958</v>
      </c>
      <c r="C735" t="str">
        <v>suporte de celular articulado</v>
      </c>
      <c r="D735">
        <v>1</v>
      </c>
      <c r="E735" t="str">
        <v>day</v>
      </c>
      <c r="G735">
        <v>7.5</v>
      </c>
      <c r="H735">
        <v>7.5</v>
      </c>
      <c r="I735">
        <v>15</v>
      </c>
      <c r="J735">
        <v>15</v>
      </c>
      <c r="K735" t="str">
        <v>cpf</v>
      </c>
      <c r="L735">
        <v>0.9299999999999999</v>
      </c>
      <c r="M735">
        <v>7.5</v>
      </c>
      <c r="P735" t="str">
        <v>Transferido</v>
      </c>
    </row>
    <row r="736">
      <c r="A736">
        <v>10</v>
      </c>
      <c r="B736">
        <v>45959</v>
      </c>
      <c r="C736" t="str">
        <v>kit 10 jogos ps2</v>
      </c>
      <c r="D736">
        <v>1</v>
      </c>
      <c r="E736" t="str">
        <v>251029D5F5A0CC</v>
      </c>
      <c r="G736">
        <v>20</v>
      </c>
      <c r="H736">
        <v>20</v>
      </c>
      <c r="I736">
        <v>41.72</v>
      </c>
      <c r="J736">
        <v>41.72</v>
      </c>
      <c r="K736" t="str">
        <v>cpf</v>
      </c>
      <c r="L736">
        <v>0.8</v>
      </c>
      <c r="M736">
        <v>21.72</v>
      </c>
      <c r="P736" t="str">
        <v>Transferido</v>
      </c>
    </row>
    <row r="737">
      <c r="A737">
        <v>10</v>
      </c>
      <c r="B737">
        <v>45959</v>
      </c>
      <c r="C737" t="str">
        <v>Par De Super Tweeter Evok Ste 400</v>
      </c>
      <c r="D737">
        <v>1</v>
      </c>
      <c r="E737" t="str">
        <v>251030D9DEWAE9</v>
      </c>
      <c r="G737" t="str">
        <v>0</v>
      </c>
      <c r="H737">
        <v>0</v>
      </c>
      <c r="I737">
        <v>44.75</v>
      </c>
      <c r="J737">
        <v>44.75</v>
      </c>
      <c r="K737" t="str">
        <v>cpf</v>
      </c>
      <c r="L737">
        <v>0.5</v>
      </c>
      <c r="M737">
        <v>44.75</v>
      </c>
      <c r="P737" t="str">
        <v>Transferido</v>
      </c>
    </row>
    <row r="738">
      <c r="A738">
        <v>10</v>
      </c>
      <c r="B738">
        <v>45960</v>
      </c>
      <c r="C738" t="str">
        <v>kit 20 jogos ps2</v>
      </c>
      <c r="D738">
        <v>1</v>
      </c>
      <c r="E738" t="str">
        <v>251030F8S9STWN</v>
      </c>
      <c r="G738">
        <v>14</v>
      </c>
      <c r="H738">
        <v>14</v>
      </c>
      <c r="I738">
        <v>85.16</v>
      </c>
      <c r="J738">
        <v>85.16</v>
      </c>
      <c r="K738" t="str">
        <v>cpf</v>
      </c>
      <c r="L738">
        <v>0.4</v>
      </c>
      <c r="M738">
        <v>71.16</v>
      </c>
      <c r="P738" t="str">
        <v>Transferido</v>
      </c>
    </row>
    <row r="739">
      <c r="A739">
        <v>10</v>
      </c>
      <c r="B739">
        <v>45960</v>
      </c>
      <c r="C739" t="str">
        <v>kit 10 jogos ps2</v>
      </c>
      <c r="D739">
        <v>1</v>
      </c>
      <c r="E739" t="str">
        <v>251029D5F5A0CC</v>
      </c>
      <c r="G739">
        <v>20</v>
      </c>
      <c r="H739">
        <v>20</v>
      </c>
      <c r="I739">
        <v>41.72</v>
      </c>
      <c r="J739">
        <v>41.72</v>
      </c>
      <c r="K739" t="str">
        <v>cpf</v>
      </c>
      <c r="L739">
        <v>0.375</v>
      </c>
      <c r="M739">
        <v>21.72</v>
      </c>
      <c r="P739" t="str">
        <v>Transferido</v>
      </c>
    </row>
    <row r="740">
      <c r="A740">
        <v>10</v>
      </c>
      <c r="B740">
        <v>45961</v>
      </c>
      <c r="C740" t="str">
        <v>cabo display porte para displeyport</v>
      </c>
      <c r="D740">
        <v>1</v>
      </c>
      <c r="E740" t="str">
        <v>Aleatorio</v>
      </c>
      <c r="G740">
        <v>15</v>
      </c>
      <c r="H740">
        <v>15</v>
      </c>
      <c r="I740">
        <v>30</v>
      </c>
      <c r="J740">
        <v>30</v>
      </c>
      <c r="K740" t="str">
        <v>cpf</v>
      </c>
      <c r="L740">
        <v>0.6</v>
      </c>
      <c r="M740">
        <v>15</v>
      </c>
      <c r="P740" t="str">
        <v>Transferido</v>
      </c>
    </row>
    <row r="741">
      <c r="A741">
        <v>11</v>
      </c>
      <c r="B741">
        <v>45962</v>
      </c>
      <c r="C741" t="str">
        <v>isqueiro</v>
      </c>
      <c r="D741">
        <v>1</v>
      </c>
      <c r="E741" t="str">
        <v>francisca</v>
      </c>
      <c r="G741">
        <v>2</v>
      </c>
      <c r="H741">
        <v>2</v>
      </c>
      <c r="I741">
        <v>5</v>
      </c>
      <c r="J741">
        <v>5</v>
      </c>
      <c r="K741" t="str">
        <v>cpf</v>
      </c>
      <c r="L741">
        <v>1</v>
      </c>
      <c r="M741">
        <v>3</v>
      </c>
      <c r="P741" t="str">
        <v>Transferido</v>
      </c>
    </row>
    <row r="742">
      <c r="A742">
        <v>11</v>
      </c>
      <c r="B742">
        <v>45962</v>
      </c>
      <c r="C742" t="str">
        <v>Jogos ps2 leo</v>
      </c>
      <c r="D742">
        <v>3</v>
      </c>
      <c r="E742" t="str">
        <v>Aleatorio</v>
      </c>
      <c r="G742">
        <v>1</v>
      </c>
      <c r="H742">
        <v>3</v>
      </c>
      <c r="I742">
        <v>5</v>
      </c>
      <c r="J742">
        <v>15</v>
      </c>
      <c r="K742" t="str">
        <v>cpf</v>
      </c>
      <c r="L742">
        <v>0.2857142857142857</v>
      </c>
      <c r="M742">
        <v>12</v>
      </c>
      <c r="P742" t="str">
        <v>Transferido</v>
      </c>
    </row>
    <row r="743">
      <c r="A743">
        <v>11</v>
      </c>
      <c r="B743">
        <v>45962</v>
      </c>
      <c r="C743" t="str">
        <v>Kit 10 Jogos PS2</v>
      </c>
      <c r="D743">
        <v>1</v>
      </c>
      <c r="E743" t="str">
        <v>251102NJ6SPH85</v>
      </c>
      <c r="G743">
        <v>7</v>
      </c>
      <c r="H743">
        <v>7</v>
      </c>
      <c r="I743">
        <v>41.9</v>
      </c>
      <c r="J743">
        <v>41.9</v>
      </c>
      <c r="K743" t="str">
        <v>cpf</v>
      </c>
      <c r="L743">
        <v>0.4</v>
      </c>
      <c r="M743">
        <v>34.9</v>
      </c>
      <c r="P743" t="str">
        <v>Transferido</v>
      </c>
    </row>
    <row r="744">
      <c r="A744">
        <v>11</v>
      </c>
      <c r="B744">
        <v>45962</v>
      </c>
      <c r="C744" t="str">
        <v>1 Par Alto Falante Evok 6x9 280rms</v>
      </c>
      <c r="D744">
        <v>1</v>
      </c>
      <c r="E744" t="str">
        <v>251102Q652RSH7</v>
      </c>
      <c r="G744">
        <v>0</v>
      </c>
      <c r="H744">
        <v>0</v>
      </c>
      <c r="I744">
        <v>40</v>
      </c>
      <c r="J744">
        <v>40</v>
      </c>
      <c r="K744" t="str">
        <v>cpf</v>
      </c>
      <c r="L744">
        <v>0.625</v>
      </c>
      <c r="M744">
        <v>40</v>
      </c>
      <c r="P744" t="str">
        <v>Transferido</v>
      </c>
    </row>
    <row r="745">
      <c r="A745">
        <v>11</v>
      </c>
      <c r="B745">
        <v>45963</v>
      </c>
      <c r="C745" t="str">
        <v>Pen Drive Jogos Para PS2</v>
      </c>
      <c r="D745">
        <v>1</v>
      </c>
      <c r="E745" t="str">
        <v>251102MYQY566D</v>
      </c>
      <c r="G745">
        <v>20</v>
      </c>
      <c r="H745">
        <v>20</v>
      </c>
      <c r="I745">
        <v>53.37</v>
      </c>
      <c r="J745">
        <v>53.37</v>
      </c>
      <c r="K745" t="str">
        <v>cpf</v>
      </c>
      <c r="L745">
        <v>0.6</v>
      </c>
      <c r="M745">
        <v>33.37</v>
      </c>
      <c r="P745" t="str">
        <v>Transferido</v>
      </c>
    </row>
    <row r="746">
      <c r="A746">
        <v>11</v>
      </c>
      <c r="B746">
        <v>45964</v>
      </c>
      <c r="C746" t="str">
        <v xml:space="preserve">Estilingue Luz de Led </v>
      </c>
      <c r="D746">
        <v>1</v>
      </c>
      <c r="E746" t="str">
        <v>251103SHJAKJES</v>
      </c>
      <c r="G746">
        <v>2</v>
      </c>
      <c r="H746">
        <v>2</v>
      </c>
      <c r="I746">
        <v>5.74</v>
      </c>
      <c r="J746">
        <v>5.74</v>
      </c>
      <c r="K746" t="str">
        <v>cpf</v>
      </c>
      <c r="L746">
        <v>1</v>
      </c>
      <c r="M746">
        <v>3.74</v>
      </c>
      <c r="P746" t="str">
        <v>Transferido</v>
      </c>
    </row>
    <row r="747">
      <c r="A747">
        <v>11</v>
      </c>
      <c r="B747">
        <v>45964</v>
      </c>
      <c r="C747" t="str">
        <v>pelicula de privacidade</v>
      </c>
      <c r="D747">
        <v>1</v>
      </c>
      <c r="E747" t="str">
        <v>Aleatorio</v>
      </c>
      <c r="G747">
        <v>7.5</v>
      </c>
      <c r="H747">
        <v>7.5</v>
      </c>
      <c r="I747">
        <v>20</v>
      </c>
      <c r="J747">
        <v>20</v>
      </c>
      <c r="K747" t="str">
        <v>cpf</v>
      </c>
      <c r="L747">
        <v>1</v>
      </c>
      <c r="M747">
        <v>12.5</v>
      </c>
      <c r="P747" t="str">
        <v>Transferido</v>
      </c>
    </row>
    <row r="748">
      <c r="A748">
        <v>11</v>
      </c>
      <c r="B748">
        <v>45964</v>
      </c>
      <c r="C748" t="str">
        <v>memory Card 16mb</v>
      </c>
      <c r="D748">
        <v>1</v>
      </c>
      <c r="E748" t="str">
        <v>evandrodo206</v>
      </c>
      <c r="G748">
        <v>18</v>
      </c>
      <c r="H748">
        <v>18</v>
      </c>
      <c r="I748">
        <v>19.71</v>
      </c>
      <c r="J748">
        <v>19.71</v>
      </c>
      <c r="K748" t="str">
        <v>cpf</v>
      </c>
      <c r="L748">
        <v>0.4</v>
      </c>
      <c r="M748">
        <v>1.7100000000000009</v>
      </c>
      <c r="P748" t="str">
        <v>Transferido</v>
      </c>
    </row>
    <row r="749">
      <c r="A749">
        <v>11</v>
      </c>
      <c r="B749">
        <v>45964</v>
      </c>
      <c r="C749" t="str">
        <v>Pen Drive Jogos Para PS2</v>
      </c>
      <c r="D749">
        <v>1</v>
      </c>
      <c r="E749" t="str">
        <v>evandrodo206</v>
      </c>
      <c r="G749">
        <v>20</v>
      </c>
      <c r="H749">
        <v>20</v>
      </c>
      <c r="I749">
        <v>53.37</v>
      </c>
      <c r="J749">
        <v>53.37</v>
      </c>
      <c r="K749" t="str">
        <v>cpf</v>
      </c>
      <c r="L749">
        <v>0.8</v>
      </c>
      <c r="M749">
        <v>33.37</v>
      </c>
      <c r="P749" t="str">
        <v>Transferido</v>
      </c>
    </row>
    <row r="750">
      <c r="A750">
        <v>11</v>
      </c>
      <c r="B750">
        <v>45964</v>
      </c>
      <c r="C750" t="str">
        <v>kit 10 jogos ps2</v>
      </c>
      <c r="D750">
        <v>1</v>
      </c>
      <c r="E750" t="str">
        <v>fj5laf_w9t</v>
      </c>
      <c r="G750">
        <v>7</v>
      </c>
      <c r="H750">
        <v>7</v>
      </c>
      <c r="I750">
        <v>41.9</v>
      </c>
      <c r="J750">
        <v>41.9</v>
      </c>
      <c r="K750" t="str">
        <v>cpf</v>
      </c>
      <c r="L750">
        <v>0.55</v>
      </c>
      <c r="M750">
        <v>34.9</v>
      </c>
      <c r="P750" t="str">
        <v>Transferido</v>
      </c>
    </row>
    <row r="751">
      <c r="A751">
        <v>11</v>
      </c>
      <c r="B751">
        <v>45965</v>
      </c>
      <c r="C751" t="str">
        <v>cabo iphonetipoc</v>
      </c>
      <c r="D751">
        <v>1</v>
      </c>
      <c r="E751" t="str">
        <v>Aleatorio</v>
      </c>
      <c r="G751">
        <v>5</v>
      </c>
      <c r="H751">
        <v>5</v>
      </c>
      <c r="I751">
        <v>15</v>
      </c>
      <c r="J751">
        <v>15</v>
      </c>
      <c r="K751" t="str">
        <v>cpf</v>
      </c>
      <c r="L751">
        <v>0.6</v>
      </c>
      <c r="M751">
        <v>10</v>
      </c>
      <c r="P751" t="str">
        <v>Transferido</v>
      </c>
    </row>
    <row r="752">
      <c r="A752">
        <v>11</v>
      </c>
      <c r="B752">
        <v>45965</v>
      </c>
      <c r="C752" t="str">
        <v>MID BASS 6X9MB250</v>
      </c>
      <c r="D752">
        <v>1</v>
      </c>
      <c r="E752" t="str">
        <v>zelton.novais</v>
      </c>
      <c r="G752" t="str">
        <v>0</v>
      </c>
      <c r="H752">
        <v>0</v>
      </c>
      <c r="I752">
        <v>32</v>
      </c>
      <c r="J752">
        <v>32</v>
      </c>
      <c r="K752" t="str">
        <v>cpf</v>
      </c>
      <c r="L752">
        <v>1</v>
      </c>
      <c r="M752">
        <v>32</v>
      </c>
      <c r="P752" t="str">
        <v>Transferido</v>
      </c>
    </row>
    <row r="753">
      <c r="A753">
        <v>11</v>
      </c>
      <c r="B753">
        <v>45965</v>
      </c>
      <c r="C753" t="str">
        <v>jogo de xbox</v>
      </c>
      <c r="D753">
        <v>1</v>
      </c>
      <c r="E753" t="str">
        <v>Aleatorio</v>
      </c>
      <c r="G753">
        <v>7.5</v>
      </c>
      <c r="H753">
        <v>7.5</v>
      </c>
      <c r="I753">
        <v>10</v>
      </c>
      <c r="J753">
        <v>10</v>
      </c>
      <c r="K753" t="str">
        <v>cpf</v>
      </c>
      <c r="L753">
        <v>0.4</v>
      </c>
      <c r="M753">
        <v>2.5</v>
      </c>
      <c r="P753" t="str">
        <v>Transferido</v>
      </c>
    </row>
    <row r="754">
      <c r="A754">
        <v>11</v>
      </c>
      <c r="B754">
        <v>45966</v>
      </c>
      <c r="C754" t="str">
        <v>pelicula de privacidade</v>
      </c>
      <c r="D754">
        <v>1</v>
      </c>
      <c r="E754" t="str">
        <v>Aleatorio</v>
      </c>
      <c r="G754">
        <v>7.5</v>
      </c>
      <c r="H754">
        <v>7.5</v>
      </c>
      <c r="I754">
        <v>20</v>
      </c>
      <c r="J754">
        <v>20</v>
      </c>
      <c r="K754" t="str">
        <v>cpf</v>
      </c>
      <c r="L754">
        <v>0.75</v>
      </c>
      <c r="M754">
        <v>12.5</v>
      </c>
      <c r="P754" t="str">
        <v>Transferido</v>
      </c>
    </row>
    <row r="755">
      <c r="A755">
        <v>11</v>
      </c>
      <c r="B755">
        <v>45966</v>
      </c>
      <c r="C755" t="str">
        <v>impressao preta</v>
      </c>
      <c r="D755">
        <v>1</v>
      </c>
      <c r="E755" t="str">
        <v>Aleatorio</v>
      </c>
      <c r="G755">
        <v>0.07</v>
      </c>
      <c r="H755">
        <v>0.07</v>
      </c>
      <c r="I755">
        <v>1</v>
      </c>
      <c r="J755">
        <v>1</v>
      </c>
      <c r="K755" t="str">
        <v>cpf</v>
      </c>
      <c r="L755">
        <v>0.5</v>
      </c>
      <c r="M755">
        <v>0.9299999999999999</v>
      </c>
      <c r="P755" t="str">
        <v>Transferido</v>
      </c>
    </row>
    <row r="756">
      <c r="A756">
        <v>11</v>
      </c>
      <c r="B756">
        <v>45966</v>
      </c>
      <c r="C756" t="str">
        <v>jogo de xbox</v>
      </c>
      <c r="D756">
        <v>1</v>
      </c>
      <c r="E756" t="str">
        <v>Aleatorio</v>
      </c>
      <c r="G756">
        <v>5</v>
      </c>
      <c r="H756">
        <v>5</v>
      </c>
      <c r="I756">
        <v>10</v>
      </c>
      <c r="J756">
        <v>10</v>
      </c>
      <c r="K756" t="str">
        <v>cpf</v>
      </c>
      <c r="L756">
        <v>0.5</v>
      </c>
      <c r="M756">
        <v>5</v>
      </c>
      <c r="P756" t="str">
        <v>Transferido</v>
      </c>
    </row>
    <row r="757">
      <c r="A757">
        <v>11</v>
      </c>
      <c r="B757">
        <v>45966</v>
      </c>
      <c r="C757" t="str">
        <v>jogo de xbox</v>
      </c>
      <c r="D757">
        <v>4</v>
      </c>
      <c r="E757" t="str">
        <v>Aleatorio</v>
      </c>
      <c r="G757">
        <v>5</v>
      </c>
      <c r="H757">
        <v>20</v>
      </c>
      <c r="I757">
        <v>10</v>
      </c>
      <c r="J757">
        <v>50</v>
      </c>
      <c r="K757" t="str">
        <v>cpf</v>
      </c>
      <c r="L757">
        <v>0.5</v>
      </c>
      <c r="M757">
        <v>30</v>
      </c>
      <c r="P757" t="str">
        <v>Transferido</v>
      </c>
    </row>
    <row r="758">
      <c r="A758">
        <v>11</v>
      </c>
      <c r="B758">
        <v>45966</v>
      </c>
      <c r="C758" t="str">
        <v>memory Card 32mb</v>
      </c>
      <c r="D758">
        <v>1</v>
      </c>
      <c r="E758" t="str">
        <v>Aleatorio</v>
      </c>
      <c r="G758">
        <v>25</v>
      </c>
      <c r="H758">
        <v>25</v>
      </c>
      <c r="I758">
        <v>25</v>
      </c>
      <c r="J758">
        <v>25</v>
      </c>
      <c r="K758" t="str">
        <v>cpf</v>
      </c>
      <c r="L758">
        <v>0.5166666666666667</v>
      </c>
      <c r="M758">
        <v>0</v>
      </c>
      <c r="P758" t="str">
        <v>Transferido</v>
      </c>
    </row>
    <row r="759">
      <c r="A759">
        <v>11</v>
      </c>
      <c r="B759">
        <v>45966</v>
      </c>
      <c r="C759" t="str">
        <v>Pen Drive Jogos Para PS2</v>
      </c>
      <c r="D759">
        <v>1</v>
      </c>
      <c r="E759" t="str">
        <v>Aleatorio</v>
      </c>
      <c r="G759">
        <v>25</v>
      </c>
      <c r="H759">
        <v>25</v>
      </c>
      <c r="I759">
        <v>123.12</v>
      </c>
      <c r="J759">
        <v>123.12</v>
      </c>
      <c r="K759" t="str">
        <v>cpf</v>
      </c>
      <c r="L759">
        <v>0.8120300751879699</v>
      </c>
      <c r="M759">
        <v>98.12</v>
      </c>
      <c r="P759" t="str">
        <v>Transferido</v>
      </c>
    </row>
    <row r="760">
      <c r="A760">
        <v>11</v>
      </c>
      <c r="B760">
        <v>45967</v>
      </c>
      <c r="C760" t="str">
        <v>jogo de xbox</v>
      </c>
      <c r="D760">
        <v>2</v>
      </c>
      <c r="E760" t="str">
        <v>Aleatorio</v>
      </c>
      <c r="G760">
        <v>5</v>
      </c>
      <c r="H760">
        <v>10</v>
      </c>
      <c r="I760">
        <v>10</v>
      </c>
      <c r="J760">
        <v>20</v>
      </c>
      <c r="K760" t="str">
        <v>cpf</v>
      </c>
      <c r="L760">
        <v>0.375</v>
      </c>
      <c r="M760">
        <v>10</v>
      </c>
      <c r="P760" t="str">
        <v>Transferido</v>
      </c>
    </row>
    <row r="761">
      <c r="A761">
        <v>11</v>
      </c>
      <c r="B761">
        <v>45967</v>
      </c>
      <c r="C761" t="str">
        <v>pelicula 3d</v>
      </c>
      <c r="D761">
        <v>2</v>
      </c>
      <c r="E761" t="str">
        <v>Marcellin</v>
      </c>
      <c r="G761">
        <v>3</v>
      </c>
      <c r="H761">
        <v>6</v>
      </c>
      <c r="I761">
        <v>7</v>
      </c>
      <c r="J761">
        <v>14</v>
      </c>
      <c r="K761" t="str">
        <v>cpf</v>
      </c>
      <c r="L761">
        <v>0.37777777777777777</v>
      </c>
      <c r="M761">
        <v>8</v>
      </c>
      <c r="P761" t="str">
        <v>Transferido</v>
      </c>
    </row>
    <row r="762">
      <c r="A762">
        <v>11</v>
      </c>
      <c r="B762">
        <v>45967</v>
      </c>
      <c r="C762" t="str">
        <v>capinha simples</v>
      </c>
      <c r="D762">
        <v>2</v>
      </c>
      <c r="E762" t="str">
        <v>Marcellin</v>
      </c>
      <c r="G762">
        <v>5</v>
      </c>
      <c r="H762">
        <v>10</v>
      </c>
      <c r="I762">
        <v>15</v>
      </c>
      <c r="J762">
        <v>30</v>
      </c>
      <c r="K762" t="str">
        <v>cpf</v>
      </c>
      <c r="L762">
        <v>0.3333333333333333</v>
      </c>
      <c r="M762">
        <v>20</v>
      </c>
      <c r="P762" t="str">
        <v>Transferido</v>
      </c>
    </row>
    <row r="763">
      <c r="A763">
        <v>11</v>
      </c>
      <c r="B763">
        <v>45967</v>
      </c>
      <c r="C763" t="str">
        <v>cabo tipo c</v>
      </c>
      <c r="D763">
        <v>1</v>
      </c>
      <c r="E763" t="str">
        <v>Marcellin</v>
      </c>
      <c r="G763">
        <v>5</v>
      </c>
      <c r="H763">
        <v>5</v>
      </c>
      <c r="I763">
        <v>10</v>
      </c>
      <c r="J763">
        <v>10</v>
      </c>
      <c r="K763" t="str">
        <v>cpf</v>
      </c>
      <c r="L763">
        <v>0.8</v>
      </c>
      <c r="M763">
        <v>5</v>
      </c>
      <c r="P763" t="str">
        <v>Transferido</v>
      </c>
    </row>
    <row r="764">
      <c r="A764">
        <v>11</v>
      </c>
      <c r="B764">
        <v>45967</v>
      </c>
      <c r="C764" t="str">
        <v>jogo de xbox</v>
      </c>
      <c r="D764">
        <v>1</v>
      </c>
      <c r="E764" t="str">
        <v>Aleatorio</v>
      </c>
      <c r="G764">
        <v>5</v>
      </c>
      <c r="H764">
        <v>5</v>
      </c>
      <c r="I764">
        <v>10</v>
      </c>
      <c r="J764">
        <v>10</v>
      </c>
      <c r="K764" t="str">
        <v>cpf</v>
      </c>
      <c r="L764">
        <v>0.7</v>
      </c>
      <c r="M764">
        <v>5</v>
      </c>
      <c r="P764" t="str">
        <v>Transferido</v>
      </c>
    </row>
    <row r="765">
      <c r="A765">
        <v>11</v>
      </c>
      <c r="B765">
        <v>45967</v>
      </c>
      <c r="C765" t="str">
        <v>Fone Pmcell Fo-11</v>
      </c>
      <c r="D765">
        <v>1</v>
      </c>
      <c r="E765" t="str">
        <v>Aleatorio</v>
      </c>
      <c r="G765">
        <v>3.5</v>
      </c>
      <c r="H765">
        <v>3.5</v>
      </c>
      <c r="I765">
        <v>10</v>
      </c>
      <c r="J765">
        <v>10</v>
      </c>
      <c r="K765" t="str">
        <v>cpf</v>
      </c>
      <c r="L765">
        <v>0.5</v>
      </c>
      <c r="M765">
        <v>6.5</v>
      </c>
      <c r="P765" t="str">
        <v>Transferido</v>
      </c>
    </row>
    <row r="766">
      <c r="A766">
        <v>11</v>
      </c>
      <c r="B766">
        <v>45968</v>
      </c>
      <c r="C766" t="str">
        <v>Fone Pmcell Fo-11</v>
      </c>
      <c r="D766">
        <v>1</v>
      </c>
      <c r="E766" t="str">
        <v>Aleatorio</v>
      </c>
      <c r="G766">
        <v>10</v>
      </c>
      <c r="H766">
        <v>10</v>
      </c>
      <c r="I766">
        <v>20</v>
      </c>
      <c r="J766">
        <v>20</v>
      </c>
      <c r="K766" t="str">
        <v>cpf</v>
      </c>
      <c r="L766">
        <v>0.5</v>
      </c>
      <c r="M766">
        <v>10</v>
      </c>
      <c r="P766" t="str">
        <v>Transferido</v>
      </c>
    </row>
    <row r="767">
      <c r="A767">
        <v>11</v>
      </c>
      <c r="B767">
        <v>45968</v>
      </c>
      <c r="C767" t="str">
        <v>Jogos ps2 leo</v>
      </c>
      <c r="D767">
        <v>3</v>
      </c>
      <c r="E767" t="str">
        <v>Aleatorio</v>
      </c>
      <c r="G767">
        <v>1</v>
      </c>
      <c r="H767">
        <v>3</v>
      </c>
      <c r="I767">
        <v>5</v>
      </c>
      <c r="J767">
        <v>15</v>
      </c>
      <c r="K767" t="str">
        <v>cpf</v>
      </c>
      <c r="L767">
        <v>0.22857142857142856</v>
      </c>
      <c r="M767">
        <v>12</v>
      </c>
      <c r="P767" t="str">
        <v>Transferido</v>
      </c>
    </row>
    <row r="768">
      <c r="A768">
        <v>11</v>
      </c>
      <c r="B768">
        <v>45968</v>
      </c>
      <c r="C768" t="str">
        <v>conversor avg - hdmi ps2</v>
      </c>
      <c r="D768">
        <v>1</v>
      </c>
      <c r="E768" t="str">
        <v>Aleatorio</v>
      </c>
      <c r="G768">
        <v>20</v>
      </c>
      <c r="H768">
        <v>20</v>
      </c>
      <c r="I768">
        <v>40</v>
      </c>
      <c r="J768">
        <v>40</v>
      </c>
      <c r="K768" t="str">
        <v>cpf</v>
      </c>
      <c r="L768">
        <v>0.25</v>
      </c>
      <c r="M768">
        <v>20</v>
      </c>
      <c r="P768" t="str">
        <v>Transferido</v>
      </c>
    </row>
    <row r="769">
      <c r="A769">
        <v>11</v>
      </c>
      <c r="B769">
        <v>45968</v>
      </c>
      <c r="C769" t="str">
        <v>micro sd 64gb</v>
      </c>
      <c r="D769">
        <v>1</v>
      </c>
      <c r="E769" t="str">
        <v>feicenter</v>
      </c>
      <c r="G769">
        <v>20</v>
      </c>
      <c r="H769">
        <v>20</v>
      </c>
      <c r="I769">
        <v>50</v>
      </c>
      <c r="J769">
        <v>50</v>
      </c>
      <c r="K769" t="str">
        <v>cpf</v>
      </c>
      <c r="L769">
        <v>0.8120300751879699</v>
      </c>
      <c r="M769">
        <v>30</v>
      </c>
      <c r="P769" t="str">
        <v>Transferido</v>
      </c>
    </row>
    <row r="770">
      <c r="A770">
        <v>11</v>
      </c>
      <c r="B770">
        <v>45968</v>
      </c>
      <c r="C770" t="str">
        <v>micro sd 128gb</v>
      </c>
      <c r="D770">
        <v>1</v>
      </c>
      <c r="E770" t="str">
        <v>max</v>
      </c>
      <c r="G770" t="str">
        <v>0</v>
      </c>
      <c r="H770">
        <v>0</v>
      </c>
      <c r="I770">
        <v>90</v>
      </c>
      <c r="J770">
        <v>90</v>
      </c>
      <c r="K770" t="str">
        <v>cpf</v>
      </c>
      <c r="L770">
        <v>0.4594594594594595</v>
      </c>
      <c r="M770">
        <v>90</v>
      </c>
      <c r="P770" t="str">
        <v>Transferido</v>
      </c>
    </row>
    <row r="771">
      <c r="A771">
        <v>11</v>
      </c>
      <c r="B771">
        <v>45975</v>
      </c>
      <c r="C771" t="str">
        <v>cordao simples</v>
      </c>
      <c r="D771">
        <v>2</v>
      </c>
      <c r="E771" t="str">
        <v>Aleatorio</v>
      </c>
      <c r="G771">
        <v>1</v>
      </c>
      <c r="H771">
        <v>2</v>
      </c>
      <c r="I771">
        <v>5</v>
      </c>
      <c r="J771">
        <v>10</v>
      </c>
      <c r="K771" t="str">
        <v>cpf</v>
      </c>
      <c r="L771">
        <v>0.5</v>
      </c>
      <c r="M771">
        <v>8</v>
      </c>
      <c r="P771" t="str">
        <v>Transferido</v>
      </c>
    </row>
    <row r="772">
      <c r="A772">
        <v>11</v>
      </c>
      <c r="B772">
        <v>45975</v>
      </c>
      <c r="C772" t="str">
        <v>kit 10 jogos ps2</v>
      </c>
      <c r="D772">
        <v>1</v>
      </c>
      <c r="E772" t="str">
        <v>251114QWQKY6H0</v>
      </c>
      <c r="G772">
        <v>7</v>
      </c>
      <c r="H772">
        <v>7</v>
      </c>
      <c r="I772">
        <v>37.24</v>
      </c>
      <c r="J772">
        <v>37.24</v>
      </c>
      <c r="K772" t="str">
        <v>cpf</v>
      </c>
      <c r="L772" t="str">
        <v/>
      </c>
      <c r="M772">
        <v>30.240000000000002</v>
      </c>
      <c r="P772" t="str">
        <v>transferido</v>
      </c>
    </row>
    <row r="773">
      <c r="A773">
        <v>11</v>
      </c>
      <c r="B773">
        <v>45975</v>
      </c>
      <c r="C773" t="str">
        <v>Cheirinho para Carro Harts by Hungria</v>
      </c>
      <c r="D773">
        <v>1</v>
      </c>
      <c r="E773" t="str">
        <v>251113MACT2XDG</v>
      </c>
      <c r="G773">
        <v>7.5</v>
      </c>
      <c r="H773">
        <v>7.5</v>
      </c>
      <c r="I773">
        <v>14.74</v>
      </c>
      <c r="J773">
        <v>14.74</v>
      </c>
      <c r="K773" t="str">
        <v>cpf</v>
      </c>
      <c r="L773" t="str">
        <v/>
      </c>
      <c r="M773">
        <v>7.24</v>
      </c>
      <c r="P773" t="str">
        <v>transferido</v>
      </c>
    </row>
    <row r="774">
      <c r="A774">
        <v>11</v>
      </c>
      <c r="B774">
        <v>45975</v>
      </c>
      <c r="C774" t="str">
        <v>1 Par Alto Falante Evok 6x9 280rms</v>
      </c>
      <c r="D774">
        <v>1</v>
      </c>
      <c r="E774" t="str">
        <v>251110C53YC34V</v>
      </c>
      <c r="G774">
        <v>0</v>
      </c>
      <c r="H774">
        <v>0</v>
      </c>
      <c r="I774">
        <v>42</v>
      </c>
      <c r="J774">
        <v>42</v>
      </c>
      <c r="K774" t="str">
        <v>cpf</v>
      </c>
      <c r="L774" t="str">
        <v/>
      </c>
      <c r="M774">
        <v>42</v>
      </c>
      <c r="P774" t="str">
        <v>Transferido</v>
      </c>
    </row>
    <row r="775">
      <c r="A775">
        <v>11</v>
      </c>
      <c r="B775">
        <v>45976</v>
      </c>
      <c r="C775" t="str">
        <v>bolinha de arminha</v>
      </c>
      <c r="D775">
        <v>1</v>
      </c>
      <c r="E775" t="str">
        <v>Aleatorio</v>
      </c>
      <c r="G775">
        <v>5</v>
      </c>
      <c r="H775">
        <v>5</v>
      </c>
      <c r="I775">
        <v>20</v>
      </c>
      <c r="J775">
        <v>20</v>
      </c>
      <c r="K775" t="str">
        <v>cpf</v>
      </c>
      <c r="L775">
        <v>0.5</v>
      </c>
      <c r="M775">
        <v>15</v>
      </c>
      <c r="P775" t="str">
        <v>Transferido</v>
      </c>
    </row>
    <row r="776">
      <c r="A776">
        <v>11</v>
      </c>
      <c r="B776">
        <v>45977</v>
      </c>
      <c r="C776" t="str">
        <v>Formatação</v>
      </c>
      <c r="D776">
        <v>1</v>
      </c>
      <c r="E776" t="str">
        <v>geraldo</v>
      </c>
      <c r="G776">
        <v>0</v>
      </c>
      <c r="H776">
        <v>0</v>
      </c>
      <c r="I776">
        <v>50</v>
      </c>
      <c r="J776">
        <v>50</v>
      </c>
      <c r="K776" t="str">
        <v>cpf</v>
      </c>
      <c r="L776">
        <v>0.8</v>
      </c>
      <c r="M776">
        <v>50</v>
      </c>
      <c r="P776" t="str">
        <v>Transferido</v>
      </c>
    </row>
    <row r="777">
      <c r="A777">
        <v>11</v>
      </c>
      <c r="B777">
        <v>45977</v>
      </c>
      <c r="C777" t="str">
        <v>placa de rede</v>
      </c>
      <c r="D777">
        <v>1</v>
      </c>
      <c r="E777" t="str">
        <v>geraldo</v>
      </c>
      <c r="G777">
        <v>1</v>
      </c>
      <c r="H777">
        <v>1</v>
      </c>
      <c r="I777">
        <v>50</v>
      </c>
      <c r="J777">
        <v>50</v>
      </c>
      <c r="K777" t="str">
        <v>cpf</v>
      </c>
      <c r="L777" t="str">
        <v/>
      </c>
      <c r="M777">
        <v>49</v>
      </c>
      <c r="P777" t="str">
        <v>Transferido</v>
      </c>
    </row>
    <row r="778">
      <c r="A778">
        <v>11</v>
      </c>
      <c r="B778">
        <v>45978</v>
      </c>
      <c r="C778" t="str">
        <v>moden tplink</v>
      </c>
      <c r="D778">
        <v>1</v>
      </c>
      <c r="E778" t="str">
        <v>Aleatorio</v>
      </c>
      <c r="G778">
        <v>1</v>
      </c>
      <c r="H778">
        <v>1</v>
      </c>
      <c r="I778">
        <v>100</v>
      </c>
      <c r="J778">
        <v>100</v>
      </c>
      <c r="K778" t="str">
        <v>cpf</v>
      </c>
      <c r="L778">
        <v>0.5</v>
      </c>
      <c r="M778">
        <v>99</v>
      </c>
      <c r="P778" t="str">
        <v>Transferido</v>
      </c>
    </row>
    <row r="779">
      <c r="A779">
        <v>11</v>
      </c>
      <c r="B779">
        <v>45978</v>
      </c>
      <c r="C779" t="str">
        <v>cabo iphonelaranja</v>
      </c>
      <c r="D779">
        <v>1</v>
      </c>
      <c r="E779" t="str">
        <v>Aleatorio</v>
      </c>
      <c r="G779">
        <v>4</v>
      </c>
      <c r="H779">
        <v>4</v>
      </c>
      <c r="I779">
        <v>15</v>
      </c>
      <c r="J779">
        <v>15</v>
      </c>
      <c r="K779" t="str">
        <v>cpf</v>
      </c>
      <c r="L779" t="str">
        <v/>
      </c>
      <c r="M779">
        <v>11</v>
      </c>
      <c r="P779" t="str">
        <v>Transferido</v>
      </c>
    </row>
    <row r="780">
      <c r="A780">
        <v>11</v>
      </c>
      <c r="B780">
        <v>45978</v>
      </c>
      <c r="C780" t="str">
        <v xml:space="preserve">cabo de força ps2 </v>
      </c>
      <c r="D780">
        <v>1</v>
      </c>
      <c r="E780" t="str">
        <v>Aleatorio</v>
      </c>
      <c r="G780">
        <v>5</v>
      </c>
      <c r="H780">
        <v>5</v>
      </c>
      <c r="I780">
        <v>15</v>
      </c>
      <c r="J780">
        <v>15</v>
      </c>
      <c r="K780" t="str">
        <v>cpf</v>
      </c>
      <c r="L780" t="str">
        <v/>
      </c>
      <c r="M780">
        <v>10</v>
      </c>
      <c r="P780" t="str">
        <v>Transferido</v>
      </c>
    </row>
    <row r="781">
      <c r="A781">
        <v>11</v>
      </c>
      <c r="B781">
        <v>45979</v>
      </c>
      <c r="C781" t="str">
        <v>Jogos ps2 leo</v>
      </c>
      <c r="D781">
        <v>3</v>
      </c>
      <c r="E781" t="str">
        <v>Aleatorio</v>
      </c>
      <c r="G781">
        <v>1</v>
      </c>
      <c r="H781">
        <v>3</v>
      </c>
      <c r="I781">
        <v>5</v>
      </c>
      <c r="J781">
        <v>15</v>
      </c>
      <c r="K781" t="str">
        <v>cpf</v>
      </c>
      <c r="L781" t="str">
        <v/>
      </c>
      <c r="M781">
        <v>12</v>
      </c>
      <c r="P781" t="str">
        <v>Transferido</v>
      </c>
    </row>
    <row r="782">
      <c r="A782">
        <v>11</v>
      </c>
      <c r="B782">
        <v>45980</v>
      </c>
      <c r="C782" t="str">
        <v>jogo de xbox</v>
      </c>
      <c r="D782">
        <v>2</v>
      </c>
      <c r="E782" t="str">
        <v>Aleatorio</v>
      </c>
      <c r="G782">
        <v>5</v>
      </c>
      <c r="H782">
        <v>10</v>
      </c>
      <c r="I782">
        <v>10</v>
      </c>
      <c r="J782">
        <v>20</v>
      </c>
      <c r="K782" t="str">
        <v>cpf</v>
      </c>
      <c r="L782" t="str">
        <v/>
      </c>
      <c r="M782">
        <v>10</v>
      </c>
      <c r="P782" t="str">
        <v>Transferido</v>
      </c>
    </row>
    <row r="783">
      <c r="A783">
        <v>11</v>
      </c>
      <c r="B783">
        <v>45980</v>
      </c>
      <c r="C783" t="str">
        <v xml:space="preserve">Mouse Wireless Recarregável Led Rgb 2.4 Ghz Sem Fio  </v>
      </c>
      <c r="D783">
        <v>1</v>
      </c>
      <c r="E783" t="str">
        <v>Aleatorio</v>
      </c>
      <c r="G783">
        <v>18</v>
      </c>
      <c r="H783">
        <v>18</v>
      </c>
      <c r="I783">
        <v>30</v>
      </c>
      <c r="J783">
        <v>30</v>
      </c>
      <c r="K783" t="str">
        <v>cpf</v>
      </c>
      <c r="L783" t="str">
        <v/>
      </c>
      <c r="M783">
        <v>12</v>
      </c>
      <c r="P783" t="str">
        <v>Transferido</v>
      </c>
    </row>
    <row r="784">
      <c r="A784">
        <v>11</v>
      </c>
      <c r="B784">
        <v>45980</v>
      </c>
      <c r="C784" t="str">
        <v>cordao simples</v>
      </c>
      <c r="D784">
        <v>1</v>
      </c>
      <c r="E784" t="str">
        <v>Aleatorio</v>
      </c>
      <c r="G784">
        <v>1</v>
      </c>
      <c r="H784">
        <v>1</v>
      </c>
      <c r="I784">
        <v>5</v>
      </c>
      <c r="J784">
        <v>5</v>
      </c>
      <c r="K784" t="str">
        <v>cpf</v>
      </c>
      <c r="L784" t="str">
        <v/>
      </c>
      <c r="M784">
        <v>4</v>
      </c>
      <c r="P784" t="str">
        <v>Transferido</v>
      </c>
    </row>
    <row r="785">
      <c r="A785">
        <v>11</v>
      </c>
      <c r="B785">
        <v>45980</v>
      </c>
      <c r="C785" t="str">
        <v>hd 320</v>
      </c>
      <c r="D785">
        <v>1</v>
      </c>
      <c r="E785" t="str">
        <v>paulinho</v>
      </c>
      <c r="G785">
        <v>1</v>
      </c>
      <c r="H785">
        <v>1</v>
      </c>
      <c r="I785">
        <v>50</v>
      </c>
      <c r="J785">
        <v>50</v>
      </c>
      <c r="K785" t="str">
        <v>cpf</v>
      </c>
      <c r="L785" t="str">
        <v/>
      </c>
      <c r="M785">
        <v>49</v>
      </c>
      <c r="P785" t="str">
        <v>Transferido</v>
      </c>
    </row>
    <row r="786">
      <c r="A786">
        <v>11</v>
      </c>
      <c r="B786">
        <v>45981</v>
      </c>
      <c r="C786" t="str">
        <v>cartinha de dinheiro</v>
      </c>
      <c r="D786">
        <v>3</v>
      </c>
      <c r="E786" t="str">
        <v>Aleatorio</v>
      </c>
      <c r="G786">
        <v>5</v>
      </c>
      <c r="H786">
        <v>15</v>
      </c>
      <c r="I786">
        <v>10</v>
      </c>
      <c r="J786">
        <v>30</v>
      </c>
      <c r="K786" t="str">
        <v>cpf</v>
      </c>
      <c r="L786" t="str">
        <v/>
      </c>
      <c r="M786">
        <v>15</v>
      </c>
      <c r="P786" t="str">
        <v>Transferido</v>
      </c>
    </row>
    <row r="787">
      <c r="A787">
        <v>11</v>
      </c>
      <c r="B787">
        <v>45981</v>
      </c>
      <c r="C787" t="str">
        <v>cabo iphone</v>
      </c>
      <c r="D787">
        <v>1</v>
      </c>
      <c r="E787" t="str">
        <v>Aleatorio</v>
      </c>
      <c r="G787">
        <v>5</v>
      </c>
      <c r="H787">
        <v>5</v>
      </c>
      <c r="I787">
        <v>10</v>
      </c>
      <c r="J787">
        <v>10</v>
      </c>
      <c r="K787" t="str">
        <v>cpf</v>
      </c>
      <c r="L787" t="str">
        <v/>
      </c>
      <c r="M787">
        <v>5</v>
      </c>
      <c r="P787" t="str">
        <v>Transferido</v>
      </c>
    </row>
    <row r="788">
      <c r="A788">
        <v>11</v>
      </c>
      <c r="B788">
        <v>45981</v>
      </c>
      <c r="C788" t="str">
        <v>brinquedo mordida</v>
      </c>
      <c r="D788">
        <v>1</v>
      </c>
      <c r="E788" t="str">
        <v>Aleatorio</v>
      </c>
      <c r="G788">
        <v>5</v>
      </c>
      <c r="H788">
        <v>5</v>
      </c>
      <c r="I788">
        <v>10</v>
      </c>
      <c r="J788">
        <v>10</v>
      </c>
      <c r="K788" t="str">
        <v>cpf</v>
      </c>
      <c r="L788" t="str">
        <v/>
      </c>
      <c r="M788">
        <v>5</v>
      </c>
      <c r="P788" t="str">
        <v>Transferido</v>
      </c>
    </row>
    <row r="789">
      <c r="A789">
        <v>11</v>
      </c>
      <c r="B789">
        <v>45981</v>
      </c>
      <c r="C789" t="str">
        <v>pelicula de privacidade</v>
      </c>
      <c r="D789">
        <v>2</v>
      </c>
      <c r="E789" t="str">
        <v>Aleatorio</v>
      </c>
      <c r="G789">
        <v>7.5</v>
      </c>
      <c r="H789">
        <v>15</v>
      </c>
      <c r="I789">
        <v>20</v>
      </c>
      <c r="J789">
        <v>40</v>
      </c>
      <c r="K789" t="str">
        <v>cpf</v>
      </c>
      <c r="L789" t="str">
        <v/>
      </c>
      <c r="M789">
        <v>25</v>
      </c>
      <c r="P789" t="str">
        <v>Transferido</v>
      </c>
    </row>
    <row r="790">
      <c r="A790">
        <v>11</v>
      </c>
      <c r="B790">
        <v>45981</v>
      </c>
      <c r="C790" t="str">
        <v>ssd 240gb</v>
      </c>
      <c r="D790">
        <v>1</v>
      </c>
      <c r="E790" t="str">
        <v>diego</v>
      </c>
      <c r="G790">
        <v>99.9</v>
      </c>
      <c r="H790">
        <v>99.9</v>
      </c>
      <c r="I790">
        <v>250</v>
      </c>
      <c r="J790">
        <v>250</v>
      </c>
      <c r="K790" t="str">
        <v>cpf</v>
      </c>
      <c r="L790" t="str">
        <v/>
      </c>
      <c r="M790">
        <v>150.1</v>
      </c>
      <c r="P790" t="str">
        <v>Transferido</v>
      </c>
    </row>
    <row r="791">
      <c r="A791">
        <v>11</v>
      </c>
      <c r="B791">
        <v>45981</v>
      </c>
      <c r="C791" t="str">
        <v>arvore de natal</v>
      </c>
      <c r="D791">
        <v>1</v>
      </c>
      <c r="E791" t="str">
        <v>paulinha</v>
      </c>
      <c r="G791">
        <v>5</v>
      </c>
      <c r="H791">
        <v>5</v>
      </c>
      <c r="I791">
        <v>10</v>
      </c>
      <c r="J791">
        <v>10</v>
      </c>
      <c r="K791" t="str">
        <v>cpf</v>
      </c>
      <c r="L791" t="str">
        <v/>
      </c>
      <c r="M791">
        <v>5</v>
      </c>
      <c r="P791" t="str">
        <v>Transferido</v>
      </c>
    </row>
    <row r="792">
      <c r="A792">
        <v>11</v>
      </c>
      <c r="B792">
        <v>45982</v>
      </c>
      <c r="C792" t="str">
        <v>bateria 2025 sony</v>
      </c>
      <c r="D792">
        <v>1</v>
      </c>
      <c r="E792" t="str">
        <v>Aleatorio</v>
      </c>
      <c r="G792">
        <v>5</v>
      </c>
      <c r="H792">
        <v>5</v>
      </c>
      <c r="I792">
        <v>10</v>
      </c>
      <c r="J792">
        <v>10</v>
      </c>
      <c r="K792" t="str">
        <v>cpf</v>
      </c>
      <c r="L792" t="str">
        <v/>
      </c>
      <c r="M792">
        <v>5</v>
      </c>
      <c r="P792" t="str">
        <v>Transferido</v>
      </c>
    </row>
    <row r="793">
      <c r="A793">
        <v>11</v>
      </c>
      <c r="B793">
        <v>45982</v>
      </c>
      <c r="C793" t="str">
        <v>boneco agua</v>
      </c>
      <c r="D793">
        <v>1</v>
      </c>
      <c r="E793" t="str">
        <v>danilo</v>
      </c>
      <c r="G793">
        <v>2</v>
      </c>
      <c r="H793">
        <v>2</v>
      </c>
      <c r="I793">
        <v>5</v>
      </c>
      <c r="J793">
        <v>5</v>
      </c>
      <c r="K793" t="str">
        <v>cpf</v>
      </c>
      <c r="L793" t="str">
        <v/>
      </c>
      <c r="M793">
        <v>3</v>
      </c>
      <c r="P793" t="str">
        <v>Transferido</v>
      </c>
    </row>
    <row r="794">
      <c r="A794">
        <v>11</v>
      </c>
      <c r="B794">
        <v>45983</v>
      </c>
      <c r="C794" t="str">
        <v>cabo hdmi 10m</v>
      </c>
      <c r="D794">
        <v>1</v>
      </c>
      <c r="E794" t="str">
        <v>Aleatorio</v>
      </c>
      <c r="G794">
        <v>25</v>
      </c>
      <c r="H794">
        <v>25</v>
      </c>
      <c r="I794">
        <v>50</v>
      </c>
      <c r="J794">
        <v>50</v>
      </c>
      <c r="K794" t="str">
        <v>cpf</v>
      </c>
      <c r="L794" t="str">
        <v/>
      </c>
      <c r="M794">
        <v>25</v>
      </c>
      <c r="P794" t="str">
        <v>Transferido</v>
      </c>
    </row>
    <row r="795">
      <c r="A795">
        <v>11</v>
      </c>
      <c r="B795">
        <v>45983</v>
      </c>
      <c r="C795" t="str">
        <v>Xiaomi bluetooth fones</v>
      </c>
      <c r="D795">
        <v>1</v>
      </c>
      <c r="E795" t="str">
        <v>Aleatorio</v>
      </c>
      <c r="G795">
        <v>23.1</v>
      </c>
      <c r="H795">
        <v>23.1</v>
      </c>
      <c r="I795">
        <v>50</v>
      </c>
      <c r="J795">
        <v>50</v>
      </c>
      <c r="K795" t="str">
        <v>cpf</v>
      </c>
      <c r="L795" t="str">
        <v/>
      </c>
      <c r="M795">
        <v>26.9</v>
      </c>
      <c r="P795" t="str">
        <v>Transferido</v>
      </c>
    </row>
    <row r="796">
      <c r="A796">
        <v>11</v>
      </c>
      <c r="B796">
        <v>45985</v>
      </c>
      <c r="C796" t="str">
        <v>impressao preta</v>
      </c>
      <c r="D796">
        <v>2</v>
      </c>
      <c r="E796" t="str">
        <v>Aleatorio</v>
      </c>
      <c r="G796">
        <v>0.07</v>
      </c>
      <c r="H796">
        <v>0.14</v>
      </c>
      <c r="I796">
        <v>1</v>
      </c>
      <c r="J796">
        <v>2</v>
      </c>
      <c r="K796" t="str">
        <v>cpf</v>
      </c>
      <c r="L796" t="str">
        <v/>
      </c>
      <c r="M796">
        <v>1.8599999999999999</v>
      </c>
      <c r="P796" t="str">
        <v>Transferido</v>
      </c>
    </row>
    <row r="797">
      <c r="A797">
        <v>11</v>
      </c>
      <c r="B797">
        <v>45985</v>
      </c>
      <c r="C797" t="str">
        <v>cabo iphonekingo</v>
      </c>
      <c r="D797">
        <v>1</v>
      </c>
      <c r="E797" t="str">
        <v>Aleatorio</v>
      </c>
      <c r="G797">
        <v>7.5</v>
      </c>
      <c r="H797">
        <v>7.5</v>
      </c>
      <c r="I797">
        <v>20</v>
      </c>
      <c r="J797">
        <v>20</v>
      </c>
      <c r="K797" t="str">
        <v>cpf</v>
      </c>
      <c r="L797" t="str">
        <v/>
      </c>
      <c r="M797">
        <v>12.5</v>
      </c>
      <c r="P797" t="str">
        <v>Transferido</v>
      </c>
    </row>
    <row r="798">
      <c r="A798">
        <v>11</v>
      </c>
      <c r="B798">
        <v>45985</v>
      </c>
      <c r="C798" t="str">
        <v>Pisca pisca vermelho 100 leds</v>
      </c>
      <c r="D798">
        <v>1</v>
      </c>
      <c r="E798" t="str">
        <v>remedio</v>
      </c>
      <c r="G798">
        <v>8</v>
      </c>
      <c r="H798">
        <v>8</v>
      </c>
      <c r="I798">
        <v>20</v>
      </c>
      <c r="J798">
        <v>20</v>
      </c>
      <c r="K798" t="str">
        <v>cpf</v>
      </c>
      <c r="L798" t="str">
        <v/>
      </c>
      <c r="M798">
        <v>12</v>
      </c>
      <c r="P798" t="str">
        <v>Transferido</v>
      </c>
    </row>
    <row r="799">
      <c r="A799">
        <v>11</v>
      </c>
      <c r="B799">
        <v>45985</v>
      </c>
      <c r="C799" t="str">
        <v>guirlanda verde/branca</v>
      </c>
      <c r="D799">
        <v>2</v>
      </c>
      <c r="E799" t="str">
        <v>remedio</v>
      </c>
      <c r="G799">
        <v>3</v>
      </c>
      <c r="H799">
        <v>6</v>
      </c>
      <c r="I799">
        <v>5</v>
      </c>
      <c r="J799">
        <v>10</v>
      </c>
      <c r="K799" t="str">
        <v>cpf</v>
      </c>
      <c r="L799" t="str">
        <v/>
      </c>
      <c r="M799">
        <v>4</v>
      </c>
      <c r="P799" t="str">
        <v>Transferido</v>
      </c>
    </row>
    <row r="800">
      <c r="A800">
        <v>11</v>
      </c>
      <c r="B800">
        <v>45985</v>
      </c>
      <c r="C800" t="str">
        <v>cabo tipo c</v>
      </c>
      <c r="D800">
        <v>1</v>
      </c>
      <c r="E800" t="str">
        <v>Aleatorio</v>
      </c>
      <c r="G800">
        <v>4</v>
      </c>
      <c r="H800">
        <v>4</v>
      </c>
      <c r="I800">
        <v>15</v>
      </c>
      <c r="J800">
        <v>15</v>
      </c>
      <c r="K800" t="str">
        <v>cpf</v>
      </c>
      <c r="L800" t="str">
        <v/>
      </c>
      <c r="M800">
        <v>11</v>
      </c>
      <c r="P800" t="str">
        <v>Transferido</v>
      </c>
    </row>
    <row r="801">
      <c r="A801">
        <v>11</v>
      </c>
      <c r="B801">
        <v>45986</v>
      </c>
      <c r="C801" t="str">
        <v xml:space="preserve">Mouse Wireless Recarregável Led Rgb 2.4 Ghz Sem Fio  </v>
      </c>
      <c r="D801">
        <v>1</v>
      </c>
      <c r="E801" t="str">
        <v>Aleatorio</v>
      </c>
      <c r="G801">
        <v>18</v>
      </c>
      <c r="H801">
        <v>18</v>
      </c>
      <c r="I801">
        <v>30</v>
      </c>
      <c r="J801">
        <v>30</v>
      </c>
      <c r="K801" t="str">
        <v>cpf</v>
      </c>
      <c r="L801" t="str">
        <v/>
      </c>
      <c r="M801">
        <v>12</v>
      </c>
      <c r="P801" t="str">
        <v>Transferido</v>
      </c>
    </row>
    <row r="802">
      <c r="A802">
        <v>11</v>
      </c>
      <c r="B802">
        <v>45986</v>
      </c>
      <c r="C802" t="str">
        <v>Pisca pisca colorido</v>
      </c>
      <c r="D802">
        <v>1</v>
      </c>
      <c r="E802" t="str">
        <v>paulinha</v>
      </c>
      <c r="G802">
        <v>8.5</v>
      </c>
      <c r="H802">
        <v>8.5</v>
      </c>
      <c r="I802">
        <v>20</v>
      </c>
      <c r="J802">
        <v>20</v>
      </c>
      <c r="K802" t="str">
        <v>cpf</v>
      </c>
      <c r="L802" t="str">
        <v/>
      </c>
      <c r="M802">
        <v>11.5</v>
      </c>
      <c r="P802" t="str">
        <v>Transferido</v>
      </c>
    </row>
    <row r="803">
      <c r="A803">
        <v>11</v>
      </c>
      <c r="B803">
        <v>45986</v>
      </c>
      <c r="C803" t="str">
        <v>guirlanda verde/branca</v>
      </c>
      <c r="D803">
        <v>2</v>
      </c>
      <c r="E803" t="str">
        <v>paulinha</v>
      </c>
      <c r="G803">
        <v>3</v>
      </c>
      <c r="H803">
        <v>6</v>
      </c>
      <c r="I803">
        <v>5</v>
      </c>
      <c r="J803">
        <v>10</v>
      </c>
      <c r="K803" t="str">
        <v>cpf</v>
      </c>
      <c r="L803" t="str">
        <v/>
      </c>
      <c r="M803">
        <v>4</v>
      </c>
      <c r="P803" t="str">
        <v>Transferido</v>
      </c>
    </row>
    <row r="804">
      <c r="A804">
        <v>11</v>
      </c>
      <c r="B804">
        <v>45986</v>
      </c>
      <c r="C804" t="str">
        <v>arminha de gel</v>
      </c>
      <c r="D804">
        <v>1</v>
      </c>
      <c r="E804" t="str">
        <v>day</v>
      </c>
      <c r="G804">
        <v>38</v>
      </c>
      <c r="H804">
        <v>38</v>
      </c>
      <c r="I804">
        <v>60</v>
      </c>
      <c r="J804">
        <v>60</v>
      </c>
      <c r="K804" t="str">
        <v>cpf</v>
      </c>
      <c r="L804" t="str">
        <v/>
      </c>
      <c r="M804">
        <v>22</v>
      </c>
      <c r="P804" t="str">
        <v>Transferido</v>
      </c>
    </row>
    <row r="805">
      <c r="A805">
        <v>11</v>
      </c>
      <c r="B805">
        <v>45986</v>
      </c>
      <c r="C805" t="str">
        <v>guirlanda verde/branca</v>
      </c>
      <c r="D805">
        <v>3</v>
      </c>
      <c r="E805" t="str">
        <v>paulinha</v>
      </c>
      <c r="G805">
        <v>3</v>
      </c>
      <c r="H805">
        <v>9</v>
      </c>
      <c r="I805">
        <v>6</v>
      </c>
      <c r="J805">
        <v>18</v>
      </c>
      <c r="K805" t="str">
        <v>cpf</v>
      </c>
      <c r="L805" t="str">
        <v/>
      </c>
      <c r="M805">
        <v>9</v>
      </c>
      <c r="P805" t="str">
        <v>Transferido</v>
      </c>
    </row>
    <row r="806">
      <c r="A806">
        <v>11</v>
      </c>
      <c r="B806">
        <v>45986</v>
      </c>
      <c r="C806" t="str">
        <v>Pisca pisca colorido</v>
      </c>
      <c r="D806">
        <v>1</v>
      </c>
      <c r="E806" t="str">
        <v>remedio</v>
      </c>
      <c r="G806">
        <v>8.5</v>
      </c>
      <c r="H806">
        <v>8.5</v>
      </c>
      <c r="I806">
        <v>20</v>
      </c>
      <c r="J806">
        <v>20</v>
      </c>
      <c r="K806" t="str">
        <v>cpf</v>
      </c>
      <c r="L806" t="str">
        <v/>
      </c>
      <c r="M806">
        <v>11.5</v>
      </c>
      <c r="P806" t="str">
        <v>Transferido</v>
      </c>
    </row>
    <row r="807">
      <c r="A807">
        <v>11</v>
      </c>
      <c r="B807">
        <v>45986</v>
      </c>
      <c r="C807" t="str">
        <v>guirlanda verde/branca</v>
      </c>
      <c r="D807">
        <v>2</v>
      </c>
      <c r="E807" t="str">
        <v>remedio</v>
      </c>
      <c r="G807">
        <v>3</v>
      </c>
      <c r="H807">
        <v>6</v>
      </c>
      <c r="I807">
        <v>5</v>
      </c>
      <c r="J807">
        <v>10</v>
      </c>
      <c r="K807" t="str">
        <v>cpf</v>
      </c>
      <c r="L807" t="str">
        <v/>
      </c>
      <c r="M807">
        <v>4</v>
      </c>
      <c r="P807" t="str">
        <v>Transferido</v>
      </c>
    </row>
    <row r="808">
      <c r="A808">
        <v>11</v>
      </c>
      <c r="B808">
        <v>45986</v>
      </c>
      <c r="C808" t="str">
        <v>Cheirinho para Carro Harts by Hungria</v>
      </c>
      <c r="D808">
        <v>1</v>
      </c>
      <c r="E808" t="str">
        <v>251125N6D00GHN</v>
      </c>
      <c r="G808">
        <v>7.5</v>
      </c>
      <c r="H808">
        <v>7.5</v>
      </c>
      <c r="I808">
        <v>13.8</v>
      </c>
      <c r="J808">
        <v>13.8</v>
      </c>
      <c r="K808" t="str">
        <v>cpf</v>
      </c>
      <c r="L808" t="str">
        <v/>
      </c>
      <c r="M808">
        <v>6.300000000000001</v>
      </c>
      <c r="P808" t="str">
        <v>Transferido</v>
      </c>
    </row>
    <row r="809">
      <c r="A809">
        <v>11</v>
      </c>
      <c r="B809">
        <v>45986</v>
      </c>
      <c r="C809" t="str">
        <v>Cheirinho para Carro Harts by Hungria</v>
      </c>
      <c r="D809">
        <v>1</v>
      </c>
      <c r="E809" t="str">
        <v>251126QTAS3SAR</v>
      </c>
      <c r="G809">
        <v>7.5</v>
      </c>
      <c r="H809">
        <v>7.5</v>
      </c>
      <c r="I809">
        <v>13.8</v>
      </c>
      <c r="J809">
        <v>13.8</v>
      </c>
      <c r="K809" t="str">
        <v>cpf</v>
      </c>
      <c r="L809" t="str">
        <v/>
      </c>
      <c r="M809">
        <v>6.300000000000001</v>
      </c>
      <c r="P809" t="str">
        <v>Transferido</v>
      </c>
    </row>
    <row r="810">
      <c r="A810">
        <v>11</v>
      </c>
      <c r="B810">
        <v>45987</v>
      </c>
      <c r="C810" t="str">
        <v>Kit 10 Jogos PS2</v>
      </c>
      <c r="D810">
        <v>1</v>
      </c>
      <c r="E810" t="str">
        <v>2511195SVS58WQ</v>
      </c>
      <c r="G810">
        <v>7</v>
      </c>
      <c r="H810">
        <v>7</v>
      </c>
      <c r="I810">
        <v>41</v>
      </c>
      <c r="J810">
        <v>41</v>
      </c>
      <c r="K810" t="str">
        <v>cpf</v>
      </c>
      <c r="L810" t="str">
        <v/>
      </c>
      <c r="M810">
        <v>34</v>
      </c>
      <c r="P810" t="str">
        <v>Transferido</v>
      </c>
    </row>
    <row r="811">
      <c r="A811">
        <v>11</v>
      </c>
      <c r="B811">
        <v>45987</v>
      </c>
      <c r="C811" t="str">
        <v>arminha de gel</v>
      </c>
      <c r="D811">
        <v>1</v>
      </c>
      <c r="E811" t="str">
        <v>day</v>
      </c>
      <c r="G811">
        <v>38</v>
      </c>
      <c r="H811">
        <v>38</v>
      </c>
      <c r="I811">
        <v>60</v>
      </c>
      <c r="J811">
        <v>60</v>
      </c>
      <c r="K811" t="str">
        <v>cpf</v>
      </c>
      <c r="L811" t="str">
        <v/>
      </c>
      <c r="M811">
        <v>22</v>
      </c>
      <c r="P811" t="str">
        <v>Transferido</v>
      </c>
    </row>
    <row r="812">
      <c r="A812">
        <v>11</v>
      </c>
      <c r="B812">
        <v>45987</v>
      </c>
      <c r="C812" t="str">
        <v>chip com recarga</v>
      </c>
      <c r="D812">
        <v>1</v>
      </c>
      <c r="E812" t="str">
        <v>Aleatorio</v>
      </c>
      <c r="G812">
        <v>18.5</v>
      </c>
      <c r="H812">
        <v>18.5</v>
      </c>
      <c r="I812">
        <v>30</v>
      </c>
      <c r="J812">
        <v>30</v>
      </c>
      <c r="K812" t="str">
        <v>cpf</v>
      </c>
      <c r="L812" t="str">
        <v/>
      </c>
      <c r="M812">
        <v>11.5</v>
      </c>
      <c r="P812" t="str">
        <v>Transferido</v>
      </c>
    </row>
    <row r="813">
      <c r="A813">
        <v>11</v>
      </c>
      <c r="B813">
        <v>45988</v>
      </c>
      <c r="C813" t="str">
        <v>cabo tipo c</v>
      </c>
      <c r="D813">
        <v>1</v>
      </c>
      <c r="E813" t="str">
        <v>Aleatorio</v>
      </c>
      <c r="G813">
        <v>4</v>
      </c>
      <c r="H813">
        <v>4</v>
      </c>
      <c r="I813">
        <v>10</v>
      </c>
      <c r="J813">
        <v>10</v>
      </c>
      <c r="K813" t="str">
        <v>cpf</v>
      </c>
      <c r="L813" t="str">
        <v/>
      </c>
      <c r="M813">
        <v>6</v>
      </c>
      <c r="P813" t="str">
        <v>Transferido</v>
      </c>
    </row>
    <row r="814">
      <c r="A814">
        <v>11</v>
      </c>
      <c r="B814">
        <v>45988</v>
      </c>
      <c r="C814" t="str">
        <v xml:space="preserve">cabo kingo tipo c </v>
      </c>
      <c r="D814">
        <v>1</v>
      </c>
      <c r="E814" t="str">
        <v>Aleatorio</v>
      </c>
      <c r="G814">
        <v>8</v>
      </c>
      <c r="H814">
        <v>8</v>
      </c>
      <c r="I814">
        <v>15</v>
      </c>
      <c r="J814">
        <v>15</v>
      </c>
      <c r="K814" t="str">
        <v>cpf</v>
      </c>
      <c r="L814" t="str">
        <v/>
      </c>
      <c r="M814">
        <v>7</v>
      </c>
      <c r="P814" t="str">
        <v>Transferido</v>
      </c>
    </row>
    <row r="815">
      <c r="A815">
        <v>11</v>
      </c>
      <c r="B815">
        <v>45988</v>
      </c>
      <c r="C815" t="str">
        <v>Gravação de musica</v>
      </c>
      <c r="D815">
        <v>1</v>
      </c>
      <c r="E815" t="str">
        <v>Aleatorio</v>
      </c>
      <c r="G815">
        <v>0</v>
      </c>
      <c r="H815">
        <v>0</v>
      </c>
      <c r="I815">
        <v>10</v>
      </c>
      <c r="J815">
        <v>10</v>
      </c>
      <c r="K815" t="str">
        <v>cpf</v>
      </c>
      <c r="L815" t="str">
        <v/>
      </c>
      <c r="M815">
        <v>10</v>
      </c>
      <c r="P815" t="str">
        <v>Transferido</v>
      </c>
    </row>
    <row r="816">
      <c r="A816">
        <v>11</v>
      </c>
      <c r="B816">
        <v>45988</v>
      </c>
      <c r="C816" t="str">
        <v>cabo extensor usb</v>
      </c>
      <c r="D816">
        <v>1</v>
      </c>
      <c r="E816" t="str">
        <v>sah</v>
      </c>
      <c r="G816">
        <v>5</v>
      </c>
      <c r="H816">
        <v>5</v>
      </c>
      <c r="I816">
        <v>15</v>
      </c>
      <c r="J816">
        <v>15</v>
      </c>
      <c r="K816" t="str">
        <v>cpf</v>
      </c>
      <c r="L816" t="str">
        <v/>
      </c>
      <c r="M816">
        <v>10</v>
      </c>
      <c r="P816" t="str">
        <v>Transferido</v>
      </c>
    </row>
    <row r="817">
      <c r="A817">
        <v>11</v>
      </c>
      <c r="B817">
        <v>45988</v>
      </c>
      <c r="C817" t="str">
        <v>Formatação</v>
      </c>
      <c r="D817">
        <v>1</v>
      </c>
      <c r="E817" t="str">
        <v>Aleatorio</v>
      </c>
      <c r="G817">
        <v>0</v>
      </c>
      <c r="H817">
        <v>0</v>
      </c>
      <c r="I817">
        <v>70</v>
      </c>
      <c r="J817">
        <v>70</v>
      </c>
      <c r="K817" t="str">
        <v>cpf</v>
      </c>
      <c r="L817" t="str">
        <v/>
      </c>
      <c r="M817">
        <v>70</v>
      </c>
      <c r="P817" t="str">
        <v>Transferido</v>
      </c>
    </row>
    <row r="818">
      <c r="A818">
        <v>11</v>
      </c>
      <c r="B818">
        <v>45988</v>
      </c>
      <c r="C818" t="str">
        <v>1 Par Alto Falante Evok 6x9 280rms</v>
      </c>
      <c r="D818">
        <v>1</v>
      </c>
      <c r="E818" t="str">
        <v>251127T0EUU1WM</v>
      </c>
      <c r="G818">
        <v>0</v>
      </c>
      <c r="H818">
        <v>0</v>
      </c>
      <c r="I818">
        <v>21</v>
      </c>
      <c r="J818">
        <v>21</v>
      </c>
      <c r="K818" t="str">
        <v>cpf</v>
      </c>
      <c r="L818" t="str">
        <v/>
      </c>
      <c r="M818">
        <v>21</v>
      </c>
      <c r="P818" t="str">
        <v>Transferido</v>
      </c>
    </row>
    <row r="819">
      <c r="A819">
        <v>11</v>
      </c>
      <c r="B819">
        <v>45988</v>
      </c>
      <c r="C819" t="str">
        <v>unitv v10</v>
      </c>
      <c r="D819">
        <v>1</v>
      </c>
      <c r="E819" t="str">
        <v>7550209518518535943</v>
      </c>
      <c r="G819">
        <v>275</v>
      </c>
      <c r="H819">
        <v>275</v>
      </c>
      <c r="I819">
        <v>352.88</v>
      </c>
      <c r="J819">
        <v>352.88</v>
      </c>
      <c r="K819" t="str">
        <v>cpf</v>
      </c>
      <c r="L819" t="str">
        <v/>
      </c>
      <c r="M819">
        <v>77.88</v>
      </c>
      <c r="P819" t="str">
        <v>Transferido</v>
      </c>
    </row>
    <row r="820">
      <c r="A820">
        <v>11</v>
      </c>
      <c r="B820">
        <v>45988</v>
      </c>
      <c r="C820" t="str">
        <v>pelicula 3d</v>
      </c>
      <c r="D820">
        <v>1</v>
      </c>
      <c r="E820" t="str">
        <v>Aleatorio</v>
      </c>
      <c r="G820">
        <v>3</v>
      </c>
      <c r="H820">
        <v>3</v>
      </c>
      <c r="I820">
        <v>15</v>
      </c>
      <c r="J820">
        <v>15</v>
      </c>
      <c r="K820" t="str">
        <v>cpf</v>
      </c>
      <c r="L820" t="str">
        <v/>
      </c>
      <c r="M820">
        <v>12</v>
      </c>
      <c r="P820" t="str">
        <v>Transferido</v>
      </c>
    </row>
    <row r="821">
      <c r="A821">
        <v>11</v>
      </c>
      <c r="B821">
        <v>45989</v>
      </c>
      <c r="C821" t="str">
        <v xml:space="preserve">cabo completo iphone </v>
      </c>
      <c r="D821">
        <v>1</v>
      </c>
      <c r="E821" t="str">
        <v>Aleatorio</v>
      </c>
      <c r="G821">
        <v>15</v>
      </c>
      <c r="H821">
        <v>15</v>
      </c>
      <c r="I821">
        <v>60</v>
      </c>
      <c r="J821">
        <v>60</v>
      </c>
      <c r="K821" t="str">
        <v>cpf</v>
      </c>
      <c r="L821" t="str">
        <v/>
      </c>
      <c r="M821">
        <v>45</v>
      </c>
      <c r="P821" t="str">
        <v>Transferido</v>
      </c>
    </row>
    <row r="822">
      <c r="A822">
        <v>11</v>
      </c>
      <c r="B822">
        <v>45990</v>
      </c>
      <c r="C822" t="str">
        <v>cabo v8</v>
      </c>
      <c r="D822">
        <v>1</v>
      </c>
      <c r="E822" t="str">
        <v>Aleatorio</v>
      </c>
      <c r="G822">
        <v>4</v>
      </c>
      <c r="H822">
        <v>4</v>
      </c>
      <c r="I822">
        <v>10</v>
      </c>
      <c r="J822">
        <v>10</v>
      </c>
      <c r="K822" t="str">
        <v>cpf</v>
      </c>
      <c r="L822" t="str">
        <v/>
      </c>
      <c r="M822">
        <v>6</v>
      </c>
      <c r="P822" t="str">
        <v>Transferido</v>
      </c>
    </row>
    <row r="823">
      <c r="A823">
        <v>12</v>
      </c>
      <c r="B823">
        <v>45992</v>
      </c>
      <c r="C823" t="str">
        <v>Jogos ps2 leo</v>
      </c>
      <c r="D823">
        <v>2</v>
      </c>
      <c r="E823" t="str">
        <v>Aleatorio</v>
      </c>
      <c r="G823">
        <v>1</v>
      </c>
      <c r="H823">
        <v>2</v>
      </c>
      <c r="I823">
        <v>5</v>
      </c>
      <c r="J823">
        <v>10</v>
      </c>
      <c r="K823" t="str">
        <v>cpf</v>
      </c>
      <c r="L823" t="str">
        <v/>
      </c>
      <c r="M823">
        <v>8</v>
      </c>
      <c r="P823" t="str">
        <v>Transferido</v>
      </c>
    </row>
    <row r="824">
      <c r="A824">
        <v>12</v>
      </c>
      <c r="B824">
        <v>45992</v>
      </c>
      <c r="C824" t="str">
        <v>Cabo de iphone</v>
      </c>
      <c r="D824">
        <v>1</v>
      </c>
      <c r="E824" t="str">
        <v>Aleatorio</v>
      </c>
      <c r="G824">
        <v>4</v>
      </c>
      <c r="H824">
        <v>4</v>
      </c>
      <c r="I824">
        <v>10</v>
      </c>
      <c r="J824">
        <v>10</v>
      </c>
      <c r="K824" t="str">
        <v>cpf</v>
      </c>
      <c r="L824" t="str">
        <v/>
      </c>
      <c r="M824">
        <v>6</v>
      </c>
      <c r="P824" t="str">
        <v>Transferido</v>
      </c>
    </row>
    <row r="825">
      <c r="A825">
        <v>12</v>
      </c>
      <c r="B825">
        <v>45992</v>
      </c>
      <c r="C825" t="str">
        <v xml:space="preserve">fone grande </v>
      </c>
      <c r="D825">
        <v>1</v>
      </c>
      <c r="E825" t="str">
        <v>Aleatorio</v>
      </c>
      <c r="G825">
        <v>20</v>
      </c>
      <c r="H825">
        <v>20</v>
      </c>
      <c r="I825">
        <v>40</v>
      </c>
      <c r="J825">
        <v>40</v>
      </c>
      <c r="K825" t="str">
        <v>cpf</v>
      </c>
      <c r="L825" t="str">
        <v/>
      </c>
      <c r="M825">
        <v>20</v>
      </c>
      <c r="P825" t="str">
        <v>Transferido</v>
      </c>
    </row>
    <row r="826">
      <c r="A826">
        <v>12</v>
      </c>
      <c r="B826">
        <v>45993</v>
      </c>
      <c r="C826" t="str">
        <v>impressao preta</v>
      </c>
      <c r="D826">
        <v>1</v>
      </c>
      <c r="E826" t="str">
        <v>samuel</v>
      </c>
      <c r="G826">
        <v>0.07</v>
      </c>
      <c r="H826">
        <v>0.07</v>
      </c>
      <c r="I826">
        <v>1</v>
      </c>
      <c r="J826">
        <v>1</v>
      </c>
      <c r="K826" t="str">
        <v>cpf</v>
      </c>
      <c r="L826" t="str">
        <v/>
      </c>
      <c r="M826">
        <v>0.9299999999999999</v>
      </c>
      <c r="P826" t="str">
        <v>Transferido</v>
      </c>
    </row>
    <row r="827">
      <c r="A827">
        <v>12</v>
      </c>
      <c r="B827">
        <v>45993</v>
      </c>
      <c r="C827" t="str">
        <v>pelicula de privacidade</v>
      </c>
      <c r="D827">
        <v>1</v>
      </c>
      <c r="E827" t="str">
        <v>Aleatorio</v>
      </c>
      <c r="G827">
        <v>7</v>
      </c>
      <c r="H827">
        <v>7</v>
      </c>
      <c r="I827">
        <v>20</v>
      </c>
      <c r="J827">
        <v>20</v>
      </c>
      <c r="K827" t="str">
        <v>cpf</v>
      </c>
      <c r="L827" t="str">
        <v/>
      </c>
      <c r="M827">
        <v>13</v>
      </c>
      <c r="P827" t="str">
        <v>Transferido</v>
      </c>
    </row>
    <row r="828">
      <c r="A828">
        <v>12</v>
      </c>
      <c r="B828">
        <v>45993</v>
      </c>
      <c r="C828" t="str">
        <v>luvinha de dedo</v>
      </c>
      <c r="D828">
        <v>1</v>
      </c>
      <c r="E828" t="str">
        <v>Aleatorio</v>
      </c>
      <c r="G828">
        <v>1</v>
      </c>
      <c r="H828">
        <v>1</v>
      </c>
      <c r="I828">
        <v>10</v>
      </c>
      <c r="J828">
        <v>10</v>
      </c>
      <c r="K828" t="str">
        <v>cpf</v>
      </c>
      <c r="L828" t="str">
        <v/>
      </c>
      <c r="M828">
        <v>9</v>
      </c>
      <c r="P828" t="str">
        <v>Transferido</v>
      </c>
    </row>
    <row r="829">
      <c r="A829">
        <v>12</v>
      </c>
      <c r="B829">
        <v>45993</v>
      </c>
      <c r="C829" t="str">
        <v>impressao preta</v>
      </c>
      <c r="D829">
        <v>1</v>
      </c>
      <c r="E829" t="str">
        <v>Aleatorio</v>
      </c>
      <c r="G829">
        <v>0.07</v>
      </c>
      <c r="H829">
        <v>0.07</v>
      </c>
      <c r="I829">
        <v>1</v>
      </c>
      <c r="J829">
        <v>1</v>
      </c>
      <c r="K829" t="str">
        <v>cpf</v>
      </c>
      <c r="L829" t="str">
        <v/>
      </c>
      <c r="M829">
        <v>0.9299999999999999</v>
      </c>
      <c r="P829" t="str">
        <v>Transferido</v>
      </c>
    </row>
    <row r="830">
      <c r="A830">
        <v>12</v>
      </c>
      <c r="B830">
        <v>45993</v>
      </c>
      <c r="C830" t="str">
        <v>jogo de xbox</v>
      </c>
      <c r="D830">
        <v>1</v>
      </c>
      <c r="E830" t="str">
        <v>Aleatorio</v>
      </c>
      <c r="G830">
        <v>5</v>
      </c>
      <c r="H830">
        <v>5</v>
      </c>
      <c r="I830">
        <v>10</v>
      </c>
      <c r="J830">
        <v>10</v>
      </c>
      <c r="K830" t="str">
        <v>cpf</v>
      </c>
      <c r="L830" t="str">
        <v/>
      </c>
      <c r="M830">
        <v>5</v>
      </c>
      <c r="P830" t="str">
        <v>Transferido</v>
      </c>
    </row>
    <row r="831">
      <c r="A831">
        <v>12</v>
      </c>
      <c r="B831">
        <v>45994</v>
      </c>
      <c r="C831" t="str">
        <v>arvore de natal M</v>
      </c>
      <c r="D831">
        <v>1</v>
      </c>
      <c r="E831" t="str">
        <v>Aleatorio</v>
      </c>
      <c r="G831">
        <v>18</v>
      </c>
      <c r="H831">
        <v>18</v>
      </c>
      <c r="I831">
        <v>30</v>
      </c>
      <c r="J831">
        <v>30</v>
      </c>
      <c r="K831" t="str">
        <v>cpf</v>
      </c>
      <c r="L831" t="str">
        <v/>
      </c>
      <c r="M831">
        <v>12</v>
      </c>
      <c r="P831" t="str">
        <v>Transferido</v>
      </c>
    </row>
    <row r="832">
      <c r="A832">
        <v>12</v>
      </c>
      <c r="B832">
        <v>45994</v>
      </c>
      <c r="C832" t="str">
        <v>arminha de gel</v>
      </c>
      <c r="D832">
        <v>1</v>
      </c>
      <c r="E832" t="str">
        <v>day</v>
      </c>
      <c r="G832">
        <v>38</v>
      </c>
      <c r="H832">
        <v>38</v>
      </c>
      <c r="I832">
        <v>60</v>
      </c>
      <c r="J832">
        <v>60</v>
      </c>
      <c r="K832" t="str">
        <v>cpf</v>
      </c>
      <c r="L832" t="str">
        <v/>
      </c>
      <c r="M832">
        <v>22</v>
      </c>
      <c r="P832" t="str">
        <v>Transferido</v>
      </c>
    </row>
    <row r="833">
      <c r="A833">
        <v>12</v>
      </c>
      <c r="B833">
        <v>45994</v>
      </c>
      <c r="C833" t="str">
        <v>uno</v>
      </c>
      <c r="D833">
        <v>1</v>
      </c>
      <c r="E833" t="str">
        <v>day</v>
      </c>
      <c r="G833">
        <v>6</v>
      </c>
      <c r="H833">
        <v>6</v>
      </c>
      <c r="I833">
        <v>15</v>
      </c>
      <c r="J833">
        <v>15</v>
      </c>
      <c r="K833" t="str">
        <v>cpf</v>
      </c>
      <c r="L833" t="str">
        <v/>
      </c>
      <c r="M833">
        <v>9</v>
      </c>
      <c r="P833" t="str">
        <v>Transferido</v>
      </c>
    </row>
    <row r="834">
      <c r="A834">
        <v>12</v>
      </c>
      <c r="B834">
        <v>45994</v>
      </c>
      <c r="C834" t="str">
        <v>jogo de xbox</v>
      </c>
      <c r="D834">
        <v>2</v>
      </c>
      <c r="E834" t="str">
        <v>Aleatorio</v>
      </c>
      <c r="G834">
        <v>5</v>
      </c>
      <c r="H834">
        <v>10</v>
      </c>
      <c r="I834">
        <v>10</v>
      </c>
      <c r="J834">
        <v>20</v>
      </c>
      <c r="K834" t="str">
        <v>cpf</v>
      </c>
      <c r="L834" t="str">
        <v/>
      </c>
      <c r="M834">
        <v>10</v>
      </c>
      <c r="P834" t="str">
        <v>Transferido</v>
      </c>
    </row>
    <row r="835">
      <c r="A835">
        <v>12</v>
      </c>
      <c r="B835">
        <v>45994</v>
      </c>
      <c r="C835" t="str">
        <v>unitv v10</v>
      </c>
      <c r="D835">
        <v>1</v>
      </c>
      <c r="E835" t="str">
        <v>eliane</v>
      </c>
      <c r="G835">
        <v>280</v>
      </c>
      <c r="H835">
        <v>280</v>
      </c>
      <c r="I835">
        <v>350</v>
      </c>
      <c r="J835">
        <v>350</v>
      </c>
      <c r="K835" t="str">
        <v>cpf</v>
      </c>
      <c r="L835" t="str">
        <v/>
      </c>
      <c r="M835">
        <v>70</v>
      </c>
      <c r="P835" t="str">
        <v>Transferido</v>
      </c>
    </row>
    <row r="836">
      <c r="A836">
        <v>12</v>
      </c>
      <c r="B836">
        <v>45994</v>
      </c>
      <c r="C836" t="str">
        <v>Controle Com Fio Compatível Com Playstation Ps2 Cor Preto</v>
      </c>
      <c r="D836">
        <v>1</v>
      </c>
      <c r="E836" t="str">
        <v>2512016D13CT6U</v>
      </c>
      <c r="G836">
        <v>10</v>
      </c>
      <c r="H836">
        <v>10</v>
      </c>
      <c r="I836">
        <v>14</v>
      </c>
      <c r="J836">
        <v>14</v>
      </c>
      <c r="K836" t="str">
        <v>cpf</v>
      </c>
      <c r="L836" t="str">
        <v/>
      </c>
      <c r="M836">
        <v>4</v>
      </c>
      <c r="P836" t="str">
        <v>Transferido</v>
      </c>
    </row>
    <row r="837">
      <c r="A837">
        <v>12</v>
      </c>
      <c r="B837">
        <v>45994</v>
      </c>
      <c r="C837" t="str">
        <v>1 Par Alto 1 Par Alto Falante Evok 6x9 280rms</v>
      </c>
      <c r="D837">
        <v>2</v>
      </c>
      <c r="E837" t="str">
        <v>251204E2WQ3CR3</v>
      </c>
      <c r="G837" t="str">
        <v>0</v>
      </c>
      <c r="H837">
        <v>0</v>
      </c>
      <c r="I837">
        <v>42</v>
      </c>
      <c r="J837">
        <v>84</v>
      </c>
      <c r="M837">
        <v>84</v>
      </c>
      <c r="P837" t="str">
        <v>Transferido</v>
      </c>
    </row>
    <row r="838">
      <c r="A838">
        <v>12</v>
      </c>
      <c r="B838">
        <v>45994</v>
      </c>
      <c r="C838" t="str">
        <v>1 Par Alto 1 Par Alto Falante Evok 6x9 280rms</v>
      </c>
      <c r="D838">
        <v>1</v>
      </c>
      <c r="E838" t="str">
        <v>25112819EYDS0J</v>
      </c>
      <c r="G838" t="str">
        <v>0</v>
      </c>
      <c r="H838">
        <v>0</v>
      </c>
      <c r="I838">
        <v>21</v>
      </c>
      <c r="J838">
        <v>21</v>
      </c>
      <c r="M838">
        <v>21</v>
      </c>
      <c r="P838" t="str">
        <v>Transferido</v>
      </c>
    </row>
    <row r="839">
      <c r="A839">
        <v>12</v>
      </c>
      <c r="B839">
        <v>45998</v>
      </c>
      <c r="C839" t="str">
        <v>kit 10 jogos ps2</v>
      </c>
      <c r="D839">
        <v>1</v>
      </c>
      <c r="E839" t="str">
        <v>251208S746WPVS</v>
      </c>
      <c r="G839">
        <v>7</v>
      </c>
      <c r="H839">
        <v>7</v>
      </c>
      <c r="I839">
        <v>37.24</v>
      </c>
      <c r="J839">
        <v>37.24</v>
      </c>
      <c r="K839" t="str">
        <v>cpf</v>
      </c>
      <c r="L839" t="str">
        <v/>
      </c>
      <c r="M839">
        <v>30.240000000000002</v>
      </c>
      <c r="P839" t="str">
        <v>Transferido</v>
      </c>
    </row>
    <row r="840">
      <c r="A840">
        <v>12</v>
      </c>
      <c r="B840">
        <v>45998</v>
      </c>
      <c r="C840" t="str">
        <v>1 Par Alto 1 Par Alto Falante Evok 6x9 280rms</v>
      </c>
      <c r="D840">
        <v>1</v>
      </c>
      <c r="E840" t="str">
        <v>251208TBTU0JQX</v>
      </c>
      <c r="G840" t="str">
        <v>0</v>
      </c>
      <c r="H840">
        <v>0</v>
      </c>
      <c r="I840">
        <v>9</v>
      </c>
      <c r="J840">
        <v>9</v>
      </c>
      <c r="K840" t="str">
        <v>cpf</v>
      </c>
      <c r="L840" t="str">
        <v/>
      </c>
      <c r="M840">
        <v>9</v>
      </c>
      <c r="P840" t="str">
        <v>Transferido</v>
      </c>
    </row>
    <row r="841">
      <c r="A841">
        <v>12</v>
      </c>
      <c r="B841">
        <v>45998</v>
      </c>
      <c r="C841" t="str">
        <v>kit 10 jogos ps2</v>
      </c>
      <c r="D841">
        <v>1</v>
      </c>
      <c r="E841" t="str">
        <v>251208RNR5ABPX</v>
      </c>
      <c r="G841">
        <v>7</v>
      </c>
      <c r="H841">
        <v>7</v>
      </c>
      <c r="I841">
        <v>37.24</v>
      </c>
      <c r="J841">
        <v>37.24</v>
      </c>
      <c r="K841" t="str">
        <v>cpf</v>
      </c>
      <c r="L841" t="str">
        <v/>
      </c>
      <c r="M841">
        <v>30.240000000000002</v>
      </c>
      <c r="P841" t="str">
        <v>Transferido</v>
      </c>
    </row>
    <row r="842">
      <c r="A842">
        <v>12</v>
      </c>
      <c r="B842">
        <v>45998</v>
      </c>
      <c r="C842" t="str">
        <v>kit 10 jogos ps2</v>
      </c>
      <c r="D842">
        <v>1</v>
      </c>
      <c r="E842" t="str">
        <v>251206KWK4SX80</v>
      </c>
      <c r="G842">
        <v>7</v>
      </c>
      <c r="H842">
        <v>7</v>
      </c>
      <c r="I842">
        <v>37.24</v>
      </c>
      <c r="J842">
        <v>37.24</v>
      </c>
      <c r="K842" t="str">
        <v>cpf</v>
      </c>
      <c r="L842" t="str">
        <v/>
      </c>
      <c r="M842">
        <v>30.240000000000002</v>
      </c>
      <c r="P842" t="str">
        <v>Transferido</v>
      </c>
    </row>
    <row r="843">
      <c r="A843">
        <v>12</v>
      </c>
      <c r="B843">
        <v>45998</v>
      </c>
      <c r="C843" t="str">
        <v>kit 10 jogos ps2</v>
      </c>
      <c r="D843">
        <v>1</v>
      </c>
      <c r="E843" t="str">
        <v>251205JU4D091G</v>
      </c>
      <c r="G843">
        <v>7</v>
      </c>
      <c r="H843">
        <v>7</v>
      </c>
      <c r="I843">
        <v>37.24</v>
      </c>
      <c r="J843">
        <v>37.24</v>
      </c>
      <c r="K843" t="str">
        <v>cpf</v>
      </c>
      <c r="L843" t="str">
        <v/>
      </c>
      <c r="M843">
        <v>30.240000000000002</v>
      </c>
      <c r="P843" t="str">
        <v>Transferido</v>
      </c>
    </row>
    <row r="844">
      <c r="A844">
        <v>12</v>
      </c>
      <c r="B844">
        <v>45998</v>
      </c>
      <c r="C844" t="str">
        <v>1 Par Alto 1 Par Alto Falante Evok 6x9 280rms</v>
      </c>
      <c r="D844">
        <v>1</v>
      </c>
      <c r="E844" t="str">
        <v>251127T0EUU1WM</v>
      </c>
      <c r="G844" t="str">
        <v>0</v>
      </c>
      <c r="H844">
        <v>0</v>
      </c>
      <c r="I844">
        <v>21</v>
      </c>
      <c r="J844">
        <v>21</v>
      </c>
      <c r="K844" t="str">
        <v>cpf</v>
      </c>
      <c r="L844" t="str">
        <v/>
      </c>
      <c r="M844">
        <v>21</v>
      </c>
      <c r="P844" t="str">
        <v>Transferido</v>
      </c>
    </row>
    <row r="845">
      <c r="A845">
        <v>12</v>
      </c>
      <c r="B845">
        <v>45999</v>
      </c>
      <c r="C845" t="str">
        <v>Copo Térmico Cerveja</v>
      </c>
      <c r="D845">
        <v>1</v>
      </c>
      <c r="E845" t="str">
        <v>25112811QMV818</v>
      </c>
      <c r="G845">
        <v>19</v>
      </c>
      <c r="H845">
        <v>19</v>
      </c>
      <c r="I845">
        <v>29.74</v>
      </c>
      <c r="J845">
        <v>29.74</v>
      </c>
      <c r="K845" t="str">
        <v>cpf</v>
      </c>
      <c r="L845" t="str">
        <v/>
      </c>
      <c r="M845">
        <v>10.739999999999998</v>
      </c>
      <c r="P845" t="str">
        <v>Transferido</v>
      </c>
    </row>
    <row r="846">
      <c r="A846">
        <v>12</v>
      </c>
      <c r="B846">
        <v>45999</v>
      </c>
      <c r="C846" t="str">
        <v>Memory Card Opl</v>
      </c>
      <c r="D846">
        <v>1</v>
      </c>
      <c r="E846" t="str">
        <v>251204E6UDR503</v>
      </c>
      <c r="G846">
        <v>18</v>
      </c>
      <c r="H846">
        <v>18</v>
      </c>
      <c r="I846">
        <v>22.24</v>
      </c>
      <c r="J846">
        <v>22.24</v>
      </c>
      <c r="K846" t="str">
        <v>cpf</v>
      </c>
      <c r="L846" t="str">
        <v/>
      </c>
      <c r="M846">
        <v>4.239999999999998</v>
      </c>
      <c r="P846" t="str">
        <v>Transferido</v>
      </c>
    </row>
    <row r="847">
      <c r="A847">
        <v>12</v>
      </c>
      <c r="B847">
        <v>45999</v>
      </c>
      <c r="C847" t="str">
        <v>Memory Card Opl</v>
      </c>
      <c r="D847">
        <v>1</v>
      </c>
      <c r="E847" t="str">
        <v>251204EPGA4ETC</v>
      </c>
      <c r="G847">
        <v>18</v>
      </c>
      <c r="H847">
        <v>18</v>
      </c>
      <c r="I847">
        <v>29.74</v>
      </c>
      <c r="J847">
        <v>29.74</v>
      </c>
      <c r="K847" t="str">
        <v>cpf</v>
      </c>
      <c r="L847" t="str">
        <v/>
      </c>
      <c r="M847">
        <v>11.739999999999998</v>
      </c>
      <c r="P847" t="str">
        <v>Transferido</v>
      </c>
    </row>
    <row r="848">
      <c r="A848">
        <v>12</v>
      </c>
      <c r="B848">
        <v>45999</v>
      </c>
      <c r="C848" t="str">
        <v>Cheirinho para Carro Harts by Hungria</v>
      </c>
      <c r="D848">
        <v>1</v>
      </c>
      <c r="E848" t="str">
        <v>251205GCHYG20G</v>
      </c>
      <c r="G848">
        <v>7.5</v>
      </c>
      <c r="H848">
        <v>7.5</v>
      </c>
      <c r="I848">
        <v>13.8</v>
      </c>
      <c r="J848">
        <v>13.8</v>
      </c>
      <c r="K848" t="str">
        <v>cpf</v>
      </c>
      <c r="L848" t="str">
        <v/>
      </c>
      <c r="M848">
        <v>6.300000000000001</v>
      </c>
      <c r="P848" t="str">
        <v>Transferido</v>
      </c>
    </row>
    <row r="849">
      <c r="A849">
        <v>12</v>
      </c>
      <c r="B849">
        <v>45999</v>
      </c>
      <c r="C849" t="str">
        <v>Par Alto Falante Snake Pro ESV320 6 Polegada 320W RMS 4 Ohms</v>
      </c>
      <c r="D849">
        <v>1</v>
      </c>
      <c r="E849" t="str">
        <v>251205HE7YTHM6</v>
      </c>
      <c r="G849">
        <v>0</v>
      </c>
      <c r="H849">
        <v>0</v>
      </c>
      <c r="I849">
        <v>21</v>
      </c>
      <c r="J849">
        <v>21</v>
      </c>
      <c r="K849" t="str">
        <v>cpf</v>
      </c>
      <c r="L849" t="str">
        <v/>
      </c>
      <c r="M849">
        <v>21</v>
      </c>
      <c r="P849" t="str">
        <v>Transferido</v>
      </c>
    </row>
    <row r="850">
      <c r="A850">
        <v>12</v>
      </c>
      <c r="B850">
        <v>45999</v>
      </c>
      <c r="C850" t="str">
        <v>Mini Máquina De Costura Manual Portátil De Mão Tecido</v>
      </c>
      <c r="D850">
        <v>1</v>
      </c>
      <c r="E850" t="str">
        <v>251208SMPRG11A</v>
      </c>
      <c r="G850">
        <v>7.5</v>
      </c>
      <c r="H850">
        <v>7.5</v>
      </c>
      <c r="I850">
        <v>15.13</v>
      </c>
      <c r="J850">
        <v>15.13</v>
      </c>
      <c r="K850" t="str">
        <v>cpf</v>
      </c>
      <c r="L850" t="str">
        <v/>
      </c>
      <c r="M850">
        <v>7.630000000000001</v>
      </c>
      <c r="P850" t="str">
        <v>Transferido</v>
      </c>
    </row>
    <row r="851">
      <c r="A851">
        <v>12</v>
      </c>
      <c r="B851">
        <v>45999</v>
      </c>
      <c r="C851" t="str">
        <v>Cheirinho para Carro Harts by Hungria</v>
      </c>
      <c r="D851">
        <v>1</v>
      </c>
      <c r="E851" t="str">
        <v>251208R3JYP1TD</v>
      </c>
      <c r="G851">
        <v>7.5</v>
      </c>
      <c r="H851">
        <v>7.5</v>
      </c>
      <c r="I851">
        <v>13.8</v>
      </c>
      <c r="J851">
        <v>13.8</v>
      </c>
      <c r="K851" t="str">
        <v>cpf</v>
      </c>
      <c r="L851" t="str">
        <v/>
      </c>
      <c r="M851">
        <v>6.300000000000001</v>
      </c>
      <c r="P851" t="str">
        <v>Transferido</v>
      </c>
    </row>
    <row r="852">
      <c r="A852">
        <v>12</v>
      </c>
      <c r="B852">
        <v>46000</v>
      </c>
      <c r="C852" t="str">
        <v>Protetor De Rg</v>
      </c>
      <c r="D852">
        <v>1</v>
      </c>
      <c r="E852" t="str">
        <v>251207QQBN0Q1H</v>
      </c>
      <c r="G852">
        <v>3</v>
      </c>
      <c r="H852">
        <v>3</v>
      </c>
      <c r="I852">
        <v>4.43</v>
      </c>
      <c r="J852">
        <v>4.43</v>
      </c>
      <c r="K852" t="str">
        <v>cpf</v>
      </c>
      <c r="L852" t="str">
        <v/>
      </c>
      <c r="M852">
        <v>1.4299999999999997</v>
      </c>
      <c r="P852" t="str">
        <v>Transferido</v>
      </c>
    </row>
    <row r="853">
      <c r="A853">
        <v>12</v>
      </c>
      <c r="B853">
        <v>46000</v>
      </c>
      <c r="C853" t="str">
        <v>micro SD 32gb</v>
      </c>
      <c r="D853">
        <v>1</v>
      </c>
      <c r="E853" t="str">
        <v>Aleatorio</v>
      </c>
      <c r="G853">
        <v>15</v>
      </c>
      <c r="H853">
        <v>15</v>
      </c>
      <c r="I853">
        <v>34</v>
      </c>
      <c r="J853">
        <v>34</v>
      </c>
      <c r="K853" t="str">
        <v>cpf</v>
      </c>
      <c r="L853" t="str">
        <v/>
      </c>
      <c r="M853">
        <v>19</v>
      </c>
      <c r="P853" t="str">
        <v>Transferido</v>
      </c>
    </row>
    <row r="854">
      <c r="A854">
        <v>12</v>
      </c>
      <c r="B854">
        <v>46000</v>
      </c>
      <c r="C854" t="str">
        <v>Adaptador display  porte</v>
      </c>
      <c r="D854">
        <v>1</v>
      </c>
      <c r="E854" t="str">
        <v>Aleatorio</v>
      </c>
      <c r="G854">
        <v>15</v>
      </c>
      <c r="H854">
        <v>15</v>
      </c>
      <c r="I854">
        <v>30</v>
      </c>
      <c r="J854">
        <v>30</v>
      </c>
      <c r="K854" t="str">
        <v>cpf</v>
      </c>
      <c r="L854" t="str">
        <v/>
      </c>
      <c r="M854">
        <v>15</v>
      </c>
      <c r="P854" t="str">
        <v>Transferido</v>
      </c>
    </row>
    <row r="855">
      <c r="A855">
        <v>12</v>
      </c>
      <c r="B855">
        <v>46000</v>
      </c>
      <c r="C855" t="str">
        <v>jogo de xbox</v>
      </c>
      <c r="D855">
        <v>10</v>
      </c>
      <c r="E855" t="str">
        <v>Aleatorio</v>
      </c>
      <c r="G855">
        <v>5</v>
      </c>
      <c r="H855">
        <v>50</v>
      </c>
      <c r="I855">
        <v>10</v>
      </c>
      <c r="J855">
        <v>100</v>
      </c>
      <c r="K855" t="str">
        <v>cpf</v>
      </c>
      <c r="L855" t="str">
        <v/>
      </c>
      <c r="M855">
        <v>50</v>
      </c>
      <c r="P855" t="str">
        <v>Transferido</v>
      </c>
    </row>
    <row r="856">
      <c r="A856">
        <v>12</v>
      </c>
      <c r="B856">
        <v>46000</v>
      </c>
      <c r="C856" t="str">
        <v>Jogos ps2 leo</v>
      </c>
      <c r="D856">
        <v>5</v>
      </c>
      <c r="E856" t="str">
        <v>Aleatorio</v>
      </c>
      <c r="G856">
        <v>1</v>
      </c>
      <c r="H856">
        <v>5</v>
      </c>
      <c r="I856">
        <v>5</v>
      </c>
      <c r="J856">
        <v>25</v>
      </c>
      <c r="K856" t="str">
        <v>cpf</v>
      </c>
      <c r="L856" t="str">
        <v/>
      </c>
      <c r="M856">
        <v>20</v>
      </c>
      <c r="P856" t="str">
        <v>Transferido</v>
      </c>
    </row>
    <row r="857">
      <c r="A857">
        <v>12</v>
      </c>
      <c r="B857">
        <v>46000</v>
      </c>
      <c r="C857" t="str">
        <v xml:space="preserve">Guarda chuva </v>
      </c>
      <c r="D857">
        <v>2</v>
      </c>
      <c r="E857" t="str">
        <v>andre</v>
      </c>
      <c r="G857">
        <v>20</v>
      </c>
      <c r="H857">
        <v>40</v>
      </c>
      <c r="I857">
        <v>35</v>
      </c>
      <c r="J857">
        <v>70</v>
      </c>
      <c r="K857" t="str">
        <v>cpf</v>
      </c>
      <c r="L857" t="str">
        <v/>
      </c>
      <c r="M857">
        <v>30</v>
      </c>
      <c r="P857" t="str">
        <v>Transferido</v>
      </c>
    </row>
    <row r="858">
      <c r="A858">
        <v>12</v>
      </c>
      <c r="B858">
        <v>46000</v>
      </c>
      <c r="C858" t="str">
        <v>pilha AA recarregavel</v>
      </c>
      <c r="D858">
        <v>1</v>
      </c>
      <c r="E858" t="str">
        <v>andre</v>
      </c>
      <c r="G858">
        <v>35</v>
      </c>
      <c r="H858">
        <v>35</v>
      </c>
      <c r="I858">
        <v>45</v>
      </c>
      <c r="J858">
        <v>45</v>
      </c>
      <c r="K858" t="str">
        <v>cpf</v>
      </c>
      <c r="L858" t="str">
        <v/>
      </c>
      <c r="M858">
        <v>10</v>
      </c>
      <c r="P858" t="str">
        <v>Transferido</v>
      </c>
    </row>
    <row r="859">
      <c r="A859">
        <v>12</v>
      </c>
      <c r="B859">
        <v>46000</v>
      </c>
      <c r="C859" t="str">
        <v>Carregador pilhas recarregavel</v>
      </c>
      <c r="D859">
        <v>1</v>
      </c>
      <c r="E859" t="str">
        <v>andre</v>
      </c>
      <c r="G859">
        <v>20</v>
      </c>
      <c r="H859">
        <v>20</v>
      </c>
      <c r="I859">
        <v>30</v>
      </c>
      <c r="J859">
        <v>30</v>
      </c>
      <c r="K859" t="str">
        <v>cpf</v>
      </c>
      <c r="L859" t="str">
        <v/>
      </c>
      <c r="M859">
        <v>10</v>
      </c>
      <c r="P859" t="str">
        <v>Transferido</v>
      </c>
    </row>
    <row r="860">
      <c r="A860">
        <v>12</v>
      </c>
      <c r="B860">
        <v>46000</v>
      </c>
      <c r="C860" t="str">
        <v>Cascata led - Fios de fada</v>
      </c>
      <c r="D860">
        <v>1</v>
      </c>
      <c r="E860" t="str">
        <v>andre</v>
      </c>
      <c r="G860">
        <v>12.88</v>
      </c>
      <c r="H860">
        <v>12.88</v>
      </c>
      <c r="I860">
        <v>15.09</v>
      </c>
      <c r="J860">
        <v>15.09</v>
      </c>
      <c r="K860" t="str">
        <v>cpf</v>
      </c>
      <c r="L860" t="str">
        <v/>
      </c>
      <c r="M860">
        <v>2.209999999999999</v>
      </c>
      <c r="P860" t="str">
        <v>Transferido</v>
      </c>
    </row>
    <row r="861">
      <c r="A861">
        <v>12</v>
      </c>
      <c r="B861">
        <v>46000</v>
      </c>
      <c r="C861" t="str">
        <v>lanterna de cabeça</v>
      </c>
      <c r="D861">
        <v>1</v>
      </c>
      <c r="E861" t="str">
        <v xml:space="preserve">Francisco </v>
      </c>
      <c r="G861">
        <v>19</v>
      </c>
      <c r="H861">
        <v>19</v>
      </c>
      <c r="I861">
        <v>35</v>
      </c>
      <c r="J861">
        <v>35</v>
      </c>
      <c r="K861" t="str">
        <v>cpf</v>
      </c>
      <c r="L861" t="str">
        <v/>
      </c>
      <c r="M861">
        <v>16</v>
      </c>
      <c r="P861" t="str">
        <v>Transferido</v>
      </c>
    </row>
    <row r="862">
      <c r="A862">
        <v>12</v>
      </c>
      <c r="B862">
        <v>46000</v>
      </c>
      <c r="C862" t="str">
        <v>Formatação</v>
      </c>
      <c r="D862">
        <v>1</v>
      </c>
      <c r="E862" t="str">
        <v>wisley</v>
      </c>
      <c r="G862">
        <v>0</v>
      </c>
      <c r="H862">
        <v>0</v>
      </c>
      <c r="I862">
        <v>50</v>
      </c>
      <c r="J862">
        <v>50</v>
      </c>
      <c r="K862" t="str">
        <v>cpf</v>
      </c>
      <c r="L862" t="str">
        <v/>
      </c>
      <c r="M862">
        <v>50</v>
      </c>
      <c r="P862" t="str">
        <v>Transferido</v>
      </c>
    </row>
    <row r="863">
      <c r="A863">
        <v>12</v>
      </c>
      <c r="B863">
        <v>46000</v>
      </c>
      <c r="C863" t="str">
        <v>memoria 4gb ddr2</v>
      </c>
      <c r="D863">
        <v>1</v>
      </c>
      <c r="E863" t="str">
        <v>wisley</v>
      </c>
      <c r="G863" t="str">
        <v>0</v>
      </c>
      <c r="H863">
        <v>0</v>
      </c>
      <c r="I863">
        <v>50</v>
      </c>
      <c r="J863">
        <v>50</v>
      </c>
      <c r="K863" t="str">
        <v>cpf</v>
      </c>
      <c r="L863" t="str">
        <v/>
      </c>
      <c r="M863">
        <v>50</v>
      </c>
      <c r="P863" t="str">
        <v>Transferido</v>
      </c>
    </row>
    <row r="864">
      <c r="A864">
        <v>12</v>
      </c>
      <c r="B864">
        <v>46001</v>
      </c>
      <c r="C864" t="str">
        <v>Pendrive gravada</v>
      </c>
      <c r="D864">
        <v>1</v>
      </c>
      <c r="E864" t="str">
        <v>Aleatorio</v>
      </c>
      <c r="G864">
        <v>15</v>
      </c>
      <c r="H864">
        <v>15</v>
      </c>
      <c r="I864">
        <v>40</v>
      </c>
      <c r="J864">
        <v>40</v>
      </c>
      <c r="K864" t="str">
        <v>cpf</v>
      </c>
      <c r="L864" t="str">
        <v/>
      </c>
      <c r="M864">
        <v>25</v>
      </c>
      <c r="P864" t="str">
        <v>Transferido</v>
      </c>
    </row>
    <row r="865">
      <c r="A865">
        <v>12</v>
      </c>
      <c r="B865">
        <v>46002</v>
      </c>
      <c r="C865" t="str">
        <v>arminha de gel</v>
      </c>
      <c r="D865">
        <v>1</v>
      </c>
      <c r="E865" t="str">
        <v>day</v>
      </c>
      <c r="G865">
        <v>38</v>
      </c>
      <c r="H865">
        <v>38</v>
      </c>
      <c r="I865">
        <v>60</v>
      </c>
      <c r="J865">
        <v>60</v>
      </c>
      <c r="K865" t="str">
        <v>cpf</v>
      </c>
      <c r="L865" t="str">
        <v/>
      </c>
      <c r="M865">
        <v>22</v>
      </c>
      <c r="P865" t="str">
        <v>Transferido</v>
      </c>
    </row>
    <row r="866">
      <c r="A866">
        <v>12</v>
      </c>
      <c r="B866">
        <v>46002</v>
      </c>
      <c r="C866" t="str">
        <v>durex</v>
      </c>
      <c r="D866">
        <v>2</v>
      </c>
      <c r="E866" t="str">
        <v>cacheados</v>
      </c>
      <c r="G866">
        <v>2.5</v>
      </c>
      <c r="H866">
        <v>5</v>
      </c>
      <c r="I866">
        <v>5</v>
      </c>
      <c r="J866">
        <v>10</v>
      </c>
      <c r="K866" t="str">
        <v>cpf</v>
      </c>
      <c r="L866" t="str">
        <v/>
      </c>
      <c r="M866">
        <v>5</v>
      </c>
      <c r="P866" t="str">
        <v>Transferido</v>
      </c>
    </row>
    <row r="867">
      <c r="A867">
        <v>12</v>
      </c>
      <c r="B867">
        <v>46002</v>
      </c>
      <c r="C867" t="str">
        <v>fone de ouvido pmcell</v>
      </c>
      <c r="D867">
        <v>1</v>
      </c>
      <c r="E867" t="str">
        <v>Aleatorio</v>
      </c>
      <c r="G867">
        <v>4</v>
      </c>
      <c r="H867">
        <v>4</v>
      </c>
      <c r="I867">
        <v>15</v>
      </c>
      <c r="J867">
        <v>15</v>
      </c>
      <c r="K867" t="str">
        <v>cpf</v>
      </c>
      <c r="L867" t="str">
        <v/>
      </c>
      <c r="M867">
        <v>11</v>
      </c>
      <c r="P867" t="str">
        <v>Transferido</v>
      </c>
    </row>
    <row r="868">
      <c r="A868">
        <v>12</v>
      </c>
      <c r="B868">
        <v>46002</v>
      </c>
      <c r="C868" t="str">
        <v xml:space="preserve">baby good </v>
      </c>
      <c r="D868">
        <v>1</v>
      </c>
      <c r="E868" t="str">
        <v>Aleatorio</v>
      </c>
      <c r="G868">
        <v>5</v>
      </c>
      <c r="H868">
        <v>5</v>
      </c>
      <c r="I868">
        <v>10</v>
      </c>
      <c r="J868">
        <v>10</v>
      </c>
      <c r="K868" t="str">
        <v>cpf</v>
      </c>
      <c r="L868" t="str">
        <v/>
      </c>
      <c r="M868">
        <v>5</v>
      </c>
      <c r="P868" t="str">
        <v>Transferido</v>
      </c>
    </row>
    <row r="869">
      <c r="A869">
        <v>12</v>
      </c>
      <c r="B869">
        <v>46002</v>
      </c>
      <c r="C869" t="str">
        <v>caneta 24 cores</v>
      </c>
      <c r="D869">
        <v>1</v>
      </c>
      <c r="E869" t="str">
        <v>Aleatorio</v>
      </c>
      <c r="G869">
        <v>14</v>
      </c>
      <c r="H869">
        <v>14</v>
      </c>
      <c r="I869">
        <v>20</v>
      </c>
      <c r="J869">
        <v>20</v>
      </c>
      <c r="K869" t="str">
        <v>cpf</v>
      </c>
      <c r="L869" t="str">
        <v/>
      </c>
      <c r="M869">
        <v>6</v>
      </c>
      <c r="P869" t="str">
        <v>Transferido</v>
      </c>
    </row>
    <row r="870">
      <c r="A870">
        <v>12</v>
      </c>
      <c r="B870">
        <v>46003</v>
      </c>
      <c r="C870" t="str">
        <v>3 par evok 300w</v>
      </c>
      <c r="D870">
        <v>1</v>
      </c>
      <c r="E870" t="str">
        <v>Aleatorio</v>
      </c>
      <c r="G870">
        <v>0</v>
      </c>
      <c r="H870">
        <v>0</v>
      </c>
      <c r="I870">
        <v>270</v>
      </c>
      <c r="J870">
        <v>270</v>
      </c>
      <c r="K870" t="str">
        <v>cpf</v>
      </c>
      <c r="L870" t="str">
        <v/>
      </c>
      <c r="M870">
        <v>270</v>
      </c>
      <c r="P870" t="str">
        <v>Transferido</v>
      </c>
    </row>
    <row r="871">
      <c r="A871">
        <v>12</v>
      </c>
      <c r="B871">
        <v>46004</v>
      </c>
      <c r="C871" t="str">
        <v>Cabo iphone</v>
      </c>
      <c r="D871">
        <v>1</v>
      </c>
      <c r="E871" t="str">
        <v>Aleatorio</v>
      </c>
      <c r="G871">
        <v>4</v>
      </c>
      <c r="H871">
        <v>4</v>
      </c>
      <c r="I871">
        <v>10</v>
      </c>
      <c r="J871">
        <v>10</v>
      </c>
      <c r="K871" t="str">
        <v>cpf</v>
      </c>
      <c r="L871" t="str">
        <v/>
      </c>
      <c r="M871">
        <v>6</v>
      </c>
      <c r="P871" t="str">
        <v>Transferido</v>
      </c>
    </row>
    <row r="872">
      <c r="A872">
        <v>12</v>
      </c>
      <c r="B872">
        <v>46003</v>
      </c>
      <c r="C872" t="str">
        <v>cabo de força</v>
      </c>
      <c r="D872">
        <v>1</v>
      </c>
      <c r="E872" t="str">
        <v>Aleatorio</v>
      </c>
      <c r="G872">
        <v>5</v>
      </c>
      <c r="H872">
        <v>5</v>
      </c>
      <c r="I872">
        <v>10</v>
      </c>
      <c r="J872">
        <v>10</v>
      </c>
      <c r="K872" t="str">
        <v>cpf</v>
      </c>
      <c r="L872" t="str">
        <v/>
      </c>
      <c r="M872">
        <v>5</v>
      </c>
      <c r="P872" t="str">
        <v>Transferido</v>
      </c>
    </row>
    <row r="873">
      <c r="A873">
        <v>12</v>
      </c>
      <c r="B873">
        <v>46003</v>
      </c>
      <c r="C873" t="str">
        <v>suporte de celular articulado</v>
      </c>
      <c r="D873">
        <v>1</v>
      </c>
      <c r="E873" t="str">
        <v>Aleatorio</v>
      </c>
      <c r="G873">
        <v>15</v>
      </c>
      <c r="H873">
        <v>15</v>
      </c>
      <c r="I873">
        <v>30</v>
      </c>
      <c r="J873">
        <v>30</v>
      </c>
      <c r="K873" t="str">
        <v>cpf</v>
      </c>
      <c r="L873" t="str">
        <v/>
      </c>
      <c r="M873">
        <v>15</v>
      </c>
      <c r="P873" t="str">
        <v>Transferido</v>
      </c>
    </row>
    <row r="874">
      <c r="A874">
        <v>12</v>
      </c>
      <c r="B874">
        <v>46004</v>
      </c>
      <c r="C874" t="str">
        <v>suporte de celular articulado</v>
      </c>
      <c r="D874">
        <v>1</v>
      </c>
      <c r="E874" t="str">
        <v>Vall</v>
      </c>
      <c r="G874">
        <v>15</v>
      </c>
      <c r="H874">
        <v>15</v>
      </c>
      <c r="I874">
        <v>30</v>
      </c>
      <c r="J874">
        <v>30</v>
      </c>
      <c r="K874" t="str">
        <v>cpf</v>
      </c>
      <c r="L874" t="str">
        <v/>
      </c>
      <c r="M874">
        <v>15</v>
      </c>
      <c r="P874" t="str">
        <v>Transferido</v>
      </c>
    </row>
    <row r="875">
      <c r="A875">
        <v>12</v>
      </c>
      <c r="B875">
        <v>46004</v>
      </c>
      <c r="C875" t="str">
        <v>capinha simples</v>
      </c>
      <c r="D875">
        <v>1</v>
      </c>
      <c r="E875" t="str">
        <v>Aleatorio</v>
      </c>
      <c r="G875">
        <v>5</v>
      </c>
      <c r="H875">
        <v>5</v>
      </c>
      <c r="I875">
        <v>10</v>
      </c>
      <c r="J875">
        <v>10</v>
      </c>
      <c r="K875" t="str">
        <v>cpf</v>
      </c>
      <c r="L875" t="str">
        <v/>
      </c>
      <c r="M875">
        <v>5</v>
      </c>
      <c r="P875" t="str">
        <v>Transferido</v>
      </c>
    </row>
    <row r="876">
      <c r="A876">
        <v>12</v>
      </c>
      <c r="B876">
        <v>46004</v>
      </c>
      <c r="C876" t="str">
        <v>bomba de pneu eletrico</v>
      </c>
      <c r="D876">
        <v>1</v>
      </c>
      <c r="E876" t="str">
        <v>alexandre</v>
      </c>
      <c r="G876">
        <v>100</v>
      </c>
      <c r="H876">
        <v>100</v>
      </c>
      <c r="I876">
        <v>185</v>
      </c>
      <c r="J876">
        <v>185</v>
      </c>
      <c r="K876" t="str">
        <v>cpf</v>
      </c>
      <c r="L876" t="str">
        <v/>
      </c>
      <c r="M876">
        <v>85</v>
      </c>
      <c r="P876" t="str">
        <v>Transferido</v>
      </c>
    </row>
    <row r="877">
      <c r="A877">
        <v>12</v>
      </c>
      <c r="B877">
        <v>46004</v>
      </c>
      <c r="C877" t="str">
        <v>Pendrive 32gb</v>
      </c>
      <c r="D877">
        <v>1</v>
      </c>
      <c r="E877" t="str">
        <v>Aleatorio</v>
      </c>
      <c r="G877">
        <v>15</v>
      </c>
      <c r="H877">
        <v>15</v>
      </c>
      <c r="I877">
        <v>35</v>
      </c>
      <c r="J877">
        <v>35</v>
      </c>
      <c r="K877" t="str">
        <v>cpf</v>
      </c>
      <c r="L877" t="str">
        <v/>
      </c>
      <c r="M877">
        <v>20</v>
      </c>
      <c r="P877" t="str">
        <v>Transferido</v>
      </c>
    </row>
    <row r="878">
      <c r="A878">
        <v>12</v>
      </c>
      <c r="B878">
        <v>46004</v>
      </c>
      <c r="C878" t="str">
        <v>cabo de iphone</v>
      </c>
      <c r="D878">
        <v>1</v>
      </c>
      <c r="E878" t="str">
        <v>Aleatorio</v>
      </c>
      <c r="G878">
        <v>4</v>
      </c>
      <c r="H878">
        <v>4</v>
      </c>
      <c r="I878">
        <v>10</v>
      </c>
      <c r="J878">
        <v>10</v>
      </c>
      <c r="K878" t="str">
        <v>cpf</v>
      </c>
      <c r="L878" t="str">
        <v/>
      </c>
      <c r="M878">
        <v>6</v>
      </c>
      <c r="P878" t="str">
        <v>Transferido</v>
      </c>
    </row>
    <row r="879">
      <c r="A879">
        <v>12</v>
      </c>
      <c r="B879">
        <v>46004</v>
      </c>
      <c r="C879" t="str">
        <v>impressao preta</v>
      </c>
      <c r="D879">
        <v>1</v>
      </c>
      <c r="E879" t="str">
        <v>Aleatorio</v>
      </c>
      <c r="G879">
        <v>0.07</v>
      </c>
      <c r="H879">
        <v>0.07</v>
      </c>
      <c r="I879">
        <v>1</v>
      </c>
      <c r="J879">
        <v>1</v>
      </c>
      <c r="K879" t="str">
        <v>cpf</v>
      </c>
      <c r="L879" t="str">
        <v/>
      </c>
      <c r="M879">
        <v>0.9299999999999999</v>
      </c>
      <c r="P879" t="str">
        <v>Transferido</v>
      </c>
    </row>
    <row r="880">
      <c r="A880">
        <v>12</v>
      </c>
      <c r="B880">
        <v>46005</v>
      </c>
      <c r="C880" t="str">
        <v>pelicula 3d</v>
      </c>
      <c r="D880">
        <v>1</v>
      </c>
      <c r="E880" t="str">
        <v>Aleatorio</v>
      </c>
      <c r="G880">
        <v>3</v>
      </c>
      <c r="H880">
        <v>3</v>
      </c>
      <c r="I880">
        <v>15</v>
      </c>
      <c r="J880">
        <v>15</v>
      </c>
      <c r="K880" t="str">
        <v>cpf</v>
      </c>
      <c r="L880" t="str">
        <v/>
      </c>
      <c r="M880">
        <v>12</v>
      </c>
      <c r="P880" t="str">
        <v>Transferido</v>
      </c>
    </row>
    <row r="881">
      <c r="A881">
        <v>12</v>
      </c>
      <c r="B881">
        <v>46006</v>
      </c>
      <c r="C881" t="str">
        <v xml:space="preserve">cabo tipo c </v>
      </c>
      <c r="D881">
        <v>1</v>
      </c>
      <c r="E881" t="str">
        <v>Aleatorio</v>
      </c>
      <c r="G881">
        <v>5</v>
      </c>
      <c r="H881">
        <v>5</v>
      </c>
      <c r="I881">
        <v>10</v>
      </c>
      <c r="J881">
        <v>10</v>
      </c>
      <c r="K881" t="str">
        <v>cpf</v>
      </c>
      <c r="L881" t="str">
        <v/>
      </c>
      <c r="M881">
        <v>5</v>
      </c>
      <c r="P881" t="str">
        <v>Transferido</v>
      </c>
    </row>
    <row r="882">
      <c r="A882">
        <v>12</v>
      </c>
      <c r="B882">
        <v>46007</v>
      </c>
      <c r="C882" t="str">
        <v xml:space="preserve">Boneco Lego </v>
      </c>
      <c r="D882">
        <v>1</v>
      </c>
      <c r="E882" t="str">
        <v>manu</v>
      </c>
      <c r="G882">
        <v>15</v>
      </c>
      <c r="H882">
        <v>15</v>
      </c>
      <c r="I882">
        <v>25</v>
      </c>
      <c r="J882">
        <v>25</v>
      </c>
      <c r="K882" t="str">
        <v>cpf</v>
      </c>
      <c r="L882" t="str">
        <v/>
      </c>
      <c r="M882">
        <v>10</v>
      </c>
      <c r="P882" t="str">
        <v>Transferido</v>
      </c>
    </row>
    <row r="883">
      <c r="A883">
        <v>12</v>
      </c>
      <c r="B883">
        <v>46007</v>
      </c>
      <c r="C883" t="str">
        <v>raquete eletrica</v>
      </c>
      <c r="D883">
        <v>1</v>
      </c>
      <c r="E883" t="str">
        <v>day</v>
      </c>
      <c r="G883">
        <v>25</v>
      </c>
      <c r="H883">
        <v>25</v>
      </c>
      <c r="I883">
        <v>40</v>
      </c>
      <c r="J883">
        <v>40</v>
      </c>
      <c r="K883" t="str">
        <v>cpf</v>
      </c>
      <c r="L883" t="str">
        <v/>
      </c>
      <c r="M883">
        <v>15</v>
      </c>
      <c r="P883" t="str">
        <v>Transferido</v>
      </c>
    </row>
    <row r="884">
      <c r="A884">
        <v>12</v>
      </c>
      <c r="B884">
        <v>46007</v>
      </c>
      <c r="C884" t="str">
        <v>SSD 120gb</v>
      </c>
      <c r="D884">
        <v>1</v>
      </c>
      <c r="E884" t="str">
        <v>Aleatorio</v>
      </c>
      <c r="G884">
        <v>40</v>
      </c>
      <c r="H884">
        <v>40</v>
      </c>
      <c r="I884">
        <v>100</v>
      </c>
      <c r="J884">
        <v>100</v>
      </c>
      <c r="K884" t="str">
        <v>cpf</v>
      </c>
      <c r="L884" t="str">
        <v/>
      </c>
      <c r="M884">
        <v>60</v>
      </c>
      <c r="P884" t="str">
        <v>Transferido</v>
      </c>
    </row>
    <row r="885">
      <c r="A885">
        <v>12</v>
      </c>
      <c r="B885">
        <v>46007</v>
      </c>
      <c r="C885" t="str">
        <v xml:space="preserve">pc dell </v>
      </c>
      <c r="D885">
        <v>1</v>
      </c>
      <c r="E885" t="str">
        <v>Aleatorio</v>
      </c>
      <c r="G885" t="str">
        <v>0</v>
      </c>
      <c r="H885">
        <v>0</v>
      </c>
      <c r="I885">
        <v>200</v>
      </c>
      <c r="J885">
        <v>200</v>
      </c>
      <c r="K885" t="str">
        <v>cpf</v>
      </c>
      <c r="L885" t="str">
        <v/>
      </c>
      <c r="M885">
        <v>200</v>
      </c>
      <c r="P885" t="str">
        <v>Transferido</v>
      </c>
    </row>
    <row r="886">
      <c r="A886">
        <v>12</v>
      </c>
      <c r="B886">
        <v>46007</v>
      </c>
      <c r="C886" t="str">
        <v>monitor dell</v>
      </c>
      <c r="D886">
        <v>1</v>
      </c>
      <c r="E886" t="str">
        <v>Aleatorio</v>
      </c>
      <c r="G886">
        <v>100</v>
      </c>
      <c r="H886">
        <v>100</v>
      </c>
      <c r="I886">
        <v>140</v>
      </c>
      <c r="J886">
        <v>140</v>
      </c>
      <c r="K886" t="str">
        <v>cpf</v>
      </c>
      <c r="L886" t="str">
        <v/>
      </c>
      <c r="M886">
        <v>40</v>
      </c>
      <c r="P886" t="str">
        <v>Transferido</v>
      </c>
    </row>
    <row r="887">
      <c r="A887">
        <v>12</v>
      </c>
      <c r="B887">
        <v>46007</v>
      </c>
      <c r="C887" t="str">
        <v>Máquina De Cabelo Dragão</v>
      </c>
      <c r="D887">
        <v>1</v>
      </c>
      <c r="E887" t="str">
        <v>Aleatorio</v>
      </c>
      <c r="G887">
        <v>18</v>
      </c>
      <c r="H887">
        <v>18</v>
      </c>
      <c r="I887">
        <v>30</v>
      </c>
      <c r="J887">
        <v>30</v>
      </c>
      <c r="K887" t="str">
        <v>cpf</v>
      </c>
      <c r="L887" t="str">
        <v/>
      </c>
      <c r="M887">
        <v>12</v>
      </c>
      <c r="P887" t="str">
        <v>Transferido</v>
      </c>
    </row>
    <row r="888">
      <c r="A888">
        <v>12</v>
      </c>
      <c r="B888">
        <v>46007</v>
      </c>
      <c r="C888" t="str">
        <v>Gravação de musica</v>
      </c>
      <c r="D888">
        <v>1</v>
      </c>
      <c r="E888" t="str">
        <v>Aleatorio</v>
      </c>
      <c r="G888">
        <v>15</v>
      </c>
      <c r="H888">
        <v>15</v>
      </c>
      <c r="I888">
        <v>40</v>
      </c>
      <c r="J888">
        <v>40</v>
      </c>
      <c r="K888" t="str">
        <v>cpf</v>
      </c>
      <c r="L888" t="str">
        <v/>
      </c>
      <c r="M888">
        <v>25</v>
      </c>
      <c r="P888" t="str">
        <v>Transferido</v>
      </c>
    </row>
    <row r="889">
      <c r="A889">
        <v>12</v>
      </c>
      <c r="B889">
        <v>46007</v>
      </c>
      <c r="C889" t="str">
        <v>carregadro veicular</v>
      </c>
      <c r="D889">
        <v>1</v>
      </c>
      <c r="E889" t="str">
        <v>Aleatorio</v>
      </c>
      <c r="G889">
        <v>10</v>
      </c>
      <c r="H889">
        <v>10</v>
      </c>
      <c r="I889">
        <v>25</v>
      </c>
      <c r="J889">
        <v>25</v>
      </c>
      <c r="K889" t="str">
        <v>cpf</v>
      </c>
      <c r="L889" t="str">
        <v/>
      </c>
      <c r="M889">
        <v>15</v>
      </c>
      <c r="P889" t="str">
        <v>Transferido</v>
      </c>
    </row>
    <row r="890">
      <c r="A890">
        <v>12</v>
      </c>
      <c r="B890">
        <v>46010</v>
      </c>
      <c r="C890" t="str">
        <v>1 Par Alto 1 Par Alto Falante Evok 6x9 280rms</v>
      </c>
      <c r="D890">
        <v>1</v>
      </c>
      <c r="E890" t="str">
        <v>251217JA47THQU</v>
      </c>
      <c r="G890">
        <v>0</v>
      </c>
      <c r="H890">
        <v>0</v>
      </c>
      <c r="I890">
        <v>153</v>
      </c>
      <c r="J890">
        <v>153</v>
      </c>
      <c r="K890" t="str">
        <v>cpf</v>
      </c>
      <c r="L890" t="str">
        <v/>
      </c>
      <c r="M890">
        <v>153</v>
      </c>
      <c r="P890" t="str">
        <v>Transferido</v>
      </c>
    </row>
    <row r="891">
      <c r="A891">
        <v>12</v>
      </c>
      <c r="B891">
        <v>46010</v>
      </c>
      <c r="C891" t="str">
        <v>Usina Smart 200</v>
      </c>
      <c r="D891">
        <v>1</v>
      </c>
      <c r="E891" t="str">
        <v>1733237725498345439</v>
      </c>
      <c r="G891">
        <v>0</v>
      </c>
      <c r="H891">
        <v>0</v>
      </c>
      <c r="I891">
        <v>105</v>
      </c>
      <c r="J891">
        <v>105</v>
      </c>
      <c r="K891" t="str">
        <v>cpf</v>
      </c>
      <c r="L891" t="str">
        <v/>
      </c>
      <c r="M891">
        <v>105</v>
      </c>
      <c r="P891" t="str">
        <v>Transferido</v>
      </c>
    </row>
    <row r="892">
      <c r="A892">
        <v>12</v>
      </c>
      <c r="B892">
        <v>46010</v>
      </c>
      <c r="C892" t="str">
        <v xml:space="preserve">Boneco Lego </v>
      </c>
      <c r="D892">
        <v>1</v>
      </c>
      <c r="E892" t="str">
        <v>Aleatorio</v>
      </c>
      <c r="G892">
        <v>15</v>
      </c>
      <c r="H892">
        <v>15</v>
      </c>
      <c r="I892">
        <v>25</v>
      </c>
      <c r="J892">
        <v>25</v>
      </c>
      <c r="K892" t="str">
        <v>cpf</v>
      </c>
      <c r="L892" t="str">
        <v/>
      </c>
      <c r="M892">
        <v>10</v>
      </c>
      <c r="P892" t="str">
        <v>Transferido</v>
      </c>
    </row>
    <row r="893">
      <c r="A893">
        <v>12</v>
      </c>
      <c r="B893">
        <v>46011</v>
      </c>
      <c r="C893" t="str">
        <v>Jogos ps2 leo</v>
      </c>
      <c r="D893">
        <v>6</v>
      </c>
      <c r="E893" t="str">
        <v>Aleatorio</v>
      </c>
      <c r="G893">
        <v>1</v>
      </c>
      <c r="H893">
        <v>6</v>
      </c>
      <c r="I893">
        <v>5</v>
      </c>
      <c r="J893">
        <v>30</v>
      </c>
      <c r="K893" t="str">
        <v>cpf</v>
      </c>
      <c r="L893" t="str">
        <v/>
      </c>
      <c r="M893">
        <v>24</v>
      </c>
      <c r="P893" t="str">
        <v>Transferido</v>
      </c>
    </row>
    <row r="894">
      <c r="A894">
        <v>12</v>
      </c>
      <c r="B894">
        <v>46011</v>
      </c>
      <c r="C894" t="str">
        <v>MemoryCard 64mb</v>
      </c>
      <c r="D894">
        <v>1</v>
      </c>
      <c r="E894" t="str">
        <v>Aleatorio</v>
      </c>
      <c r="G894">
        <v>18</v>
      </c>
      <c r="H894">
        <v>18</v>
      </c>
      <c r="I894">
        <v>40</v>
      </c>
      <c r="J894">
        <v>40</v>
      </c>
      <c r="K894" t="str">
        <v>cpf</v>
      </c>
      <c r="L894" t="str">
        <v/>
      </c>
      <c r="M894">
        <v>22</v>
      </c>
      <c r="P894" t="str">
        <v>Transferido</v>
      </c>
    </row>
    <row r="895">
      <c r="A895">
        <v>12</v>
      </c>
      <c r="B895">
        <v>46011</v>
      </c>
      <c r="C895" t="str">
        <v>Controle ps2 simples</v>
      </c>
      <c r="D895">
        <v>2</v>
      </c>
      <c r="E895" t="str">
        <v>Aleatorio</v>
      </c>
      <c r="G895">
        <v>10</v>
      </c>
      <c r="H895">
        <v>20</v>
      </c>
      <c r="I895">
        <v>25</v>
      </c>
      <c r="J895">
        <v>50</v>
      </c>
      <c r="K895" t="str">
        <v>cpf</v>
      </c>
      <c r="L895" t="str">
        <v/>
      </c>
      <c r="M895">
        <v>30</v>
      </c>
      <c r="P895" t="str">
        <v>Transferido</v>
      </c>
    </row>
    <row r="896">
      <c r="A896">
        <v>12</v>
      </c>
      <c r="B896">
        <v>46013</v>
      </c>
      <c r="C896" t="str">
        <v>UniTV V10</v>
      </c>
      <c r="D896">
        <v>1</v>
      </c>
      <c r="E896" t="str">
        <v>581764922242532626</v>
      </c>
      <c r="G896">
        <v>0</v>
      </c>
      <c r="H896">
        <v>0</v>
      </c>
      <c r="I896">
        <v>258</v>
      </c>
      <c r="J896">
        <v>258</v>
      </c>
      <c r="K896" t="str">
        <v>cpf</v>
      </c>
      <c r="L896" t="str">
        <v/>
      </c>
      <c r="M896">
        <v>258</v>
      </c>
      <c r="P896" t="str">
        <v>Transferido</v>
      </c>
    </row>
    <row r="897">
      <c r="A897">
        <v>12</v>
      </c>
      <c r="B897">
        <v>46013</v>
      </c>
      <c r="C897" t="str">
        <v>Bobby god card</v>
      </c>
      <c r="D897">
        <v>2</v>
      </c>
      <c r="E897" t="str">
        <v>Aleatorio</v>
      </c>
      <c r="G897">
        <v>3</v>
      </c>
      <c r="H897">
        <v>6</v>
      </c>
      <c r="I897">
        <v>5</v>
      </c>
      <c r="J897">
        <v>10</v>
      </c>
      <c r="K897" t="str">
        <v>cpf</v>
      </c>
      <c r="L897" t="str">
        <v/>
      </c>
      <c r="M897">
        <v>4</v>
      </c>
      <c r="P897" t="str">
        <v>Transferido</v>
      </c>
    </row>
    <row r="898">
      <c r="A898">
        <v>12</v>
      </c>
      <c r="B898">
        <v>46013</v>
      </c>
      <c r="C898" t="str">
        <v>card 50</v>
      </c>
      <c r="D898">
        <v>1</v>
      </c>
      <c r="E898" t="str">
        <v>Aleatorio</v>
      </c>
      <c r="G898">
        <v>5</v>
      </c>
      <c r="H898">
        <v>5</v>
      </c>
      <c r="I898">
        <v>20</v>
      </c>
      <c r="J898">
        <v>20</v>
      </c>
      <c r="K898" t="str">
        <v>cpf</v>
      </c>
      <c r="L898" t="str">
        <v/>
      </c>
      <c r="M898">
        <v>15</v>
      </c>
      <c r="P898" t="str">
        <v>Transferido</v>
      </c>
    </row>
    <row r="899">
      <c r="A899">
        <v>12</v>
      </c>
      <c r="B899">
        <v>46014</v>
      </c>
      <c r="C899" t="str">
        <v xml:space="preserve">Boneco Lego </v>
      </c>
      <c r="D899">
        <v>1</v>
      </c>
      <c r="E899" t="str">
        <v>cacheados</v>
      </c>
      <c r="G899">
        <v>15</v>
      </c>
      <c r="H899">
        <v>15</v>
      </c>
      <c r="I899">
        <v>30</v>
      </c>
      <c r="J899">
        <v>30</v>
      </c>
      <c r="K899" t="str">
        <v>cpf</v>
      </c>
      <c r="L899" t="str">
        <v/>
      </c>
      <c r="M899">
        <v>15</v>
      </c>
      <c r="P899" t="str">
        <v>Transferido</v>
      </c>
    </row>
    <row r="900">
      <c r="A900">
        <v>12</v>
      </c>
      <c r="B900">
        <v>46014</v>
      </c>
      <c r="C900" t="str">
        <v>durex</v>
      </c>
      <c r="D900">
        <v>2</v>
      </c>
      <c r="E900" t="str">
        <v>cacheados</v>
      </c>
      <c r="G900">
        <v>2.5</v>
      </c>
      <c r="H900">
        <v>5</v>
      </c>
      <c r="I900">
        <v>5</v>
      </c>
      <c r="J900">
        <v>10</v>
      </c>
      <c r="K900" t="str">
        <v>cpf</v>
      </c>
      <c r="L900" t="str">
        <v/>
      </c>
      <c r="M900">
        <v>5</v>
      </c>
      <c r="P900" t="str">
        <v>Transferido</v>
      </c>
    </row>
    <row r="901">
      <c r="A901">
        <v>12</v>
      </c>
      <c r="B901">
        <v>46014</v>
      </c>
      <c r="C901" t="str">
        <v>Bobby god</v>
      </c>
      <c r="D901">
        <v>1</v>
      </c>
      <c r="E901" t="str">
        <v>Aleatorio</v>
      </c>
      <c r="G901">
        <v>5</v>
      </c>
      <c r="H901">
        <v>5</v>
      </c>
      <c r="I901">
        <v>10</v>
      </c>
      <c r="J901">
        <v>10</v>
      </c>
      <c r="K901" t="str">
        <v>cpf</v>
      </c>
      <c r="L901" t="str">
        <v/>
      </c>
      <c r="M901">
        <v>5</v>
      </c>
      <c r="P901" t="str">
        <v>Transferido</v>
      </c>
    </row>
    <row r="902">
      <c r="A902">
        <v>12</v>
      </c>
      <c r="B902">
        <v>46014</v>
      </c>
      <c r="C902" t="str">
        <v>fone bluetooth</v>
      </c>
      <c r="D902">
        <v>1</v>
      </c>
      <c r="E902" t="str">
        <v>kadu</v>
      </c>
      <c r="G902">
        <v>25</v>
      </c>
      <c r="H902">
        <v>25</v>
      </c>
      <c r="I902">
        <v>40</v>
      </c>
      <c r="J902">
        <v>40</v>
      </c>
      <c r="K902" t="str">
        <v>cpf</v>
      </c>
      <c r="L902" t="str">
        <v/>
      </c>
      <c r="M902">
        <v>15</v>
      </c>
      <c r="P902" t="str">
        <v>Transferido</v>
      </c>
    </row>
    <row r="903">
      <c r="A903">
        <v>12</v>
      </c>
      <c r="B903">
        <v>46014</v>
      </c>
      <c r="C903" t="str">
        <v>bingo</v>
      </c>
      <c r="D903">
        <v>1</v>
      </c>
      <c r="E903" t="str">
        <v>teinha</v>
      </c>
      <c r="G903">
        <v>28</v>
      </c>
      <c r="H903">
        <v>28</v>
      </c>
      <c r="I903">
        <v>45</v>
      </c>
      <c r="J903">
        <v>45</v>
      </c>
      <c r="K903" t="str">
        <v>cpf</v>
      </c>
      <c r="L903" t="str">
        <v/>
      </c>
      <c r="M903">
        <v>17</v>
      </c>
      <c r="P903" t="str">
        <v>Transferido</v>
      </c>
    </row>
    <row r="904">
      <c r="A904">
        <v>12</v>
      </c>
      <c r="B904">
        <v>46014</v>
      </c>
      <c r="C904" t="str">
        <v>Adaptor hdmi ps2</v>
      </c>
      <c r="D904">
        <v>1</v>
      </c>
      <c r="E904" t="str">
        <v>Aleatorio</v>
      </c>
      <c r="G904">
        <v>20</v>
      </c>
      <c r="H904">
        <v>20</v>
      </c>
      <c r="I904">
        <v>30</v>
      </c>
      <c r="J904">
        <v>30</v>
      </c>
      <c r="K904" t="str">
        <v>cpf</v>
      </c>
      <c r="L904" t="str">
        <v/>
      </c>
      <c r="M904">
        <v>10</v>
      </c>
      <c r="P904" t="str">
        <v>Transferido</v>
      </c>
    </row>
    <row r="905">
      <c r="A905">
        <v>12</v>
      </c>
      <c r="B905">
        <v>46014</v>
      </c>
      <c r="C905" t="str">
        <v>jogo de ps2</v>
      </c>
      <c r="D905">
        <v>1</v>
      </c>
      <c r="E905" t="str">
        <v>Aleatorio</v>
      </c>
      <c r="G905">
        <v>1</v>
      </c>
      <c r="H905">
        <v>1</v>
      </c>
      <c r="I905">
        <v>5</v>
      </c>
      <c r="J905">
        <v>5</v>
      </c>
      <c r="K905" t="str">
        <v>cpf</v>
      </c>
      <c r="L905" t="str">
        <v/>
      </c>
      <c r="M905">
        <v>4</v>
      </c>
      <c r="P905" t="str">
        <v>Transferido</v>
      </c>
    </row>
    <row r="906">
      <c r="A906">
        <v>12</v>
      </c>
      <c r="B906">
        <v>46014</v>
      </c>
      <c r="C906" t="str">
        <v>carregador 20w completo</v>
      </c>
      <c r="D906">
        <v>1</v>
      </c>
      <c r="E906" t="str">
        <v>Val pequena</v>
      </c>
      <c r="G906">
        <v>15</v>
      </c>
      <c r="H906">
        <v>15</v>
      </c>
      <c r="I906">
        <v>50</v>
      </c>
      <c r="J906">
        <v>50</v>
      </c>
      <c r="K906" t="str">
        <v>cpf</v>
      </c>
      <c r="L906" t="str">
        <v/>
      </c>
      <c r="M906">
        <v>35</v>
      </c>
      <c r="P906" t="str">
        <v>Transferido</v>
      </c>
    </row>
    <row r="907">
      <c r="A907">
        <v>12</v>
      </c>
      <c r="B907">
        <v>46014</v>
      </c>
      <c r="C907" t="str">
        <v>quebra cabeça</v>
      </c>
      <c r="D907">
        <v>1</v>
      </c>
      <c r="E907" t="str">
        <v>day</v>
      </c>
      <c r="G907">
        <v>5</v>
      </c>
      <c r="H907">
        <v>5</v>
      </c>
      <c r="I907">
        <v>10</v>
      </c>
      <c r="J907">
        <v>10</v>
      </c>
      <c r="K907" t="str">
        <v>cpf</v>
      </c>
      <c r="L907" t="str">
        <v/>
      </c>
      <c r="M907">
        <v>5</v>
      </c>
      <c r="P907" t="str">
        <v>Transferido</v>
      </c>
    </row>
    <row r="908">
      <c r="A908">
        <v>12</v>
      </c>
      <c r="B908">
        <v>46015</v>
      </c>
      <c r="C908" t="str">
        <v>jogo de xbox</v>
      </c>
      <c r="D908">
        <v>1</v>
      </c>
      <c r="E908" t="str">
        <v>Aleatorio</v>
      </c>
      <c r="G908">
        <v>5</v>
      </c>
      <c r="H908">
        <v>5</v>
      </c>
      <c r="I908">
        <v>10</v>
      </c>
      <c r="J908">
        <v>10</v>
      </c>
      <c r="K908" t="str">
        <v>cpf</v>
      </c>
      <c r="L908" t="str">
        <v/>
      </c>
      <c r="M908">
        <v>5</v>
      </c>
      <c r="P908" t="str">
        <v>Transferido</v>
      </c>
    </row>
    <row r="909">
      <c r="A909">
        <v>12</v>
      </c>
      <c r="B909">
        <v>46015</v>
      </c>
      <c r="C909" t="str">
        <v>UniTV V10</v>
      </c>
      <c r="D909">
        <v>1</v>
      </c>
      <c r="E909" t="str">
        <v>remedio</v>
      </c>
      <c r="G909">
        <v>270</v>
      </c>
      <c r="H909">
        <v>270</v>
      </c>
      <c r="I909">
        <v>350</v>
      </c>
      <c r="J909">
        <v>350</v>
      </c>
      <c r="K909" t="str">
        <v>cpf</v>
      </c>
      <c r="L909" t="str">
        <v/>
      </c>
      <c r="M909">
        <v>80</v>
      </c>
      <c r="P909" t="str">
        <v>Transferido</v>
      </c>
    </row>
    <row r="910">
      <c r="A910">
        <v>12</v>
      </c>
      <c r="B910">
        <v>46017</v>
      </c>
      <c r="C910" t="str">
        <v>Projetor hy320</v>
      </c>
      <c r="D910">
        <v>1</v>
      </c>
      <c r="E910" t="str">
        <v>val</v>
      </c>
      <c r="G910">
        <v>300</v>
      </c>
      <c r="H910">
        <v>300</v>
      </c>
      <c r="I910">
        <v>400</v>
      </c>
      <c r="J910">
        <v>400</v>
      </c>
      <c r="K910" t="str">
        <v>cpf</v>
      </c>
      <c r="L910" t="str">
        <v/>
      </c>
      <c r="M910">
        <v>100</v>
      </c>
      <c r="P910" t="str">
        <v>Transferido</v>
      </c>
    </row>
    <row r="911">
      <c r="A911">
        <v>12</v>
      </c>
      <c r="B911">
        <v>46018</v>
      </c>
      <c r="C911" t="str">
        <v>ssd 240gb</v>
      </c>
      <c r="D911">
        <v>1</v>
      </c>
      <c r="E911" t="str">
        <v>eliane</v>
      </c>
      <c r="G911">
        <v>145</v>
      </c>
      <c r="H911">
        <v>145</v>
      </c>
      <c r="I911">
        <v>300</v>
      </c>
      <c r="J911">
        <v>300</v>
      </c>
      <c r="K911" t="str">
        <v>cpf</v>
      </c>
      <c r="L911" t="str">
        <v/>
      </c>
      <c r="M911">
        <v>155</v>
      </c>
      <c r="P911" t="str">
        <v>Transferido</v>
      </c>
    </row>
    <row r="912">
      <c r="A912">
        <v>12</v>
      </c>
      <c r="B912">
        <v>46018</v>
      </c>
      <c r="C912" t="str">
        <v>Kit 10 Jogos PS2</v>
      </c>
      <c r="D912">
        <v>1</v>
      </c>
      <c r="E912" t="str">
        <v>251226BB55U3C7</v>
      </c>
      <c r="G912">
        <v>7</v>
      </c>
      <c r="H912">
        <v>7</v>
      </c>
      <c r="I912">
        <v>37.24</v>
      </c>
      <c r="J912">
        <v>37.24</v>
      </c>
      <c r="K912" t="str">
        <v>cpf</v>
      </c>
      <c r="L912" t="str">
        <v/>
      </c>
      <c r="M912">
        <v>30.240000000000002</v>
      </c>
      <c r="P912" t="str">
        <v>Transferido</v>
      </c>
    </row>
    <row r="913">
      <c r="A913">
        <v>12</v>
      </c>
      <c r="B913">
        <v>46018</v>
      </c>
      <c r="C913" t="str">
        <v>Kit 10 Jogos PS2</v>
      </c>
      <c r="D913">
        <v>1</v>
      </c>
      <c r="E913" t="str">
        <v>251228GM6DF9FD</v>
      </c>
      <c r="G913">
        <v>7</v>
      </c>
      <c r="H913">
        <v>7</v>
      </c>
      <c r="I913">
        <v>37.24</v>
      </c>
      <c r="J913">
        <v>37.24</v>
      </c>
      <c r="K913" t="str">
        <v>cpf</v>
      </c>
      <c r="L913" t="str">
        <v/>
      </c>
      <c r="M913">
        <v>30.240000000000002</v>
      </c>
      <c r="P913" t="str">
        <v>Transferido</v>
      </c>
    </row>
    <row r="914">
      <c r="A914">
        <v>12</v>
      </c>
      <c r="B914">
        <v>46018</v>
      </c>
      <c r="C914" t="str">
        <v>Controle Com Fio Compatível Com Playstation Ps2</v>
      </c>
      <c r="D914">
        <v>1</v>
      </c>
      <c r="E914" t="str">
        <v>251228GQAC35RE</v>
      </c>
      <c r="G914">
        <v>10</v>
      </c>
      <c r="H914">
        <v>10</v>
      </c>
      <c r="I914">
        <v>18.5</v>
      </c>
      <c r="J914">
        <v>18.5</v>
      </c>
      <c r="K914" t="str">
        <v>cpf</v>
      </c>
      <c r="L914" t="str">
        <v/>
      </c>
      <c r="M914">
        <v>8.5</v>
      </c>
      <c r="P914" t="str">
        <v>Transferido</v>
      </c>
    </row>
    <row r="915">
      <c r="A915">
        <v>12</v>
      </c>
      <c r="B915">
        <v>46020</v>
      </c>
      <c r="C915" t="str">
        <v xml:space="preserve">uno </v>
      </c>
      <c r="D915">
        <v>1</v>
      </c>
      <c r="E915" t="str">
        <v>Aleatorio</v>
      </c>
      <c r="G915">
        <v>7.5</v>
      </c>
      <c r="H915">
        <v>7.5</v>
      </c>
      <c r="I915">
        <v>15</v>
      </c>
      <c r="J915">
        <v>15</v>
      </c>
      <c r="K915" t="str">
        <v>cpf</v>
      </c>
      <c r="L915" t="str">
        <v/>
      </c>
      <c r="M915">
        <v>7.5</v>
      </c>
      <c r="P915" t="str">
        <v>Transferido</v>
      </c>
    </row>
    <row r="916">
      <c r="A916">
        <v>12</v>
      </c>
      <c r="B916">
        <v>46020</v>
      </c>
      <c r="C916" t="str">
        <v>Slime</v>
      </c>
      <c r="D916">
        <v>3</v>
      </c>
      <c r="E916" t="str">
        <v>Sara</v>
      </c>
      <c r="G916">
        <v>5</v>
      </c>
      <c r="H916">
        <v>15</v>
      </c>
      <c r="I916">
        <v>10</v>
      </c>
      <c r="J916">
        <v>30</v>
      </c>
      <c r="K916" t="str">
        <v>cpf</v>
      </c>
      <c r="L916" t="str">
        <v/>
      </c>
      <c r="M916">
        <v>15</v>
      </c>
      <c r="P916" t="str">
        <v>Transferido</v>
      </c>
    </row>
    <row r="917">
      <c r="A917">
        <v>12</v>
      </c>
      <c r="B917">
        <v>46020</v>
      </c>
      <c r="C917" t="str">
        <v>Jogos ps2 leo</v>
      </c>
      <c r="D917">
        <v>2</v>
      </c>
      <c r="E917" t="str">
        <v>Aleatorio</v>
      </c>
      <c r="G917">
        <v>1</v>
      </c>
      <c r="H917">
        <v>2</v>
      </c>
      <c r="I917">
        <v>5</v>
      </c>
      <c r="J917">
        <v>10</v>
      </c>
      <c r="K917" t="str">
        <v>cpf</v>
      </c>
      <c r="L917" t="str">
        <v/>
      </c>
      <c r="M917">
        <v>8</v>
      </c>
      <c r="P917" t="str">
        <v>Transferido</v>
      </c>
    </row>
    <row r="918">
      <c r="A918">
        <v>12</v>
      </c>
      <c r="B918">
        <v>46021</v>
      </c>
      <c r="C918" t="str">
        <v>brinquedo mole</v>
      </c>
      <c r="D918">
        <v>2</v>
      </c>
      <c r="E918" t="str">
        <v>Aleatorio</v>
      </c>
      <c r="G918">
        <v>5</v>
      </c>
      <c r="H918">
        <v>10</v>
      </c>
      <c r="I918">
        <v>10</v>
      </c>
      <c r="J918">
        <v>20</v>
      </c>
      <c r="K918" t="str">
        <v>cpf</v>
      </c>
      <c r="L918" t="str">
        <v/>
      </c>
      <c r="M918">
        <v>10</v>
      </c>
      <c r="P918" t="str">
        <v>Transferido</v>
      </c>
    </row>
    <row r="919">
      <c r="A919">
        <v>12</v>
      </c>
      <c r="B919">
        <v>46022</v>
      </c>
      <c r="C919" t="str">
        <v>brinquedo mole</v>
      </c>
      <c r="D919">
        <v>3</v>
      </c>
      <c r="E919" t="str">
        <v>samuel</v>
      </c>
      <c r="G919">
        <v>5</v>
      </c>
      <c r="H919">
        <v>15</v>
      </c>
      <c r="I919">
        <v>10</v>
      </c>
      <c r="J919">
        <v>30</v>
      </c>
      <c r="K919" t="str">
        <v>cpf</v>
      </c>
      <c r="L919" t="str">
        <v/>
      </c>
      <c r="M919">
        <v>15</v>
      </c>
      <c r="P919" t="str">
        <v>Transferido</v>
      </c>
    </row>
    <row r="920">
      <c r="A920">
        <v>12</v>
      </c>
      <c r="B920">
        <v>46022</v>
      </c>
      <c r="C920" t="str">
        <v>Par Tweeter Tweter Tuita Tuite Evok 400</v>
      </c>
      <c r="D920">
        <v>1</v>
      </c>
      <c r="E920" t="str">
        <v>581881466757613048</v>
      </c>
      <c r="G920">
        <v>280</v>
      </c>
      <c r="H920">
        <v>280</v>
      </c>
      <c r="I920">
        <v>378.4</v>
      </c>
      <c r="J920">
        <v>378.4</v>
      </c>
      <c r="K920" t="str">
        <v>cpf</v>
      </c>
      <c r="L920" t="str">
        <v/>
      </c>
      <c r="M920">
        <v>98.39999999999998</v>
      </c>
      <c r="P920" t="str">
        <v>Transferido</v>
      </c>
    </row>
  </sheetData>
  <pageMargins left="0.51" right="0.51" top="0.79" bottom="0.79" header="0" footer="0"/>
  <ignoredErrors>
    <ignoredError numberStoredAsText="1" sqref="A1:AB922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V1111"/>
  <sheetViews>
    <sheetView workbookViewId="0" rightToLeft="0"/>
  </sheetViews>
  <sheetData>
    <row r="1" xml:space="preserve">
      <c r="A1" t="str">
        <v>Mês</v>
      </c>
      <c r="B1" t="str">
        <v>Data</v>
      </c>
      <c r="C1" t="str">
        <v>Produto</v>
      </c>
      <c r="D1" t="str">
        <v>QT</v>
      </c>
      <c r="E1" t="str">
        <v>Cliente</v>
      </c>
      <c r="F1" t="str">
        <v>Vendedor</v>
      </c>
      <c r="G1" t="str" xml:space="preserve">
        <v xml:space="preserve">Custo _x000d_
Un</v>
      </c>
      <c r="H1" t="str">
        <v>Valor gasto</v>
      </c>
      <c r="I1" t="str">
        <v>Valor uni venda</v>
      </c>
      <c r="J1" t="str">
        <v>entrada</v>
      </c>
      <c r="K1" t="str" xml:space="preserve">
        <v xml:space="preserve">Valor da _x000d_
venda</v>
      </c>
      <c r="L1" t="str">
        <v>Lucro</v>
      </c>
      <c r="M1" t="str" xml:space="preserve">
        <v xml:space="preserve">Recebido _x000d_
loja</v>
      </c>
      <c r="Q1" t="str">
        <v>valor anuncio</v>
      </c>
      <c r="R1" t="str" xml:space="preserve">
        <v xml:space="preserve">valor _x000d_
desocnto</v>
      </c>
      <c r="S1" t="str">
        <v>valor recebido</v>
      </c>
      <c r="T1" t="str">
        <v>Valor da taxa</v>
      </c>
      <c r="U1" t="str">
        <v>valor a pagar</v>
      </c>
      <c r="V1" t="str">
        <v>lucro</v>
      </c>
    </row>
    <row r="2" xml:space="preserve">
      <c r="A2">
        <f>IF(Table_246[[#This Row],[Data]]="","",MONTH(Table_246[[#This Row],[Data]]))</f>
        <v>1</v>
      </c>
      <c r="B2">
        <v>46024</v>
      </c>
      <c r="C2" t="str">
        <v>Carregador Completo Iphone 20W</v>
      </c>
      <c r="D2">
        <v>1</v>
      </c>
      <c r="E2" t="str">
        <v>elza</v>
      </c>
      <c r="F2" t="str">
        <v>Fisica</v>
      </c>
      <c r="G2">
        <v>12</v>
      </c>
      <c r="H2" xml:space="preserve">
        <f xml:space="preserve">Table_246[[#This Row],[QT]]*Table_246[[#This Row],[Custo 
Un]]</f>
        <v>12</v>
      </c>
      <c r="I2">
        <v>30</v>
      </c>
      <c r="J2">
        <f>I2*D2</f>
        <v>30</v>
      </c>
      <c r="K2">
        <f>I2*D2</f>
        <v>30</v>
      </c>
      <c r="L2" xml:space="preserve">
        <f xml:space="preserve">Table_246[[#This Row],[Valor da 
venda]]-Table_246[[#This Row],[Valor gasto]]</f>
        <v>18</v>
      </c>
      <c r="M2" t="str">
        <v>Transferido</v>
      </c>
      <c r="P2">
        <v>600</v>
      </c>
      <c r="Q2">
        <v>725</v>
      </c>
      <c r="R2">
        <v>0.25</v>
      </c>
      <c r="S2">
        <f>Q2-(Q2*R2)-4</f>
        <v>539.75</v>
      </c>
      <c r="T2">
        <f>Q2*25%</f>
        <v>181.25</v>
      </c>
      <c r="U2">
        <v>490</v>
      </c>
      <c r="V2">
        <f>S2-U2</f>
        <v>49.75</v>
      </c>
    </row>
    <row r="3" xml:space="preserve">
      <c r="A3">
        <f>IF(Table_246[[#This Row],[Data]]="","",MONTH(Table_246[[#This Row],[Data]]))</f>
        <v>1</v>
      </c>
      <c r="B3">
        <v>46027</v>
      </c>
      <c r="C3" t="str">
        <v>Pelicula 3D</v>
      </c>
      <c r="D3">
        <v>1</v>
      </c>
      <c r="E3" t="str">
        <v>vall</v>
      </c>
      <c r="F3" t="str">
        <v>Fisica</v>
      </c>
      <c r="G3">
        <f>IFERROR(VLOOKUP(C3,PROD!$A$2:$E$1204,5,0),"0")</f>
        <v>3</v>
      </c>
      <c r="H3" xml:space="preserve">
        <f xml:space="preserve">Table_246[[#This Row],[QT]]*Table_246[[#This Row],[Custo 
Un]]</f>
        <v>3</v>
      </c>
      <c r="I3">
        <v>15</v>
      </c>
      <c r="J3">
        <f>I3*D3</f>
        <v>15</v>
      </c>
      <c r="K3">
        <f>I3*D3</f>
        <v>15</v>
      </c>
      <c r="L3" xml:space="preserve">
        <f xml:space="preserve">Table_246[[#This Row],[Valor da 
venda]]-Table_246[[#This Row],[Valor gasto]]</f>
        <v>12</v>
      </c>
      <c r="M3" t="str">
        <v>Transferido</v>
      </c>
      <c r="P3">
        <v>800</v>
      </c>
      <c r="Q3">
        <v>830</v>
      </c>
      <c r="R3">
        <v>0.25</v>
      </c>
      <c r="S3">
        <f>Q3-(Q3*R3)-4</f>
        <v>618.5</v>
      </c>
      <c r="T3">
        <f>Q3*25%</f>
        <v>207.5</v>
      </c>
      <c r="U3">
        <v>550</v>
      </c>
      <c r="V3">
        <f>S3-U3</f>
        <v>68.5</v>
      </c>
    </row>
    <row r="4" xml:space="preserve">
      <c r="A4">
        <f>IF(Table_246[[#This Row],[Data]]="","",MONTH(Table_246[[#This Row],[Data]]))</f>
        <v>1</v>
      </c>
      <c r="B4">
        <v>46027</v>
      </c>
      <c r="C4" t="str">
        <v>Cheirinho</v>
      </c>
      <c r="D4">
        <v>2</v>
      </c>
      <c r="E4" t="str">
        <v>26010470HA378U</v>
      </c>
      <c r="F4" t="str">
        <v>Shopee</v>
      </c>
      <c r="G4">
        <v>7.5</v>
      </c>
      <c r="H4" xml:space="preserve">
        <f xml:space="preserve">Table_246[[#This Row],[QT]]*Table_246[[#This Row],[Custo 
Un]]</f>
        <v>15</v>
      </c>
      <c r="I4">
        <v>28.1</v>
      </c>
      <c r="J4">
        <f>I4*D4</f>
        <v>56.2</v>
      </c>
      <c r="K4">
        <f>I4*D4</f>
        <v>56.2</v>
      </c>
      <c r="L4" xml:space="preserve">
        <f xml:space="preserve">Table_246[[#This Row],[Valor da 
venda]]-Table_246[[#This Row],[Valor gasto]]</f>
        <v>41.2</v>
      </c>
      <c r="M4" t="str">
        <v>Transferido</v>
      </c>
      <c r="P4">
        <v>900</v>
      </c>
      <c r="Q4">
        <v>800</v>
      </c>
      <c r="R4">
        <v>0.25</v>
      </c>
      <c r="S4">
        <f>Q4-(Q4*R4)-4</f>
        <v>596</v>
      </c>
      <c r="T4">
        <f>Q4*25%</f>
        <v>200</v>
      </c>
      <c r="U4">
        <v>510</v>
      </c>
      <c r="V4">
        <f>S4-U4</f>
        <v>86</v>
      </c>
    </row>
    <row r="5" xml:space="preserve">
      <c r="A5">
        <f>IF(Table_246[[#This Row],[Data]]="","",MONTH(Table_246[[#This Row],[Data]]))</f>
        <v>1</v>
      </c>
      <c r="B5">
        <v>46027</v>
      </c>
      <c r="C5" t="str">
        <v xml:space="preserve">Nterruptor De Controle Remoto </v>
      </c>
      <c r="D5">
        <v>1</v>
      </c>
      <c r="E5" t="str">
        <v>2601057PDHKMGS</v>
      </c>
      <c r="F5" t="str">
        <v>Shopee</v>
      </c>
      <c r="G5">
        <v>15</v>
      </c>
      <c r="H5" xml:space="preserve">
        <f xml:space="preserve">Table_246[[#This Row],[QT]]*Table_246[[#This Row],[Custo 
Un]]</f>
        <v>15</v>
      </c>
      <c r="I5">
        <v>41.6</v>
      </c>
      <c r="J5">
        <f>I5*D5</f>
        <v>41.6</v>
      </c>
      <c r="K5">
        <f>I5*D5</f>
        <v>41.6</v>
      </c>
      <c r="L5" xml:space="preserve">
        <f xml:space="preserve">Table_246[[#This Row],[Valor da 
venda]]-Table_246[[#This Row],[Valor gasto]]</f>
        <v>26.6</v>
      </c>
      <c r="M5" t="str">
        <v>Transferido</v>
      </c>
      <c r="P5">
        <v>1000</v>
      </c>
      <c r="Q5">
        <v>1000</v>
      </c>
      <c r="R5">
        <v>0.25</v>
      </c>
      <c r="S5">
        <f>Q5-(Q5*R5)-4</f>
        <v>746</v>
      </c>
      <c r="T5">
        <f>Q5*25%</f>
        <v>250</v>
      </c>
      <c r="U5">
        <v>700</v>
      </c>
      <c r="V5">
        <f>S5-U5</f>
        <v>46</v>
      </c>
    </row>
    <row r="6" xml:space="preserve">
      <c r="A6">
        <f>IF(Table_246[[#This Row],[Data]]="","",MONTH(Table_246[[#This Row],[Data]]))</f>
        <v>1</v>
      </c>
      <c r="B6">
        <v>46027</v>
      </c>
      <c r="C6" t="str">
        <v xml:space="preserve">Desentupidor </v>
      </c>
      <c r="D6">
        <v>1</v>
      </c>
      <c r="E6" t="str">
        <v>26010322KX6CM7</v>
      </c>
      <c r="F6" t="str">
        <v>Shopee</v>
      </c>
      <c r="G6">
        <v>12</v>
      </c>
      <c r="H6" xml:space="preserve">
        <f xml:space="preserve">Table_246[[#This Row],[QT]]*Table_246[[#This Row],[Custo 
Un]]</f>
        <v>12</v>
      </c>
      <c r="I6">
        <v>14.99</v>
      </c>
      <c r="J6">
        <f>I6*D6</f>
        <v>14.99</v>
      </c>
      <c r="K6">
        <f>I6*D6</f>
        <v>14.99</v>
      </c>
      <c r="L6" xml:space="preserve">
        <f xml:space="preserve">Table_246[[#This Row],[Valor da 
venda]]-Table_246[[#This Row],[Valor gasto]]</f>
        <v>2.99</v>
      </c>
      <c r="M6" t="str">
        <v>Transferido</v>
      </c>
      <c r="Q6">
        <v>36</v>
      </c>
      <c r="R6">
        <v>0.25</v>
      </c>
      <c r="S6">
        <f>Q6-(Q6*R6)-4</f>
        <v>23</v>
      </c>
      <c r="T6">
        <f>Q6*25%</f>
        <v>9</v>
      </c>
      <c r="V6">
        <f>S6-U6</f>
        <v>23</v>
      </c>
    </row>
    <row r="7" xml:space="preserve">
      <c r="A7">
        <f>IF(Table_246[[#This Row],[Data]]="","",MONTH(Table_246[[#This Row],[Data]]))</f>
        <v>1</v>
      </c>
      <c r="B7">
        <v>46027</v>
      </c>
      <c r="C7" t="str">
        <v xml:space="preserve">Desentupidor </v>
      </c>
      <c r="D7">
        <v>1</v>
      </c>
      <c r="E7" t="str">
        <v>26010321EYMMGF</v>
      </c>
      <c r="F7" t="str">
        <v>Shopee</v>
      </c>
      <c r="G7">
        <v>12</v>
      </c>
      <c r="H7" xml:space="preserve">
        <f xml:space="preserve">Table_246[[#This Row],[QT]]*Table_246[[#This Row],[Custo 
Un]]</f>
        <v>12</v>
      </c>
      <c r="I7">
        <v>14.99</v>
      </c>
      <c r="J7">
        <f>I7*D7</f>
        <v>14.99</v>
      </c>
      <c r="K7">
        <f>I7*D7</f>
        <v>14.99</v>
      </c>
      <c r="L7" xml:space="preserve">
        <f xml:space="preserve">Table_246[[#This Row],[Valor da 
venda]]-Table_246[[#This Row],[Valor gasto]]</f>
        <v>2.99</v>
      </c>
      <c r="M7" t="str">
        <v>Transferido</v>
      </c>
      <c r="P7">
        <v>520</v>
      </c>
      <c r="Q7">
        <v>520</v>
      </c>
      <c r="R7">
        <v>0.23</v>
      </c>
      <c r="S7">
        <f>Q7-(Q7*R7)-4</f>
        <v>396.4</v>
      </c>
      <c r="T7">
        <f>Q7*25%</f>
        <v>130</v>
      </c>
      <c r="U7">
        <v>350</v>
      </c>
      <c r="V7">
        <f>S7-U7</f>
        <v>46.39999999999998</v>
      </c>
    </row>
    <row r="8" xml:space="preserve">
      <c r="A8">
        <f>IF(Table_246[[#This Row],[Data]]="","",MONTH(Table_246[[#This Row],[Data]]))</f>
        <v>1</v>
      </c>
      <c r="B8">
        <v>46027</v>
      </c>
      <c r="C8" t="str">
        <v xml:space="preserve">Case 2.5 Hd </v>
      </c>
      <c r="D8">
        <v>1</v>
      </c>
      <c r="E8" t="str">
        <v>26010330Y0QYCC</v>
      </c>
      <c r="F8" t="str">
        <v>Shopee</v>
      </c>
      <c r="G8">
        <v>19</v>
      </c>
      <c r="H8" xml:space="preserve">
        <f xml:space="preserve">Table_246[[#This Row],[QT]]*Table_246[[#This Row],[Custo 
Un]]</f>
        <v>19</v>
      </c>
      <c r="I8">
        <v>34.75</v>
      </c>
      <c r="J8">
        <f>I8*D8</f>
        <v>34.75</v>
      </c>
      <c r="K8">
        <f>I8*D8</f>
        <v>34.75</v>
      </c>
      <c r="L8" xml:space="preserve">
        <f xml:space="preserve">Table_246[[#This Row],[Valor da 
venda]]-Table_246[[#This Row],[Valor gasto]]</f>
        <v>15.75</v>
      </c>
      <c r="M8" t="str">
        <v>Transferido</v>
      </c>
      <c r="Q8">
        <v>820</v>
      </c>
      <c r="R8">
        <v>0.21</v>
      </c>
      <c r="S8">
        <f>Q8-(Q8*R8)-4</f>
        <v>643.8</v>
      </c>
      <c r="T8">
        <f>Q8*25%</f>
        <v>205</v>
      </c>
      <c r="U8">
        <v>550</v>
      </c>
      <c r="V8">
        <f>S8-U8</f>
        <v>93.79999999999995</v>
      </c>
    </row>
    <row r="9" xml:space="preserve">
      <c r="A9">
        <f>IF(Table_246[[#This Row],[Data]]="","",MONTH(Table_246[[#This Row],[Data]]))</f>
        <v>1</v>
      </c>
      <c r="B9">
        <v>46027</v>
      </c>
      <c r="C9" t="str">
        <v>Pelicula 3D</v>
      </c>
      <c r="D9">
        <v>1</v>
      </c>
      <c r="E9" t="str">
        <v>vall</v>
      </c>
      <c r="F9" t="str">
        <v>Fisica</v>
      </c>
      <c r="G9">
        <v>6</v>
      </c>
      <c r="H9" xml:space="preserve">
        <f xml:space="preserve">Table_246[[#This Row],[QT]]*Table_246[[#This Row],[Custo 
Un]]</f>
        <v>6</v>
      </c>
      <c r="I9">
        <v>15</v>
      </c>
      <c r="J9">
        <f>I9*D9</f>
        <v>15</v>
      </c>
      <c r="K9">
        <f>I9*D9</f>
        <v>15</v>
      </c>
      <c r="L9" xml:space="preserve">
        <f xml:space="preserve">Table_246[[#This Row],[Valor da 
venda]]-Table_246[[#This Row],[Valor gasto]]</f>
        <v>9</v>
      </c>
      <c r="M9" t="str">
        <v>Transferido</v>
      </c>
      <c r="P9" t="str">
        <v>usina</v>
      </c>
      <c r="Q9">
        <v>800</v>
      </c>
      <c r="R9">
        <v>0.23</v>
      </c>
      <c r="S9">
        <f>Q9-(Q9*R9)-4</f>
        <v>612</v>
      </c>
      <c r="T9">
        <f>Q9*25%</f>
        <v>200</v>
      </c>
      <c r="U9">
        <v>570</v>
      </c>
      <c r="V9">
        <f>S9-U9</f>
        <v>42</v>
      </c>
    </row>
    <row r="10" xml:space="preserve">
      <c r="A10">
        <f>IF(Table_246[[#This Row],[Data]]="","",MONTH(Table_246[[#This Row],[Data]]))</f>
        <v>1</v>
      </c>
      <c r="B10">
        <v>46028</v>
      </c>
      <c r="C10" t="str">
        <v>Pelicula 3D</v>
      </c>
      <c r="D10">
        <v>1</v>
      </c>
      <c r="E10" t="str">
        <v>boneca</v>
      </c>
      <c r="F10" t="str">
        <v>Fisica</v>
      </c>
      <c r="G10">
        <f>IFERROR(VLOOKUP(C10,PROD!$A$2:$E$1204,5,0),"0")</f>
        <v>3</v>
      </c>
      <c r="H10" xml:space="preserve">
        <f xml:space="preserve">Table_246[[#This Row],[QT]]*Table_246[[#This Row],[Custo 
Un]]</f>
        <v>3</v>
      </c>
      <c r="I10">
        <v>15</v>
      </c>
      <c r="J10">
        <f>I10*D10</f>
        <v>15</v>
      </c>
      <c r="K10">
        <f>I10*D10</f>
        <v>15</v>
      </c>
      <c r="L10" xml:space="preserve">
        <f xml:space="preserve">Table_246[[#This Row],[Valor da 
venda]]-Table_246[[#This Row],[Valor gasto]]</f>
        <v>12</v>
      </c>
      <c r="M10" t="str">
        <v>Transferido</v>
      </c>
      <c r="Q10">
        <v>10</v>
      </c>
      <c r="R10">
        <v>0.23</v>
      </c>
      <c r="S10">
        <f>Q10-(Q10*R10)-4</f>
        <v>3.6999999999999993</v>
      </c>
      <c r="T10">
        <f>Q10*25%</f>
        <v>2.5</v>
      </c>
      <c r="V10">
        <f>S10-U10</f>
        <v>3.6999999999999993</v>
      </c>
    </row>
    <row r="11" xml:space="preserve">
      <c r="A11">
        <f>IF(Table_246[[#This Row],[Data]]="","",MONTH(Table_246[[#This Row],[Data]]))</f>
        <v>1</v>
      </c>
      <c r="B11">
        <v>46028</v>
      </c>
      <c r="C11" t="str">
        <v>Restauraçao Dados</v>
      </c>
      <c r="D11">
        <v>1</v>
      </c>
      <c r="E11" t="str">
        <v>Eliane</v>
      </c>
      <c r="F11" t="str">
        <v>Fisica</v>
      </c>
      <c r="G11">
        <f>IFERROR(VLOOKUP(C11,PROD!$A$2:$E$1204,5,0),"0")</f>
        <v>0</v>
      </c>
      <c r="H11" xml:space="preserve">
        <f xml:space="preserve">Table_246[[#This Row],[QT]]*Table_246[[#This Row],[Custo 
Un]]</f>
        <v>0</v>
      </c>
      <c r="I11">
        <v>100</v>
      </c>
      <c r="J11">
        <f>I11*D11</f>
        <v>100</v>
      </c>
      <c r="K11">
        <f>I11*D11</f>
        <v>100</v>
      </c>
      <c r="L11" xml:space="preserve">
        <f xml:space="preserve">Table_246[[#This Row],[Valor da 
venda]]-Table_246[[#This Row],[Valor gasto]]</f>
        <v>100</v>
      </c>
      <c r="M11" t="str">
        <v>Transferido</v>
      </c>
      <c r="Q11">
        <v>12</v>
      </c>
      <c r="R11">
        <v>0.23</v>
      </c>
      <c r="S11">
        <f>Q11-(Q11*R11)-4</f>
        <v>5.24</v>
      </c>
      <c r="T11">
        <f>Q11*25%</f>
        <v>3</v>
      </c>
      <c r="V11">
        <f>S11-U11</f>
        <v>5.24</v>
      </c>
    </row>
    <row r="12" xml:space="preserve">
      <c r="A12">
        <f>IF(Table_246[[#This Row],[Data]]="","",MONTH(Table_246[[#This Row],[Data]]))</f>
        <v>1</v>
      </c>
      <c r="B12">
        <v>46029</v>
      </c>
      <c r="C12" t="str">
        <v>Gravação De Musica</v>
      </c>
      <c r="D12">
        <v>1</v>
      </c>
      <c r="E12" t="str">
        <v>aleatorio</v>
      </c>
      <c r="F12" t="str">
        <v>Fisica</v>
      </c>
      <c r="G12">
        <f>IFERROR(VLOOKUP(C12,PROD!$A$2:$E$1204,5,0),"0")</f>
        <v>0</v>
      </c>
      <c r="H12" xml:space="preserve">
        <f xml:space="preserve">Table_246[[#This Row],[QT]]*Table_246[[#This Row],[Custo 
Un]]</f>
        <v>0</v>
      </c>
      <c r="I12">
        <v>15</v>
      </c>
      <c r="J12">
        <f>I12*D12</f>
        <v>15</v>
      </c>
      <c r="K12">
        <f>I12*D12</f>
        <v>15</v>
      </c>
      <c r="L12" xml:space="preserve">
        <f xml:space="preserve">Table_246[[#This Row],[Valor da 
venda]]-Table_246[[#This Row],[Valor gasto]]</f>
        <v>15</v>
      </c>
      <c r="M12" t="str">
        <v>Transferido</v>
      </c>
      <c r="Q12">
        <v>20</v>
      </c>
      <c r="R12">
        <v>0.23</v>
      </c>
      <c r="S12">
        <f>Q12-(Q12*R12)-4</f>
        <v>11.399999999999999</v>
      </c>
      <c r="T12">
        <f>Q12*25%</f>
        <v>5</v>
      </c>
      <c r="V12">
        <f>S12-U12</f>
        <v>11.399999999999999</v>
      </c>
    </row>
    <row r="13" xml:space="preserve">
      <c r="A13">
        <f>IF(Table_246[[#This Row],[Data]]="","",MONTH(Table_246[[#This Row],[Data]]))</f>
        <v>1</v>
      </c>
      <c r="B13">
        <v>46029</v>
      </c>
      <c r="C13" t="str">
        <v>Boneco Lego Kit</v>
      </c>
      <c r="D13">
        <v>1</v>
      </c>
      <c r="E13" t="str">
        <v>aleatorio</v>
      </c>
      <c r="F13" t="str">
        <v>Fisica</v>
      </c>
      <c r="G13">
        <v>11</v>
      </c>
      <c r="H13" xml:space="preserve">
        <f xml:space="preserve">Table_246[[#This Row],[QT]]*Table_246[[#This Row],[Custo 
Un]]</f>
        <v>11</v>
      </c>
      <c r="I13">
        <v>20</v>
      </c>
      <c r="J13">
        <f>I13*D13</f>
        <v>20</v>
      </c>
      <c r="K13">
        <f>I13*D13</f>
        <v>20</v>
      </c>
      <c r="L13" xml:space="preserve">
        <f xml:space="preserve">Table_246[[#This Row],[Valor da 
venda]]-Table_246[[#This Row],[Valor gasto]]</f>
        <v>9</v>
      </c>
      <c r="M13" t="str">
        <v>Transferido</v>
      </c>
      <c r="R13">
        <v>0.23</v>
      </c>
      <c r="S13">
        <f>Q13-(Q13*R13)-4</f>
        <v>-4</v>
      </c>
      <c r="T13">
        <f>Q13*25%</f>
        <v>0</v>
      </c>
      <c r="V13">
        <f>S13-U13</f>
        <v>-4</v>
      </c>
    </row>
    <row r="14" xml:space="preserve">
      <c r="A14">
        <f>IF(Table_246[[#This Row],[Data]]="","",MONTH(Table_246[[#This Row],[Data]]))</f>
        <v>1</v>
      </c>
      <c r="B14">
        <v>46034</v>
      </c>
      <c r="C14" t="str">
        <v>Impressao Preta</v>
      </c>
      <c r="D14">
        <v>1</v>
      </c>
      <c r="E14" t="str">
        <v>sonia</v>
      </c>
      <c r="F14" t="str">
        <v>Fisica</v>
      </c>
      <c r="G14">
        <f>IFERROR(VLOOKUP(C14,PROD!$A$2:$E$1204,5,0),"0")</f>
        <v>0.07</v>
      </c>
      <c r="H14" xml:space="preserve">
        <f xml:space="preserve">Table_246[[#This Row],[QT]]*Table_246[[#This Row],[Custo 
Un]]</f>
        <v>0.07</v>
      </c>
      <c r="I14">
        <v>1</v>
      </c>
      <c r="J14">
        <f>I14*D14</f>
        <v>1</v>
      </c>
      <c r="K14">
        <f>I14*D14</f>
        <v>1</v>
      </c>
      <c r="L14" xml:space="preserve">
        <f xml:space="preserve">Table_246[[#This Row],[Valor da 
venda]]-Table_246[[#This Row],[Valor gasto]]</f>
        <v>0.9299999999999999</v>
      </c>
      <c r="M14" t="str">
        <v>Transferido</v>
      </c>
      <c r="R14">
        <v>0.23</v>
      </c>
      <c r="S14">
        <f>Q14-(Q14*R14)-4</f>
        <v>-4</v>
      </c>
      <c r="T14">
        <f>Q14*25%</f>
        <v>0</v>
      </c>
      <c r="V14">
        <f>S14-U14</f>
        <v>-4</v>
      </c>
    </row>
    <row r="15" xml:space="preserve">
      <c r="A15">
        <f>IF(Table_246[[#This Row],[Data]]="","",MONTH(Table_246[[#This Row],[Data]]))</f>
        <v>1</v>
      </c>
      <c r="B15">
        <v>46034</v>
      </c>
      <c r="C15" t="str">
        <v>Durex</v>
      </c>
      <c r="D15">
        <v>1</v>
      </c>
      <c r="E15" t="str">
        <v>cacheados</v>
      </c>
      <c r="F15" t="str">
        <v>Fisica</v>
      </c>
      <c r="G15">
        <f>IFERROR(VLOOKUP(C15,PROD!$A$2:$E$1204,5,0),"0")</f>
        <v>2.5</v>
      </c>
      <c r="H15" xml:space="preserve">
        <f xml:space="preserve">Table_246[[#This Row],[QT]]*Table_246[[#This Row],[Custo 
Un]]</f>
        <v>2.5</v>
      </c>
      <c r="I15">
        <v>7</v>
      </c>
      <c r="J15">
        <f>I15*D15</f>
        <v>7</v>
      </c>
      <c r="K15">
        <f>I15*D15</f>
        <v>7</v>
      </c>
      <c r="L15" xml:space="preserve">
        <f xml:space="preserve">Table_246[[#This Row],[Valor da 
venda]]-Table_246[[#This Row],[Valor gasto]]</f>
        <v>4.5</v>
      </c>
      <c r="M15" t="str">
        <v>Transferido</v>
      </c>
    </row>
    <row r="16" xml:space="preserve">
      <c r="A16">
        <f>IF(Table_246[[#This Row],[Data]]="","",MONTH(Table_246[[#This Row],[Data]]))</f>
        <v>1</v>
      </c>
      <c r="B16">
        <v>46034</v>
      </c>
      <c r="C16" t="str">
        <v>Moeba</v>
      </c>
      <c r="D16">
        <v>1</v>
      </c>
      <c r="E16" t="str">
        <v>samuel</v>
      </c>
      <c r="F16" t="str">
        <v>Fisica</v>
      </c>
      <c r="G16">
        <v>5</v>
      </c>
      <c r="H16" xml:space="preserve">
        <f xml:space="preserve">Table_246[[#This Row],[QT]]*Table_246[[#This Row],[Custo 
Un]]</f>
        <v>5</v>
      </c>
      <c r="I16">
        <v>10</v>
      </c>
      <c r="J16">
        <f>I16*D16</f>
        <v>10</v>
      </c>
      <c r="K16">
        <f>I16*D16</f>
        <v>10</v>
      </c>
      <c r="L16" xml:space="preserve">
        <f xml:space="preserve">Table_246[[#This Row],[Valor da 
venda]]-Table_246[[#This Row],[Valor gasto]]</f>
        <v>5</v>
      </c>
      <c r="M16" t="str">
        <v>Transferido</v>
      </c>
    </row>
    <row r="17" xml:space="preserve">
      <c r="A17">
        <f>IF(Table_246[[#This Row],[Data]]="","",MONTH(Table_246[[#This Row],[Data]]))</f>
        <v>1</v>
      </c>
      <c r="B17">
        <v>46034</v>
      </c>
      <c r="C17" t="str">
        <v>Impressao Preta</v>
      </c>
      <c r="D17">
        <v>4</v>
      </c>
      <c r="E17" t="str">
        <v>aleatorio</v>
      </c>
      <c r="F17" t="str">
        <v>Fisica</v>
      </c>
      <c r="G17">
        <f>IFERROR(VLOOKUP(C17,PROD!$A$2:$E$1204,5,0),"0")</f>
        <v>0.07</v>
      </c>
      <c r="H17" xml:space="preserve">
        <f xml:space="preserve">Table_246[[#This Row],[QT]]*Table_246[[#This Row],[Custo 
Un]]</f>
        <v>0.28</v>
      </c>
      <c r="I17">
        <v>1</v>
      </c>
      <c r="J17">
        <f>I17*D17</f>
        <v>4</v>
      </c>
      <c r="K17">
        <f>I17*D17</f>
        <v>4</v>
      </c>
      <c r="L17" xml:space="preserve">
        <f xml:space="preserve">Table_246[[#This Row],[Valor da 
venda]]-Table_246[[#This Row],[Valor gasto]]</f>
        <v>3.7199999999999998</v>
      </c>
      <c r="M17" t="str">
        <v>Transferido</v>
      </c>
    </row>
    <row r="18" xml:space="preserve">
      <c r="A18">
        <f>IF(Table_246[[#This Row],[Data]]="","",MONTH(Table_246[[#This Row],[Data]]))</f>
        <v>1</v>
      </c>
      <c r="B18">
        <v>46034</v>
      </c>
      <c r="C18" t="str">
        <v>Cheirinho Para Carro</v>
      </c>
      <c r="D18">
        <v>2</v>
      </c>
      <c r="E18" t="str">
        <v>260113UN53PDB3</v>
      </c>
      <c r="F18" t="str">
        <v>Shopee</v>
      </c>
      <c r="G18">
        <v>7.5</v>
      </c>
      <c r="H18" xml:space="preserve">
        <f xml:space="preserve">Table_246[[#This Row],[QT]]*Table_246[[#This Row],[Custo 
Un]]</f>
        <v>15</v>
      </c>
      <c r="I18">
        <v>14.05</v>
      </c>
      <c r="J18">
        <f>I18*D18</f>
        <v>28.1</v>
      </c>
      <c r="K18">
        <f>I18*D18</f>
        <v>28.1</v>
      </c>
      <c r="L18" xml:space="preserve">
        <f xml:space="preserve">Table_246[[#This Row],[Valor da 
venda]]-Table_246[[#This Row],[Valor gasto]]</f>
        <v>13.100000000000001</v>
      </c>
      <c r="M18" t="str">
        <v>Transferido</v>
      </c>
    </row>
    <row r="19" xml:space="preserve">
      <c r="A19">
        <f>IF(Table_246[[#This Row],[Data]]="","",MONTH(Table_246[[#This Row],[Data]]))</f>
        <v>1</v>
      </c>
      <c r="B19">
        <v>46034</v>
      </c>
      <c r="C19" t="str">
        <v>Pen Drive Com 10 Jogos Para Ps2</v>
      </c>
      <c r="D19">
        <v>1</v>
      </c>
      <c r="E19" t="str">
        <v>1732942733137053663</v>
      </c>
      <c r="F19" t="str">
        <v>Tiktok</v>
      </c>
      <c r="G19">
        <f>IFERROR(VLOOKUP(C19,PROD!$A$2:$E$1204,5,0),"0")</f>
        <v>0</v>
      </c>
      <c r="H19" xml:space="preserve">
        <f xml:space="preserve">Table_246[[#This Row],[QT]]*Table_246[[#This Row],[Custo 
Un]]</f>
        <v>0</v>
      </c>
      <c r="I19">
        <v>100.32</v>
      </c>
      <c r="J19">
        <f>I19*D19</f>
        <v>100.32</v>
      </c>
      <c r="K19">
        <f>I19*D19</f>
        <v>100.32</v>
      </c>
      <c r="L19" xml:space="preserve">
        <f xml:space="preserve">Table_246[[#This Row],[Valor da 
venda]]-Table_246[[#This Row],[Valor gasto]]</f>
        <v>100.32</v>
      </c>
      <c r="M19" t="str">
        <v>Transferido</v>
      </c>
    </row>
    <row r="20" xml:space="preserve">
      <c r="A20">
        <f>IF(Table_246[[#This Row],[Data]]="","",MONTH(Table_246[[#This Row],[Data]]))</f>
        <v>1</v>
      </c>
      <c r="B20">
        <v>46035</v>
      </c>
      <c r="C20" t="str">
        <v>Impressao Preta</v>
      </c>
      <c r="D20">
        <v>1</v>
      </c>
      <c r="E20" t="str">
        <v>samuel</v>
      </c>
      <c r="F20" t="str">
        <v>Fisica</v>
      </c>
      <c r="G20">
        <f>IFERROR(VLOOKUP(C20,PROD!$A$2:$E$1204,5,0),"0")</f>
        <v>0.07</v>
      </c>
      <c r="H20" xml:space="preserve">
        <f xml:space="preserve">Table_246[[#This Row],[QT]]*Table_246[[#This Row],[Custo 
Un]]</f>
        <v>0.07</v>
      </c>
      <c r="I20">
        <v>1</v>
      </c>
      <c r="J20">
        <f>I20*D20</f>
        <v>1</v>
      </c>
      <c r="K20">
        <f>I20*D20</f>
        <v>1</v>
      </c>
      <c r="L20" xml:space="preserve">
        <f xml:space="preserve">Table_246[[#This Row],[Valor da 
venda]]-Table_246[[#This Row],[Valor gasto]]</f>
        <v>0.9299999999999999</v>
      </c>
      <c r="M20" t="str">
        <v>Transferido</v>
      </c>
    </row>
    <row r="21" xml:space="preserve">
      <c r="A21">
        <f>IF(Table_246[[#This Row],[Data]]="","",MONTH(Table_246[[#This Row],[Data]]))</f>
        <v>1</v>
      </c>
      <c r="B21">
        <v>46035</v>
      </c>
      <c r="C21" t="str">
        <v>Impressao Preta</v>
      </c>
      <c r="D21">
        <v>4</v>
      </c>
      <c r="E21" t="str">
        <v>eliane</v>
      </c>
      <c r="F21" t="str">
        <v>Fisica</v>
      </c>
      <c r="G21">
        <f>IFERROR(VLOOKUP(C21,PROD!$A$2:$E$1204,5,0),"0")</f>
        <v>0.07</v>
      </c>
      <c r="H21" xml:space="preserve">
        <f xml:space="preserve">Table_246[[#This Row],[QT]]*Table_246[[#This Row],[Custo 
Un]]</f>
        <v>0.28</v>
      </c>
      <c r="I21">
        <v>1</v>
      </c>
      <c r="J21">
        <f>I21*D21</f>
        <v>4</v>
      </c>
      <c r="K21">
        <f>I21*D21</f>
        <v>4</v>
      </c>
      <c r="L21" xml:space="preserve">
        <f xml:space="preserve">Table_246[[#This Row],[Valor da 
venda]]-Table_246[[#This Row],[Valor gasto]]</f>
        <v>3.7199999999999998</v>
      </c>
      <c r="M21" t="str">
        <v>Transferido</v>
      </c>
    </row>
    <row r="22" xml:space="preserve">
      <c r="A22">
        <f>IF(Table_246[[#This Row],[Data]]="","",MONTH(Table_246[[#This Row],[Data]]))</f>
        <v>1</v>
      </c>
      <c r="B22">
        <v>46036</v>
      </c>
      <c r="C22" t="str">
        <v>Protetor Documento</v>
      </c>
      <c r="D22">
        <v>1</v>
      </c>
      <c r="E22" t="str">
        <v>26011533GTJVCC</v>
      </c>
      <c r="F22" t="str">
        <v>Shopee</v>
      </c>
      <c r="G22">
        <v>3</v>
      </c>
      <c r="H22" xml:space="preserve">
        <f xml:space="preserve">Table_246[[#This Row],[QT]]*Table_246[[#This Row],[Custo 
Un]]</f>
        <v>3</v>
      </c>
      <c r="I22">
        <v>4.54</v>
      </c>
      <c r="J22">
        <f>I22*D22</f>
        <v>4.54</v>
      </c>
      <c r="K22">
        <f>I22*D22</f>
        <v>4.54</v>
      </c>
      <c r="L22" xml:space="preserve">
        <f xml:space="preserve">Table_246[[#This Row],[Valor da 
venda]]-Table_246[[#This Row],[Valor gasto]]</f>
        <v>1.54</v>
      </c>
      <c r="M22" t="str">
        <v>Transferido</v>
      </c>
    </row>
    <row r="23" xml:space="preserve">
      <c r="A23">
        <f>IF(Table_246[[#This Row],[Data]]="","",MONTH(Table_246[[#This Row],[Data]]))</f>
        <v>1</v>
      </c>
      <c r="B23">
        <v>46036</v>
      </c>
      <c r="C23" t="str">
        <v>Kit Maçarico</v>
      </c>
      <c r="D23">
        <v>1</v>
      </c>
      <c r="E23" t="str">
        <v>260115363HXRNS</v>
      </c>
      <c r="F23" t="str">
        <v>Shopee</v>
      </c>
      <c r="G23">
        <v>25</v>
      </c>
      <c r="H23" xml:space="preserve">
        <f xml:space="preserve">Table_246[[#This Row],[QT]]*Table_246[[#This Row],[Custo 
Un]]</f>
        <v>25</v>
      </c>
      <c r="I23">
        <v>52.99</v>
      </c>
      <c r="J23">
        <f>I23*D23</f>
        <v>52.99</v>
      </c>
      <c r="K23">
        <f>I23*D23</f>
        <v>52.99</v>
      </c>
      <c r="L23" xml:space="preserve">
        <f xml:space="preserve">Table_246[[#This Row],[Valor da 
venda]]-Table_246[[#This Row],[Valor gasto]]</f>
        <v>27.990000000000002</v>
      </c>
      <c r="M23" t="str">
        <v>Transferido</v>
      </c>
    </row>
    <row r="24" xml:space="preserve">
      <c r="A24">
        <f>IF(Table_246[[#This Row],[Data]]="","",MONTH(Table_246[[#This Row],[Data]]))</f>
        <v>1</v>
      </c>
      <c r="B24">
        <v>46037</v>
      </c>
      <c r="C24" t="str">
        <v>Pelicula 3D</v>
      </c>
      <c r="D24">
        <v>1</v>
      </c>
      <c r="E24" t="str">
        <v>aleatorio</v>
      </c>
      <c r="F24" t="str">
        <v>Fisica</v>
      </c>
      <c r="G24">
        <f>IFERROR(VLOOKUP(C24,PROD!$A$2:$E$1204,5,0),"0")</f>
        <v>3</v>
      </c>
      <c r="H24" xml:space="preserve">
        <f xml:space="preserve">Table_246[[#This Row],[QT]]*Table_246[[#This Row],[Custo 
Un]]</f>
        <v>3</v>
      </c>
      <c r="I24">
        <v>10</v>
      </c>
      <c r="J24">
        <f>I24*D24</f>
        <v>10</v>
      </c>
      <c r="K24">
        <f>I24*D24</f>
        <v>10</v>
      </c>
      <c r="L24" xml:space="preserve">
        <f xml:space="preserve">Table_246[[#This Row],[Valor da 
venda]]-Table_246[[#This Row],[Valor gasto]]</f>
        <v>7</v>
      </c>
      <c r="M24" t="str">
        <v>Transferido</v>
      </c>
    </row>
    <row r="25" xml:space="preserve">
      <c r="A25">
        <f>IF(Table_246[[#This Row],[Data]]="","",MONTH(Table_246[[#This Row],[Data]]))</f>
        <v>1</v>
      </c>
      <c r="B25">
        <v>46037</v>
      </c>
      <c r="C25" t="str">
        <v>Lixa De Unha</v>
      </c>
      <c r="D25">
        <v>2</v>
      </c>
      <c r="E25" t="str">
        <v>aleatorio</v>
      </c>
      <c r="F25" t="str">
        <v>Fisica</v>
      </c>
      <c r="G25">
        <f>IFERROR(VLOOKUP(C25,PROD!$A$2:$E$1204,5,0),"0")</f>
        <v>0</v>
      </c>
      <c r="H25" xml:space="preserve">
        <f xml:space="preserve">Table_246[[#This Row],[QT]]*Table_246[[#This Row],[Custo 
Un]]</f>
        <v>0</v>
      </c>
      <c r="I25">
        <v>0.5</v>
      </c>
      <c r="J25">
        <f>I25*D25</f>
        <v>1</v>
      </c>
      <c r="K25">
        <f>I25*D25</f>
        <v>1</v>
      </c>
      <c r="L25" xml:space="preserve">
        <f xml:space="preserve">Table_246[[#This Row],[Valor da 
venda]]-Table_246[[#This Row],[Valor gasto]]</f>
        <v>1</v>
      </c>
      <c r="M25" t="str">
        <v>Transferido</v>
      </c>
    </row>
    <row r="26" xml:space="preserve">
      <c r="A26">
        <f>IF(Table_246[[#This Row],[Data]]="","",MONTH(Table_246[[#This Row],[Data]]))</f>
        <v>1</v>
      </c>
      <c r="B26">
        <v>46037</v>
      </c>
      <c r="C26" t="str">
        <v>Pelicula 3D</v>
      </c>
      <c r="D26">
        <v>1</v>
      </c>
      <c r="E26" t="str">
        <v>aleatorio</v>
      </c>
      <c r="F26" t="str">
        <v>Fisica</v>
      </c>
      <c r="G26">
        <f>IFERROR(VLOOKUP(C26,PROD!$A$2:$E$1204,5,0),"0")</f>
        <v>3</v>
      </c>
      <c r="H26" xml:space="preserve">
        <f xml:space="preserve">Table_246[[#This Row],[QT]]*Table_246[[#This Row],[Custo 
Un]]</f>
        <v>3</v>
      </c>
      <c r="I26">
        <v>10</v>
      </c>
      <c r="J26">
        <f>I26*D26</f>
        <v>10</v>
      </c>
      <c r="K26">
        <f>I26*D26</f>
        <v>10</v>
      </c>
      <c r="L26" xml:space="preserve">
        <f xml:space="preserve">Table_246[[#This Row],[Valor da 
venda]]-Table_246[[#This Row],[Valor gasto]]</f>
        <v>7</v>
      </c>
      <c r="M26" t="str">
        <v>Transferido</v>
      </c>
    </row>
    <row r="27" xml:space="preserve">
      <c r="A27">
        <f>IF(Table_246[[#This Row],[Data]]="","",MONTH(Table_246[[#This Row],[Data]]))</f>
        <v>1</v>
      </c>
      <c r="B27">
        <v>46038</v>
      </c>
      <c r="C27" t="str">
        <v>Chip Sem Recarga</v>
      </c>
      <c r="D27">
        <v>1</v>
      </c>
      <c r="E27" t="str">
        <v>aleatorio</v>
      </c>
      <c r="F27" t="str">
        <v>Fisica</v>
      </c>
      <c r="G27">
        <v>11</v>
      </c>
      <c r="H27" xml:space="preserve">
        <f xml:space="preserve">Table_246[[#This Row],[QT]]*Table_246[[#This Row],[Custo 
Un]]</f>
        <v>11</v>
      </c>
      <c r="I27">
        <v>20</v>
      </c>
      <c r="J27">
        <f>I27*D27</f>
        <v>20</v>
      </c>
      <c r="K27">
        <f>I27*D27</f>
        <v>20</v>
      </c>
      <c r="L27" xml:space="preserve">
        <f xml:space="preserve">Table_246[[#This Row],[Valor da 
venda]]-Table_246[[#This Row],[Valor gasto]]</f>
        <v>9</v>
      </c>
      <c r="M27" t="str">
        <v>Transferido</v>
      </c>
    </row>
    <row r="28" xml:space="preserve">
      <c r="A28">
        <f>IF(Table_246[[#This Row],[Data]]="","",MONTH(Table_246[[#This Row],[Data]]))</f>
        <v>1</v>
      </c>
      <c r="B28">
        <v>46038</v>
      </c>
      <c r="C28" t="str">
        <v>Brinquedo Arminha</v>
      </c>
      <c r="D28">
        <v>1</v>
      </c>
      <c r="E28" t="str">
        <v>daniel</v>
      </c>
      <c r="F28" t="str">
        <v>Fisica</v>
      </c>
      <c r="G28">
        <v>12</v>
      </c>
      <c r="H28" xml:space="preserve">
        <f xml:space="preserve">Table_246[[#This Row],[QT]]*Table_246[[#This Row],[Custo 
Un]]</f>
        <v>12</v>
      </c>
      <c r="I28">
        <v>25</v>
      </c>
      <c r="J28">
        <f>I28*D28</f>
        <v>25</v>
      </c>
      <c r="K28">
        <f>I28*D28</f>
        <v>25</v>
      </c>
      <c r="L28" xml:space="preserve">
        <f xml:space="preserve">Table_246[[#This Row],[Valor da 
venda]]-Table_246[[#This Row],[Valor gasto]]</f>
        <v>13</v>
      </c>
      <c r="M28" t="str">
        <v>Transferido</v>
      </c>
    </row>
    <row r="29" xml:space="preserve">
      <c r="A29">
        <f>IF(Table_246[[#This Row],[Data]]="","",MONTH(Table_246[[#This Row],[Data]]))</f>
        <v>1</v>
      </c>
      <c r="B29">
        <v>46041</v>
      </c>
      <c r="C29" t="str">
        <v>Impressao Preta</v>
      </c>
      <c r="D29">
        <v>2</v>
      </c>
      <c r="E29" t="str">
        <v>aleatorio</v>
      </c>
      <c r="F29" t="str">
        <v>Fisica</v>
      </c>
      <c r="G29">
        <f>IFERROR(VLOOKUP(C29,PROD!$A$2:$E$1204,5,0),"0")</f>
        <v>0.07</v>
      </c>
      <c r="H29" xml:space="preserve">
        <f xml:space="preserve">Table_246[[#This Row],[QT]]*Table_246[[#This Row],[Custo 
Un]]</f>
        <v>0.14</v>
      </c>
      <c r="I29">
        <v>1</v>
      </c>
      <c r="J29">
        <f>I29*D29</f>
        <v>2</v>
      </c>
      <c r="K29">
        <f>I29*D29</f>
        <v>2</v>
      </c>
      <c r="L29" xml:space="preserve">
        <f xml:space="preserve">Table_246[[#This Row],[Valor da 
venda]]-Table_246[[#This Row],[Valor gasto]]</f>
        <v>1.8599999999999999</v>
      </c>
      <c r="M29" t="str">
        <v>Transferido</v>
      </c>
    </row>
    <row r="30" xml:space="preserve">
      <c r="A30">
        <f>IF(Table_246[[#This Row],[Data]]="","",MONTH(Table_246[[#This Row],[Data]]))</f>
        <v>1</v>
      </c>
      <c r="B30">
        <v>46041</v>
      </c>
      <c r="C30" t="str">
        <v>Caixa De Som Pc</v>
      </c>
      <c r="D30">
        <v>1</v>
      </c>
      <c r="E30" t="str">
        <v>aleatorio</v>
      </c>
      <c r="F30" t="str">
        <v>Fisica</v>
      </c>
      <c r="G30">
        <v>15</v>
      </c>
      <c r="H30" xml:space="preserve">
        <f xml:space="preserve">Table_246[[#This Row],[QT]]*Table_246[[#This Row],[Custo 
Un]]</f>
        <v>15</v>
      </c>
      <c r="I30">
        <v>25</v>
      </c>
      <c r="J30">
        <f>I30*D30</f>
        <v>25</v>
      </c>
      <c r="K30">
        <f>I30*D30</f>
        <v>25</v>
      </c>
      <c r="L30" xml:space="preserve">
        <f xml:space="preserve">Table_246[[#This Row],[Valor da 
venda]]-Table_246[[#This Row],[Valor gasto]]</f>
        <v>10</v>
      </c>
      <c r="M30" t="str">
        <v>Transferido</v>
      </c>
    </row>
    <row r="31" xml:space="preserve">
      <c r="A31">
        <f>IF(Table_246[[#This Row],[Data]]="","",MONTH(Table_246[[#This Row],[Data]]))</f>
        <v>1</v>
      </c>
      <c r="B31">
        <v>46041</v>
      </c>
      <c r="C31" t="str">
        <v>Bolinha De Gel</v>
      </c>
      <c r="D31">
        <v>1</v>
      </c>
      <c r="E31" t="str">
        <v>aleatorio</v>
      </c>
      <c r="F31" t="str">
        <v>Fisica</v>
      </c>
      <c r="G31">
        <v>2.5</v>
      </c>
      <c r="H31" xml:space="preserve">
        <f xml:space="preserve">Table_246[[#This Row],[QT]]*Table_246[[#This Row],[Custo 
Un]]</f>
        <v>2.5</v>
      </c>
      <c r="I31">
        <v>5</v>
      </c>
      <c r="J31">
        <f>I31*D31</f>
        <v>5</v>
      </c>
      <c r="K31">
        <f>I31*D31</f>
        <v>5</v>
      </c>
      <c r="L31" xml:space="preserve">
        <f xml:space="preserve">Table_246[[#This Row],[Valor da 
venda]]-Table_246[[#This Row],[Valor gasto]]</f>
        <v>2.5</v>
      </c>
      <c r="M31" t="str">
        <v>Transferido</v>
      </c>
    </row>
    <row r="32" xml:space="preserve">
      <c r="A32">
        <f>IF(Table_246[[#This Row],[Data]]="","",MONTH(Table_246[[#This Row],[Data]]))</f>
        <v>1</v>
      </c>
      <c r="B32">
        <v>46041</v>
      </c>
      <c r="C32" t="str">
        <v>Serviço Aleatorio</v>
      </c>
      <c r="D32">
        <v>1</v>
      </c>
      <c r="E32" t="str">
        <v>aleatorio</v>
      </c>
      <c r="F32" t="str">
        <v>Fisica</v>
      </c>
      <c r="G32">
        <f>IFERROR(VLOOKUP(C32,PROD!$A$2:$E$1204,5,0),"0")</f>
        <v>0</v>
      </c>
      <c r="H32" xml:space="preserve">
        <f xml:space="preserve">Table_246[[#This Row],[QT]]*Table_246[[#This Row],[Custo 
Un]]</f>
        <v>0</v>
      </c>
      <c r="I32">
        <v>30</v>
      </c>
      <c r="J32">
        <f>I32*D32</f>
        <v>30</v>
      </c>
      <c r="K32">
        <f>I32*D32</f>
        <v>30</v>
      </c>
      <c r="L32" xml:space="preserve">
        <f xml:space="preserve">Table_246[[#This Row],[Valor da 
venda]]-Table_246[[#This Row],[Valor gasto]]</f>
        <v>30</v>
      </c>
      <c r="M32" t="str">
        <v>Transferido</v>
      </c>
    </row>
    <row r="33" xml:space="preserve">
      <c r="A33">
        <f>IF(Table_246[[#This Row],[Data]]="","",MONTH(Table_246[[#This Row],[Data]]))</f>
        <v>1</v>
      </c>
      <c r="B33">
        <v>46039</v>
      </c>
      <c r="C33" t="str">
        <v>Impressao Preta</v>
      </c>
      <c r="D33">
        <v>8</v>
      </c>
      <c r="E33" t="str">
        <v>aleatorio</v>
      </c>
      <c r="F33" t="str">
        <v>Fisica</v>
      </c>
      <c r="G33">
        <f>IFERROR(VLOOKUP(C33,PROD!$A$2:$E$1204,5,0),"0")</f>
        <v>0.07</v>
      </c>
      <c r="H33" xml:space="preserve">
        <f xml:space="preserve">Table_246[[#This Row],[QT]]*Table_246[[#This Row],[Custo 
Un]]</f>
        <v>0.56</v>
      </c>
      <c r="I33">
        <v>1</v>
      </c>
      <c r="J33">
        <f>I33*D33</f>
        <v>8</v>
      </c>
      <c r="K33">
        <f>I33*D33</f>
        <v>8</v>
      </c>
      <c r="L33" xml:space="preserve">
        <f xml:space="preserve">Table_246[[#This Row],[Valor da 
venda]]-Table_246[[#This Row],[Valor gasto]]</f>
        <v>7.4399999999999995</v>
      </c>
      <c r="M33" t="str">
        <v>Transferido</v>
      </c>
    </row>
    <row r="34" xml:space="preserve">
      <c r="A34">
        <f>IF(Table_246[[#This Row],[Data]]="","",MONTH(Table_246[[#This Row],[Data]]))</f>
        <v>1</v>
      </c>
      <c r="B34">
        <v>46041</v>
      </c>
      <c r="C34" t="str">
        <v>Bleybleyd</v>
      </c>
      <c r="D34">
        <v>1</v>
      </c>
      <c r="E34" t="str">
        <v>aleatorio</v>
      </c>
      <c r="F34" t="str">
        <v>Fisica</v>
      </c>
      <c r="G34">
        <v>25</v>
      </c>
      <c r="H34" xml:space="preserve">
        <f xml:space="preserve">Table_246[[#This Row],[QT]]*Table_246[[#This Row],[Custo 
Un]]</f>
        <v>25</v>
      </c>
      <c r="I34">
        <v>50</v>
      </c>
      <c r="J34">
        <f>I34*D34</f>
        <v>50</v>
      </c>
      <c r="K34">
        <f>I34*D34</f>
        <v>50</v>
      </c>
      <c r="L34" xml:space="preserve">
        <f xml:space="preserve">Table_246[[#This Row],[Valor da 
venda]]-Table_246[[#This Row],[Valor gasto]]</f>
        <v>25</v>
      </c>
      <c r="M34" t="str">
        <v>Transferido</v>
      </c>
    </row>
    <row r="35" xml:space="preserve">
      <c r="A35">
        <f>IF(Table_246[[#This Row],[Data]]="","",MONTH(Table_246[[#This Row],[Data]]))</f>
        <v>1</v>
      </c>
      <c r="B35">
        <v>46039</v>
      </c>
      <c r="C35" t="str">
        <v>Fone P9</v>
      </c>
      <c r="D35">
        <v>1</v>
      </c>
      <c r="E35" t="str">
        <v>brinquedo</v>
      </c>
      <c r="F35" t="str">
        <v>Fisica</v>
      </c>
      <c r="G35">
        <v>20</v>
      </c>
      <c r="H35" xml:space="preserve">
        <f xml:space="preserve">Table_246[[#This Row],[QT]]*Table_246[[#This Row],[Custo 
Un]]</f>
        <v>20</v>
      </c>
      <c r="I35">
        <v>40</v>
      </c>
      <c r="J35">
        <f>I35*D35</f>
        <v>40</v>
      </c>
      <c r="K35">
        <f>I35*D35</f>
        <v>40</v>
      </c>
      <c r="L35" xml:space="preserve">
        <f xml:space="preserve">Table_246[[#This Row],[Valor da 
venda]]-Table_246[[#This Row],[Valor gasto]]</f>
        <v>20</v>
      </c>
      <c r="M35" t="str">
        <v>Transferido</v>
      </c>
    </row>
    <row r="36" xml:space="preserve">
      <c r="A36">
        <f>IF(Table_246[[#This Row],[Data]]="","",MONTH(Table_246[[#This Row],[Data]]))</f>
        <v>1</v>
      </c>
      <c r="B36">
        <v>46042</v>
      </c>
      <c r="C36" t="str">
        <v>Moeba</v>
      </c>
      <c r="D36">
        <v>1</v>
      </c>
      <c r="E36" t="str">
        <v>remedio</v>
      </c>
      <c r="F36" t="str">
        <v>Fisica</v>
      </c>
      <c r="G36">
        <v>5</v>
      </c>
      <c r="H36" xml:space="preserve">
        <f xml:space="preserve">Table_246[[#This Row],[QT]]*Table_246[[#This Row],[Custo 
Un]]</f>
        <v>5</v>
      </c>
      <c r="I36">
        <v>10</v>
      </c>
      <c r="J36">
        <f>I36*D36</f>
        <v>10</v>
      </c>
      <c r="K36">
        <f>I36*D36</f>
        <v>10</v>
      </c>
      <c r="L36" xml:space="preserve">
        <f xml:space="preserve">Table_246[[#This Row],[Valor da 
venda]]-Table_246[[#This Row],[Valor gasto]]</f>
        <v>5</v>
      </c>
      <c r="M36" t="str">
        <v>Transferido</v>
      </c>
    </row>
    <row r="37" xml:space="preserve">
      <c r="A37">
        <f>IF(Table_246[[#This Row],[Data]]="","",MONTH(Table_246[[#This Row],[Data]]))</f>
        <v>1</v>
      </c>
      <c r="B37">
        <v>46042</v>
      </c>
      <c r="C37" t="str">
        <v>Cabo Colorido</v>
      </c>
      <c r="D37">
        <v>1</v>
      </c>
      <c r="E37" t="str">
        <v>aleatorio</v>
      </c>
      <c r="F37" t="str">
        <v>Fisica</v>
      </c>
      <c r="G37">
        <v>5</v>
      </c>
      <c r="H37" xml:space="preserve">
        <f xml:space="preserve">Table_246[[#This Row],[QT]]*Table_246[[#This Row],[Custo 
Un]]</f>
        <v>5</v>
      </c>
      <c r="I37">
        <v>10</v>
      </c>
      <c r="J37">
        <f>I37*D37</f>
        <v>10</v>
      </c>
      <c r="K37">
        <f>I37*D37</f>
        <v>10</v>
      </c>
      <c r="L37" xml:space="preserve">
        <f xml:space="preserve">Table_246[[#This Row],[Valor da 
venda]]-Table_246[[#This Row],[Valor gasto]]</f>
        <v>5</v>
      </c>
      <c r="M37" t="str">
        <v>Transferido</v>
      </c>
    </row>
    <row r="38" xml:space="preserve">
      <c r="A38">
        <f>IF(Table_246[[#This Row],[Data]]="","",MONTH(Table_246[[#This Row],[Data]]))</f>
        <v>1</v>
      </c>
      <c r="B38">
        <v>46042</v>
      </c>
      <c r="C38" t="str">
        <v>Cabo Iphone 20W</v>
      </c>
      <c r="D38">
        <v>1</v>
      </c>
      <c r="E38" t="str">
        <v>ruiva</v>
      </c>
      <c r="F38" t="str">
        <v>Fisica</v>
      </c>
      <c r="G38">
        <f>IFERROR(VLOOKUP(C38,PROD!$A$2:$E$1204,5,0),"0")</f>
        <v>6</v>
      </c>
      <c r="H38" xml:space="preserve">
        <f xml:space="preserve">Table_246[[#This Row],[QT]]*Table_246[[#This Row],[Custo 
Un]]</f>
        <v>6</v>
      </c>
      <c r="I38">
        <v>20</v>
      </c>
      <c r="J38">
        <f>I38*D38</f>
        <v>20</v>
      </c>
      <c r="K38">
        <f>I38*D38</f>
        <v>20</v>
      </c>
      <c r="L38" xml:space="preserve">
        <f xml:space="preserve">Table_246[[#This Row],[Valor da 
venda]]-Table_246[[#This Row],[Valor gasto]]</f>
        <v>14</v>
      </c>
      <c r="M38" t="str">
        <v>Transferido</v>
      </c>
    </row>
    <row r="39" xml:space="preserve">
      <c r="A39">
        <f>IF(Table_246[[#This Row],[Data]]="","",MONTH(Table_246[[#This Row],[Data]]))</f>
        <v>1</v>
      </c>
      <c r="B39">
        <v>46042</v>
      </c>
      <c r="C39" t="str">
        <v>Capinha Iphone</v>
      </c>
      <c r="D39">
        <v>1</v>
      </c>
      <c r="E39" t="str">
        <v>ruiva</v>
      </c>
      <c r="F39" t="str">
        <v>Fisica</v>
      </c>
      <c r="G39">
        <v>6.5</v>
      </c>
      <c r="H39" xml:space="preserve">
        <f xml:space="preserve">Table_246[[#This Row],[QT]]*Table_246[[#This Row],[Custo 
Un]]</f>
        <v>6.5</v>
      </c>
      <c r="I39">
        <v>15</v>
      </c>
      <c r="J39">
        <f>I39*D39</f>
        <v>15</v>
      </c>
      <c r="K39">
        <f>I39*D39</f>
        <v>15</v>
      </c>
      <c r="L39" xml:space="preserve">
        <f xml:space="preserve">Table_246[[#This Row],[Valor da 
venda]]-Table_246[[#This Row],[Valor gasto]]</f>
        <v>8.5</v>
      </c>
      <c r="M39" t="str">
        <v>Transferido</v>
      </c>
    </row>
    <row r="40" xml:space="preserve">
      <c r="A40">
        <f>IF(Table_246[[#This Row],[Data]]="","",MONTH(Table_246[[#This Row],[Data]]))</f>
        <v>1</v>
      </c>
      <c r="B40">
        <v>46042</v>
      </c>
      <c r="C40" t="str">
        <v>Cabo De Força - 3 Pinos</v>
      </c>
      <c r="D40">
        <v>1</v>
      </c>
      <c r="E40" t="str">
        <v>aleatorio</v>
      </c>
      <c r="F40" t="str">
        <v>Fisica</v>
      </c>
      <c r="G40">
        <f>IFERROR(VLOOKUP(C40,PROD!$A$2:$E$1204,5,0),"0")</f>
        <v>6</v>
      </c>
      <c r="H40" xml:space="preserve">
        <f xml:space="preserve">Table_246[[#This Row],[QT]]*Table_246[[#This Row],[Custo 
Un]]</f>
        <v>6</v>
      </c>
      <c r="I40">
        <v>10</v>
      </c>
      <c r="J40">
        <f>I40*D40</f>
        <v>10</v>
      </c>
      <c r="K40">
        <f>I40*D40</f>
        <v>10</v>
      </c>
      <c r="L40" xml:space="preserve">
        <f xml:space="preserve">Table_246[[#This Row],[Valor da 
venda]]-Table_246[[#This Row],[Valor gasto]]</f>
        <v>4</v>
      </c>
      <c r="M40" t="str">
        <v>Transferido</v>
      </c>
    </row>
    <row r="41" xml:space="preserve">
      <c r="A41">
        <f>IF(Table_246[[#This Row],[Data]]="","",MONTH(Table_246[[#This Row],[Data]]))</f>
        <v>1</v>
      </c>
      <c r="B41">
        <v>46042</v>
      </c>
      <c r="C41" t="str">
        <v>Arminha De Agua</v>
      </c>
      <c r="D41">
        <v>2</v>
      </c>
      <c r="E41" t="str">
        <v>vall</v>
      </c>
      <c r="F41" t="str">
        <v>Fisica</v>
      </c>
      <c r="G41">
        <v>5</v>
      </c>
      <c r="H41" xml:space="preserve">
        <f xml:space="preserve">Table_246[[#This Row],[QT]]*Table_246[[#This Row],[Custo 
Un]]</f>
        <v>10</v>
      </c>
      <c r="I41">
        <v>10</v>
      </c>
      <c r="J41">
        <f>I41*D41</f>
        <v>20</v>
      </c>
      <c r="K41">
        <f>I41*D41</f>
        <v>20</v>
      </c>
      <c r="L41" xml:space="preserve">
        <f xml:space="preserve">Table_246[[#This Row],[Valor da 
venda]]-Table_246[[#This Row],[Valor gasto]]</f>
        <v>10</v>
      </c>
      <c r="M41" t="str">
        <v>Transferido</v>
      </c>
    </row>
    <row r="42" xml:space="preserve">
      <c r="A42">
        <f>IF(Table_246[[#This Row],[Data]]="","",MONTH(Table_246[[#This Row],[Data]]))</f>
        <v>1</v>
      </c>
      <c r="B42">
        <v>46042</v>
      </c>
      <c r="C42" t="str">
        <v>Opl 16 Mb</v>
      </c>
      <c r="D42">
        <v>1</v>
      </c>
      <c r="E42" t="str">
        <v>aleatorio</v>
      </c>
      <c r="F42" t="str">
        <v>Fisica</v>
      </c>
      <c r="G42">
        <v>18</v>
      </c>
      <c r="H42" xml:space="preserve">
        <f xml:space="preserve">Table_246[[#This Row],[QT]]*Table_246[[#This Row],[Custo 
Un]]</f>
        <v>18</v>
      </c>
      <c r="I42">
        <v>35</v>
      </c>
      <c r="J42">
        <f>I42*D42</f>
        <v>35</v>
      </c>
      <c r="K42">
        <f>I42*D42</f>
        <v>35</v>
      </c>
      <c r="L42" xml:space="preserve">
        <f xml:space="preserve">Table_246[[#This Row],[Valor da 
venda]]-Table_246[[#This Row],[Valor gasto]]</f>
        <v>17</v>
      </c>
      <c r="M42" t="str">
        <v>Transferido</v>
      </c>
    </row>
    <row r="43" xml:space="preserve">
      <c r="A43">
        <f>IF(Table_246[[#This Row],[Data]]="","",MONTH(Table_246[[#This Row],[Data]]))</f>
        <v>1</v>
      </c>
      <c r="B43">
        <v>46042</v>
      </c>
      <c r="C43" t="str">
        <v>Pendrive 32</v>
      </c>
      <c r="D43">
        <v>1</v>
      </c>
      <c r="E43" t="str">
        <v>aleatorio</v>
      </c>
      <c r="F43" t="str">
        <v>Fisica</v>
      </c>
      <c r="G43">
        <v>25</v>
      </c>
      <c r="H43" xml:space="preserve">
        <f xml:space="preserve">Table_246[[#This Row],[QT]]*Table_246[[#This Row],[Custo 
Un]]</f>
        <v>25</v>
      </c>
      <c r="I43">
        <v>60</v>
      </c>
      <c r="J43">
        <f>I43*D43</f>
        <v>60</v>
      </c>
      <c r="K43">
        <f>I43*D43</f>
        <v>60</v>
      </c>
      <c r="L43" xml:space="preserve">
        <f xml:space="preserve">Table_246[[#This Row],[Valor da 
venda]]-Table_246[[#This Row],[Valor gasto]]</f>
        <v>35</v>
      </c>
      <c r="M43" t="str">
        <v>Transferido</v>
      </c>
    </row>
    <row r="44" xml:space="preserve">
      <c r="A44">
        <f>IF(Table_246[[#This Row],[Data]]="","",MONTH(Table_246[[#This Row],[Data]]))</f>
        <v>1</v>
      </c>
      <c r="B44">
        <v>46043</v>
      </c>
      <c r="C44" t="str">
        <v>Cabo De Força - 3 Pinos</v>
      </c>
      <c r="D44">
        <v>1</v>
      </c>
      <c r="E44" t="str">
        <v>thuane</v>
      </c>
      <c r="F44" t="str">
        <v>Fisica</v>
      </c>
      <c r="G44">
        <v>5</v>
      </c>
      <c r="H44" xml:space="preserve">
        <f xml:space="preserve">Table_246[[#This Row],[QT]]*Table_246[[#This Row],[Custo 
Un]]</f>
        <v>5</v>
      </c>
      <c r="I44">
        <v>10</v>
      </c>
      <c r="J44">
        <f>I44*D44</f>
        <v>10</v>
      </c>
      <c r="K44">
        <f>I44*D44</f>
        <v>10</v>
      </c>
      <c r="L44" xml:space="preserve">
        <f xml:space="preserve">Table_246[[#This Row],[Valor da 
venda]]-Table_246[[#This Row],[Valor gasto]]</f>
        <v>5</v>
      </c>
      <c r="M44" t="str">
        <v>Transferido</v>
      </c>
    </row>
    <row r="45" xml:space="preserve">
      <c r="A45">
        <f>IF(Table_246[[#This Row],[Data]]="","",MONTH(Table_246[[#This Row],[Data]]))</f>
        <v>1</v>
      </c>
      <c r="B45">
        <v>46043</v>
      </c>
      <c r="C45" t="str">
        <v>Conversor Vga Para Hdmi</v>
      </c>
      <c r="D45">
        <v>1</v>
      </c>
      <c r="E45" t="str">
        <v>thuane</v>
      </c>
      <c r="F45" t="str">
        <v>Fisica</v>
      </c>
      <c r="G45">
        <v>20</v>
      </c>
      <c r="H45" xml:space="preserve">
        <f xml:space="preserve">Table_246[[#This Row],[QT]]*Table_246[[#This Row],[Custo 
Un]]</f>
        <v>20</v>
      </c>
      <c r="I45">
        <v>30</v>
      </c>
      <c r="J45">
        <f>I45*D45</f>
        <v>30</v>
      </c>
      <c r="K45">
        <f>I45*D45</f>
        <v>30</v>
      </c>
      <c r="L45" xml:space="preserve">
        <f xml:space="preserve">Table_246[[#This Row],[Valor da 
venda]]-Table_246[[#This Row],[Valor gasto]]</f>
        <v>10</v>
      </c>
      <c r="M45" t="str">
        <v>Transferido</v>
      </c>
    </row>
    <row r="46" xml:space="preserve">
      <c r="A46">
        <f>IF(Table_246[[#This Row],[Data]]="","",MONTH(Table_246[[#This Row],[Data]]))</f>
        <v>1</v>
      </c>
      <c r="B46">
        <v>46043</v>
      </c>
      <c r="C46" t="str">
        <v>Mouse Sem Fio</v>
      </c>
      <c r="D46">
        <v>1</v>
      </c>
      <c r="E46" t="str">
        <v>thuane</v>
      </c>
      <c r="F46" t="str">
        <v>Fisica</v>
      </c>
      <c r="G46">
        <v>18</v>
      </c>
      <c r="H46" xml:space="preserve">
        <f xml:space="preserve">Table_246[[#This Row],[QT]]*Table_246[[#This Row],[Custo 
Un]]</f>
        <v>18</v>
      </c>
      <c r="I46">
        <v>30</v>
      </c>
      <c r="J46">
        <f>I46*D46</f>
        <v>30</v>
      </c>
      <c r="K46">
        <f>I46*D46</f>
        <v>30</v>
      </c>
      <c r="L46" xml:space="preserve">
        <f xml:space="preserve">Table_246[[#This Row],[Valor da 
venda]]-Table_246[[#This Row],[Valor gasto]]</f>
        <v>12</v>
      </c>
      <c r="M46" t="str">
        <v>Transferido</v>
      </c>
    </row>
    <row r="47" xml:space="preserve">
      <c r="A47">
        <f>IF(Table_246[[#This Row],[Data]]="","",MONTH(Table_246[[#This Row],[Data]]))</f>
        <v>1</v>
      </c>
      <c r="B47">
        <v>46043</v>
      </c>
      <c r="C47" t="str">
        <v>Cheirinho Para Carro</v>
      </c>
      <c r="D47">
        <v>1</v>
      </c>
      <c r="E47" t="str">
        <v>260120HKJW21F6</v>
      </c>
      <c r="F47" t="str">
        <v>Shopee</v>
      </c>
      <c r="G47">
        <v>7.5</v>
      </c>
      <c r="H47" xml:space="preserve">
        <f xml:space="preserve">Table_246[[#This Row],[QT]]*Table_246[[#This Row],[Custo 
Un]]</f>
        <v>7.5</v>
      </c>
      <c r="I47">
        <v>11.2</v>
      </c>
      <c r="J47">
        <f>I47*D47</f>
        <v>11.2</v>
      </c>
      <c r="K47">
        <f>I47*D47</f>
        <v>11.2</v>
      </c>
      <c r="L47" xml:space="preserve">
        <f xml:space="preserve">Table_246[[#This Row],[Valor da 
venda]]-Table_246[[#This Row],[Valor gasto]]</f>
        <v>3.6999999999999993</v>
      </c>
      <c r="M47" t="str">
        <v>Transferido</v>
      </c>
    </row>
    <row r="48" xml:space="preserve">
      <c r="A48">
        <f>IF(Table_246[[#This Row],[Data]]="","",MONTH(Table_246[[#This Row],[Data]]))</f>
        <v>1</v>
      </c>
      <c r="B48">
        <v>46043</v>
      </c>
      <c r="C48" t="str">
        <v>Tweeter Evok 400</v>
      </c>
      <c r="D48">
        <v>1</v>
      </c>
      <c r="E48" t="str">
        <v>260120HW0K4N7G</v>
      </c>
      <c r="F48" t="str">
        <v>Shopee</v>
      </c>
      <c r="G48">
        <v>0</v>
      </c>
      <c r="H48" xml:space="preserve">
        <f xml:space="preserve">Table_246[[#This Row],[QT]]*Table_246[[#This Row],[Custo 
Un]]</f>
        <v>0</v>
      </c>
      <c r="I48">
        <v>45.84</v>
      </c>
      <c r="J48">
        <f>I48*D48</f>
        <v>45.84</v>
      </c>
      <c r="K48">
        <f>I48*D48</f>
        <v>45.84</v>
      </c>
      <c r="L48" xml:space="preserve">
        <f xml:space="preserve">Table_246[[#This Row],[Valor da 
venda]]-Table_246[[#This Row],[Valor gasto]]</f>
        <v>45.84</v>
      </c>
      <c r="M48" t="str">
        <v>Transferido</v>
      </c>
    </row>
    <row r="49" xml:space="preserve">
      <c r="A49">
        <f>IF(Table_246[[#This Row],[Data]]="","",MONTH(Table_246[[#This Row],[Data]]))</f>
        <v>1</v>
      </c>
      <c r="B49">
        <v>46043</v>
      </c>
      <c r="C49" t="str">
        <v>Kit 10 Jogos Ps2</v>
      </c>
      <c r="D49">
        <v>1</v>
      </c>
      <c r="E49">
        <v>582149843775227</v>
      </c>
      <c r="F49" t="str">
        <v>Tiktok</v>
      </c>
      <c r="G49">
        <v>7</v>
      </c>
      <c r="H49" xml:space="preserve">
        <f xml:space="preserve">Table_246[[#This Row],[QT]]*Table_246[[#This Row],[Custo 
Un]]</f>
        <v>7</v>
      </c>
      <c r="I49">
        <v>55.2</v>
      </c>
      <c r="J49">
        <f>I49*D49</f>
        <v>55.2</v>
      </c>
      <c r="K49">
        <f>I49*D49</f>
        <v>55.2</v>
      </c>
      <c r="L49" xml:space="preserve">
        <f xml:space="preserve">Table_246[[#This Row],[Valor da 
venda]]-Table_246[[#This Row],[Valor gasto]]</f>
        <v>48.2</v>
      </c>
      <c r="M49" t="str">
        <v>Transferido</v>
      </c>
    </row>
    <row r="50" xml:space="preserve">
      <c r="A50">
        <f>IF(Table_246[[#This Row],[Data]]="","",MONTH(Table_246[[#This Row],[Data]]))</f>
        <v>1</v>
      </c>
      <c r="B50">
        <v>46044</v>
      </c>
      <c r="C50" t="str">
        <v>Impressao Preta</v>
      </c>
      <c r="D50">
        <v>12</v>
      </c>
      <c r="E50" t="str">
        <v>sonia</v>
      </c>
      <c r="F50" t="str">
        <v>Fisica</v>
      </c>
      <c r="G50">
        <f>IFERROR(VLOOKUP(C50,PROD!$A$2:$E$1204,5,0),"0")</f>
        <v>0.07</v>
      </c>
      <c r="H50" xml:space="preserve">
        <f xml:space="preserve">Table_246[[#This Row],[QT]]*Table_246[[#This Row],[Custo 
Un]]</f>
        <v>0.8400000000000001</v>
      </c>
      <c r="I50">
        <v>1</v>
      </c>
      <c r="J50">
        <f>I50*D50</f>
        <v>12</v>
      </c>
      <c r="K50">
        <f>I50*D50</f>
        <v>12</v>
      </c>
      <c r="L50" xml:space="preserve">
        <f xml:space="preserve">Table_246[[#This Row],[Valor da 
venda]]-Table_246[[#This Row],[Valor gasto]]</f>
        <v>11.16</v>
      </c>
      <c r="M50" t="str">
        <v>Transferido</v>
      </c>
    </row>
    <row r="51" xml:space="preserve">
      <c r="A51">
        <f>IF(Table_246[[#This Row],[Data]]="","",MONTH(Table_246[[#This Row],[Data]]))</f>
        <v>1</v>
      </c>
      <c r="B51">
        <v>46044</v>
      </c>
      <c r="C51" t="str">
        <v>Impressao Preta</v>
      </c>
      <c r="D51">
        <v>2</v>
      </c>
      <c r="E51" t="str">
        <v>BONECA</v>
      </c>
      <c r="F51" t="str">
        <v>Fisica</v>
      </c>
      <c r="G51">
        <f>IFERROR(VLOOKUP(C51,PROD!$A$2:$E$1204,5,0),"0")</f>
        <v>0.07</v>
      </c>
      <c r="H51" xml:space="preserve">
        <f xml:space="preserve">Table_246[[#This Row],[QT]]*Table_246[[#This Row],[Custo 
Un]]</f>
        <v>0.14</v>
      </c>
      <c r="I51">
        <v>1</v>
      </c>
      <c r="J51">
        <f>I51*D51</f>
        <v>2</v>
      </c>
      <c r="K51">
        <f>I51*D51</f>
        <v>2</v>
      </c>
      <c r="L51" xml:space="preserve">
        <f xml:space="preserve">Table_246[[#This Row],[Valor da 
venda]]-Table_246[[#This Row],[Valor gasto]]</f>
        <v>1.8599999999999999</v>
      </c>
      <c r="M51" t="str">
        <v>Transferido</v>
      </c>
    </row>
    <row r="52" xml:space="preserve">
      <c r="A52">
        <f>IF(Table_246[[#This Row],[Data]]="","",MONTH(Table_246[[#This Row],[Data]]))</f>
        <v>1</v>
      </c>
      <c r="B52">
        <v>46044</v>
      </c>
      <c r="C52" t="str">
        <v>Chaveiro</v>
      </c>
      <c r="D52">
        <v>1</v>
      </c>
      <c r="E52" t="str">
        <v>aysha</v>
      </c>
      <c r="F52" t="str">
        <v>Fisica</v>
      </c>
      <c r="G52">
        <f>IFERROR(VLOOKUP(C52,PROD!$A$2:$E$1204,5,0),"0")</f>
        <v>0</v>
      </c>
      <c r="H52" xml:space="preserve">
        <f xml:space="preserve">Table_246[[#This Row],[QT]]*Table_246[[#This Row],[Custo 
Un]]</f>
        <v>0</v>
      </c>
      <c r="I52">
        <v>3</v>
      </c>
      <c r="J52">
        <f>I52*D52</f>
        <v>3</v>
      </c>
      <c r="K52">
        <f>I52*D52</f>
        <v>3</v>
      </c>
      <c r="L52" xml:space="preserve">
        <f xml:space="preserve">Table_246[[#This Row],[Valor da 
venda]]-Table_246[[#This Row],[Valor gasto]]</f>
        <v>3</v>
      </c>
      <c r="M52" t="str">
        <v>Transferido</v>
      </c>
    </row>
    <row r="53" xml:space="preserve">
      <c r="A53">
        <f>IF(Table_246[[#This Row],[Data]]="","",MONTH(Table_246[[#This Row],[Data]]))</f>
        <v>1</v>
      </c>
      <c r="B53">
        <v>46045</v>
      </c>
      <c r="C53" t="str">
        <v>Formatação</v>
      </c>
      <c r="D53">
        <v>1</v>
      </c>
      <c r="E53" t="str">
        <v>alexandre</v>
      </c>
      <c r="F53" t="str">
        <v>Fisica</v>
      </c>
      <c r="G53" t="str">
        <f>IFERROR(VLOOKUP(#REF!,PROD!$A$2:$E$1204,5,0),"0")</f>
        <v>0</v>
      </c>
      <c r="H53" xml:space="preserve">
        <f xml:space="preserve">Table_246[[#This Row],[QT]]*Table_246[[#This Row],[Custo 
Un]]</f>
        <v>0</v>
      </c>
      <c r="I53">
        <v>70</v>
      </c>
      <c r="J53">
        <f>I53*D53</f>
        <v>70</v>
      </c>
      <c r="K53">
        <f>I53*D53</f>
        <v>70</v>
      </c>
      <c r="L53" xml:space="preserve">
        <f xml:space="preserve">Table_246[[#This Row],[Valor da 
venda]]-Table_246[[#This Row],[Valor gasto]]</f>
        <v>70</v>
      </c>
      <c r="M53" t="str">
        <v>Transferido</v>
      </c>
    </row>
    <row r="54" xml:space="preserve">
      <c r="A54">
        <f>IF(Table_246[[#This Row],[Data]]="","",MONTH(Table_246[[#This Row],[Data]]))</f>
        <v>1</v>
      </c>
      <c r="B54">
        <v>46045</v>
      </c>
      <c r="C54" t="str">
        <v>Serviço Aleatorio</v>
      </c>
      <c r="D54">
        <v>1</v>
      </c>
      <c r="E54" t="str">
        <v>Eliane</v>
      </c>
      <c r="F54" t="str">
        <v>Fisica</v>
      </c>
      <c r="G54">
        <f>IFERROR(VLOOKUP(C53,PROD!$A$2:$E$1204,5,0),"0")</f>
        <v>0</v>
      </c>
      <c r="H54" xml:space="preserve">
        <f xml:space="preserve">Table_246[[#This Row],[QT]]*Table_246[[#This Row],[Custo 
Un]]</f>
        <v>0</v>
      </c>
      <c r="I54">
        <v>50</v>
      </c>
      <c r="J54">
        <f>I54*D54</f>
        <v>50</v>
      </c>
      <c r="K54">
        <f>I54*D54</f>
        <v>50</v>
      </c>
      <c r="L54" xml:space="preserve">
        <f xml:space="preserve">Table_246[[#This Row],[Valor da 
venda]]-Table_246[[#This Row],[Valor gasto]]</f>
        <v>50</v>
      </c>
      <c r="M54" t="str">
        <v>Transferido</v>
      </c>
    </row>
    <row r="55" xml:space="preserve">
      <c r="A55">
        <f>IF(Table_246[[#This Row],[Data]]="","",MONTH(Table_246[[#This Row],[Data]]))</f>
        <v>1</v>
      </c>
      <c r="B55">
        <v>46046</v>
      </c>
      <c r="C55" t="str">
        <v>Uno</v>
      </c>
      <c r="D55">
        <v>1</v>
      </c>
      <c r="E55" t="str">
        <v>manu</v>
      </c>
      <c r="F55" t="str">
        <v>Fisica</v>
      </c>
      <c r="G55">
        <v>5</v>
      </c>
      <c r="H55" xml:space="preserve">
        <f xml:space="preserve">Table_246[[#This Row],[QT]]*Table_246[[#This Row],[Custo 
Un]]</f>
        <v>5</v>
      </c>
      <c r="I55">
        <v>10</v>
      </c>
      <c r="J55">
        <f>I55*D55</f>
        <v>10</v>
      </c>
      <c r="K55">
        <f>I55*D55</f>
        <v>10</v>
      </c>
      <c r="L55" xml:space="preserve">
        <f xml:space="preserve">Table_246[[#This Row],[Valor da 
venda]]-Table_246[[#This Row],[Valor gasto]]</f>
        <v>5</v>
      </c>
      <c r="M55" t="str">
        <v>Transferido</v>
      </c>
    </row>
    <row r="56" xml:space="preserve">
      <c r="A56">
        <f>IF(Table_246[[#This Row],[Data]]="","",MONTH(Table_246[[#This Row],[Data]]))</f>
        <v>1</v>
      </c>
      <c r="B56">
        <v>46046</v>
      </c>
      <c r="C56" t="str">
        <v>Impressao Preta</v>
      </c>
      <c r="D56">
        <v>5</v>
      </c>
      <c r="E56" t="str">
        <v>relogio</v>
      </c>
      <c r="F56" t="str">
        <v>Fisica</v>
      </c>
      <c r="G56">
        <f>IFERROR(VLOOKUP(C56,PROD!$A$2:$E$1204,5,0),"0")</f>
        <v>0.07</v>
      </c>
      <c r="H56" xml:space="preserve">
        <f xml:space="preserve">Table_246[[#This Row],[QT]]*Table_246[[#This Row],[Custo 
Un]]</f>
        <v>0.35000000000000003</v>
      </c>
      <c r="I56">
        <v>1</v>
      </c>
      <c r="J56">
        <f>I56*D56</f>
        <v>5</v>
      </c>
      <c r="K56">
        <f>I56*D56</f>
        <v>5</v>
      </c>
      <c r="L56" xml:space="preserve">
        <f xml:space="preserve">Table_246[[#This Row],[Valor da 
venda]]-Table_246[[#This Row],[Valor gasto]]</f>
        <v>4.65</v>
      </c>
      <c r="M56" t="str">
        <v>Transferido</v>
      </c>
    </row>
    <row r="57" xml:space="preserve">
      <c r="A57">
        <f>IF(Table_246[[#This Row],[Data]]="","",MONTH(Table_246[[#This Row],[Data]]))</f>
        <v>1</v>
      </c>
      <c r="B57">
        <v>46048</v>
      </c>
      <c r="C57" t="str">
        <v>Jogo Ps2 Shopee</v>
      </c>
      <c r="D57">
        <v>1</v>
      </c>
      <c r="E57" t="str">
        <v>26012501R0305B</v>
      </c>
      <c r="F57" t="str">
        <v>Shopee</v>
      </c>
      <c r="G57">
        <v>0.7</v>
      </c>
      <c r="H57" xml:space="preserve">
        <f xml:space="preserve">Table_246[[#This Row],[QT]]*Table_246[[#This Row],[Custo 
Un]]</f>
        <v>0.7</v>
      </c>
      <c r="I57">
        <v>6.26</v>
      </c>
      <c r="J57">
        <f>I57*D57</f>
        <v>6.26</v>
      </c>
      <c r="K57">
        <f>I57*D57</f>
        <v>6.26</v>
      </c>
      <c r="L57" xml:space="preserve">
        <f xml:space="preserve">Table_246[[#This Row],[Valor da 
venda]]-Table_246[[#This Row],[Valor gasto]]</f>
        <v>5.56</v>
      </c>
      <c r="M57" t="str">
        <v>Transferido</v>
      </c>
    </row>
    <row r="58" xml:space="preserve">
      <c r="A58">
        <f>IF(Table_246[[#This Row],[Data]]="","",MONTH(Table_246[[#This Row],[Data]]))</f>
        <v>1</v>
      </c>
      <c r="B58">
        <v>46048</v>
      </c>
      <c r="C58" t="str">
        <v>Coleção_4_Jogos_Ben_10_Ps2</v>
      </c>
      <c r="D58">
        <v>1</v>
      </c>
      <c r="E58" t="str">
        <v>260125W10MYBA6</v>
      </c>
      <c r="F58" t="str">
        <v>Shopee</v>
      </c>
      <c r="G58">
        <f>0.7*4</f>
        <v>2.8</v>
      </c>
      <c r="H58" xml:space="preserve">
        <f xml:space="preserve">Table_246[[#This Row],[QT]]*Table_246[[#This Row],[Custo 
Un]]</f>
        <v>2.8</v>
      </c>
      <c r="I58">
        <v>6.26</v>
      </c>
      <c r="J58">
        <f>I58*D58</f>
        <v>6.26</v>
      </c>
      <c r="K58">
        <f>I58*D58</f>
        <v>6.26</v>
      </c>
      <c r="L58" xml:space="preserve">
        <f xml:space="preserve">Table_246[[#This Row],[Valor da 
venda]]-Table_246[[#This Row],[Valor gasto]]</f>
        <v>3.46</v>
      </c>
      <c r="M58" t="str">
        <v>Transferido</v>
      </c>
    </row>
    <row r="59" xml:space="preserve">
      <c r="A59">
        <f>IF(Table_246[[#This Row],[Data]]="","",MONTH(Table_246[[#This Row],[Data]]))</f>
        <v>1</v>
      </c>
      <c r="B59">
        <v>46048</v>
      </c>
      <c r="C59" t="str">
        <v xml:space="preserve">Kit Com 10 Mini Fusível </v>
      </c>
      <c r="D59">
        <v>1</v>
      </c>
      <c r="E59" t="str">
        <v>260123QKXEPFNT</v>
      </c>
      <c r="F59" t="str">
        <v>Shopee</v>
      </c>
      <c r="G59">
        <v>4.5</v>
      </c>
      <c r="H59" xml:space="preserve">
        <f xml:space="preserve">Table_246[[#This Row],[QT]]*Table_246[[#This Row],[Custo 
Un]]</f>
        <v>4.5</v>
      </c>
      <c r="I59">
        <v>17.06</v>
      </c>
      <c r="J59">
        <f>I59*D59</f>
        <v>17.06</v>
      </c>
      <c r="K59">
        <f>I59*D59</f>
        <v>17.06</v>
      </c>
      <c r="L59" xml:space="preserve">
        <f xml:space="preserve">Table_246[[#This Row],[Valor da 
venda]]-Table_246[[#This Row],[Valor gasto]]</f>
        <v>12.559999999999999</v>
      </c>
      <c r="M59" t="str">
        <v>Transferido</v>
      </c>
    </row>
    <row r="60" xml:space="preserve">
      <c r="A60">
        <f>IF(Table_246[[#This Row],[Data]]="","",MONTH(Table_246[[#This Row],[Data]]))</f>
        <v>1</v>
      </c>
      <c r="B60">
        <v>46048</v>
      </c>
      <c r="C60" t="str">
        <v>Kit 10 Jogos Ps2</v>
      </c>
      <c r="D60">
        <v>1</v>
      </c>
      <c r="E60" t="str">
        <v>2601262EWM7HSQ</v>
      </c>
      <c r="F60" t="str">
        <v>Shopee</v>
      </c>
      <c r="G60">
        <v>7</v>
      </c>
      <c r="H60" xml:space="preserve">
        <f xml:space="preserve">Table_246[[#This Row],[QT]]*Table_246[[#This Row],[Custo 
Un]]</f>
        <v>7</v>
      </c>
      <c r="I60">
        <v>45.39</v>
      </c>
      <c r="J60">
        <f>I60*D60</f>
        <v>45.39</v>
      </c>
      <c r="K60">
        <f>I60*D60</f>
        <v>45.39</v>
      </c>
      <c r="L60" xml:space="preserve">
        <f xml:space="preserve">Table_246[[#This Row],[Valor da 
venda]]-Table_246[[#This Row],[Valor gasto]]</f>
        <v>38.39</v>
      </c>
      <c r="M60" t="str">
        <v>Transferido</v>
      </c>
    </row>
    <row r="61" xml:space="preserve">
      <c r="A61">
        <f>IF(Table_246[[#This Row],[Data]]="","",MONTH(Table_246[[#This Row],[Data]]))</f>
        <v>1</v>
      </c>
      <c r="B61">
        <v>46048</v>
      </c>
      <c r="C61" t="str">
        <v>Jogo Ps2 Shopee</v>
      </c>
      <c r="D61">
        <v>1</v>
      </c>
      <c r="E61" t="str">
        <v>26012643AWWXYN</v>
      </c>
      <c r="F61" t="str">
        <v>Shopee</v>
      </c>
      <c r="G61">
        <v>0.7</v>
      </c>
      <c r="H61" xml:space="preserve">
        <f xml:space="preserve">Table_246[[#This Row],[QT]]*Table_246[[#This Row],[Custo 
Un]]</f>
        <v>0.7</v>
      </c>
      <c r="I61">
        <v>8.31</v>
      </c>
      <c r="J61">
        <f>I61*D61</f>
        <v>8.31</v>
      </c>
      <c r="K61">
        <f>I61*D61</f>
        <v>8.31</v>
      </c>
      <c r="L61" xml:space="preserve">
        <f xml:space="preserve">Table_246[[#This Row],[Valor da 
venda]]-Table_246[[#This Row],[Valor gasto]]</f>
        <v>7.61</v>
      </c>
      <c r="M61" t="str">
        <v>Transferido</v>
      </c>
    </row>
    <row r="62" xml:space="preserve">
      <c r="A62">
        <f>IF(Table_246[[#This Row],[Data]]="","",MONTH(Table_246[[#This Row],[Data]]))</f>
        <v>1</v>
      </c>
      <c r="B62">
        <v>46048</v>
      </c>
      <c r="C62" t="str">
        <v>Unitv V10</v>
      </c>
      <c r="D62">
        <v>1</v>
      </c>
      <c r="E62" t="str">
        <v>luiz</v>
      </c>
      <c r="F62" t="str">
        <v>Fisica</v>
      </c>
      <c r="G62">
        <v>275</v>
      </c>
      <c r="H62" xml:space="preserve">
        <f xml:space="preserve">Table_246[[#This Row],[QT]]*Table_246[[#This Row],[Custo 
Un]]</f>
        <v>275</v>
      </c>
      <c r="I62">
        <v>360</v>
      </c>
      <c r="J62">
        <f>I62*D62</f>
        <v>360</v>
      </c>
      <c r="K62">
        <f>I62*D62</f>
        <v>360</v>
      </c>
      <c r="L62" xml:space="preserve">
        <f xml:space="preserve">Table_246[[#This Row],[Valor da 
venda]]-Table_246[[#This Row],[Valor gasto]]</f>
        <v>85</v>
      </c>
      <c r="M62" t="str">
        <v>Transferido</v>
      </c>
    </row>
    <row r="63" xml:space="preserve">
      <c r="A63">
        <f>IF(Table_246[[#This Row],[Data]]="","",MONTH(Table_246[[#This Row],[Data]]))</f>
        <v>1</v>
      </c>
      <c r="B63">
        <v>46049</v>
      </c>
      <c r="C63" t="str">
        <v>Jogo Ps2 Shopee</v>
      </c>
      <c r="D63">
        <v>1</v>
      </c>
      <c r="E63" t="str">
        <v>26012877ASXSW2</v>
      </c>
      <c r="F63" t="str">
        <v>Shopee</v>
      </c>
      <c r="G63">
        <f>IFERROR(VLOOKUP(C63,PROD!$A$2:$E$1204,5,0),"0")</f>
        <v>0.7</v>
      </c>
      <c r="H63" xml:space="preserve">
        <f xml:space="preserve">Table_246[[#This Row],[QT]]*Table_246[[#This Row],[Custo 
Un]]</f>
        <v>0.7</v>
      </c>
      <c r="I63">
        <v>7.02</v>
      </c>
      <c r="J63">
        <f>I63*D63</f>
        <v>7.02</v>
      </c>
      <c r="K63">
        <f>I63*D63</f>
        <v>7.02</v>
      </c>
      <c r="L63" xml:space="preserve">
        <f xml:space="preserve">Table_246[[#This Row],[Valor da 
venda]]-Table_246[[#This Row],[Valor gasto]]</f>
        <v>6.319999999999999</v>
      </c>
      <c r="M63" t="str">
        <v>Transferido</v>
      </c>
    </row>
    <row r="64" xml:space="preserve">
      <c r="A64">
        <f>IF(Table_246[[#This Row],[Data]]="","",MONTH(Table_246[[#This Row],[Data]]))</f>
        <v>1</v>
      </c>
      <c r="B64">
        <v>46049</v>
      </c>
      <c r="C64" t="str">
        <v>Jogo Ps2 Shopee</v>
      </c>
      <c r="D64">
        <v>1</v>
      </c>
      <c r="E64" t="str">
        <v>26012879CE069S</v>
      </c>
      <c r="F64" t="str">
        <v>Shopee</v>
      </c>
      <c r="G64">
        <f>IFERROR(VLOOKUP(C64,PROD!$A$2:$E$1204,5,0),"0")</f>
        <v>0.7</v>
      </c>
      <c r="H64" xml:space="preserve">
        <f xml:space="preserve">Table_246[[#This Row],[QT]]*Table_246[[#This Row],[Custo 
Un]]</f>
        <v>0.7</v>
      </c>
      <c r="I64">
        <v>7.02</v>
      </c>
      <c r="J64">
        <f>I64*D64</f>
        <v>7.02</v>
      </c>
      <c r="K64">
        <f>I64*D64</f>
        <v>7.02</v>
      </c>
      <c r="L64" xml:space="preserve">
        <f xml:space="preserve">Table_246[[#This Row],[Valor da 
venda]]-Table_246[[#This Row],[Valor gasto]]</f>
        <v>6.319999999999999</v>
      </c>
      <c r="M64" t="str">
        <v>Transferido</v>
      </c>
    </row>
    <row r="65" xml:space="preserve">
      <c r="A65">
        <f>IF(Table_246[[#This Row],[Data]]="","",MONTH(Table_246[[#This Row],[Data]]))</f>
        <v>1</v>
      </c>
      <c r="B65">
        <v>46050</v>
      </c>
      <c r="C65" t="str">
        <v>Cheirinho Para Carro</v>
      </c>
      <c r="D65">
        <v>1</v>
      </c>
      <c r="E65" t="str">
        <v>2601287HCSF395</v>
      </c>
      <c r="F65" t="str">
        <v>Shopee</v>
      </c>
      <c r="G65">
        <f>IFERROR(VLOOKUP(C65,PROD!$A$2:$E$1204,5,0),"0")</f>
        <v>7.5</v>
      </c>
      <c r="H65" xml:space="preserve">
        <f xml:space="preserve">Table_246[[#This Row],[QT]]*Table_246[[#This Row],[Custo 
Un]]</f>
        <v>7.5</v>
      </c>
      <c r="I65">
        <v>14.04</v>
      </c>
      <c r="J65">
        <f>I65*D65</f>
        <v>14.04</v>
      </c>
      <c r="K65">
        <f>I65*D65</f>
        <v>14.04</v>
      </c>
      <c r="L65" xml:space="preserve">
        <f xml:space="preserve">Table_246[[#This Row],[Valor da 
venda]]-Table_246[[#This Row],[Valor gasto]]</f>
        <v>6.539999999999999</v>
      </c>
      <c r="M65" t="str">
        <v>Transferido</v>
      </c>
    </row>
    <row r="66" xml:space="preserve">
      <c r="A66">
        <f>IF(Table_246[[#This Row],[Data]]="","",MONTH(Table_246[[#This Row],[Data]]))</f>
        <v>1</v>
      </c>
      <c r="B66">
        <v>46050</v>
      </c>
      <c r="C66" t="str">
        <v>Jogo Ps2 Shopee</v>
      </c>
      <c r="D66">
        <v>1</v>
      </c>
      <c r="E66" t="str">
        <v>2601288URC8VEF</v>
      </c>
      <c r="F66" t="str">
        <v>Shopee</v>
      </c>
      <c r="G66">
        <f>IFERROR(VLOOKUP(C66,PROD!$A$2:$E$1204,5,0),"0")</f>
        <v>0.7</v>
      </c>
      <c r="H66" xml:space="preserve">
        <f xml:space="preserve">Table_246[[#This Row],[QT]]*Table_246[[#This Row],[Custo 
Un]]</f>
        <v>0.7</v>
      </c>
      <c r="I66">
        <v>7.02</v>
      </c>
      <c r="J66">
        <f>I66*D66</f>
        <v>7.02</v>
      </c>
      <c r="K66">
        <f>I66*D66</f>
        <v>7.02</v>
      </c>
      <c r="L66" xml:space="preserve">
        <f xml:space="preserve">Table_246[[#This Row],[Valor da 
venda]]-Table_246[[#This Row],[Valor gasto]]</f>
        <v>6.319999999999999</v>
      </c>
      <c r="M66" t="str">
        <v>Transferido</v>
      </c>
    </row>
    <row r="67" xml:space="preserve">
      <c r="A67">
        <f>IF(Table_246[[#This Row],[Data]]="","",MONTH(Table_246[[#This Row],[Data]]))</f>
        <v>1</v>
      </c>
      <c r="B67">
        <v>46049</v>
      </c>
      <c r="C67" t="str">
        <v>Capinha Simples</v>
      </c>
      <c r="D67">
        <v>2</v>
      </c>
      <c r="E67" t="str">
        <v>remdio</v>
      </c>
      <c r="F67" t="str">
        <v>Fisica</v>
      </c>
      <c r="G67">
        <v>5</v>
      </c>
      <c r="H67" xml:space="preserve">
        <f xml:space="preserve">Table_246[[#This Row],[QT]]*Table_246[[#This Row],[Custo 
Un]]</f>
        <v>10</v>
      </c>
      <c r="I67">
        <v>10</v>
      </c>
      <c r="J67">
        <f>I67*D67</f>
        <v>20</v>
      </c>
      <c r="K67">
        <f>I67*D67</f>
        <v>20</v>
      </c>
      <c r="L67" xml:space="preserve">
        <f xml:space="preserve">Table_246[[#This Row],[Valor da 
venda]]-Table_246[[#This Row],[Valor gasto]]</f>
        <v>10</v>
      </c>
      <c r="M67" t="str">
        <v>Transferido</v>
      </c>
    </row>
    <row r="68" xml:space="preserve">
      <c r="A68">
        <f>IF(Table_246[[#This Row],[Data]]="","",MONTH(Table_246[[#This Row],[Data]]))</f>
        <v>1</v>
      </c>
      <c r="B68">
        <v>46051</v>
      </c>
      <c r="C68" t="str">
        <v>Cartao Micro Sd 16Gb</v>
      </c>
      <c r="D68">
        <v>1</v>
      </c>
      <c r="E68" t="str">
        <v>aleatorio</v>
      </c>
      <c r="F68" t="str">
        <v>Fisica</v>
      </c>
      <c r="G68">
        <v>14</v>
      </c>
      <c r="H68" xml:space="preserve">
        <f xml:space="preserve">Table_246[[#This Row],[QT]]*Table_246[[#This Row],[Custo 
Un]]</f>
        <v>14</v>
      </c>
      <c r="I68">
        <v>40</v>
      </c>
      <c r="J68">
        <f>I68*D68</f>
        <v>40</v>
      </c>
      <c r="K68">
        <f>I68*D68</f>
        <v>40</v>
      </c>
      <c r="L68" xml:space="preserve">
        <f xml:space="preserve">Table_246[[#This Row],[Valor da 
venda]]-Table_246[[#This Row],[Valor gasto]]</f>
        <v>26</v>
      </c>
      <c r="M68" t="str">
        <v>Transferido</v>
      </c>
    </row>
    <row r="69" xml:space="preserve">
      <c r="A69">
        <f>IF(Table_246[[#This Row],[Data]]="","",MONTH(Table_246[[#This Row],[Data]]))</f>
        <v>1</v>
      </c>
      <c r="B69">
        <v>46051</v>
      </c>
      <c r="C69" t="str">
        <v>Pelicula 3D</v>
      </c>
      <c r="D69">
        <v>1</v>
      </c>
      <c r="E69" t="str">
        <v>aleatorio</v>
      </c>
      <c r="F69" t="str">
        <v>Fisica</v>
      </c>
      <c r="G69">
        <f>IFERROR(VLOOKUP(C69,PROD!$A$2:$E$1204,5,0),"0")</f>
        <v>3</v>
      </c>
      <c r="H69" xml:space="preserve">
        <f xml:space="preserve">Table_246[[#This Row],[QT]]*Table_246[[#This Row],[Custo 
Un]]</f>
        <v>3</v>
      </c>
      <c r="I69">
        <v>15</v>
      </c>
      <c r="J69">
        <f>I69*D69</f>
        <v>15</v>
      </c>
      <c r="K69">
        <f>I69*D69</f>
        <v>15</v>
      </c>
      <c r="L69" xml:space="preserve">
        <f xml:space="preserve">Table_246[[#This Row],[Valor da 
venda]]-Table_246[[#This Row],[Valor gasto]]</f>
        <v>12</v>
      </c>
      <c r="M69" t="str">
        <v>Transferido</v>
      </c>
    </row>
    <row r="70" xml:space="preserve">
      <c r="A70">
        <f>IF(Table_246[[#This Row],[Data]]="","",MONTH(Table_246[[#This Row],[Data]]))</f>
        <v>1</v>
      </c>
      <c r="B70">
        <v>46051</v>
      </c>
      <c r="C70" t="str">
        <v>Kit 10 Jogos Ps2</v>
      </c>
      <c r="D70">
        <v>1</v>
      </c>
      <c r="E70" t="str">
        <v>260131E6UQ7MER</v>
      </c>
      <c r="F70" t="str">
        <v>Shopee</v>
      </c>
      <c r="G70">
        <f>IFERROR(VLOOKUP(C70,PROD!$A$2:$E$1204,5,0),"0")</f>
        <v>0</v>
      </c>
      <c r="H70" xml:space="preserve">
        <f xml:space="preserve">Table_246[[#This Row],[QT]]*Table_246[[#This Row],[Custo 
Un]]</f>
        <v>0</v>
      </c>
      <c r="I70">
        <v>45.39</v>
      </c>
      <c r="J70">
        <f>I70*D70</f>
        <v>45.39</v>
      </c>
      <c r="K70">
        <f>I70*D70</f>
        <v>45.39</v>
      </c>
      <c r="L70" xml:space="preserve">
        <f xml:space="preserve">Table_246[[#This Row],[Valor da 
venda]]-Table_246[[#This Row],[Valor gasto]]</f>
        <v>45.39</v>
      </c>
      <c r="M70" t="str">
        <v>Transferido</v>
      </c>
    </row>
    <row r="71" xml:space="preserve">
      <c r="A71">
        <f>IF(Table_246[[#This Row],[Data]]="","",MONTH(Table_246[[#This Row],[Data]]))</f>
        <v>1</v>
      </c>
      <c r="B71">
        <v>46052</v>
      </c>
      <c r="C71" t="str">
        <v>Impressao Preta</v>
      </c>
      <c r="D71">
        <v>1</v>
      </c>
      <c r="E71" t="str">
        <v>aleatorio</v>
      </c>
      <c r="F71" t="str">
        <v>Fisica</v>
      </c>
      <c r="G71">
        <f>IFERROR(VLOOKUP(C71,PROD!$A$2:$E$1204,5,0),"0")</f>
        <v>0.07</v>
      </c>
      <c r="H71" xml:space="preserve">
        <f xml:space="preserve">Table_246[[#This Row],[QT]]*Table_246[[#This Row],[Custo 
Un]]</f>
        <v>0.07</v>
      </c>
      <c r="I71">
        <v>1</v>
      </c>
      <c r="J71">
        <f>I71*D71</f>
        <v>1</v>
      </c>
      <c r="K71">
        <f>I71*D71</f>
        <v>1</v>
      </c>
      <c r="L71" xml:space="preserve">
        <f xml:space="preserve">Table_246[[#This Row],[Valor da 
venda]]-Table_246[[#This Row],[Valor gasto]]</f>
        <v>0.9299999999999999</v>
      </c>
      <c r="M71" t="str">
        <v>Transferido</v>
      </c>
    </row>
    <row r="72" xml:space="preserve">
      <c r="A72">
        <f>IF(Table_246[[#This Row],[Data]]="","",MONTH(Table_246[[#This Row],[Data]]))</f>
        <v>1</v>
      </c>
      <c r="B72">
        <v>46052</v>
      </c>
      <c r="C72" t="str">
        <v>Kit 10 Jogos Ps2</v>
      </c>
      <c r="D72">
        <v>1</v>
      </c>
      <c r="E72" t="str">
        <v>582355031501800714</v>
      </c>
      <c r="F72" t="str">
        <v>Tiktok</v>
      </c>
      <c r="G72">
        <f>IFERROR(VLOOKUP(C72,PROD!$A$2:$E$1204,5,0),"0")</f>
        <v>0</v>
      </c>
      <c r="H72" xml:space="preserve">
        <f xml:space="preserve">Table_246[[#This Row],[QT]]*Table_246[[#This Row],[Custo 
Un]]</f>
        <v>0</v>
      </c>
      <c r="I72">
        <v>55.2</v>
      </c>
      <c r="J72">
        <f>I72*D72</f>
        <v>55.2</v>
      </c>
      <c r="K72">
        <f>I72*D72</f>
        <v>55.2</v>
      </c>
      <c r="L72" xml:space="preserve">
        <f xml:space="preserve">Table_246[[#This Row],[Valor da 
venda]]-Table_246[[#This Row],[Valor gasto]]</f>
        <v>55.2</v>
      </c>
      <c r="M72" t="str">
        <v>Transferido</v>
      </c>
    </row>
    <row r="73" xml:space="preserve">
      <c r="A73">
        <f>IF(Table_246[[#This Row],[Data]]="","",MONTH(Table_246[[#This Row],[Data]]))</f>
        <v>1</v>
      </c>
      <c r="B73">
        <v>46053</v>
      </c>
      <c r="C73" t="str">
        <v>Suporte Veicular</v>
      </c>
      <c r="D73">
        <v>1</v>
      </c>
      <c r="E73" t="str">
        <v>gian</v>
      </c>
      <c r="F73" t="str">
        <v>Fisica</v>
      </c>
      <c r="G73">
        <v>12</v>
      </c>
      <c r="H73" xml:space="preserve">
        <f xml:space="preserve">Table_246[[#This Row],[QT]]*Table_246[[#This Row],[Custo 
Un]]</f>
        <v>12</v>
      </c>
      <c r="I73">
        <v>20</v>
      </c>
      <c r="J73">
        <f>I73*D73</f>
        <v>20</v>
      </c>
      <c r="K73">
        <f>I73*D73</f>
        <v>20</v>
      </c>
      <c r="L73" xml:space="preserve">
        <f xml:space="preserve">Table_246[[#This Row],[Valor da 
venda]]-Table_246[[#This Row],[Valor gasto]]</f>
        <v>8</v>
      </c>
      <c r="M73" t="str">
        <v>Transferido</v>
      </c>
    </row>
    <row r="74" xml:space="preserve">
      <c r="A74">
        <f>IF(Table_246[[#This Row],[Data]]="","",MONTH(Table_246[[#This Row],[Data]]))</f>
        <v>1</v>
      </c>
      <c r="B74">
        <v>46053</v>
      </c>
      <c r="C74" t="str">
        <v>Cabo Iphone 20W</v>
      </c>
      <c r="D74">
        <v>1</v>
      </c>
      <c r="E74" t="str">
        <v>gian</v>
      </c>
      <c r="F74" t="str">
        <v>Fisica</v>
      </c>
      <c r="G74">
        <v>5</v>
      </c>
      <c r="H74" xml:space="preserve">
        <f xml:space="preserve">Table_246[[#This Row],[QT]]*Table_246[[#This Row],[Custo 
Un]]</f>
        <v>5</v>
      </c>
      <c r="I74">
        <v>30</v>
      </c>
      <c r="J74">
        <f>I74*D74</f>
        <v>30</v>
      </c>
      <c r="K74">
        <f>I74*D74</f>
        <v>30</v>
      </c>
      <c r="L74" xml:space="preserve">
        <f xml:space="preserve">Table_246[[#This Row],[Valor da 
venda]]-Table_246[[#This Row],[Valor gasto]]</f>
        <v>25</v>
      </c>
      <c r="M74" t="str">
        <v>Transferido</v>
      </c>
    </row>
    <row r="75" xml:space="preserve">
      <c r="A75">
        <f>IF(Table_246[[#This Row],[Data]]="","",MONTH(Table_246[[#This Row],[Data]]))</f>
        <v>1</v>
      </c>
      <c r="B75">
        <v>46053</v>
      </c>
      <c r="C75" t="str">
        <v xml:space="preserve">Lanterna </v>
      </c>
      <c r="D75">
        <v>1</v>
      </c>
      <c r="E75" t="str">
        <v>aleatorio</v>
      </c>
      <c r="F75" t="str">
        <v>Fisica</v>
      </c>
      <c r="G75">
        <f>IFERROR(VLOOKUP(C75,PROD!$A$2:$E$1204,5,0),"0")</f>
        <v>0</v>
      </c>
      <c r="H75" xml:space="preserve">
        <f xml:space="preserve">Table_246[[#This Row],[QT]]*Table_246[[#This Row],[Custo 
Un]]</f>
        <v>0</v>
      </c>
      <c r="I75">
        <v>10</v>
      </c>
      <c r="J75">
        <f>I75*D75</f>
        <v>10</v>
      </c>
      <c r="K75">
        <f>I75*D75</f>
        <v>10</v>
      </c>
      <c r="L75" xml:space="preserve">
        <f xml:space="preserve">Table_246[[#This Row],[Valor da 
venda]]-Table_246[[#This Row],[Valor gasto]]</f>
        <v>10</v>
      </c>
      <c r="M75" t="str">
        <v>Transferido</v>
      </c>
    </row>
    <row r="76" xml:space="preserve">
      <c r="A76">
        <f>IF(Table_246[[#This Row],[Data]]="","",MONTH(Table_246[[#This Row],[Data]]))</f>
        <v>2</v>
      </c>
      <c r="B76">
        <v>46054</v>
      </c>
      <c r="C76" t="str">
        <v>Jogo Ps2 Shopee</v>
      </c>
      <c r="D76">
        <v>3</v>
      </c>
      <c r="E76" t="str">
        <v>260202KGB8PW0S</v>
      </c>
      <c r="F76" t="str">
        <v>Shopee</v>
      </c>
      <c r="G76">
        <f>IFERROR(VLOOKUP(C76,PROD!$A$2:$E$1204,5,0),"0")</f>
        <v>0.7</v>
      </c>
      <c r="H76" xml:space="preserve">
        <f xml:space="preserve">Table_246[[#This Row],[QT]]*Table_246[[#This Row],[Custo 
Un]]</f>
        <v>2.0999999999999996</v>
      </c>
      <c r="I76">
        <v>22.02</v>
      </c>
      <c r="J76">
        <f>I76*D76</f>
        <v>66.06</v>
      </c>
      <c r="K76">
        <f>I76*D76</f>
        <v>66.06</v>
      </c>
      <c r="L76" xml:space="preserve">
        <f xml:space="preserve">Table_246[[#This Row],[Valor da 
venda]]-Table_246[[#This Row],[Valor gasto]]</f>
        <v>63.96</v>
      </c>
      <c r="M76" t="str">
        <v>Transferido</v>
      </c>
    </row>
    <row r="77" xml:space="preserve">
      <c r="A77">
        <f>IF(Table_246[[#This Row],[Data]]="","",MONTH(Table_246[[#This Row],[Data]]))</f>
        <v>2</v>
      </c>
      <c r="B77">
        <v>46054</v>
      </c>
      <c r="C77" t="str">
        <v>Jogo Ps2 Shopee</v>
      </c>
      <c r="D77">
        <v>1</v>
      </c>
      <c r="E77" t="str">
        <v>260202KDJAYA04</v>
      </c>
      <c r="F77" t="str">
        <v>Shopee</v>
      </c>
      <c r="G77">
        <f>IFERROR(VLOOKUP(C77,PROD!$A$2:$E$1204,5,0),"0")</f>
        <v>0.7</v>
      </c>
      <c r="H77" xml:space="preserve">
        <f xml:space="preserve">Table_246[[#This Row],[QT]]*Table_246[[#This Row],[Custo 
Un]]</f>
        <v>0.7</v>
      </c>
      <c r="I77">
        <v>7.02</v>
      </c>
      <c r="J77">
        <f>I77*D77</f>
        <v>7.02</v>
      </c>
      <c r="K77">
        <f>I77*D77</f>
        <v>7.02</v>
      </c>
      <c r="L77" xml:space="preserve">
        <f xml:space="preserve">Table_246[[#This Row],[Valor da 
venda]]-Table_246[[#This Row],[Valor gasto]]</f>
        <v>6.319999999999999</v>
      </c>
      <c r="M77" t="str">
        <v>Transferido</v>
      </c>
    </row>
    <row r="78" xml:space="preserve">
      <c r="A78">
        <f>IF(Table_246[[#This Row],[Data]]="","",MONTH(Table_246[[#This Row],[Data]]))</f>
        <v>2</v>
      </c>
      <c r="B78">
        <v>46054</v>
      </c>
      <c r="C78" t="str">
        <v>Jogo Ps2 Shopee</v>
      </c>
      <c r="D78">
        <v>1</v>
      </c>
      <c r="E78" t="str">
        <v>260202KB9XFY1F</v>
      </c>
      <c r="F78" t="str">
        <v>Shopee</v>
      </c>
      <c r="G78">
        <f>IFERROR(VLOOKUP(C78,PROD!$A$2:$E$1204,5,0),"0")</f>
        <v>0.7</v>
      </c>
      <c r="H78" xml:space="preserve">
        <f xml:space="preserve">Table_246[[#This Row],[QT]]*Table_246[[#This Row],[Custo 
Un]]</f>
        <v>0.7</v>
      </c>
      <c r="I78">
        <v>7.02</v>
      </c>
      <c r="J78">
        <f>I78*D78</f>
        <v>7.02</v>
      </c>
      <c r="K78">
        <f>I78*D78</f>
        <v>7.02</v>
      </c>
      <c r="L78" xml:space="preserve">
        <f xml:space="preserve">Table_246[[#This Row],[Valor da 
venda]]-Table_246[[#This Row],[Valor gasto]]</f>
        <v>6.319999999999999</v>
      </c>
      <c r="M78" t="str">
        <v>Transferido</v>
      </c>
    </row>
    <row r="79" xml:space="preserve">
      <c r="A79">
        <f>IF(Table_246[[#This Row],[Data]]="","",MONTH(Table_246[[#This Row],[Data]]))</f>
        <v>2</v>
      </c>
      <c r="B79">
        <v>46054</v>
      </c>
      <c r="C79" t="str">
        <v>Jogo Ps2 Shopee</v>
      </c>
      <c r="D79">
        <v>2</v>
      </c>
      <c r="E79" t="str">
        <v>260201HUCC9A14</v>
      </c>
      <c r="F79" t="str">
        <v>Shopee</v>
      </c>
      <c r="G79">
        <f>IFERROR(VLOOKUP(C79,PROD!$A$2:$E$1204,5,0),"0")</f>
        <v>0.7</v>
      </c>
      <c r="H79" xml:space="preserve">
        <f xml:space="preserve">Table_246[[#This Row],[QT]]*Table_246[[#This Row],[Custo 
Un]]</f>
        <v>1.4</v>
      </c>
      <c r="I79">
        <v>14.99</v>
      </c>
      <c r="J79">
        <f>I79*D79</f>
        <v>29.98</v>
      </c>
      <c r="K79">
        <f>I79*D79</f>
        <v>29.98</v>
      </c>
      <c r="L79" xml:space="preserve">
        <f xml:space="preserve">Table_246[[#This Row],[Valor da 
venda]]-Table_246[[#This Row],[Valor gasto]]</f>
        <v>28.580000000000002</v>
      </c>
      <c r="M79" t="str">
        <v>Transferido</v>
      </c>
    </row>
    <row r="80" xml:space="preserve">
      <c r="A80">
        <f>IF(Table_246[[#This Row],[Data]]="","",MONTH(Table_246[[#This Row],[Data]]))</f>
        <v>2</v>
      </c>
      <c r="B80">
        <v>46055</v>
      </c>
      <c r="C80" t="str">
        <v>Cheirinho Para Carro</v>
      </c>
      <c r="D80">
        <v>1</v>
      </c>
      <c r="E80" t="str">
        <v>260130BPA5UXQ0</v>
      </c>
      <c r="F80" t="str">
        <v>Shopee</v>
      </c>
      <c r="G80">
        <f>IFERROR(VLOOKUP(C80,PROD!$A$2:$E$1204,5,0),"0")</f>
        <v>7.5</v>
      </c>
      <c r="H80" xml:space="preserve">
        <f xml:space="preserve">Table_246[[#This Row],[QT]]*Table_246[[#This Row],[Custo 
Un]]</f>
        <v>7.5</v>
      </c>
      <c r="I80">
        <v>14.04</v>
      </c>
      <c r="J80">
        <f>I80*D80</f>
        <v>14.04</v>
      </c>
      <c r="K80">
        <f>I80*D80</f>
        <v>14.04</v>
      </c>
      <c r="L80" xml:space="preserve">
        <f xml:space="preserve">Table_246[[#This Row],[Valor da 
venda]]-Table_246[[#This Row],[Valor gasto]]</f>
        <v>6.539999999999999</v>
      </c>
      <c r="M80" t="str">
        <v>Transferido</v>
      </c>
    </row>
    <row r="81" xml:space="preserve">
      <c r="A81">
        <f>IF(Table_246[[#This Row],[Data]]="","",MONTH(Table_246[[#This Row],[Data]]))</f>
        <v>2</v>
      </c>
      <c r="B81">
        <v>46055</v>
      </c>
      <c r="C81" t="str">
        <v>Jogos De Ps2</v>
      </c>
      <c r="D81">
        <v>2</v>
      </c>
      <c r="E81" t="str">
        <v>aleatorio</v>
      </c>
      <c r="F81" t="str">
        <v>Fisica</v>
      </c>
      <c r="G81">
        <v>1.4</v>
      </c>
      <c r="H81" xml:space="preserve">
        <f xml:space="preserve">Table_246[[#This Row],[QT]]*Table_246[[#This Row],[Custo 
Un]]</f>
        <v>2.8</v>
      </c>
      <c r="I81">
        <v>5</v>
      </c>
      <c r="J81">
        <f>I81*D81</f>
        <v>10</v>
      </c>
      <c r="K81">
        <f>I81*D81</f>
        <v>10</v>
      </c>
      <c r="L81" xml:space="preserve">
        <f xml:space="preserve">Table_246[[#This Row],[Valor da 
venda]]-Table_246[[#This Row],[Valor gasto]]</f>
        <v>7.2</v>
      </c>
      <c r="M81" t="str">
        <v>Transferido</v>
      </c>
    </row>
    <row r="82" xml:space="preserve">
      <c r="A82">
        <f>IF(Table_246[[#This Row],[Data]]="","",MONTH(Table_246[[#This Row],[Data]]))</f>
        <v>2</v>
      </c>
      <c r="B82">
        <v>46056</v>
      </c>
      <c r="C82" t="str">
        <v>Pelicula 3D</v>
      </c>
      <c r="D82">
        <v>1</v>
      </c>
      <c r="E82" t="str">
        <v>aleatorio</v>
      </c>
      <c r="F82" t="str">
        <v>Fisica</v>
      </c>
      <c r="G82">
        <f>IFERROR(VLOOKUP(C82,PROD!$A$2:$E$1204,5,0),"0")</f>
        <v>3</v>
      </c>
      <c r="H82" xml:space="preserve">
        <f xml:space="preserve">Table_246[[#This Row],[QT]]*Table_246[[#This Row],[Custo 
Un]]</f>
        <v>3</v>
      </c>
      <c r="I82">
        <v>15</v>
      </c>
      <c r="J82">
        <f>I82*D82</f>
        <v>15</v>
      </c>
      <c r="K82">
        <f>I82*D82</f>
        <v>15</v>
      </c>
      <c r="L82" xml:space="preserve">
        <f xml:space="preserve">Table_246[[#This Row],[Valor da 
venda]]-Table_246[[#This Row],[Valor gasto]]</f>
        <v>12</v>
      </c>
      <c r="M82" t="str">
        <v>Transferido</v>
      </c>
    </row>
    <row r="83" xml:space="preserve">
      <c r="A83">
        <f>IF(Table_246[[#This Row],[Data]]="","",MONTH(Table_246[[#This Row],[Data]]))</f>
        <v>2</v>
      </c>
      <c r="B83">
        <v>46056</v>
      </c>
      <c r="C83" t="str">
        <v>Desentupidor</v>
      </c>
      <c r="D83">
        <v>1</v>
      </c>
      <c r="E83" t="str">
        <v>260203QVC1NHGG</v>
      </c>
      <c r="F83" t="str">
        <v>Shopee</v>
      </c>
      <c r="G83">
        <v>12</v>
      </c>
      <c r="H83" xml:space="preserve">
        <f xml:space="preserve">Table_246[[#This Row],[QT]]*Table_246[[#This Row],[Custo 
Un]]</f>
        <v>12</v>
      </c>
      <c r="I83">
        <v>18.79</v>
      </c>
      <c r="J83">
        <f>I83*D83</f>
        <v>18.79</v>
      </c>
      <c r="K83">
        <f>I83*D83</f>
        <v>18.79</v>
      </c>
      <c r="L83" xml:space="preserve">
        <f xml:space="preserve">Table_246[[#This Row],[Valor da 
venda]]-Table_246[[#This Row],[Valor gasto]]</f>
        <v>6.789999999999999</v>
      </c>
      <c r="M83" t="str">
        <v>Transferido</v>
      </c>
    </row>
    <row r="84" xml:space="preserve">
      <c r="A84">
        <f>IF(Table_246[[#This Row],[Data]]="","",MONTH(Table_246[[#This Row],[Data]]))</f>
        <v>2</v>
      </c>
      <c r="B84">
        <v>46056</v>
      </c>
      <c r="C84" t="str">
        <v>Jogo Ps2 Shopee</v>
      </c>
      <c r="D84">
        <v>1</v>
      </c>
      <c r="E84" t="str">
        <v>260203PK6Y0A25</v>
      </c>
      <c r="F84" t="str">
        <v>Shopee</v>
      </c>
      <c r="G84">
        <f>IFERROR(VLOOKUP(C84,PROD!$A$2:$E$1204,5,0),"0")</f>
        <v>0.7</v>
      </c>
      <c r="H84" xml:space="preserve">
        <f xml:space="preserve">Table_246[[#This Row],[QT]]*Table_246[[#This Row],[Custo 
Un]]</f>
        <v>0.7</v>
      </c>
      <c r="I84">
        <v>7.02</v>
      </c>
      <c r="J84">
        <f>I84*D84</f>
        <v>7.02</v>
      </c>
      <c r="K84">
        <f>I84*D84</f>
        <v>7.02</v>
      </c>
      <c r="L84" xml:space="preserve">
        <f xml:space="preserve">Table_246[[#This Row],[Valor da 
venda]]-Table_246[[#This Row],[Valor gasto]]</f>
        <v>6.319999999999999</v>
      </c>
      <c r="M84" t="str">
        <v>Transferido</v>
      </c>
    </row>
    <row r="85" xml:space="preserve">
      <c r="A85">
        <f>IF(Table_246[[#This Row],[Data]]="","",MONTH(Table_246[[#This Row],[Data]]))</f>
        <v>2</v>
      </c>
      <c r="B85">
        <v>46056</v>
      </c>
      <c r="C85" t="str">
        <v>Jogo Ps2 Shopee</v>
      </c>
      <c r="D85">
        <v>1</v>
      </c>
      <c r="E85" t="str">
        <v>260203PRHGUC97</v>
      </c>
      <c r="F85" t="str">
        <v>Shopee</v>
      </c>
      <c r="G85">
        <f>IFERROR(VLOOKUP(C85,PROD!$A$2:$E$1204,5,0),"0")</f>
        <v>0.7</v>
      </c>
      <c r="H85" xml:space="preserve">
        <f xml:space="preserve">Table_246[[#This Row],[QT]]*Table_246[[#This Row],[Custo 
Un]]</f>
        <v>0.7</v>
      </c>
      <c r="I85">
        <v>7.2</v>
      </c>
      <c r="J85">
        <f>I85*D85</f>
        <v>7.2</v>
      </c>
      <c r="K85">
        <f>I85*D85</f>
        <v>7.2</v>
      </c>
      <c r="L85" xml:space="preserve">
        <f xml:space="preserve">Table_246[[#This Row],[Valor da 
venda]]-Table_246[[#This Row],[Valor gasto]]</f>
        <v>6.5</v>
      </c>
      <c r="M85" t="str">
        <v>Transferido</v>
      </c>
    </row>
    <row r="86" xml:space="preserve">
      <c r="A86">
        <f>IF(Table_246[[#This Row],[Data]]="","",MONTH(Table_246[[#This Row],[Data]]))</f>
        <v>2</v>
      </c>
      <c r="B86">
        <v>46056</v>
      </c>
      <c r="C86" t="str">
        <v>Cheirinho Para Carro</v>
      </c>
      <c r="D86">
        <v>1</v>
      </c>
      <c r="E86" t="str">
        <v>260203Q3C34DNC</v>
      </c>
      <c r="F86" t="str">
        <v>Shopee</v>
      </c>
      <c r="G86">
        <f>IFERROR(VLOOKUP(C86,PROD!$A$2:$E$1204,5,0),"0")</f>
        <v>7.5</v>
      </c>
      <c r="H86" xml:space="preserve">
        <f xml:space="preserve">Table_246[[#This Row],[QT]]*Table_246[[#This Row],[Custo 
Un]]</f>
        <v>7.5</v>
      </c>
      <c r="I86">
        <v>14.99</v>
      </c>
      <c r="J86">
        <f>I86*D86</f>
        <v>14.99</v>
      </c>
      <c r="K86">
        <f>I86*D86</f>
        <v>14.99</v>
      </c>
      <c r="L86" xml:space="preserve">
        <f xml:space="preserve">Table_246[[#This Row],[Valor da 
venda]]-Table_246[[#This Row],[Valor gasto]]</f>
        <v>7.49</v>
      </c>
      <c r="M86" t="str">
        <v>Transferido</v>
      </c>
    </row>
    <row r="87" xml:space="preserve">
      <c r="A87">
        <f>IF(Table_246[[#This Row],[Data]]="","",MONTH(Table_246[[#This Row],[Data]]))</f>
        <v>2</v>
      </c>
      <c r="B87">
        <v>46056</v>
      </c>
      <c r="C87" t="str">
        <v>Cheirinho Para Carro</v>
      </c>
      <c r="D87">
        <v>1</v>
      </c>
      <c r="E87" t="str">
        <v>260203QJNTUWSC</v>
      </c>
      <c r="F87" t="str">
        <v>Shopee</v>
      </c>
      <c r="G87">
        <f>IFERROR(VLOOKUP(C87,PROD!$A$2:$E$1204,5,0),"0")</f>
        <v>7.5</v>
      </c>
      <c r="H87" xml:space="preserve">
        <f xml:space="preserve">Table_246[[#This Row],[QT]]*Table_246[[#This Row],[Custo 
Un]]</f>
        <v>7.5</v>
      </c>
      <c r="I87">
        <v>14.04</v>
      </c>
      <c r="J87">
        <f>I87*D87</f>
        <v>14.04</v>
      </c>
      <c r="K87">
        <f>I87*D87</f>
        <v>14.04</v>
      </c>
      <c r="L87" xml:space="preserve">
        <f xml:space="preserve">Table_246[[#This Row],[Valor da 
venda]]-Table_246[[#This Row],[Valor gasto]]</f>
        <v>6.539999999999999</v>
      </c>
      <c r="M87" t="str">
        <v>Transferido</v>
      </c>
    </row>
    <row r="88" xml:space="preserve">
      <c r="A88">
        <f>IF(Table_246[[#This Row],[Data]]="","",MONTH(Table_246[[#This Row],[Data]]))</f>
        <v>2</v>
      </c>
      <c r="B88">
        <v>46057</v>
      </c>
      <c r="C88" t="str">
        <v>Cabo De Rede</v>
      </c>
      <c r="D88">
        <v>1</v>
      </c>
      <c r="E88" t="str">
        <v>aleatorio</v>
      </c>
      <c r="F88" t="str">
        <v>Fisica</v>
      </c>
      <c r="G88">
        <f>IFERROR(VLOOKUP(C88,PROD!$A$2:$E$1204,5,0),"0")</f>
        <v>0</v>
      </c>
      <c r="H88" xml:space="preserve">
        <f xml:space="preserve">Table_246[[#This Row],[QT]]*Table_246[[#This Row],[Custo 
Un]]</f>
        <v>0</v>
      </c>
      <c r="I88">
        <v>10</v>
      </c>
      <c r="J88">
        <f>I88*D88</f>
        <v>10</v>
      </c>
      <c r="K88">
        <f>I88*D88</f>
        <v>10</v>
      </c>
      <c r="L88" xml:space="preserve">
        <f xml:space="preserve">Table_246[[#This Row],[Valor da 
venda]]-Table_246[[#This Row],[Valor gasto]]</f>
        <v>10</v>
      </c>
      <c r="M88" t="str">
        <v>Transferido</v>
      </c>
    </row>
    <row r="89" xml:space="preserve">
      <c r="A89">
        <f>IF(Table_246[[#This Row],[Data]]="","",MONTH(Table_246[[#This Row],[Data]]))</f>
        <v>2</v>
      </c>
      <c r="B89">
        <v>46057</v>
      </c>
      <c r="C89" t="str">
        <v>Desentupidor</v>
      </c>
      <c r="D89">
        <v>1</v>
      </c>
      <c r="E89" t="str">
        <v>260205TXSABCRN</v>
      </c>
      <c r="F89" t="str">
        <v>Shopee</v>
      </c>
      <c r="G89">
        <v>12.5</v>
      </c>
      <c r="H89" xml:space="preserve">
        <f xml:space="preserve">Table_246[[#This Row],[QT]]*Table_246[[#This Row],[Custo 
Un]]</f>
        <v>12.5</v>
      </c>
      <c r="I89">
        <v>18.79</v>
      </c>
      <c r="J89">
        <f>I89*D89</f>
        <v>18.79</v>
      </c>
      <c r="K89">
        <f>I89*D89</f>
        <v>18.79</v>
      </c>
      <c r="L89" xml:space="preserve">
        <f xml:space="preserve">Table_246[[#This Row],[Valor da 
venda]]-Table_246[[#This Row],[Valor gasto]]</f>
        <v>6.289999999999999</v>
      </c>
      <c r="M89" t="str">
        <v>Transferido</v>
      </c>
    </row>
    <row r="90" xml:space="preserve">
      <c r="A90">
        <f>IF(Table_246[[#This Row],[Data]]="","",MONTH(Table_246[[#This Row],[Data]]))</f>
        <v>2</v>
      </c>
      <c r="B90">
        <v>46057</v>
      </c>
      <c r="C90" t="str">
        <v>Jogo Ps2 Shopee</v>
      </c>
      <c r="D90">
        <v>1</v>
      </c>
      <c r="E90" t="str">
        <v>260205TXVP1P5N</v>
      </c>
      <c r="F90" t="str">
        <v>Shopee</v>
      </c>
      <c r="G90">
        <f>IFERROR(VLOOKUP(C90,PROD!$A$2:$E$1204,5,0),"0")</f>
        <v>0.7</v>
      </c>
      <c r="H90" xml:space="preserve">
        <f xml:space="preserve">Table_246[[#This Row],[QT]]*Table_246[[#This Row],[Custo 
Un]]</f>
        <v>0.7</v>
      </c>
      <c r="I90">
        <v>7.02</v>
      </c>
      <c r="J90">
        <f>I90*D90</f>
        <v>7.02</v>
      </c>
      <c r="K90">
        <f>I90*D90</f>
        <v>7.02</v>
      </c>
      <c r="L90" xml:space="preserve">
        <f xml:space="preserve">Table_246[[#This Row],[Valor da 
venda]]-Table_246[[#This Row],[Valor gasto]]</f>
        <v>6.319999999999999</v>
      </c>
      <c r="M90" t="str">
        <v>Transferido</v>
      </c>
    </row>
    <row r="91" xml:space="preserve">
      <c r="A91">
        <f>IF(Table_246[[#This Row],[Data]]="","",MONTH(Table_246[[#This Row],[Data]]))</f>
        <v>2</v>
      </c>
      <c r="B91">
        <v>46057</v>
      </c>
      <c r="C91" t="str">
        <v>Conversor Vga Para Hdmi</v>
      </c>
      <c r="D91">
        <v>1</v>
      </c>
      <c r="E91" t="str">
        <v>Clauberto</v>
      </c>
      <c r="F91" t="str">
        <v>Fisica</v>
      </c>
      <c r="G91">
        <v>20</v>
      </c>
      <c r="H91" xml:space="preserve">
        <f xml:space="preserve">Table_246[[#This Row],[QT]]*Table_246[[#This Row],[Custo 
Un]]</f>
        <v>20</v>
      </c>
      <c r="I91">
        <v>30</v>
      </c>
      <c r="J91">
        <f>I91*D91</f>
        <v>30</v>
      </c>
      <c r="K91">
        <f>I91*D91</f>
        <v>30</v>
      </c>
      <c r="L91" xml:space="preserve">
        <f xml:space="preserve">Table_246[[#This Row],[Valor da 
venda]]-Table_246[[#This Row],[Valor gasto]]</f>
        <v>10</v>
      </c>
      <c r="M91" t="str">
        <v>Transferido</v>
      </c>
    </row>
    <row r="92" xml:space="preserve">
      <c r="A92">
        <f>IF(Table_246[[#This Row],[Data]]="","",MONTH(Table_246[[#This Row],[Data]]))</f>
        <v>2</v>
      </c>
      <c r="B92">
        <v>46057</v>
      </c>
      <c r="C92" t="str">
        <v>Cabo De Força - 3 Pinos</v>
      </c>
      <c r="D92">
        <v>1</v>
      </c>
      <c r="E92" t="str">
        <v>Clauberto</v>
      </c>
      <c r="F92" t="str">
        <v>Fisica</v>
      </c>
      <c r="G92">
        <v>5</v>
      </c>
      <c r="H92" xml:space="preserve">
        <f xml:space="preserve">Table_246[[#This Row],[QT]]*Table_246[[#This Row],[Custo 
Un]]</f>
        <v>5</v>
      </c>
      <c r="I92">
        <v>10</v>
      </c>
      <c r="J92">
        <f>I92*D92</f>
        <v>10</v>
      </c>
      <c r="K92">
        <f>I92*D92</f>
        <v>10</v>
      </c>
      <c r="L92" xml:space="preserve">
        <f xml:space="preserve">Table_246[[#This Row],[Valor da 
venda]]-Table_246[[#This Row],[Valor gasto]]</f>
        <v>5</v>
      </c>
      <c r="M92" t="str">
        <v>Transferido</v>
      </c>
    </row>
    <row r="93" xml:space="preserve">
      <c r="A93">
        <f>IF(Table_246[[#This Row],[Data]]="","",MONTH(Table_246[[#This Row],[Data]]))</f>
        <v>2</v>
      </c>
      <c r="B93">
        <v>46057</v>
      </c>
      <c r="C93" t="str">
        <v>Cabo Vga</v>
      </c>
      <c r="D93">
        <v>1</v>
      </c>
      <c r="E93" t="str">
        <v>Clauberto</v>
      </c>
      <c r="F93" t="str">
        <v>Fisica</v>
      </c>
      <c r="G93">
        <v>5</v>
      </c>
      <c r="H93" xml:space="preserve">
        <f xml:space="preserve">Table_246[[#This Row],[QT]]*Table_246[[#This Row],[Custo 
Un]]</f>
        <v>5</v>
      </c>
      <c r="I93">
        <v>10</v>
      </c>
      <c r="J93">
        <f>I93*D93</f>
        <v>10</v>
      </c>
      <c r="K93">
        <f>I93*D93</f>
        <v>10</v>
      </c>
      <c r="L93" xml:space="preserve">
        <f xml:space="preserve">Table_246[[#This Row],[Valor da 
venda]]-Table_246[[#This Row],[Valor gasto]]</f>
        <v>5</v>
      </c>
      <c r="M93" t="str">
        <v>Transferido</v>
      </c>
    </row>
    <row r="94" xml:space="preserve">
      <c r="A94">
        <f>IF(Table_246[[#This Row],[Data]]="","",MONTH(Table_246[[#This Row],[Data]]))</f>
        <v>2</v>
      </c>
      <c r="B94">
        <v>46057</v>
      </c>
      <c r="C94" t="str">
        <v>Jogo Ps2 Shopee</v>
      </c>
      <c r="D94">
        <v>1</v>
      </c>
      <c r="E94" t="str">
        <v>260205UK2H546J</v>
      </c>
      <c r="F94" t="str">
        <v>Shopee</v>
      </c>
      <c r="G94">
        <f>IFERROR(VLOOKUP(C94,PROD!$A$2:$E$1204,5,0),"0")</f>
        <v>0.7</v>
      </c>
      <c r="H94" xml:space="preserve">
        <f xml:space="preserve">Table_246[[#This Row],[QT]]*Table_246[[#This Row],[Custo 
Un]]</f>
        <v>0.7</v>
      </c>
      <c r="I94">
        <v>7.02</v>
      </c>
      <c r="J94">
        <f>I94*D94</f>
        <v>7.02</v>
      </c>
      <c r="K94">
        <f>I94*D94</f>
        <v>7.02</v>
      </c>
      <c r="L94" xml:space="preserve">
        <f xml:space="preserve">Table_246[[#This Row],[Valor da 
venda]]-Table_246[[#This Row],[Valor gasto]]</f>
        <v>6.319999999999999</v>
      </c>
      <c r="M94" t="str">
        <v>Transferido</v>
      </c>
    </row>
    <row r="95" xml:space="preserve">
      <c r="A95">
        <f>IF(Table_246[[#This Row],[Data]]="","",MONTH(Table_246[[#This Row],[Data]]))</f>
        <v>2</v>
      </c>
      <c r="B95">
        <v>46058</v>
      </c>
      <c r="C95" t="str">
        <v>Jogo Ps2 Shopee</v>
      </c>
      <c r="D95">
        <v>1</v>
      </c>
      <c r="E95" t="str">
        <v>2602060TRY2SPR</v>
      </c>
      <c r="F95" t="str">
        <v>Shopee</v>
      </c>
      <c r="G95">
        <f>IFERROR(VLOOKUP(C95,PROD!$A$2:$E$1204,5,0),"0")</f>
        <v>0.7</v>
      </c>
      <c r="H95" xml:space="preserve">
        <f xml:space="preserve">Table_246[[#This Row],[QT]]*Table_246[[#This Row],[Custo 
Un]]</f>
        <v>0.7</v>
      </c>
      <c r="I95">
        <v>7.02</v>
      </c>
      <c r="J95">
        <f>I95*D95</f>
        <v>7.02</v>
      </c>
      <c r="K95">
        <f>I95*D95</f>
        <v>7.02</v>
      </c>
      <c r="L95" xml:space="preserve">
        <f xml:space="preserve">Table_246[[#This Row],[Valor da 
venda]]-Table_246[[#This Row],[Valor gasto]]</f>
        <v>6.319999999999999</v>
      </c>
      <c r="M95" t="str">
        <v>Transferido</v>
      </c>
    </row>
    <row r="96" xml:space="preserve">
      <c r="A96">
        <f>IF(Table_246[[#This Row],[Data]]="","",MONTH(Table_246[[#This Row],[Data]]))</f>
        <v>2</v>
      </c>
      <c r="B96">
        <v>46059</v>
      </c>
      <c r="C96" t="str">
        <v>Jogo Ps2 Shopee</v>
      </c>
      <c r="D96">
        <v>1</v>
      </c>
      <c r="E96" t="str">
        <v>26020619R29YC5</v>
      </c>
      <c r="F96" t="str">
        <v>Shopee</v>
      </c>
      <c r="G96">
        <f>IFERROR(VLOOKUP(C96,PROD!$A$2:$E$1204,5,0),"0")</f>
        <v>0.7</v>
      </c>
      <c r="H96" xml:space="preserve">
        <f xml:space="preserve">Table_246[[#This Row],[QT]]*Table_246[[#This Row],[Custo 
Un]]</f>
        <v>0.7</v>
      </c>
      <c r="I96">
        <v>7.02</v>
      </c>
      <c r="J96">
        <f>I96*D96</f>
        <v>7.02</v>
      </c>
      <c r="K96">
        <f>I96*D96</f>
        <v>7.02</v>
      </c>
      <c r="L96" xml:space="preserve">
        <f xml:space="preserve">Table_246[[#This Row],[Valor da 
venda]]-Table_246[[#This Row],[Valor gasto]]</f>
        <v>6.319999999999999</v>
      </c>
      <c r="M96" t="str">
        <v>Transferido</v>
      </c>
    </row>
    <row r="97" xml:space="preserve">
      <c r="A97">
        <f>IF(Table_246[[#This Row],[Data]]="","",MONTH(Table_246[[#This Row],[Data]]))</f>
        <v>2</v>
      </c>
      <c r="B97">
        <v>46059</v>
      </c>
      <c r="C97" t="str">
        <v>Jogo Ps2 Shopee</v>
      </c>
      <c r="D97">
        <v>1</v>
      </c>
      <c r="E97" t="str">
        <v>2602061AFHRWQS</v>
      </c>
      <c r="F97" t="str">
        <v>Shopee</v>
      </c>
      <c r="G97">
        <f>IFERROR(VLOOKUP(C97,PROD!$A$2:$E$1204,5,0),"0")</f>
        <v>0.7</v>
      </c>
      <c r="H97" xml:space="preserve">
        <f xml:space="preserve">Table_246[[#This Row],[QT]]*Table_246[[#This Row],[Custo 
Un]]</f>
        <v>0.7</v>
      </c>
      <c r="I97">
        <v>7.02</v>
      </c>
      <c r="J97">
        <f>I97*D97</f>
        <v>7.02</v>
      </c>
      <c r="K97">
        <f>I97*D97</f>
        <v>7.02</v>
      </c>
      <c r="L97" xml:space="preserve">
        <f xml:space="preserve">Table_246[[#This Row],[Valor da 
venda]]-Table_246[[#This Row],[Valor gasto]]</f>
        <v>6.319999999999999</v>
      </c>
      <c r="M97" t="str">
        <v>Transferido</v>
      </c>
    </row>
    <row r="98" xml:space="preserve">
      <c r="A98">
        <f>IF(Table_246[[#This Row],[Data]]="","",MONTH(Table_246[[#This Row],[Data]]))</f>
        <v>2</v>
      </c>
      <c r="B98">
        <v>46059</v>
      </c>
      <c r="C98" t="str">
        <v>Carregador lehmox tipo c</v>
      </c>
      <c r="D98">
        <v>1</v>
      </c>
      <c r="E98" t="str">
        <v>aleatorio</v>
      </c>
      <c r="F98" t="str">
        <v>Fisica</v>
      </c>
      <c r="G98">
        <v>11</v>
      </c>
      <c r="H98" xml:space="preserve">
        <f xml:space="preserve">Table_246[[#This Row],[QT]]*Table_246[[#This Row],[Custo 
Un]]</f>
        <v>11</v>
      </c>
      <c r="I98">
        <v>35</v>
      </c>
      <c r="J98">
        <f>I98*D98</f>
        <v>35</v>
      </c>
      <c r="K98">
        <f>I98*D98</f>
        <v>35</v>
      </c>
      <c r="L98" xml:space="preserve">
        <f xml:space="preserve">Table_246[[#This Row],[Valor da 
venda]]-Table_246[[#This Row],[Valor gasto]]</f>
        <v>24</v>
      </c>
      <c r="M98" t="str">
        <v>Transferido</v>
      </c>
    </row>
    <row r="99" xml:space="preserve">
      <c r="A99">
        <f>IF(Table_246[[#This Row],[Data]]="","",MONTH(Table_246[[#This Row],[Data]]))</f>
        <v>2</v>
      </c>
      <c r="B99">
        <v>46059</v>
      </c>
      <c r="C99" t="str">
        <v xml:space="preserve">Lanterna </v>
      </c>
      <c r="D99">
        <v>1</v>
      </c>
      <c r="E99" t="str">
        <v>aleatorio</v>
      </c>
      <c r="F99" t="str">
        <v>Fisica</v>
      </c>
      <c r="G99">
        <f>IFERROR(VLOOKUP(C99,PROD!$A$2:$E$1204,5,0),"0")</f>
        <v>0</v>
      </c>
      <c r="H99" xml:space="preserve">
        <f xml:space="preserve">Table_246[[#This Row],[QT]]*Table_246[[#This Row],[Custo 
Un]]</f>
        <v>0</v>
      </c>
      <c r="I99">
        <v>10</v>
      </c>
      <c r="J99">
        <f>I99*D99</f>
        <v>10</v>
      </c>
      <c r="K99">
        <f>I99*D99</f>
        <v>10</v>
      </c>
      <c r="L99" xml:space="preserve">
        <f xml:space="preserve">Table_246[[#This Row],[Valor da 
venda]]-Table_246[[#This Row],[Valor gasto]]</f>
        <v>10</v>
      </c>
      <c r="M99" t="str">
        <v>Transferido</v>
      </c>
    </row>
    <row r="100" xml:space="preserve">
      <c r="A100">
        <f>IF(Table_246[[#This Row],[Data]]="","",MONTH(Table_246[[#This Row],[Data]]))</f>
        <v>2</v>
      </c>
      <c r="B100">
        <v>46061</v>
      </c>
      <c r="C100" t="str">
        <v>adaptador hdmi ps2</v>
      </c>
      <c r="D100">
        <v>1</v>
      </c>
      <c r="E100" t="str">
        <v>aleatorio</v>
      </c>
      <c r="F100" t="str">
        <v>Fisica</v>
      </c>
      <c r="G100">
        <v>20</v>
      </c>
      <c r="H100" xml:space="preserve">
        <f xml:space="preserve">Table_246[[#This Row],[QT]]*Table_246[[#This Row],[Custo 
Un]]</f>
        <v>20</v>
      </c>
      <c r="I100">
        <v>45</v>
      </c>
      <c r="J100">
        <f>I100*D100</f>
        <v>45</v>
      </c>
      <c r="K100">
        <f>I100*D100</f>
        <v>45</v>
      </c>
      <c r="L100" xml:space="preserve">
        <f xml:space="preserve">Table_246[[#This Row],[Valor da 
venda]]-Table_246[[#This Row],[Valor gasto]]</f>
        <v>25</v>
      </c>
      <c r="M100" t="str">
        <v>Transferido</v>
      </c>
    </row>
    <row r="101" xml:space="preserve">
      <c r="A101">
        <f>IF(Table_246[[#This Row],[Data]]="","",MONTH(Table_246[[#This Row],[Data]]))</f>
        <v>2</v>
      </c>
      <c r="B101">
        <v>46061</v>
      </c>
      <c r="C101" t="str">
        <v>controle ps2</v>
      </c>
      <c r="D101">
        <v>1</v>
      </c>
      <c r="E101" t="str">
        <v>aleatorio</v>
      </c>
      <c r="F101" t="str">
        <v>Fisica</v>
      </c>
      <c r="G101">
        <v>10</v>
      </c>
      <c r="H101" xml:space="preserve">
        <f xml:space="preserve">Table_246[[#This Row],[QT]]*Table_246[[#This Row],[Custo 
Un]]</f>
        <v>10</v>
      </c>
      <c r="I101">
        <v>20</v>
      </c>
      <c r="J101">
        <f>I101*D101</f>
        <v>20</v>
      </c>
      <c r="K101">
        <f>I101*D101</f>
        <v>20</v>
      </c>
      <c r="L101" xml:space="preserve">
        <f xml:space="preserve">Table_246[[#This Row],[Valor da 
venda]]-Table_246[[#This Row],[Valor gasto]]</f>
        <v>10</v>
      </c>
      <c r="M101" t="str">
        <v>Transferido</v>
      </c>
    </row>
    <row r="102" xml:space="preserve">
      <c r="A102">
        <f>IF(Table_246[[#This Row],[Data]]="","",MONTH(Table_246[[#This Row],[Data]]))</f>
        <v>2</v>
      </c>
      <c r="B102">
        <v>46061</v>
      </c>
      <c r="C102" t="str">
        <v>Jogo Ps2 Shopee</v>
      </c>
      <c r="D102">
        <v>1</v>
      </c>
      <c r="E102" t="str">
        <v>2602087DYXN63P</v>
      </c>
      <c r="F102" t="str">
        <v>Shopee</v>
      </c>
      <c r="G102">
        <f>IFERROR(VLOOKUP(C102,PROD!$A$2:$E$1204,5,0),"0")</f>
        <v>0.7</v>
      </c>
      <c r="H102" xml:space="preserve">
        <f xml:space="preserve">Table_246[[#This Row],[QT]]*Table_246[[#This Row],[Custo 
Un]]</f>
        <v>0.7</v>
      </c>
      <c r="I102">
        <v>7.2</v>
      </c>
      <c r="J102">
        <f>I102*D102</f>
        <v>7.2</v>
      </c>
      <c r="K102">
        <f>I102*D102</f>
        <v>7.2</v>
      </c>
      <c r="L102" xml:space="preserve">
        <f xml:space="preserve">Table_246[[#This Row],[Valor da 
venda]]-Table_246[[#This Row],[Valor gasto]]</f>
        <v>6.5</v>
      </c>
      <c r="M102" t="str">
        <v>Transferido</v>
      </c>
    </row>
    <row r="103" xml:space="preserve">
      <c r="A103">
        <f>IF(Table_246[[#This Row],[Data]]="","",MONTH(Table_246[[#This Row],[Data]]))</f>
        <v>2</v>
      </c>
      <c r="B103">
        <v>46061</v>
      </c>
      <c r="C103" t="str">
        <v>Cheirinho para Carro</v>
      </c>
      <c r="D103">
        <v>2</v>
      </c>
      <c r="E103" t="str">
        <v>26020987RHU086</v>
      </c>
      <c r="F103" t="str">
        <v>Shopee</v>
      </c>
      <c r="G103">
        <f>IFERROR(VLOOKUP(C103,PROD!$A$2:$E$1204,5,0),"0")</f>
        <v>7.5</v>
      </c>
      <c r="H103" xml:space="preserve">
        <f xml:space="preserve">Table_246[[#This Row],[QT]]*Table_246[[#This Row],[Custo 
Un]]</f>
        <v>15</v>
      </c>
      <c r="I103">
        <f>28.1/2</f>
        <v>14.05</v>
      </c>
      <c r="J103">
        <f>I103*D103</f>
        <v>28.1</v>
      </c>
      <c r="K103">
        <f>I103*D103</f>
        <v>28.1</v>
      </c>
      <c r="L103" xml:space="preserve">
        <f xml:space="preserve">Table_246[[#This Row],[Valor da 
venda]]-Table_246[[#This Row],[Valor gasto]]</f>
        <v>13.100000000000001</v>
      </c>
      <c r="M103" t="str">
        <v>Transferido</v>
      </c>
    </row>
    <row r="104" xml:space="preserve">
      <c r="A104">
        <f>IF(Table_246[[#This Row],[Data]]="","",MONTH(Table_246[[#This Row],[Data]]))</f>
        <v>2</v>
      </c>
      <c r="B104">
        <v>46062</v>
      </c>
      <c r="C104" t="str">
        <v>Impressao Preta</v>
      </c>
      <c r="D104">
        <v>3</v>
      </c>
      <c r="E104" t="str">
        <v>francisco relogio</v>
      </c>
      <c r="F104" t="str">
        <v>Fisica</v>
      </c>
      <c r="G104">
        <f>IFERROR(VLOOKUP(C104,PROD!$A$2:$E$1204,5,0),"0")</f>
        <v>0.07</v>
      </c>
      <c r="H104" xml:space="preserve">
        <f xml:space="preserve">Table_246[[#This Row],[QT]]*Table_246[[#This Row],[Custo 
Un]]</f>
        <v>0.21000000000000002</v>
      </c>
      <c r="I104">
        <v>1</v>
      </c>
      <c r="J104">
        <f>I104*D104</f>
        <v>3</v>
      </c>
      <c r="K104">
        <f>I104*D104</f>
        <v>3</v>
      </c>
      <c r="L104" xml:space="preserve">
        <f xml:space="preserve">Table_246[[#This Row],[Valor da 
venda]]-Table_246[[#This Row],[Valor gasto]]</f>
        <v>2.79</v>
      </c>
      <c r="M104" t="str">
        <v>Transferido</v>
      </c>
    </row>
    <row r="105" xml:space="preserve">
      <c r="A105">
        <f>IF(Table_246[[#This Row],[Data]]="","",MONTH(Table_246[[#This Row],[Data]]))</f>
        <v>2</v>
      </c>
      <c r="B105">
        <v>46062</v>
      </c>
      <c r="C105" t="str">
        <v>Jogos De Ps2</v>
      </c>
      <c r="D105">
        <v>6</v>
      </c>
      <c r="E105" t="str">
        <v>aleatorio uber</v>
      </c>
      <c r="F105" t="str">
        <v>Fisica</v>
      </c>
      <c r="G105">
        <f>IFERROR(VLOOKUP(C105,PROD!$A$2:$E$1204,5,0),"0")</f>
        <v>0.7</v>
      </c>
      <c r="H105" xml:space="preserve">
        <f xml:space="preserve">Table_246[[#This Row],[QT]]*Table_246[[#This Row],[Custo 
Un]]</f>
        <v>4.199999999999999</v>
      </c>
      <c r="I105">
        <v>5</v>
      </c>
      <c r="J105">
        <f>I105*D105</f>
        <v>30</v>
      </c>
      <c r="K105">
        <f>I105*D105</f>
        <v>30</v>
      </c>
      <c r="L105" xml:space="preserve">
        <f xml:space="preserve">Table_246[[#This Row],[Valor da 
venda]]-Table_246[[#This Row],[Valor gasto]]</f>
        <v>25.8</v>
      </c>
      <c r="M105" t="str">
        <v>Transferido</v>
      </c>
    </row>
    <row r="106" xml:space="preserve">
      <c r="A106">
        <f>IF(Table_246[[#This Row],[Data]]="","",MONTH(Table_246[[#This Row],[Data]]))</f>
        <v>2</v>
      </c>
      <c r="B106">
        <v>46062</v>
      </c>
      <c r="C106" t="str">
        <v>Jogos De Ps2</v>
      </c>
      <c r="D106">
        <v>2</v>
      </c>
      <c r="E106" t="str">
        <v>aleatorio</v>
      </c>
      <c r="F106" t="str">
        <v>Fisica</v>
      </c>
      <c r="G106">
        <f>IFERROR(VLOOKUP(C106,PROD!$A$2:$E$1204,5,0),"0")</f>
        <v>0.7</v>
      </c>
      <c r="H106" xml:space="preserve">
        <f xml:space="preserve">Table_246[[#This Row],[QT]]*Table_246[[#This Row],[Custo 
Un]]</f>
        <v>1.4</v>
      </c>
      <c r="I106">
        <v>5</v>
      </c>
      <c r="J106">
        <f>I106*D106</f>
        <v>10</v>
      </c>
      <c r="K106">
        <f>I106*D106</f>
        <v>10</v>
      </c>
      <c r="L106" xml:space="preserve">
        <f xml:space="preserve">Table_246[[#This Row],[Valor da 
venda]]-Table_246[[#This Row],[Valor gasto]]</f>
        <v>8.6</v>
      </c>
      <c r="M106" t="str">
        <v>Transferido</v>
      </c>
    </row>
    <row r="107" xml:space="preserve">
      <c r="A107">
        <f>IF(Table_246[[#This Row],[Data]]="","",MONTH(Table_246[[#This Row],[Data]]))</f>
        <v>2</v>
      </c>
      <c r="B107">
        <v>46063</v>
      </c>
      <c r="C107" t="str">
        <v>Mouse Sem Fio</v>
      </c>
      <c r="D107">
        <v>1</v>
      </c>
      <c r="E107" t="str">
        <v>eliane</v>
      </c>
      <c r="F107" t="str">
        <v>Fisica</v>
      </c>
      <c r="G107">
        <f>IFERROR(VLOOKUP(C107,PROD!$A$2:$E$1204,5,0),"0")</f>
        <v>0</v>
      </c>
      <c r="H107" xml:space="preserve">
        <f xml:space="preserve">Table_246[[#This Row],[QT]]*Table_246[[#This Row],[Custo 
Un]]</f>
        <v>0</v>
      </c>
      <c r="I107">
        <v>30</v>
      </c>
      <c r="J107">
        <f>I107*D107</f>
        <v>30</v>
      </c>
      <c r="K107">
        <f>I107*D107</f>
        <v>30</v>
      </c>
      <c r="L107" xml:space="preserve">
        <f xml:space="preserve">Table_246[[#This Row],[Valor da 
venda]]-Table_246[[#This Row],[Valor gasto]]</f>
        <v>30</v>
      </c>
      <c r="M107" t="str">
        <v>Transferido</v>
      </c>
    </row>
    <row r="108" xml:space="preserve">
      <c r="A108">
        <f>IF(Table_246[[#This Row],[Data]]="","",MONTH(Table_246[[#This Row],[Data]]))</f>
        <v>2</v>
      </c>
      <c r="B108">
        <v>46063</v>
      </c>
      <c r="C108" t="str">
        <v>fone i12</v>
      </c>
      <c r="D108">
        <v>1</v>
      </c>
      <c r="E108" t="str">
        <v>sarah</v>
      </c>
      <c r="F108" t="str">
        <v>Fisica</v>
      </c>
      <c r="G108" t="str">
        <f>IFERROR(VLOOKUP(C108,PROD!$A$2:$E$1204,5,0),"0")</f>
        <v>0</v>
      </c>
      <c r="H108" xml:space="preserve">
        <f xml:space="preserve">Table_246[[#This Row],[QT]]*Table_246[[#This Row],[Custo 
Un]]</f>
        <v>0</v>
      </c>
      <c r="I108">
        <v>35</v>
      </c>
      <c r="J108">
        <f>I108*D108</f>
        <v>35</v>
      </c>
      <c r="K108">
        <f>I108*D108</f>
        <v>35</v>
      </c>
      <c r="L108" xml:space="preserve">
        <f xml:space="preserve">Table_246[[#This Row],[Valor da 
venda]]-Table_246[[#This Row],[Valor gasto]]</f>
        <v>35</v>
      </c>
      <c r="M108" t="str">
        <v>Transferido</v>
      </c>
    </row>
    <row r="109" xml:space="preserve">
      <c r="A109">
        <f>IF(Table_246[[#This Row],[Data]]="","",MONTH(Table_246[[#This Row],[Data]]))</f>
        <v>2</v>
      </c>
      <c r="B109">
        <v>46063</v>
      </c>
      <c r="C109" t="str">
        <v>Jogo Ps2 Shopee</v>
      </c>
      <c r="D109">
        <v>1</v>
      </c>
      <c r="E109" t="str">
        <v>2602098NVFCAP8</v>
      </c>
      <c r="F109" t="str">
        <v>Shopee</v>
      </c>
      <c r="G109">
        <f>IFERROR(VLOOKUP(C109,PROD!$A$2:$E$1204,5,0),"0")</f>
        <v>0.7</v>
      </c>
      <c r="H109" xml:space="preserve">
        <f xml:space="preserve">Table_246[[#This Row],[QT]]*Table_246[[#This Row],[Custo 
Un]]</f>
        <v>0.7</v>
      </c>
      <c r="I109">
        <v>7.02</v>
      </c>
      <c r="J109">
        <f>I109*D109</f>
        <v>7.02</v>
      </c>
      <c r="K109">
        <f>I109*D109</f>
        <v>7.02</v>
      </c>
      <c r="L109" xml:space="preserve">
        <f xml:space="preserve">Table_246[[#This Row],[Valor da 
venda]]-Table_246[[#This Row],[Valor gasto]]</f>
        <v>6.319999999999999</v>
      </c>
      <c r="M109" t="str">
        <v>Transferido</v>
      </c>
    </row>
    <row r="110" xml:space="preserve">
      <c r="A110">
        <f>IF(Table_246[[#This Row],[Data]]="","",MONTH(Table_246[[#This Row],[Data]]))</f>
        <v>2</v>
      </c>
      <c r="B110">
        <v>46063</v>
      </c>
      <c r="C110" t="str">
        <v>Jogos De Ps2</v>
      </c>
      <c r="D110">
        <v>1</v>
      </c>
      <c r="E110" t="str">
        <v>aleatorio</v>
      </c>
      <c r="F110" t="str">
        <v>Fisica</v>
      </c>
      <c r="G110">
        <f>IFERROR(VLOOKUP(C110,PROD!$A$2:$E$1204,5,0),"0")</f>
        <v>0.7</v>
      </c>
      <c r="H110" xml:space="preserve">
        <f xml:space="preserve">Table_246[[#This Row],[QT]]*Table_246[[#This Row],[Custo 
Un]]</f>
        <v>0.7</v>
      </c>
      <c r="I110">
        <v>5</v>
      </c>
      <c r="J110">
        <f>I110*D110</f>
        <v>5</v>
      </c>
      <c r="K110">
        <f>I110*D110</f>
        <v>5</v>
      </c>
      <c r="L110" xml:space="preserve">
        <f xml:space="preserve">Table_246[[#This Row],[Valor da 
venda]]-Table_246[[#This Row],[Valor gasto]]</f>
        <v>4.3</v>
      </c>
      <c r="M110" t="str">
        <v>Transferido</v>
      </c>
    </row>
    <row r="111" xml:space="preserve">
      <c r="A111">
        <f>IF(Table_246[[#This Row],[Data]]="","",MONTH(Table_246[[#This Row],[Data]]))</f>
        <v>2</v>
      </c>
      <c r="B111">
        <v>46064</v>
      </c>
      <c r="C111" t="str">
        <v>carregador simples</v>
      </c>
      <c r="D111">
        <v>1</v>
      </c>
      <c r="E111" t="str">
        <v>aleatorio</v>
      </c>
      <c r="F111" t="str">
        <v>Fisica</v>
      </c>
      <c r="G111">
        <v>5</v>
      </c>
      <c r="H111" xml:space="preserve">
        <f xml:space="preserve">Table_246[[#This Row],[QT]]*Table_246[[#This Row],[Custo 
Un]]</f>
        <v>5</v>
      </c>
      <c r="I111">
        <v>15</v>
      </c>
      <c r="J111">
        <f>I111*D111</f>
        <v>15</v>
      </c>
      <c r="K111">
        <f>I111*D111</f>
        <v>15</v>
      </c>
      <c r="L111" xml:space="preserve">
        <f xml:space="preserve">Table_246[[#This Row],[Valor da 
venda]]-Table_246[[#This Row],[Valor gasto]]</f>
        <v>10</v>
      </c>
      <c r="M111" t="str">
        <v>Transferido</v>
      </c>
    </row>
    <row r="112" xml:space="preserve">
      <c r="A112">
        <f>IF(Table_246[[#This Row],[Data]]="","",MONTH(Table_246[[#This Row],[Data]]))</f>
        <v>2</v>
      </c>
      <c r="B112">
        <v>46064</v>
      </c>
      <c r="C112" t="str">
        <v>Desentupidor</v>
      </c>
      <c r="D112">
        <v>1</v>
      </c>
      <c r="E112" t="str">
        <v>260211EY108RQH</v>
      </c>
      <c r="F112" t="str">
        <v>Shopee</v>
      </c>
      <c r="G112">
        <v>12.5</v>
      </c>
      <c r="H112" xml:space="preserve">
        <f xml:space="preserve">Table_246[[#This Row],[QT]]*Table_246[[#This Row],[Custo 
Un]]</f>
        <v>12.5</v>
      </c>
      <c r="I112">
        <v>18.79</v>
      </c>
      <c r="J112">
        <f>I112*D112</f>
        <v>18.79</v>
      </c>
      <c r="K112">
        <f>I112*D112</f>
        <v>18.79</v>
      </c>
      <c r="L112" xml:space="preserve">
        <f xml:space="preserve">Table_246[[#This Row],[Valor da 
venda]]-Table_246[[#This Row],[Valor gasto]]</f>
        <v>6.289999999999999</v>
      </c>
      <c r="M112" t="str">
        <v>Transferido</v>
      </c>
    </row>
    <row r="113" xml:space="preserve">
      <c r="A113">
        <f>IF(Table_246[[#This Row],[Data]]="","",MONTH(Table_246[[#This Row],[Data]]))</f>
        <v>2</v>
      </c>
      <c r="B113">
        <v>46064</v>
      </c>
      <c r="C113" t="str">
        <v>Pelicula 3D</v>
      </c>
      <c r="D113">
        <v>2</v>
      </c>
      <c r="E113" t="str">
        <v>aleatorio</v>
      </c>
      <c r="F113" t="str">
        <v>Fisica</v>
      </c>
      <c r="G113">
        <f>IFERROR(VLOOKUP(C113,PROD!$A$2:$E$1204,5,0),"0")</f>
        <v>3</v>
      </c>
      <c r="H113" xml:space="preserve">
        <f xml:space="preserve">Table_246[[#This Row],[QT]]*Table_246[[#This Row],[Custo 
Un]]</f>
        <v>6</v>
      </c>
      <c r="I113">
        <v>15</v>
      </c>
      <c r="J113">
        <f>I113*D113</f>
        <v>30</v>
      </c>
      <c r="K113">
        <f>I113*D113</f>
        <v>30</v>
      </c>
      <c r="L113" xml:space="preserve">
        <f xml:space="preserve">Table_246[[#This Row],[Valor da 
venda]]-Table_246[[#This Row],[Valor gasto]]</f>
        <v>24</v>
      </c>
      <c r="M113" t="str">
        <v>Transferido</v>
      </c>
    </row>
    <row r="114" xml:space="preserve">
      <c r="A114">
        <f>IF(Table_246[[#This Row],[Data]]="","",MONTH(Table_246[[#This Row],[Data]]))</f>
        <v>2</v>
      </c>
      <c r="B114">
        <v>46064</v>
      </c>
      <c r="C114" t="str">
        <v>Jogo Ps2 Shopee</v>
      </c>
      <c r="D114">
        <v>1</v>
      </c>
      <c r="E114" t="str">
        <v>260211EVXGJHUB</v>
      </c>
      <c r="F114" t="str">
        <v>Shopee</v>
      </c>
      <c r="G114">
        <f>IFERROR(VLOOKUP(C114,PROD!$A$2:$E$1204,5,0),"0")</f>
        <v>0.7</v>
      </c>
      <c r="H114" xml:space="preserve">
        <f xml:space="preserve">Table_246[[#This Row],[QT]]*Table_246[[#This Row],[Custo 
Un]]</f>
        <v>0.7</v>
      </c>
      <c r="I114">
        <v>7.02</v>
      </c>
      <c r="J114">
        <f>I114*D114</f>
        <v>7.02</v>
      </c>
      <c r="K114">
        <f>I114*D114</f>
        <v>7.02</v>
      </c>
      <c r="L114" xml:space="preserve">
        <f xml:space="preserve">Table_246[[#This Row],[Valor da 
venda]]-Table_246[[#This Row],[Valor gasto]]</f>
        <v>6.319999999999999</v>
      </c>
      <c r="M114" t="str">
        <v>Transferido</v>
      </c>
    </row>
    <row r="115" xml:space="preserve">
      <c r="A115">
        <f>IF(Table_246[[#This Row],[Data]]="","",MONTH(Table_246[[#This Row],[Data]]))</f>
        <v>2</v>
      </c>
      <c r="B115">
        <v>46064</v>
      </c>
      <c r="C115" t="str">
        <v>Jogo Ps2 Shopee</v>
      </c>
      <c r="D115">
        <v>1</v>
      </c>
      <c r="E115" t="str">
        <v>260212G46PXBNW</v>
      </c>
      <c r="F115" t="str">
        <v>Shopee</v>
      </c>
      <c r="G115">
        <f>IFERROR(VLOOKUP(C115,PROD!$A$2:$E$1204,5,0),"0")</f>
        <v>0.7</v>
      </c>
      <c r="H115" xml:space="preserve">
        <f xml:space="preserve">Table_246[[#This Row],[QT]]*Table_246[[#This Row],[Custo 
Un]]</f>
        <v>0.7</v>
      </c>
      <c r="I115">
        <v>7.02</v>
      </c>
      <c r="J115">
        <f>I115*D115</f>
        <v>7.02</v>
      </c>
      <c r="K115">
        <f>I115*D115</f>
        <v>7.02</v>
      </c>
      <c r="L115" xml:space="preserve">
        <f xml:space="preserve">Table_246[[#This Row],[Valor da 
venda]]-Table_246[[#This Row],[Valor gasto]]</f>
        <v>6.319999999999999</v>
      </c>
      <c r="M115" t="str">
        <v>Transferido</v>
      </c>
    </row>
    <row r="116" xml:space="preserve">
      <c r="A116">
        <f>IF(Table_246[[#This Row],[Data]]="","",MONTH(Table_246[[#This Row],[Data]]))</f>
        <v>2</v>
      </c>
      <c r="B116">
        <v>46064</v>
      </c>
      <c r="C116" t="str">
        <v>Cheirinho Para Carro</v>
      </c>
      <c r="D116">
        <v>1</v>
      </c>
      <c r="E116" t="str">
        <v>260212G72M35W6</v>
      </c>
      <c r="F116" t="str">
        <v>Shopee</v>
      </c>
      <c r="G116">
        <f>IFERROR(VLOOKUP(C116,PROD!$A$2:$E$1204,5,0),"0")</f>
        <v>7.5</v>
      </c>
      <c r="H116" xml:space="preserve">
        <f xml:space="preserve">Table_246[[#This Row],[QT]]*Table_246[[#This Row],[Custo 
Un]]</f>
        <v>7.5</v>
      </c>
      <c r="I116">
        <v>12.14</v>
      </c>
      <c r="J116">
        <f>I116*D116</f>
        <v>12.14</v>
      </c>
      <c r="K116">
        <f>I116*D116</f>
        <v>12.14</v>
      </c>
      <c r="L116" xml:space="preserve">
        <f xml:space="preserve">Table_246[[#This Row],[Valor da 
venda]]-Table_246[[#This Row],[Valor gasto]]</f>
        <v>4.640000000000001</v>
      </c>
      <c r="M116" t="str">
        <v>Transferido</v>
      </c>
    </row>
    <row r="117" xml:space="preserve">
      <c r="A117">
        <f>IF(Table_246[[#This Row],[Data]]="","",MONTH(Table_246[[#This Row],[Data]]))</f>
        <v>2</v>
      </c>
      <c r="B117">
        <v>46064</v>
      </c>
      <c r="C117" t="str">
        <v>Cheirinho Para Carro</v>
      </c>
      <c r="D117">
        <v>3</v>
      </c>
      <c r="E117" t="str">
        <v>260212G4R2W2EE</v>
      </c>
      <c r="F117" t="str">
        <v>Shopee</v>
      </c>
      <c r="G117">
        <f>IFERROR(VLOOKUP(C117,PROD!$A$2:$E$1204,5,0),"0")</f>
        <v>7.5</v>
      </c>
      <c r="H117" xml:space="preserve">
        <f xml:space="preserve">Table_246[[#This Row],[QT]]*Table_246[[#This Row],[Custo 
Un]]</f>
        <v>22.5</v>
      </c>
      <c r="I117">
        <f>36.44/3</f>
        <v>12.146666666666667</v>
      </c>
      <c r="J117">
        <f>I117*D117</f>
        <v>36.44</v>
      </c>
      <c r="K117">
        <f>I117*D117</f>
        <v>36.44</v>
      </c>
      <c r="L117" xml:space="preserve">
        <f xml:space="preserve">Table_246[[#This Row],[Valor da 
venda]]-Table_246[[#This Row],[Valor gasto]]</f>
        <v>13.939999999999998</v>
      </c>
      <c r="M117" t="str">
        <v>Transferido</v>
      </c>
    </row>
    <row r="118" xml:space="preserve">
      <c r="A118">
        <f>IF(Table_246[[#This Row],[Data]]="","",MONTH(Table_246[[#This Row],[Data]]))</f>
        <v>2</v>
      </c>
      <c r="B118">
        <v>46065</v>
      </c>
      <c r="C118" t="str">
        <v>Cartao Micro Sd 16Gb</v>
      </c>
      <c r="D118">
        <v>1</v>
      </c>
      <c r="E118" t="str">
        <v>feicenter</v>
      </c>
      <c r="F118" t="str">
        <v>Fisica</v>
      </c>
      <c r="G118">
        <v>15</v>
      </c>
      <c r="H118" xml:space="preserve">
        <f xml:space="preserve">Table_246[[#This Row],[QT]]*Table_246[[#This Row],[Custo 
Un]]</f>
        <v>15</v>
      </c>
      <c r="I118">
        <v>30</v>
      </c>
      <c r="J118">
        <f>I118*D118</f>
        <v>30</v>
      </c>
      <c r="K118">
        <f>I118*D118</f>
        <v>30</v>
      </c>
      <c r="L118" xml:space="preserve">
        <f xml:space="preserve">Table_246[[#This Row],[Valor da 
venda]]-Table_246[[#This Row],[Valor gasto]]</f>
        <v>15</v>
      </c>
      <c r="M118" t="str">
        <v>Transferido</v>
      </c>
    </row>
    <row r="119" xml:space="preserve">
      <c r="A119">
        <f>IF(Table_246[[#This Row],[Data]]="","",MONTH(Table_246[[#This Row],[Data]]))</f>
        <v>2</v>
      </c>
      <c r="B119">
        <v>46065</v>
      </c>
      <c r="C119" t="str">
        <v>cooles</v>
      </c>
      <c r="D119">
        <v>2</v>
      </c>
      <c r="E119" t="str">
        <v>aleatorio</v>
      </c>
      <c r="F119" t="str">
        <v>Fisica</v>
      </c>
      <c r="G119">
        <v>0</v>
      </c>
      <c r="H119" xml:space="preserve">
        <f xml:space="preserve">Table_246[[#This Row],[QT]]*Table_246[[#This Row],[Custo 
Un]]</f>
        <v>0</v>
      </c>
      <c r="I119">
        <v>10</v>
      </c>
      <c r="J119">
        <f>I119*D119</f>
        <v>20</v>
      </c>
      <c r="K119">
        <f>I119*D119</f>
        <v>20</v>
      </c>
      <c r="L119" xml:space="preserve">
        <f xml:space="preserve">Table_246[[#This Row],[Valor da 
venda]]-Table_246[[#This Row],[Valor gasto]]</f>
        <v>20</v>
      </c>
      <c r="M119" t="str">
        <v>Transferido</v>
      </c>
    </row>
    <row r="120" xml:space="preserve">
      <c r="A120">
        <f>IF(Table_246[[#This Row],[Data]]="","",MONTH(Table_246[[#This Row],[Data]]))</f>
        <v>2</v>
      </c>
      <c r="B120">
        <v>46066</v>
      </c>
      <c r="C120" t="str">
        <v>Jogo Ps2 Shopee</v>
      </c>
      <c r="D120">
        <v>2</v>
      </c>
      <c r="E120" t="str">
        <v>260213JQR733AV</v>
      </c>
      <c r="F120" t="str">
        <v>Shopee</v>
      </c>
      <c r="G120">
        <f>IFERROR(VLOOKUP(C120,PROD!$A$2:$E$1204,5,0),"0")</f>
        <v>0.7</v>
      </c>
      <c r="H120" xml:space="preserve">
        <f xml:space="preserve">Table_246[[#This Row],[QT]]*Table_246[[#This Row],[Custo 
Un]]</f>
        <v>1.4</v>
      </c>
      <c r="I120">
        <f>14.42/2</f>
        <v>7.21</v>
      </c>
      <c r="J120">
        <f>I120*D120</f>
        <v>14.42</v>
      </c>
      <c r="K120">
        <f>I120*D120</f>
        <v>14.42</v>
      </c>
      <c r="L120" xml:space="preserve">
        <f xml:space="preserve">Table_246[[#This Row],[Valor da 
venda]]-Table_246[[#This Row],[Valor gasto]]</f>
        <v>13.02</v>
      </c>
      <c r="M120" t="str">
        <v>Transferido</v>
      </c>
    </row>
    <row r="121" xml:space="preserve">
      <c r="A121">
        <f>IF(Table_246[[#This Row],[Data]]="","",MONTH(Table_246[[#This Row],[Data]]))</f>
        <v>2</v>
      </c>
      <c r="B121">
        <v>46066</v>
      </c>
      <c r="C121" t="str">
        <v>Jogo Ps2 Shopee</v>
      </c>
      <c r="D121">
        <v>1</v>
      </c>
      <c r="E121" t="str">
        <v>260213JDRSN8HV</v>
      </c>
      <c r="F121" t="str">
        <v>Shopee</v>
      </c>
      <c r="G121">
        <f>IFERROR(VLOOKUP(C121,PROD!$A$2:$E$1204,5,0),"0")</f>
        <v>0.7</v>
      </c>
      <c r="H121" xml:space="preserve">
        <f xml:space="preserve">Table_246[[#This Row],[QT]]*Table_246[[#This Row],[Custo 
Un]]</f>
        <v>0.7</v>
      </c>
      <c r="I121">
        <v>7.02</v>
      </c>
      <c r="J121">
        <f>I121*D121</f>
        <v>7.02</v>
      </c>
      <c r="K121">
        <f>I121*D121</f>
        <v>7.02</v>
      </c>
      <c r="L121" xml:space="preserve">
        <f xml:space="preserve">Table_246[[#This Row],[Valor da 
venda]]-Table_246[[#This Row],[Valor gasto]]</f>
        <v>6.319999999999999</v>
      </c>
      <c r="M121" t="str">
        <v>Transferido</v>
      </c>
    </row>
    <row r="122" xml:space="preserve">
      <c r="A122">
        <f>IF(Table_246[[#This Row],[Data]]="","",MONTH(Table_246[[#This Row],[Data]]))</f>
        <v>2</v>
      </c>
      <c r="B122">
        <v>46066</v>
      </c>
      <c r="C122" t="str">
        <v>Jogo Ps2 Shopee</v>
      </c>
      <c r="D122">
        <v>1</v>
      </c>
      <c r="E122" t="str">
        <v>260213HSDSJMQX</v>
      </c>
      <c r="F122" t="str">
        <v>Shopee</v>
      </c>
      <c r="G122">
        <f>IFERROR(VLOOKUP(C122,PROD!$A$2:$E$1204,5,0),"0")</f>
        <v>0.7</v>
      </c>
      <c r="H122" xml:space="preserve">
        <f xml:space="preserve">Table_246[[#This Row],[QT]]*Table_246[[#This Row],[Custo 
Un]]</f>
        <v>0.7</v>
      </c>
      <c r="I122">
        <v>7.02</v>
      </c>
      <c r="J122">
        <f>I122*D122</f>
        <v>7.02</v>
      </c>
      <c r="K122">
        <f>I122*D122</f>
        <v>7.02</v>
      </c>
      <c r="L122" xml:space="preserve">
        <f xml:space="preserve">Table_246[[#This Row],[Valor da 
venda]]-Table_246[[#This Row],[Valor gasto]]</f>
        <v>6.319999999999999</v>
      </c>
      <c r="M122" t="str">
        <v>Transferido</v>
      </c>
    </row>
    <row r="123" xml:space="preserve">
      <c r="A123">
        <f>IF(Table_246[[#This Row],[Data]]="","",MONTH(Table_246[[#This Row],[Data]]))</f>
        <v>2</v>
      </c>
      <c r="B123">
        <v>46066</v>
      </c>
      <c r="C123" t="str">
        <v>opl</v>
      </c>
      <c r="D123">
        <v>1</v>
      </c>
      <c r="E123" t="str">
        <v>aleatorio</v>
      </c>
      <c r="F123" t="str">
        <v>Fisica</v>
      </c>
      <c r="G123" t="str">
        <f>IFERROR(VLOOKUP(C123,PROD!$A$2:$E$1204,5,0),"0")</f>
        <v>0</v>
      </c>
      <c r="H123" xml:space="preserve">
        <f xml:space="preserve">Table_246[[#This Row],[QT]]*Table_246[[#This Row],[Custo 
Un]]</f>
        <v>0</v>
      </c>
      <c r="I123">
        <v>10</v>
      </c>
      <c r="J123">
        <f>I123*D123</f>
        <v>10</v>
      </c>
      <c r="K123">
        <f>I123*D123</f>
        <v>10</v>
      </c>
      <c r="L123" xml:space="preserve">
        <f xml:space="preserve">Table_246[[#This Row],[Valor da 
venda]]-Table_246[[#This Row],[Valor gasto]]</f>
        <v>10</v>
      </c>
      <c r="M123" t="str">
        <v>Transferido</v>
      </c>
    </row>
    <row r="124" xml:space="preserve">
      <c r="A124">
        <f>IF(Table_246[[#This Row],[Data]]="","",MONTH(Table_246[[#This Row],[Data]]))</f>
        <v>2</v>
      </c>
      <c r="B124">
        <v>46066</v>
      </c>
      <c r="C124" t="str">
        <v>memorycard</v>
      </c>
      <c r="D124">
        <v>1</v>
      </c>
      <c r="E124" t="str">
        <v>aleatorio</v>
      </c>
      <c r="F124" t="str">
        <v>Fisica</v>
      </c>
      <c r="G124">
        <v>20</v>
      </c>
      <c r="H124" xml:space="preserve">
        <f xml:space="preserve">Table_246[[#This Row],[QT]]*Table_246[[#This Row],[Custo 
Un]]</f>
        <v>20</v>
      </c>
      <c r="I124">
        <v>50</v>
      </c>
      <c r="J124">
        <f>I124*D124</f>
        <v>50</v>
      </c>
      <c r="K124">
        <f>I124*D124</f>
        <v>50</v>
      </c>
      <c r="L124" xml:space="preserve">
        <f xml:space="preserve">Table_246[[#This Row],[Valor da 
venda]]-Table_246[[#This Row],[Valor gasto]]</f>
        <v>30</v>
      </c>
      <c r="M124" t="str">
        <v>Transferido</v>
      </c>
    </row>
    <row r="125" xml:space="preserve">
      <c r="A125">
        <f>IF(Table_246[[#This Row],[Data]]="","",MONTH(Table_246[[#This Row],[Data]]))</f>
        <v>2</v>
      </c>
      <c r="B125">
        <v>46066</v>
      </c>
      <c r="C125" t="str">
        <v>Power Vox 12 Polegadas 800w</v>
      </c>
      <c r="D125">
        <v>1</v>
      </c>
      <c r="E125" t="str">
        <v>260214MX09MKJK</v>
      </c>
      <c r="F125" t="str">
        <v>Shopee</v>
      </c>
      <c r="G125" t="str">
        <f>IFERROR(VLOOKUP(C125,PROD!$A$2:$E$1204,5,0),"0")</f>
        <v>0</v>
      </c>
      <c r="H125" xml:space="preserve">
        <f xml:space="preserve">Table_246[[#This Row],[QT]]*Table_246[[#This Row],[Custo 
Un]]</f>
        <v>0</v>
      </c>
      <c r="I125">
        <f>771.52-585</f>
        <v>186.51999999999998</v>
      </c>
      <c r="J125">
        <f>I125*D125</f>
        <v>186.51999999999998</v>
      </c>
      <c r="K125">
        <f>I125*D125</f>
        <v>186.51999999999998</v>
      </c>
      <c r="L125" xml:space="preserve">
        <f xml:space="preserve">Table_246[[#This Row],[Valor da 
venda]]-Table_246[[#This Row],[Valor gasto]]</f>
        <v>186.51999999999998</v>
      </c>
      <c r="M125" t="str">
        <v>Transferido</v>
      </c>
    </row>
    <row r="126" xml:space="preserve">
      <c r="A126">
        <f>IF(Table_246[[#This Row],[Data]]="","",MONTH(Table_246[[#This Row],[Data]]))</f>
        <v>2</v>
      </c>
      <c r="B126">
        <v>46067</v>
      </c>
      <c r="C126" t="str">
        <v>Pelicula 3D</v>
      </c>
      <c r="D126">
        <v>1</v>
      </c>
      <c r="E126" t="str">
        <v>aleatorio</v>
      </c>
      <c r="F126" t="str">
        <v>Fisica</v>
      </c>
      <c r="G126">
        <f>IFERROR(VLOOKUP(C126,PROD!$A$2:$E$1204,5,0),"0")</f>
        <v>3</v>
      </c>
      <c r="H126" xml:space="preserve">
        <f xml:space="preserve">Table_246[[#This Row],[QT]]*Table_246[[#This Row],[Custo 
Un]]</f>
        <v>3</v>
      </c>
      <c r="I126">
        <v>15</v>
      </c>
      <c r="J126">
        <f>I126*D126</f>
        <v>15</v>
      </c>
      <c r="K126">
        <f>I126*D126</f>
        <v>15</v>
      </c>
      <c r="L126" xml:space="preserve">
        <f xml:space="preserve">Table_246[[#This Row],[Valor da 
venda]]-Table_246[[#This Row],[Valor gasto]]</f>
        <v>12</v>
      </c>
      <c r="M126" t="str">
        <v>Transferido</v>
      </c>
    </row>
    <row r="127" xml:space="preserve">
      <c r="A127">
        <f>IF(Table_246[[#This Row],[Data]]="","",MONTH(Table_246[[#This Row],[Data]]))</f>
        <v>2</v>
      </c>
      <c r="B127">
        <v>46067</v>
      </c>
      <c r="C127" t="str">
        <v>gatilho simples</v>
      </c>
      <c r="D127">
        <v>1</v>
      </c>
      <c r="E127" t="str">
        <v>aleatorio</v>
      </c>
      <c r="F127" t="str">
        <v>Fisica</v>
      </c>
      <c r="G127">
        <v>4</v>
      </c>
      <c r="H127" xml:space="preserve">
        <f xml:space="preserve">Table_246[[#This Row],[QT]]*Table_246[[#This Row],[Custo 
Un]]</f>
        <v>4</v>
      </c>
      <c r="I127">
        <v>10</v>
      </c>
      <c r="J127">
        <f>I127*D127</f>
        <v>10</v>
      </c>
      <c r="K127">
        <f>I127*D127</f>
        <v>10</v>
      </c>
      <c r="L127" xml:space="preserve">
        <f xml:space="preserve">Table_246[[#This Row],[Valor da 
venda]]-Table_246[[#This Row],[Valor gasto]]</f>
        <v>6</v>
      </c>
      <c r="M127" t="str">
        <v>Transferido</v>
      </c>
    </row>
    <row r="128" xml:space="preserve">
      <c r="A128">
        <f>IF(Table_246[[#This Row],[Data]]="","",MONTH(Table_246[[#This Row],[Data]]))</f>
        <v>2</v>
      </c>
      <c r="B128">
        <v>46067</v>
      </c>
      <c r="C128" t="str">
        <v>Jogo Ps2 Shopee</v>
      </c>
      <c r="D128">
        <v>1</v>
      </c>
      <c r="E128" t="str">
        <v>260214PRACWP1G</v>
      </c>
      <c r="F128" t="str">
        <v>Shopee</v>
      </c>
      <c r="G128">
        <f>IFERROR(VLOOKUP(C128,PROD!$A$2:$E$1204,5,0),"0")</f>
        <v>0.7</v>
      </c>
      <c r="H128" xml:space="preserve">
        <f xml:space="preserve">Table_246[[#This Row],[QT]]*Table_246[[#This Row],[Custo 
Un]]</f>
        <v>0.7</v>
      </c>
      <c r="I128">
        <v>7.2</v>
      </c>
      <c r="J128">
        <f>I128*D128</f>
        <v>7.2</v>
      </c>
      <c r="K128">
        <f>I128*D128</f>
        <v>7.2</v>
      </c>
      <c r="L128" xml:space="preserve">
        <f xml:space="preserve">Table_246[[#This Row],[Valor da 
venda]]-Table_246[[#This Row],[Valor gasto]]</f>
        <v>6.5</v>
      </c>
      <c r="M128" t="str">
        <v>Transferido</v>
      </c>
    </row>
    <row r="129" xml:space="preserve">
      <c r="A129">
        <f>IF(Table_246[[#This Row],[Data]]="","",MONTH(Table_246[[#This Row],[Data]]))</f>
        <v>2</v>
      </c>
      <c r="B129">
        <v>46067</v>
      </c>
      <c r="C129" t="str">
        <v>Jogo Ps2 Shopee</v>
      </c>
      <c r="D129">
        <v>1</v>
      </c>
      <c r="E129" t="str">
        <v>260214NC6AV4AW</v>
      </c>
      <c r="F129" t="str">
        <v>Shopee</v>
      </c>
      <c r="G129">
        <f>IFERROR(VLOOKUP(C129,PROD!$A$2:$E$1204,5,0),"0")</f>
        <v>0.7</v>
      </c>
      <c r="H129" xml:space="preserve">
        <f xml:space="preserve">Table_246[[#This Row],[QT]]*Table_246[[#This Row],[Custo 
Un]]</f>
        <v>0.7</v>
      </c>
      <c r="I129">
        <v>7.2</v>
      </c>
      <c r="J129">
        <f>I129*D129</f>
        <v>7.2</v>
      </c>
      <c r="K129">
        <f>I129*D129</f>
        <v>7.2</v>
      </c>
      <c r="L129" xml:space="preserve">
        <f xml:space="preserve">Table_246[[#This Row],[Valor da 
venda]]-Table_246[[#This Row],[Valor gasto]]</f>
        <v>6.5</v>
      </c>
      <c r="M129" t="str">
        <v>Transferido</v>
      </c>
    </row>
    <row r="130" xml:space="preserve">
      <c r="A130">
        <f>IF(Table_246[[#This Row],[Data]]="","",MONTH(Table_246[[#This Row],[Data]]))</f>
        <v>2</v>
      </c>
      <c r="B130">
        <v>46068</v>
      </c>
      <c r="C130" t="str">
        <v>Jogo Ps2 Shopee</v>
      </c>
      <c r="D130">
        <v>1</v>
      </c>
      <c r="E130" t="str">
        <v>260215S10WG2NV</v>
      </c>
      <c r="F130" t="str">
        <v>Shopee</v>
      </c>
      <c r="G130">
        <f>IFERROR(VLOOKUP(C130,PROD!$A$2:$E$1204,5,0),"0")</f>
        <v>0.7</v>
      </c>
      <c r="H130" xml:space="preserve">
        <f xml:space="preserve">Table_246[[#This Row],[QT]]*Table_246[[#This Row],[Custo 
Un]]</f>
        <v>0.7</v>
      </c>
      <c r="I130">
        <v>7.2</v>
      </c>
      <c r="J130">
        <f>I130*D130</f>
        <v>7.2</v>
      </c>
      <c r="K130">
        <f>I130*D130</f>
        <v>7.2</v>
      </c>
      <c r="L130" xml:space="preserve">
        <f xml:space="preserve">Table_246[[#This Row],[Valor da 
venda]]-Table_246[[#This Row],[Valor gasto]]</f>
        <v>6.5</v>
      </c>
      <c r="M130" t="str">
        <v>Transferido</v>
      </c>
    </row>
    <row r="131" xml:space="preserve">
      <c r="A131">
        <f>IF(Table_246[[#This Row],[Data]]="","",MONTH(Table_246[[#This Row],[Data]]))</f>
        <v>2</v>
      </c>
      <c r="B131">
        <v>46068</v>
      </c>
      <c r="C131" t="str">
        <v>Jogo Ps2 Shopee</v>
      </c>
      <c r="D131">
        <v>1</v>
      </c>
      <c r="E131" t="str">
        <v>260215QY2AJYYW</v>
      </c>
      <c r="F131" t="str">
        <v>Shopee</v>
      </c>
      <c r="G131">
        <f>IFERROR(VLOOKUP(C131,PROD!$A$2:$E$1204,5,0),"0")</f>
        <v>0.7</v>
      </c>
      <c r="H131" xml:space="preserve">
        <f xml:space="preserve">Table_246[[#This Row],[QT]]*Table_246[[#This Row],[Custo 
Un]]</f>
        <v>0.7</v>
      </c>
      <c r="I131">
        <v>7.2</v>
      </c>
      <c r="J131">
        <f>I131*D131</f>
        <v>7.2</v>
      </c>
      <c r="K131">
        <f>I131*D131</f>
        <v>7.2</v>
      </c>
      <c r="L131" xml:space="preserve">
        <f xml:space="preserve">Table_246[[#This Row],[Valor da 
venda]]-Table_246[[#This Row],[Valor gasto]]</f>
        <v>6.5</v>
      </c>
      <c r="M131" t="str">
        <v>Transferido</v>
      </c>
    </row>
    <row r="132" xml:space="preserve">
      <c r="A132">
        <f>IF(Table_246[[#This Row],[Data]]="","",MONTH(Table_246[[#This Row],[Data]]))</f>
        <v>2</v>
      </c>
      <c r="B132">
        <v>46068</v>
      </c>
      <c r="C132" t="str">
        <v>Jogo Ps2 Shopee</v>
      </c>
      <c r="D132">
        <v>1</v>
      </c>
      <c r="E132" t="str">
        <v>260215S0NNWVA1</v>
      </c>
      <c r="F132" t="str">
        <v>Shopee</v>
      </c>
      <c r="G132">
        <f>IFERROR(VLOOKUP(C132,PROD!$A$2:$E$1204,5,0),"0")</f>
        <v>0.7</v>
      </c>
      <c r="H132" xml:space="preserve">
        <f xml:space="preserve">Table_246[[#This Row],[QT]]*Table_246[[#This Row],[Custo 
Un]]</f>
        <v>0.7</v>
      </c>
      <c r="I132">
        <v>7.2</v>
      </c>
      <c r="J132">
        <f>I132*D132</f>
        <v>7.2</v>
      </c>
      <c r="K132">
        <f>I132*D132</f>
        <v>7.2</v>
      </c>
      <c r="L132" xml:space="preserve">
        <f xml:space="preserve">Table_246[[#This Row],[Valor da 
venda]]-Table_246[[#This Row],[Valor gasto]]</f>
        <v>6.5</v>
      </c>
      <c r="M132" t="str">
        <v>Transferido</v>
      </c>
    </row>
    <row r="133" xml:space="preserve">
      <c r="A133">
        <f>IF(Table_246[[#This Row],[Data]]="","",MONTH(Table_246[[#This Row],[Data]]))</f>
        <v>2</v>
      </c>
      <c r="B133">
        <v>46069</v>
      </c>
      <c r="C133" t="str">
        <v>Protetor De Rg</v>
      </c>
      <c r="D133">
        <v>1</v>
      </c>
      <c r="E133" t="str">
        <v>260216UC5PEXQS</v>
      </c>
      <c r="F133" t="str">
        <v>Shopee</v>
      </c>
      <c r="G133">
        <v>3</v>
      </c>
      <c r="H133" xml:space="preserve">
        <f xml:space="preserve">Table_246[[#This Row],[QT]]*Table_246[[#This Row],[Custo 
Un]]</f>
        <v>3</v>
      </c>
      <c r="I133">
        <v>4.54</v>
      </c>
      <c r="J133">
        <f>I133*D133</f>
        <v>4.54</v>
      </c>
      <c r="K133">
        <f>I133*D133</f>
        <v>4.54</v>
      </c>
      <c r="L133" xml:space="preserve">
        <f xml:space="preserve">Table_246[[#This Row],[Valor da 
venda]]-Table_246[[#This Row],[Valor gasto]]</f>
        <v>1.54</v>
      </c>
      <c r="M133" t="str">
        <v>Transferido</v>
      </c>
    </row>
    <row r="134" xml:space="preserve">
      <c r="A134">
        <f>IF(Table_246[[#This Row],[Data]]="","",MONTH(Table_246[[#This Row],[Data]]))</f>
        <v>2</v>
      </c>
      <c r="B134">
        <v>46069</v>
      </c>
      <c r="C134" t="str">
        <v>Cheirinho Para Carro</v>
      </c>
      <c r="D134">
        <v>1</v>
      </c>
      <c r="E134" t="str">
        <v>260216T9YQWBCN</v>
      </c>
      <c r="F134" t="str">
        <v>Shopee</v>
      </c>
      <c r="G134">
        <f>IFERROR(VLOOKUP(C134,PROD!$A$2:$E$1204,5,0),"0")</f>
        <v>7.5</v>
      </c>
      <c r="H134" xml:space="preserve">
        <f xml:space="preserve">Table_246[[#This Row],[QT]]*Table_246[[#This Row],[Custo 
Un]]</f>
        <v>7.5</v>
      </c>
      <c r="I134">
        <v>12.14</v>
      </c>
      <c r="J134">
        <f>I134*D134</f>
        <v>12.14</v>
      </c>
      <c r="K134">
        <f>I134*D134</f>
        <v>12.14</v>
      </c>
      <c r="L134" xml:space="preserve">
        <f xml:space="preserve">Table_246[[#This Row],[Valor da 
venda]]-Table_246[[#This Row],[Valor gasto]]</f>
        <v>4.640000000000001</v>
      </c>
      <c r="M134" t="str">
        <v>Transferido</v>
      </c>
    </row>
    <row r="135" xml:space="preserve">
      <c r="A135">
        <f>IF(Table_246[[#This Row],[Data]]="","",MONTH(Table_246[[#This Row],[Data]]))</f>
        <v>2</v>
      </c>
      <c r="B135">
        <v>46069</v>
      </c>
      <c r="C135" t="str">
        <v>Jogo Ps2 Shopee</v>
      </c>
      <c r="D135">
        <v>1</v>
      </c>
      <c r="E135" t="str">
        <v>260216UB0PYHCE</v>
      </c>
      <c r="F135" t="str">
        <v>Shopee</v>
      </c>
      <c r="G135">
        <f>IFERROR(VLOOKUP(C135,PROD!$A$2:$E$1204,5,0),"0")</f>
        <v>0.7</v>
      </c>
      <c r="H135" xml:space="preserve">
        <f xml:space="preserve">Table_246[[#This Row],[QT]]*Table_246[[#This Row],[Custo 
Un]]</f>
        <v>0.7</v>
      </c>
      <c r="I135">
        <v>5.5</v>
      </c>
      <c r="J135">
        <f>I135*D135</f>
        <v>5.5</v>
      </c>
      <c r="K135">
        <f>I135*D135</f>
        <v>5.5</v>
      </c>
      <c r="L135" xml:space="preserve">
        <f xml:space="preserve">Table_246[[#This Row],[Valor da 
venda]]-Table_246[[#This Row],[Valor gasto]]</f>
        <v>4.8</v>
      </c>
      <c r="M135" t="str">
        <v>Transferido</v>
      </c>
    </row>
    <row r="136" xml:space="preserve">
      <c r="A136">
        <f>IF(Table_246[[#This Row],[Data]]="","",MONTH(Table_246[[#This Row],[Data]]))</f>
        <v>2</v>
      </c>
      <c r="B136">
        <v>46069</v>
      </c>
      <c r="C136" t="str">
        <v>Jogos De Ps2</v>
      </c>
      <c r="D136">
        <v>3</v>
      </c>
      <c r="E136" t="str">
        <v>aleatorio</v>
      </c>
      <c r="F136" t="str">
        <v>Fisica</v>
      </c>
      <c r="G136">
        <f>IFERROR(VLOOKUP(C136,PROD!$A$2:$E$1204,5,0),"0")</f>
        <v>0.7</v>
      </c>
      <c r="H136" xml:space="preserve">
        <f xml:space="preserve">Table_246[[#This Row],[QT]]*Table_246[[#This Row],[Custo 
Un]]</f>
        <v>2.0999999999999996</v>
      </c>
      <c r="I136">
        <v>5</v>
      </c>
      <c r="J136">
        <f>I136*D136</f>
        <v>15</v>
      </c>
      <c r="K136">
        <f>I136*D136</f>
        <v>15</v>
      </c>
      <c r="L136" xml:space="preserve">
        <f xml:space="preserve">Table_246[[#This Row],[Valor da 
venda]]-Table_246[[#This Row],[Valor gasto]]</f>
        <v>12.9</v>
      </c>
      <c r="M136" t="str">
        <v>Transferido</v>
      </c>
    </row>
    <row r="137" xml:space="preserve">
      <c r="A137">
        <f>IF(Table_246[[#This Row],[Data]]="","",MONTH(Table_246[[#This Row],[Data]]))</f>
        <v>2</v>
      </c>
      <c r="B137">
        <v>46070</v>
      </c>
      <c r="C137" t="str">
        <v>Jogo Ps2 Shopee</v>
      </c>
      <c r="D137">
        <v>1</v>
      </c>
      <c r="E137" t="str">
        <v>2602181G0BWP7K</v>
      </c>
      <c r="F137" t="str">
        <v>Shopee</v>
      </c>
      <c r="G137">
        <f>IFERROR(VLOOKUP(C137,PROD!$A$2:$E$1204,5,0),"0")</f>
        <v>0.7</v>
      </c>
      <c r="H137" xml:space="preserve">
        <f xml:space="preserve">Table_246[[#This Row],[QT]]*Table_246[[#This Row],[Custo 
Un]]</f>
        <v>0.7</v>
      </c>
      <c r="I137">
        <v>5.5</v>
      </c>
      <c r="J137">
        <f>I137*D137</f>
        <v>5.5</v>
      </c>
      <c r="K137">
        <f>I137*D137</f>
        <v>5.5</v>
      </c>
      <c r="L137" xml:space="preserve">
        <f xml:space="preserve">Table_246[[#This Row],[Valor da 
venda]]-Table_246[[#This Row],[Valor gasto]]</f>
        <v>4.8</v>
      </c>
      <c r="M137" t="str">
        <v>Transferido</v>
      </c>
    </row>
    <row r="138" xml:space="preserve">
      <c r="A138">
        <f>IF(Table_246[[#This Row],[Data]]="","",MONTH(Table_246[[#This Row],[Data]]))</f>
        <v>2</v>
      </c>
      <c r="B138">
        <v>46070</v>
      </c>
      <c r="C138" t="str">
        <v>Cheirinho Para Carro</v>
      </c>
      <c r="D138">
        <v>1</v>
      </c>
      <c r="E138" t="str">
        <v>2602170V61Y572</v>
      </c>
      <c r="F138" t="str">
        <v>Shopee</v>
      </c>
      <c r="G138">
        <f>IFERROR(VLOOKUP(C138,PROD!$A$2:$E$1204,5,0),"0")</f>
        <v>7.5</v>
      </c>
      <c r="H138" xml:space="preserve">
        <f xml:space="preserve">Table_246[[#This Row],[QT]]*Table_246[[#This Row],[Custo 
Un]]</f>
        <v>7.5</v>
      </c>
      <c r="I138">
        <v>12.14</v>
      </c>
      <c r="J138">
        <f>I138*D138</f>
        <v>12.14</v>
      </c>
      <c r="K138">
        <f>I138*D138</f>
        <v>12.14</v>
      </c>
      <c r="L138" xml:space="preserve">
        <f xml:space="preserve">Table_246[[#This Row],[Valor da 
venda]]-Table_246[[#This Row],[Valor gasto]]</f>
        <v>4.640000000000001</v>
      </c>
      <c r="M138" t="str">
        <v>Transferido</v>
      </c>
    </row>
    <row r="139" xml:space="preserve">
      <c r="A139">
        <f>IF(Table_246[[#This Row],[Data]]="","",MONTH(Table_246[[#This Row],[Data]]))</f>
        <v>2</v>
      </c>
      <c r="B139">
        <v>46071</v>
      </c>
      <c r="C139" t="str">
        <v>jogo de faqueiro</v>
      </c>
      <c r="D139">
        <v>1</v>
      </c>
      <c r="E139" t="str">
        <v xml:space="preserve">ana </v>
      </c>
      <c r="F139" t="str">
        <v>Fisica</v>
      </c>
      <c r="G139">
        <v>15</v>
      </c>
      <c r="H139" xml:space="preserve">
        <f xml:space="preserve">Table_246[[#This Row],[QT]]*Table_246[[#This Row],[Custo 
Un]]</f>
        <v>15</v>
      </c>
      <c r="I139">
        <v>30</v>
      </c>
      <c r="J139">
        <f>I139*D139</f>
        <v>30</v>
      </c>
      <c r="K139">
        <f>I139*D139</f>
        <v>30</v>
      </c>
      <c r="L139" xml:space="preserve">
        <f xml:space="preserve">Table_246[[#This Row],[Valor da 
venda]]-Table_246[[#This Row],[Valor gasto]]</f>
        <v>15</v>
      </c>
      <c r="M139" t="str">
        <v>Transferido</v>
      </c>
    </row>
    <row r="140" xml:space="preserve">
      <c r="A140">
        <f>IF(Table_246[[#This Row],[Data]]="","",MONTH(Table_246[[#This Row],[Data]]))</f>
        <v>2</v>
      </c>
      <c r="B140">
        <v>46071</v>
      </c>
      <c r="C140" t="str">
        <v>Gravação De Musica</v>
      </c>
      <c r="D140">
        <v>1</v>
      </c>
      <c r="E140" t="str">
        <v xml:space="preserve">ana </v>
      </c>
      <c r="F140" t="str">
        <v>Fisica</v>
      </c>
      <c r="G140">
        <f>IFERROR(VLOOKUP(C140,PROD!$A$2:$E$1204,5,0),"0")</f>
        <v>0</v>
      </c>
      <c r="H140" xml:space="preserve">
        <f xml:space="preserve">Table_246[[#This Row],[QT]]*Table_246[[#This Row],[Custo 
Un]]</f>
        <v>0</v>
      </c>
      <c r="I140">
        <v>10</v>
      </c>
      <c r="J140">
        <f>I140*D140</f>
        <v>10</v>
      </c>
      <c r="K140">
        <f>I140*D140</f>
        <v>10</v>
      </c>
      <c r="L140" xml:space="preserve">
        <f xml:space="preserve">Table_246[[#This Row],[Valor da 
venda]]-Table_246[[#This Row],[Valor gasto]]</f>
        <v>10</v>
      </c>
      <c r="M140" t="str">
        <v>Transferido</v>
      </c>
    </row>
    <row r="141" xml:space="preserve">
      <c r="A141">
        <f>IF(Table_246[[#This Row],[Data]]="","",MONTH(Table_246[[#This Row],[Data]]))</f>
        <v>2</v>
      </c>
      <c r="B141">
        <v>46072</v>
      </c>
      <c r="C141" t="str">
        <v>Pelicula 3D</v>
      </c>
      <c r="D141">
        <v>2</v>
      </c>
      <c r="E141" t="str">
        <v>aleatorio</v>
      </c>
      <c r="F141" t="str">
        <v>Fisica</v>
      </c>
      <c r="G141">
        <f>IFERROR(VLOOKUP(C141,PROD!$A$2:$E$1204,5,0),"0")</f>
        <v>3</v>
      </c>
      <c r="H141" xml:space="preserve">
        <f xml:space="preserve">Table_246[[#This Row],[QT]]*Table_246[[#This Row],[Custo 
Un]]</f>
        <v>6</v>
      </c>
      <c r="I141">
        <v>15</v>
      </c>
      <c r="J141">
        <f>I141*D141</f>
        <v>30</v>
      </c>
      <c r="K141">
        <f>I141*D141</f>
        <v>30</v>
      </c>
      <c r="L141" xml:space="preserve">
        <f xml:space="preserve">Table_246[[#This Row],[Valor da 
venda]]-Table_246[[#This Row],[Valor gasto]]</f>
        <v>24</v>
      </c>
      <c r="M141" t="str">
        <v>Transferido</v>
      </c>
    </row>
    <row r="142" xml:space="preserve">
      <c r="A142">
        <f>IF(Table_246[[#This Row],[Data]]="","",MONTH(Table_246[[#This Row],[Data]]))</f>
        <v>2</v>
      </c>
      <c r="B142">
        <v>46071</v>
      </c>
      <c r="C142" t="str">
        <v>luvinhas dedo</v>
      </c>
      <c r="D142">
        <v>2</v>
      </c>
      <c r="E142" t="str">
        <v>aleatorio</v>
      </c>
      <c r="F142" t="str">
        <v>Fisica</v>
      </c>
      <c r="G142">
        <v>0.5</v>
      </c>
      <c r="H142" xml:space="preserve">
        <f xml:space="preserve">Table_246[[#This Row],[QT]]*Table_246[[#This Row],[Custo 
Un]]</f>
        <v>1</v>
      </c>
      <c r="I142">
        <v>5</v>
      </c>
      <c r="J142">
        <f>I142*D142</f>
        <v>10</v>
      </c>
      <c r="K142">
        <f>I142*D142</f>
        <v>10</v>
      </c>
      <c r="L142" xml:space="preserve">
        <f xml:space="preserve">Table_246[[#This Row],[Valor da 
venda]]-Table_246[[#This Row],[Valor gasto]]</f>
        <v>9</v>
      </c>
      <c r="M142" t="str">
        <v>Transferido</v>
      </c>
    </row>
    <row r="143" xml:space="preserve">
      <c r="A143">
        <f>IF(Table_246[[#This Row],[Data]]="","",MONTH(Table_246[[#This Row],[Data]]))</f>
        <v>2</v>
      </c>
      <c r="B143">
        <v>46072</v>
      </c>
      <c r="C143" t="str">
        <v>Adaptador Tomada</v>
      </c>
      <c r="D143">
        <v>1</v>
      </c>
      <c r="E143" t="str">
        <v>2602194QD3PDMR</v>
      </c>
      <c r="F143" t="str">
        <v>Shopee</v>
      </c>
      <c r="G143">
        <v>10</v>
      </c>
      <c r="H143" xml:space="preserve">
        <f xml:space="preserve">Table_246[[#This Row],[QT]]*Table_246[[#This Row],[Custo 
Un]]</f>
        <v>10</v>
      </c>
      <c r="I143">
        <v>18.8</v>
      </c>
      <c r="J143">
        <f>I143*D143</f>
        <v>18.8</v>
      </c>
      <c r="K143">
        <f>I143*D143</f>
        <v>18.8</v>
      </c>
      <c r="L143" xml:space="preserve">
        <f xml:space="preserve">Table_246[[#This Row],[Valor da 
venda]]-Table_246[[#This Row],[Valor gasto]]</f>
        <v>8.8</v>
      </c>
      <c r="M143" t="str">
        <v>Transferido</v>
      </c>
    </row>
    <row r="144" xml:space="preserve">
      <c r="A144">
        <f>IF(Table_246[[#This Row],[Data]]="","",MONTH(Table_246[[#This Row],[Data]]))</f>
        <v>2</v>
      </c>
      <c r="B144">
        <v>46072</v>
      </c>
      <c r="C144" t="str">
        <v>Cheirinho Para Carro</v>
      </c>
      <c r="D144">
        <v>1</v>
      </c>
      <c r="E144" t="str">
        <v>260219506EESHD</v>
      </c>
      <c r="F144" t="str">
        <v>Shopee</v>
      </c>
      <c r="G144">
        <f>IFERROR(VLOOKUP(C144,PROD!$A$2:$E$1204,5,0),"0")</f>
        <v>7.5</v>
      </c>
      <c r="H144" xml:space="preserve">
        <f xml:space="preserve">Table_246[[#This Row],[QT]]*Table_246[[#This Row],[Custo 
Un]]</f>
        <v>7.5</v>
      </c>
      <c r="I144">
        <v>14.04</v>
      </c>
      <c r="J144">
        <f>I144*D144</f>
        <v>14.04</v>
      </c>
      <c r="K144">
        <f>I144*D144</f>
        <v>14.04</v>
      </c>
      <c r="L144" xml:space="preserve">
        <f xml:space="preserve">Table_246[[#This Row],[Valor da 
venda]]-Table_246[[#This Row],[Valor gasto]]</f>
        <v>6.539999999999999</v>
      </c>
      <c r="M144" t="str">
        <v>Transferido</v>
      </c>
    </row>
    <row r="145" xml:space="preserve">
      <c r="A145">
        <f>IF(Table_246[[#This Row],[Data]]="","",MONTH(Table_246[[#This Row],[Data]]))</f>
        <v>2</v>
      </c>
      <c r="B145">
        <v>46072</v>
      </c>
      <c r="C145" t="str">
        <v>Jogo Ps2 Shopee</v>
      </c>
      <c r="D145">
        <v>1</v>
      </c>
      <c r="E145" t="str">
        <v>26022088CEW7MH</v>
      </c>
      <c r="F145" t="str">
        <v>Shopee</v>
      </c>
      <c r="G145">
        <f>IFERROR(VLOOKUP(C145,PROD!$A$2:$E$1204,5,0),"0")</f>
        <v>0.7</v>
      </c>
      <c r="H145" xml:space="preserve">
        <f xml:space="preserve">Table_246[[#This Row],[QT]]*Table_246[[#This Row],[Custo 
Un]]</f>
        <v>0.7</v>
      </c>
      <c r="I145">
        <v>5.5</v>
      </c>
      <c r="J145">
        <f>I145*D145</f>
        <v>5.5</v>
      </c>
      <c r="K145">
        <f>I145*D145</f>
        <v>5.5</v>
      </c>
      <c r="L145" xml:space="preserve">
        <f xml:space="preserve">Table_246[[#This Row],[Valor da 
venda]]-Table_246[[#This Row],[Valor gasto]]</f>
        <v>4.8</v>
      </c>
      <c r="M145" t="str">
        <v>Transferido</v>
      </c>
    </row>
    <row r="146" xml:space="preserve">
      <c r="A146">
        <f>IF(Table_246[[#This Row],[Data]]="","",MONTH(Table_246[[#This Row],[Data]]))</f>
        <v>2</v>
      </c>
      <c r="B146">
        <v>46073</v>
      </c>
      <c r="C146" t="str">
        <v>Jogo Ps2 tiktok</v>
      </c>
      <c r="D146">
        <v>1</v>
      </c>
      <c r="E146" t="str">
        <v>582671832439162687</v>
      </c>
      <c r="F146" t="str">
        <v>Tiktok</v>
      </c>
      <c r="G146">
        <f>IFERROR(VLOOKUP(C146,PROD!$A$2:$E$1204,5,0),"0")</f>
        <v>0.7</v>
      </c>
      <c r="H146" xml:space="preserve">
        <f xml:space="preserve">Table_246[[#This Row],[QT]]*Table_246[[#This Row],[Custo 
Un]]</f>
        <v>0.7</v>
      </c>
      <c r="I146">
        <v>8.99</v>
      </c>
      <c r="J146">
        <f>I146*D146</f>
        <v>8.99</v>
      </c>
      <c r="K146">
        <f>I146*D146</f>
        <v>8.99</v>
      </c>
      <c r="L146" xml:space="preserve">
        <f xml:space="preserve">Table_246[[#This Row],[Valor da 
venda]]-Table_246[[#This Row],[Valor gasto]]</f>
        <v>8.290000000000001</v>
      </c>
      <c r="M146" t="str">
        <v>Transferido</v>
      </c>
    </row>
    <row r="147" xml:space="preserve">
      <c r="A147">
        <f>IF(Table_246[[#This Row],[Data]]="","",MONTH(Table_246[[#This Row],[Data]]))</f>
        <v>2</v>
      </c>
      <c r="B147">
        <v>46073</v>
      </c>
      <c r="C147" t="str">
        <v>kit opl + 32gb</v>
      </c>
      <c r="D147">
        <v>1</v>
      </c>
      <c r="E147" t="str">
        <v>582693256409416785</v>
      </c>
      <c r="F147" t="str">
        <v>Tiktok</v>
      </c>
      <c r="G147">
        <f>IFERROR(VLOOKUP(C147,PROD!$A$2:$E$1204,5,0),"0")</f>
        <v>34</v>
      </c>
      <c r="H147" xml:space="preserve">
        <f xml:space="preserve">Table_246[[#This Row],[QT]]*Table_246[[#This Row],[Custo 
Un]]</f>
        <v>34</v>
      </c>
      <c r="I147">
        <v>108.2</v>
      </c>
      <c r="J147">
        <f>I147*D147</f>
        <v>108.2</v>
      </c>
      <c r="K147">
        <f>I147*D147</f>
        <v>108.2</v>
      </c>
      <c r="L147" xml:space="preserve">
        <f xml:space="preserve">Table_246[[#This Row],[Valor da 
venda]]-Table_246[[#This Row],[Valor gasto]]</f>
        <v>74.2</v>
      </c>
      <c r="M147" t="str">
        <v>Transferido</v>
      </c>
    </row>
    <row r="148" xml:space="preserve">
      <c r="A148">
        <f>IF(Table_246[[#This Row],[Data]]="","",MONTH(Table_246[[#This Row],[Data]]))</f>
        <v>2</v>
      </c>
      <c r="B148">
        <v>46073</v>
      </c>
      <c r="C148" t="str">
        <v>pente</v>
      </c>
      <c r="D148">
        <v>2</v>
      </c>
      <c r="E148" t="str">
        <v>day</v>
      </c>
      <c r="F148" t="str">
        <v>Fisica</v>
      </c>
      <c r="G148" t="str">
        <f>IFERROR(VLOOKUP(C148,PROD!$A$2:$E$1204,5,0),"0")</f>
        <v>0</v>
      </c>
      <c r="H148" xml:space="preserve">
        <f xml:space="preserve">Table_246[[#This Row],[QT]]*Table_246[[#This Row],[Custo 
Un]]</f>
        <v>0</v>
      </c>
      <c r="I148">
        <v>5</v>
      </c>
      <c r="J148">
        <f>I148*D148</f>
        <v>10</v>
      </c>
      <c r="K148">
        <f>I148*D148</f>
        <v>10</v>
      </c>
      <c r="L148" xml:space="preserve">
        <f xml:space="preserve">Table_246[[#This Row],[Valor da 
venda]]-Table_246[[#This Row],[Valor gasto]]</f>
        <v>10</v>
      </c>
      <c r="M148" t="str">
        <v>Transferido</v>
      </c>
    </row>
    <row r="149" xml:space="preserve">
      <c r="A149">
        <f>IF(Table_246[[#This Row],[Data]]="","",MONTH(Table_246[[#This Row],[Data]]))</f>
        <v>2</v>
      </c>
      <c r="B149">
        <v>46074</v>
      </c>
      <c r="C149" t="str">
        <v>Jogos De Ps2</v>
      </c>
      <c r="D149">
        <v>4</v>
      </c>
      <c r="E149" t="str">
        <v>alea</v>
      </c>
      <c r="F149" t="str">
        <v>Fisica</v>
      </c>
      <c r="G149">
        <f>IFERROR(VLOOKUP(C149,PROD!$A$2:$E$1204,5,0),"0")</f>
        <v>0.7</v>
      </c>
      <c r="H149" xml:space="preserve">
        <f xml:space="preserve">Table_246[[#This Row],[QT]]*Table_246[[#This Row],[Custo 
Un]]</f>
        <v>2.8</v>
      </c>
      <c r="I149">
        <v>5</v>
      </c>
      <c r="J149">
        <f>I149*D149</f>
        <v>20</v>
      </c>
      <c r="K149">
        <f>I149*D149</f>
        <v>20</v>
      </c>
      <c r="L149" xml:space="preserve">
        <f xml:space="preserve">Table_246[[#This Row],[Valor da 
venda]]-Table_246[[#This Row],[Valor gasto]]</f>
        <v>17.2</v>
      </c>
      <c r="M149" t="str">
        <v>Transferido</v>
      </c>
    </row>
    <row r="150" xml:space="preserve">
      <c r="A150">
        <f>IF(Table_246[[#This Row],[Data]]="","",MONTH(Table_246[[#This Row],[Data]]))</f>
        <v>2</v>
      </c>
      <c r="B150">
        <v>46074</v>
      </c>
      <c r="C150" t="str">
        <v>SSd 240gb</v>
      </c>
      <c r="D150">
        <v>1</v>
      </c>
      <c r="E150" t="str">
        <v>cliente instagram</v>
      </c>
      <c r="F150" t="str">
        <v>Fisica</v>
      </c>
      <c r="G150" t="str">
        <f>IFERROR(VLOOKUP(C150,PROD!$A$2:$E$1204,5,0),"0")</f>
        <v>0</v>
      </c>
      <c r="H150" xml:space="preserve">
        <f xml:space="preserve">Table_246[[#This Row],[QT]]*Table_246[[#This Row],[Custo 
Un]]</f>
        <v>0</v>
      </c>
      <c r="I150">
        <v>300</v>
      </c>
      <c r="J150">
        <f>I150*D150</f>
        <v>300</v>
      </c>
      <c r="K150">
        <f>I150*D150</f>
        <v>300</v>
      </c>
      <c r="L150" xml:space="preserve">
        <f xml:space="preserve">Table_246[[#This Row],[Valor da 
venda]]-Table_246[[#This Row],[Valor gasto]]</f>
        <v>300</v>
      </c>
      <c r="M150" t="str">
        <v>Transferido</v>
      </c>
    </row>
    <row r="151" xml:space="preserve">
      <c r="A151">
        <f>IF(Table_246[[#This Row],[Data]]="","",MONTH(Table_246[[#This Row],[Data]]))</f>
        <v>2</v>
      </c>
      <c r="B151">
        <v>46074</v>
      </c>
      <c r="C151" t="str">
        <v>cartinha 50</v>
      </c>
      <c r="D151">
        <v>1</v>
      </c>
      <c r="E151" t="str">
        <v>cliente instagram</v>
      </c>
      <c r="F151" t="str">
        <v>Fisica</v>
      </c>
      <c r="G151">
        <v>5</v>
      </c>
      <c r="H151" xml:space="preserve">
        <f xml:space="preserve">Table_246[[#This Row],[QT]]*Table_246[[#This Row],[Custo 
Un]]</f>
        <v>5</v>
      </c>
      <c r="I151">
        <v>20</v>
      </c>
      <c r="J151">
        <f>I151*D151</f>
        <v>20</v>
      </c>
      <c r="K151">
        <f>I151*D151</f>
        <v>20</v>
      </c>
      <c r="L151" xml:space="preserve">
        <f xml:space="preserve">Table_246[[#This Row],[Valor da 
venda]]-Table_246[[#This Row],[Valor gasto]]</f>
        <v>15</v>
      </c>
      <c r="M151" t="str">
        <v>Transferido</v>
      </c>
    </row>
    <row r="152" xml:space="preserve">
      <c r="A152">
        <f>IF(Table_246[[#This Row],[Data]]="","",MONTH(Table_246[[#This Row],[Data]]))</f>
        <v>2</v>
      </c>
      <c r="B152">
        <v>46075</v>
      </c>
      <c r="C152" t="str">
        <v>Cheirinho para Carro</v>
      </c>
      <c r="D152">
        <v>2</v>
      </c>
      <c r="E152" t="str">
        <v>260223DWGFD4CB</v>
      </c>
      <c r="F152" t="str">
        <v>Shopee</v>
      </c>
      <c r="G152">
        <f>IFERROR(VLOOKUP(C152,PROD!$A$2:$E$1204,5,0),"0")</f>
        <v>7.5</v>
      </c>
      <c r="H152" xml:space="preserve">
        <f xml:space="preserve">Table_246[[#This Row],[QT]]*Table_246[[#This Row],[Custo 
Un]]</f>
        <v>15</v>
      </c>
      <c r="I152">
        <f>24.3/2</f>
        <v>12.15</v>
      </c>
      <c r="J152">
        <f>I152*D152</f>
        <v>24.3</v>
      </c>
      <c r="K152">
        <f>I152*D152</f>
        <v>24.3</v>
      </c>
      <c r="L152" xml:space="preserve">
        <f xml:space="preserve">Table_246[[#This Row],[Valor da 
venda]]-Table_246[[#This Row],[Valor gasto]]</f>
        <v>9.3</v>
      </c>
      <c r="M152" t="str">
        <v>Transferido</v>
      </c>
    </row>
    <row r="153" xml:space="preserve">
      <c r="A153">
        <f>IF(Table_246[[#This Row],[Data]]="","",MONTH(Table_246[[#This Row],[Data]]))</f>
        <v>2</v>
      </c>
      <c r="B153">
        <v>46075</v>
      </c>
      <c r="C153" t="str">
        <v>Par Alto Falante Snake Pro ESV320</v>
      </c>
      <c r="D153">
        <v>1</v>
      </c>
      <c r="E153" t="str">
        <v>260223E5E800MU</v>
      </c>
      <c r="F153" t="str">
        <v>Shopee</v>
      </c>
      <c r="G153" t="str">
        <f>IFERROR(VLOOKUP(C153,PROD!$A$2:$E$1204,5,0),"0")</f>
        <v>0</v>
      </c>
      <c r="H153" xml:space="preserve">
        <f xml:space="preserve">Table_246[[#This Row],[QT]]*Table_246[[#This Row],[Custo 
Un]]</f>
        <v>0</v>
      </c>
      <c r="I153">
        <f>364.54-350</f>
        <v>14.54000000000002</v>
      </c>
      <c r="J153">
        <f>I153*D153</f>
        <v>14.54000000000002</v>
      </c>
      <c r="K153">
        <f>I153*D153</f>
        <v>14.54000000000002</v>
      </c>
      <c r="L153" xml:space="preserve">
        <f xml:space="preserve">Table_246[[#This Row],[Valor da 
venda]]-Table_246[[#This Row],[Valor gasto]]</f>
        <v>14.54000000000002</v>
      </c>
      <c r="M153" t="str">
        <v>Transferido</v>
      </c>
    </row>
    <row r="154" xml:space="preserve">
      <c r="A154">
        <f>IF(Table_246[[#This Row],[Data]]="","",MONTH(Table_246[[#This Row],[Data]]))</f>
        <v>2</v>
      </c>
      <c r="B154">
        <v>46076</v>
      </c>
      <c r="C154" t="str">
        <v>kit opl + 32gb</v>
      </c>
      <c r="D154">
        <v>1</v>
      </c>
      <c r="E154" t="str">
        <v>cliente ps2 Victor Brandão</v>
      </c>
      <c r="F154" t="str">
        <v>Fisica</v>
      </c>
      <c r="G154">
        <f>IFERROR(VLOOKUP(C154,PROD!$A$2:$E$1204,5,0),"0")</f>
        <v>34</v>
      </c>
      <c r="H154" xml:space="preserve">
        <f xml:space="preserve">Table_246[[#This Row],[QT]]*Table_246[[#This Row],[Custo 
Un]]</f>
        <v>34</v>
      </c>
      <c r="I154">
        <v>110</v>
      </c>
      <c r="J154">
        <f>I154*D154</f>
        <v>110</v>
      </c>
      <c r="K154">
        <f>I154*D154</f>
        <v>110</v>
      </c>
      <c r="L154" xml:space="preserve">
        <f xml:space="preserve">Table_246[[#This Row],[Valor da 
venda]]-Table_246[[#This Row],[Valor gasto]]</f>
        <v>76</v>
      </c>
      <c r="M154" t="str">
        <v>Transferido</v>
      </c>
    </row>
    <row r="155" xml:space="preserve">
      <c r="A155">
        <f>IF(Table_246[[#This Row],[Data]]="","",MONTH(Table_246[[#This Row],[Data]]))</f>
        <v>2</v>
      </c>
      <c r="B155">
        <v>46076</v>
      </c>
      <c r="C155" t="str">
        <v>Boneco Lego Kit</v>
      </c>
      <c r="D155">
        <v>1</v>
      </c>
      <c r="E155" t="str">
        <v>mara</v>
      </c>
      <c r="F155" t="str">
        <v>Fisica</v>
      </c>
      <c r="G155">
        <v>10</v>
      </c>
      <c r="H155" xml:space="preserve">
        <f xml:space="preserve">Table_246[[#This Row],[QT]]*Table_246[[#This Row],[Custo 
Un]]</f>
        <v>10</v>
      </c>
      <c r="I155">
        <v>10</v>
      </c>
      <c r="J155">
        <f>I155*D155</f>
        <v>10</v>
      </c>
      <c r="K155">
        <f>I155*D155</f>
        <v>10</v>
      </c>
      <c r="L155" xml:space="preserve">
        <f xml:space="preserve">Table_246[[#This Row],[Valor da 
venda]]-Table_246[[#This Row],[Valor gasto]]</f>
        <v>0</v>
      </c>
      <c r="M155" t="str">
        <v>Transferido</v>
      </c>
    </row>
    <row r="156" xml:space="preserve">
      <c r="A156">
        <f>IF(Table_246[[#This Row],[Data]]="","",MONTH(Table_246[[#This Row],[Data]]))</f>
        <v>2</v>
      </c>
      <c r="B156">
        <v>46076</v>
      </c>
      <c r="C156" t="str">
        <v>Jogo Ps2 tiktok</v>
      </c>
      <c r="D156">
        <v>1</v>
      </c>
      <c r="E156" t="str">
        <v>582767102684267825</v>
      </c>
      <c r="F156" t="str">
        <v>Tiktok</v>
      </c>
      <c r="G156">
        <f>IFERROR(VLOOKUP(C156,PROD!$A$2:$E$1204,5,0),"0")</f>
        <v>0.7</v>
      </c>
      <c r="H156" xml:space="preserve">
        <f xml:space="preserve">Table_246[[#This Row],[QT]]*Table_246[[#This Row],[Custo 
Un]]</f>
        <v>0.7</v>
      </c>
      <c r="I156">
        <v>9.2</v>
      </c>
      <c r="J156">
        <f>I156*D156</f>
        <v>9.2</v>
      </c>
      <c r="K156">
        <f>I156*D156</f>
        <v>9.2</v>
      </c>
      <c r="L156" xml:space="preserve">
        <f xml:space="preserve">Table_246[[#This Row],[Valor da 
venda]]-Table_246[[#This Row],[Valor gasto]]</f>
        <v>8.5</v>
      </c>
      <c r="M156" t="str">
        <v>Transferido</v>
      </c>
    </row>
    <row r="157" xml:space="preserve">
      <c r="A157">
        <f>IF(Table_246[[#This Row],[Data]]="","",MONTH(Table_246[[#This Row],[Data]]))</f>
        <v>2</v>
      </c>
      <c r="B157">
        <v>46076</v>
      </c>
      <c r="C157" t="str">
        <v>Jogo Ps2 Shopee</v>
      </c>
      <c r="D157">
        <v>1</v>
      </c>
      <c r="E157" t="str">
        <v>260224HATE1P51</v>
      </c>
      <c r="F157" t="str">
        <v>Shopee</v>
      </c>
      <c r="G157">
        <f>IFERROR(VLOOKUP(C157,PROD!$A$2:$E$1204,5,0),"0")</f>
        <v>0.7</v>
      </c>
      <c r="H157" xml:space="preserve">
        <f xml:space="preserve">Table_246[[#This Row],[QT]]*Table_246[[#This Row],[Custo 
Un]]</f>
        <v>0.7</v>
      </c>
      <c r="I157">
        <v>5.5</v>
      </c>
      <c r="J157">
        <f>I157*D157</f>
        <v>5.5</v>
      </c>
      <c r="K157">
        <f>I157*D157</f>
        <v>5.5</v>
      </c>
      <c r="L157" xml:space="preserve">
        <f xml:space="preserve">Table_246[[#This Row],[Valor da 
venda]]-Table_246[[#This Row],[Valor gasto]]</f>
        <v>4.8</v>
      </c>
      <c r="M157" t="str">
        <v>Transferido</v>
      </c>
    </row>
    <row r="158" xml:space="preserve">
      <c r="A158">
        <f>IF(Table_246[[#This Row],[Data]]="","",MONTH(Table_246[[#This Row],[Data]]))</f>
        <v>2</v>
      </c>
      <c r="B158">
        <v>46077</v>
      </c>
      <c r="C158" t="str">
        <v xml:space="preserve">Lanterna </v>
      </c>
      <c r="D158">
        <v>1</v>
      </c>
      <c r="E158" t="str">
        <v>relogio</v>
      </c>
      <c r="F158" t="str">
        <v>Fisica</v>
      </c>
      <c r="G158">
        <f>IFERROR(VLOOKUP(C158,PROD!$A$2:$E$1204,5,0),"0")</f>
        <v>0</v>
      </c>
      <c r="H158" xml:space="preserve">
        <f xml:space="preserve">Table_246[[#This Row],[QT]]*Table_246[[#This Row],[Custo 
Un]]</f>
        <v>0</v>
      </c>
      <c r="I158">
        <v>10</v>
      </c>
      <c r="J158">
        <f>I158*D158</f>
        <v>10</v>
      </c>
      <c r="K158">
        <f>I158*D158</f>
        <v>10</v>
      </c>
      <c r="L158" xml:space="preserve">
        <f xml:space="preserve">Table_246[[#This Row],[Valor da 
venda]]-Table_246[[#This Row],[Valor gasto]]</f>
        <v>10</v>
      </c>
      <c r="M158" t="str">
        <v>Transferido</v>
      </c>
    </row>
    <row r="159" xml:space="preserve">
      <c r="A159">
        <f>IF(Table_246[[#This Row],[Data]]="","",MONTH(Table_246[[#This Row],[Data]]))</f>
        <v>2</v>
      </c>
      <c r="B159">
        <v>46078</v>
      </c>
      <c r="C159" t="str">
        <v>Jogo Ps2 tiktok</v>
      </c>
      <c r="D159">
        <v>4</v>
      </c>
      <c r="E159" t="str">
        <v>582832973697222108</v>
      </c>
      <c r="F159" t="str">
        <v>Tiktok</v>
      </c>
      <c r="G159">
        <f>IFERROR(VLOOKUP(C159,PROD!$A$2:$E$1204,5,0),"0")</f>
        <v>0.7</v>
      </c>
      <c r="H159" xml:space="preserve">
        <f xml:space="preserve">Table_246[[#This Row],[QT]]*Table_246[[#This Row],[Custo 
Un]]</f>
        <v>2.8</v>
      </c>
      <c r="I159">
        <v>5</v>
      </c>
      <c r="J159">
        <f>I159*D159</f>
        <v>20</v>
      </c>
      <c r="K159">
        <f>I159*D159</f>
        <v>20</v>
      </c>
      <c r="L159" xml:space="preserve">
        <f xml:space="preserve">Table_246[[#This Row],[Valor da 
venda]]-Table_246[[#This Row],[Valor gasto]]</f>
        <v>17.2</v>
      </c>
      <c r="M159" t="str">
        <v>Transferido</v>
      </c>
    </row>
    <row r="160" xml:space="preserve">
      <c r="A160">
        <f>IF(Table_246[[#This Row],[Data]]="","",MONTH(Table_246[[#This Row],[Data]]))</f>
        <v>2</v>
      </c>
      <c r="B160">
        <v>46078</v>
      </c>
      <c r="C160" t="str">
        <v>Jogo Ps2 tiktok</v>
      </c>
      <c r="D160">
        <v>1</v>
      </c>
      <c r="E160" t="str">
        <v>582802201370330561</v>
      </c>
      <c r="F160" t="str">
        <v>Tiktok</v>
      </c>
      <c r="G160">
        <f>IFERROR(VLOOKUP(C160,PROD!$A$2:$E$1204,5,0),"0")</f>
        <v>0.7</v>
      </c>
      <c r="H160" xml:space="preserve">
        <f xml:space="preserve">Table_246[[#This Row],[QT]]*Table_246[[#This Row],[Custo 
Un]]</f>
        <v>0.7</v>
      </c>
      <c r="I160">
        <v>9.2</v>
      </c>
      <c r="J160">
        <f>I160*D160</f>
        <v>9.2</v>
      </c>
      <c r="K160">
        <f>I160*D160</f>
        <v>9.2</v>
      </c>
      <c r="L160" xml:space="preserve">
        <f xml:space="preserve">Table_246[[#This Row],[Valor da 
venda]]-Table_246[[#This Row],[Valor gasto]]</f>
        <v>8.5</v>
      </c>
      <c r="M160" t="str">
        <v>Transferido</v>
      </c>
    </row>
    <row r="161" xml:space="preserve">
      <c r="A161">
        <f>IF(Table_246[[#This Row],[Data]]="","",MONTH(Table_246[[#This Row],[Data]]))</f>
        <v>2</v>
      </c>
      <c r="B161">
        <v>46079</v>
      </c>
      <c r="C161" t="str">
        <v>cabo hdmi</v>
      </c>
      <c r="D161">
        <v>1</v>
      </c>
      <c r="E161" t="str">
        <v>cliente ps2</v>
      </c>
      <c r="F161" t="str">
        <v>Fisica</v>
      </c>
      <c r="G161" t="str">
        <f>IFERROR(VLOOKUP(C161,PROD!$A$2:$E$1204,5,0),"0")</f>
        <v>0</v>
      </c>
      <c r="H161" xml:space="preserve">
        <f xml:space="preserve">Table_246[[#This Row],[QT]]*Table_246[[#This Row],[Custo 
Un]]</f>
        <v>0</v>
      </c>
      <c r="I161">
        <v>15</v>
      </c>
      <c r="J161">
        <f>I161*D161</f>
        <v>15</v>
      </c>
      <c r="K161">
        <f>I161*D161</f>
        <v>15</v>
      </c>
      <c r="L161" xml:space="preserve">
        <f xml:space="preserve">Table_246[[#This Row],[Valor da 
venda]]-Table_246[[#This Row],[Valor gasto]]</f>
        <v>15</v>
      </c>
      <c r="M161" t="str">
        <v>Transferido</v>
      </c>
    </row>
    <row r="162" xml:space="preserve">
      <c r="A162">
        <f>IF(Table_246[[#This Row],[Data]]="","",MONTH(Table_246[[#This Row],[Data]]))</f>
        <v>2</v>
      </c>
      <c r="B162">
        <v>46079</v>
      </c>
      <c r="C162" t="str">
        <v>ps2</v>
      </c>
      <c r="D162">
        <v>1</v>
      </c>
      <c r="E162" t="str">
        <v>cliente ps2</v>
      </c>
      <c r="F162" t="str">
        <v>Fisica</v>
      </c>
      <c r="G162" t="str">
        <f>IFERROR(VLOOKUP(C162,PROD!$A$2:$E$1204,5,0),"0")</f>
        <v>0</v>
      </c>
      <c r="H162" xml:space="preserve">
        <f xml:space="preserve">Table_246[[#This Row],[QT]]*Table_246[[#This Row],[Custo 
Un]]</f>
        <v>0</v>
      </c>
      <c r="I162">
        <v>25</v>
      </c>
      <c r="J162">
        <f>I162*D162</f>
        <v>25</v>
      </c>
      <c r="K162">
        <f>I162*D162</f>
        <v>25</v>
      </c>
      <c r="L162" xml:space="preserve">
        <f xml:space="preserve">Table_246[[#This Row],[Valor da 
venda]]-Table_246[[#This Row],[Valor gasto]]</f>
        <v>25</v>
      </c>
      <c r="M162" t="str">
        <v>Transferido</v>
      </c>
    </row>
    <row r="163" xml:space="preserve">
      <c r="A163">
        <f>IF(Table_246[[#This Row],[Data]]="","",MONTH(Table_246[[#This Row],[Data]]))</f>
        <v>2</v>
      </c>
      <c r="B163">
        <v>46079</v>
      </c>
      <c r="C163" t="str">
        <v>adptador hdmi ps2</v>
      </c>
      <c r="D163">
        <v>1</v>
      </c>
      <c r="E163" t="str">
        <v>cliente ps2</v>
      </c>
      <c r="F163" t="str">
        <v>Fisica</v>
      </c>
      <c r="G163">
        <v>20</v>
      </c>
      <c r="H163" xml:space="preserve">
        <f xml:space="preserve">Table_246[[#This Row],[QT]]*Table_246[[#This Row],[Custo 
Un]]</f>
        <v>20</v>
      </c>
      <c r="I163">
        <v>30</v>
      </c>
      <c r="J163">
        <f>I163*D163</f>
        <v>30</v>
      </c>
      <c r="K163">
        <f>I163*D163</f>
        <v>30</v>
      </c>
      <c r="L163" xml:space="preserve">
        <f xml:space="preserve">Table_246[[#This Row],[Valor da 
venda]]-Table_246[[#This Row],[Valor gasto]]</f>
        <v>10</v>
      </c>
      <c r="M163" t="str">
        <v>Transferido</v>
      </c>
    </row>
    <row r="164" xml:space="preserve">
      <c r="A164">
        <f>IF(Table_246[[#This Row],[Data]]="","",MONTH(Table_246[[#This Row],[Data]]))</f>
        <v>2</v>
      </c>
      <c r="B164">
        <v>46079</v>
      </c>
      <c r="C164" t="str">
        <v>controle ps2</v>
      </c>
      <c r="D164">
        <v>1</v>
      </c>
      <c r="E164" t="str">
        <v>cliente ps2</v>
      </c>
      <c r="F164" t="str">
        <v>Fisica</v>
      </c>
      <c r="G164">
        <v>10</v>
      </c>
      <c r="H164" xml:space="preserve">
        <f xml:space="preserve">Table_246[[#This Row],[QT]]*Table_246[[#This Row],[Custo 
Un]]</f>
        <v>10</v>
      </c>
      <c r="I164">
        <v>15</v>
      </c>
      <c r="J164">
        <f>I164*D164</f>
        <v>15</v>
      </c>
      <c r="K164">
        <f>I164*D164</f>
        <v>15</v>
      </c>
      <c r="L164" xml:space="preserve">
        <f xml:space="preserve">Table_246[[#This Row],[Valor da 
venda]]-Table_246[[#This Row],[Valor gasto]]</f>
        <v>5</v>
      </c>
      <c r="M164" t="str">
        <v>Transferido</v>
      </c>
    </row>
    <row r="165" xml:space="preserve">
      <c r="A165">
        <f>IF(Table_246[[#This Row],[Data]]="","",MONTH(Table_246[[#This Row],[Data]]))</f>
        <v>3</v>
      </c>
      <c r="B165">
        <v>46083</v>
      </c>
      <c r="C165" t="str">
        <v>mouse pad</v>
      </c>
      <c r="D165">
        <v>1</v>
      </c>
      <c r="E165" t="str">
        <v>aleatorio</v>
      </c>
      <c r="F165" t="str">
        <v>Fisica</v>
      </c>
      <c r="G165">
        <v>5</v>
      </c>
      <c r="H165" xml:space="preserve">
        <f xml:space="preserve">Table_246[[#This Row],[QT]]*Table_246[[#This Row],[Custo 
Un]]</f>
        <v>5</v>
      </c>
      <c r="I165">
        <v>10</v>
      </c>
      <c r="J165">
        <f>I165*D165</f>
        <v>10</v>
      </c>
      <c r="K165">
        <f>I165*D165</f>
        <v>10</v>
      </c>
      <c r="L165" xml:space="preserve">
        <f xml:space="preserve">Table_246[[#This Row],[Valor da 
venda]]-Table_246[[#This Row],[Valor gasto]]</f>
        <v>5</v>
      </c>
      <c r="M165" t="str">
        <v>Transferido</v>
      </c>
    </row>
    <row r="166" xml:space="preserve">
      <c r="A166">
        <f>IF(Table_246[[#This Row],[Data]]="","",MONTH(Table_246[[#This Row],[Data]]))</f>
        <v>3</v>
      </c>
      <c r="B166">
        <v>46083</v>
      </c>
      <c r="C166" t="str">
        <v>computador</v>
      </c>
      <c r="D166">
        <v>1</v>
      </c>
      <c r="E166" t="str">
        <v>aleatorio</v>
      </c>
      <c r="F166" t="str">
        <v>Fisica</v>
      </c>
      <c r="G166" t="str">
        <f>IFERROR(VLOOKUP(C166,PROD!$A$2:$E$1204,5,0),"0")</f>
        <v>0</v>
      </c>
      <c r="H166" xml:space="preserve">
        <f xml:space="preserve">Table_246[[#This Row],[QT]]*Table_246[[#This Row],[Custo 
Un]]</f>
        <v>0</v>
      </c>
      <c r="I166">
        <v>25</v>
      </c>
      <c r="J166">
        <f>I166*D166</f>
        <v>25</v>
      </c>
      <c r="K166">
        <f>I166*D166</f>
        <v>25</v>
      </c>
      <c r="L166" xml:space="preserve">
        <f xml:space="preserve">Table_246[[#This Row],[Valor da 
venda]]-Table_246[[#This Row],[Valor gasto]]</f>
        <v>25</v>
      </c>
      <c r="M166" t="str">
        <v>Transferido</v>
      </c>
    </row>
    <row r="167" xml:space="preserve">
      <c r="A167">
        <f>IF(Table_246[[#This Row],[Data]]="","",MONTH(Table_246[[#This Row],[Data]]))</f>
        <v>3</v>
      </c>
      <c r="B167">
        <v>46084</v>
      </c>
      <c r="C167" t="str">
        <v>computador 1 in all lenovo</v>
      </c>
      <c r="D167">
        <v>1</v>
      </c>
      <c r="E167" t="str">
        <v>paulinha</v>
      </c>
      <c r="F167" t="str">
        <v>Fisica</v>
      </c>
      <c r="G167">
        <v>400</v>
      </c>
      <c r="H167" xml:space="preserve">
        <f xml:space="preserve">Table_246[[#This Row],[QT]]*Table_246[[#This Row],[Custo 
Un]]</f>
        <v>400</v>
      </c>
      <c r="I167">
        <v>600</v>
      </c>
      <c r="J167">
        <f>I167*D167</f>
        <v>600</v>
      </c>
      <c r="K167">
        <f>I167*D167</f>
        <v>600</v>
      </c>
      <c r="L167" xml:space="preserve">
        <f xml:space="preserve">Table_246[[#This Row],[Valor da 
venda]]-Table_246[[#This Row],[Valor gasto]]</f>
        <v>200</v>
      </c>
      <c r="M167" t="str">
        <v>aguardando</v>
      </c>
    </row>
    <row r="168" xml:space="preserve">
      <c r="A168">
        <f>IF(Table_246[[#This Row],[Data]]="","",MONTH(Table_246[[#This Row],[Data]]))</f>
        <v>3</v>
      </c>
      <c r="B168">
        <v>46084</v>
      </c>
      <c r="C168" t="str">
        <v>estensao 10m</v>
      </c>
      <c r="D168">
        <v>1</v>
      </c>
      <c r="E168" t="str">
        <v>paulinha</v>
      </c>
      <c r="F168" t="str">
        <v>Fisica</v>
      </c>
      <c r="G168">
        <v>15</v>
      </c>
      <c r="H168" xml:space="preserve">
        <f xml:space="preserve">Table_246[[#This Row],[QT]]*Table_246[[#This Row],[Custo 
Un]]</f>
        <v>15</v>
      </c>
      <c r="I168">
        <v>30</v>
      </c>
      <c r="J168">
        <f>I168*D168</f>
        <v>30</v>
      </c>
      <c r="K168">
        <f>I168*D168</f>
        <v>30</v>
      </c>
      <c r="L168" xml:space="preserve">
        <f xml:space="preserve">Table_246[[#This Row],[Valor da 
venda]]-Table_246[[#This Row],[Valor gasto]]</f>
        <v>15</v>
      </c>
      <c r="M168" t="str">
        <v>aguardando</v>
      </c>
    </row>
    <row r="169" xml:space="preserve">
      <c r="A169">
        <f>IF(Table_246[[#This Row],[Data]]="","",MONTH(Table_246[[#This Row],[Data]]))</f>
        <v>3</v>
      </c>
      <c r="B169">
        <v>46084</v>
      </c>
      <c r="C169" t="str">
        <v>cabo de força 2 pinos</v>
      </c>
      <c r="D169">
        <v>1</v>
      </c>
      <c r="E169" t="str">
        <v>aleatorio</v>
      </c>
      <c r="F169" t="str">
        <v>Fisica</v>
      </c>
      <c r="G169">
        <v>5</v>
      </c>
      <c r="H169" xml:space="preserve">
        <f xml:space="preserve">Table_246[[#This Row],[QT]]*Table_246[[#This Row],[Custo 
Un]]</f>
        <v>5</v>
      </c>
      <c r="I169">
        <v>15</v>
      </c>
      <c r="J169">
        <f>I169*D169</f>
        <v>15</v>
      </c>
      <c r="K169">
        <f>I169*D169</f>
        <v>15</v>
      </c>
      <c r="L169" xml:space="preserve">
        <f xml:space="preserve">Table_246[[#This Row],[Valor da 
venda]]-Table_246[[#This Row],[Valor gasto]]</f>
        <v>10</v>
      </c>
      <c r="M169" t="str">
        <v>Transferido</v>
      </c>
    </row>
    <row r="170" xml:space="preserve">
      <c r="A170">
        <f>IF(Table_246[[#This Row],[Data]]="","",MONTH(Table_246[[#This Row],[Data]]))</f>
        <v>3</v>
      </c>
      <c r="B170">
        <v>46084</v>
      </c>
      <c r="C170" t="str">
        <v>camera dupla</v>
      </c>
      <c r="D170">
        <v>2</v>
      </c>
      <c r="E170" t="str">
        <v>patricia</v>
      </c>
      <c r="F170" t="str">
        <v>Fisica</v>
      </c>
      <c r="G170">
        <v>140</v>
      </c>
      <c r="H170" xml:space="preserve">
        <f xml:space="preserve">Table_246[[#This Row],[QT]]*Table_246[[#This Row],[Custo 
Un]]</f>
        <v>280</v>
      </c>
      <c r="I170">
        <v>200</v>
      </c>
      <c r="J170">
        <f>I170*D170</f>
        <v>400</v>
      </c>
      <c r="K170">
        <f>I170*D170</f>
        <v>400</v>
      </c>
      <c r="L170" xml:space="preserve">
        <f xml:space="preserve">Table_246[[#This Row],[Valor da 
venda]]-Table_246[[#This Row],[Valor gasto]]</f>
        <v>120</v>
      </c>
      <c r="M170" t="str">
        <v>Transferido</v>
      </c>
    </row>
    <row r="171" xml:space="preserve">
      <c r="A171">
        <f>IF(Table_246[[#This Row],[Data]]="","",MONTH(Table_246[[#This Row],[Data]]))</f>
        <v>3</v>
      </c>
      <c r="B171">
        <v>46084</v>
      </c>
      <c r="C171" t="str">
        <v>camera simples</v>
      </c>
      <c r="D171">
        <v>1</v>
      </c>
      <c r="E171" t="str">
        <v>patricia</v>
      </c>
      <c r="F171" t="str">
        <v>Fisica</v>
      </c>
      <c r="G171">
        <v>90</v>
      </c>
      <c r="H171" xml:space="preserve">
        <f xml:space="preserve">Table_246[[#This Row],[QT]]*Table_246[[#This Row],[Custo 
Un]]</f>
        <v>90</v>
      </c>
      <c r="I171">
        <v>150</v>
      </c>
      <c r="J171">
        <f>I171*D171</f>
        <v>150</v>
      </c>
      <c r="K171">
        <f>I171*D171</f>
        <v>150</v>
      </c>
      <c r="L171" xml:space="preserve">
        <f xml:space="preserve">Table_246[[#This Row],[Valor da 
venda]]-Table_246[[#This Row],[Valor gasto]]</f>
        <v>60</v>
      </c>
      <c r="M171" t="str">
        <v>Transferido</v>
      </c>
    </row>
    <row r="172" xml:space="preserve">
      <c r="A172">
        <f>IF(Table_246[[#This Row],[Data]]="","",MONTH(Table_246[[#This Row],[Data]]))</f>
        <v>3</v>
      </c>
      <c r="B172">
        <v>46084</v>
      </c>
      <c r="C172" t="str">
        <v>Cartao de memoria 64gb</v>
      </c>
      <c r="D172">
        <v>3</v>
      </c>
      <c r="E172" t="str">
        <v>patricia</v>
      </c>
      <c r="F172" t="str">
        <v>Fisica</v>
      </c>
      <c r="G172">
        <v>45</v>
      </c>
      <c r="H172" xml:space="preserve">
        <f xml:space="preserve">Table_246[[#This Row],[QT]]*Table_246[[#This Row],[Custo 
Un]]</f>
        <v>135</v>
      </c>
      <c r="I172">
        <v>55</v>
      </c>
      <c r="J172">
        <f>I172*D172</f>
        <v>165</v>
      </c>
      <c r="K172">
        <f>I172*D172</f>
        <v>165</v>
      </c>
      <c r="L172" xml:space="preserve">
        <f xml:space="preserve">Table_246[[#This Row],[Valor da 
venda]]-Table_246[[#This Row],[Valor gasto]]</f>
        <v>30</v>
      </c>
      <c r="M172" t="str">
        <v>Transferido</v>
      </c>
    </row>
    <row r="173" xml:space="preserve">
      <c r="A173">
        <f>IF(Table_246[[#This Row],[Data]]="","",MONTH(Table_246[[#This Row],[Data]]))</f>
        <v>3</v>
      </c>
      <c r="B173">
        <v>46085</v>
      </c>
      <c r="C173" t="str">
        <v>brinquedo aviao</v>
      </c>
      <c r="D173">
        <v>1</v>
      </c>
      <c r="E173" t="str">
        <v>aleatorio</v>
      </c>
      <c r="F173" t="str">
        <v>Fisica</v>
      </c>
      <c r="G173" t="str">
        <f>IFERROR(VLOOKUP(C173,PROD!$A$2:$E$1204,5,0),"0")</f>
        <v>0</v>
      </c>
      <c r="H173" xml:space="preserve">
        <f xml:space="preserve">Table_246[[#This Row],[QT]]*Table_246[[#This Row],[Custo 
Un]]</f>
        <v>0</v>
      </c>
      <c r="I173">
        <v>8</v>
      </c>
      <c r="J173">
        <f>I173*D173</f>
        <v>8</v>
      </c>
      <c r="K173">
        <f>I173*D173</f>
        <v>8</v>
      </c>
      <c r="L173" xml:space="preserve">
        <f xml:space="preserve">Table_246[[#This Row],[Valor da 
venda]]-Table_246[[#This Row],[Valor gasto]]</f>
        <v>8</v>
      </c>
      <c r="M173" t="str">
        <v>Transferido</v>
      </c>
    </row>
    <row r="174" xml:space="preserve">
      <c r="A174">
        <f>IF(Table_246[[#This Row],[Data]]="","",MONTH(Table_246[[#This Row],[Data]]))</f>
        <v>3</v>
      </c>
      <c r="B174">
        <v>46087</v>
      </c>
      <c r="C174" t="str">
        <v>Impressao Preta</v>
      </c>
      <c r="D174">
        <v>1</v>
      </c>
      <c r="E174" t="str">
        <v>aleatorio</v>
      </c>
      <c r="F174" t="str">
        <v>Fisica</v>
      </c>
      <c r="G174">
        <f>IFERROR(VLOOKUP(C174,PROD!$A$2:$E$1204,5,0),"0")</f>
        <v>0.07</v>
      </c>
      <c r="H174" xml:space="preserve">
        <f xml:space="preserve">Table_246[[#This Row],[QT]]*Table_246[[#This Row],[Custo 
Un]]</f>
        <v>0.07</v>
      </c>
      <c r="I174">
        <v>1</v>
      </c>
      <c r="J174">
        <f>I174*D174</f>
        <v>1</v>
      </c>
      <c r="K174">
        <f>I174*D174</f>
        <v>1</v>
      </c>
      <c r="L174" xml:space="preserve">
        <f xml:space="preserve">Table_246[[#This Row],[Valor da 
venda]]-Table_246[[#This Row],[Valor gasto]]</f>
        <v>0.9299999999999999</v>
      </c>
      <c r="M174" t="str">
        <v>Transferido</v>
      </c>
    </row>
    <row r="175" xml:space="preserve">
      <c r="A175">
        <f>IF(Table_246[[#This Row],[Data]]="","",MONTH(Table_246[[#This Row],[Data]]))</f>
        <v>3</v>
      </c>
      <c r="B175">
        <v>46087</v>
      </c>
      <c r="C175" t="str">
        <v>hd 750gb</v>
      </c>
      <c r="D175">
        <v>1</v>
      </c>
      <c r="E175" t="str">
        <v>paulinho</v>
      </c>
      <c r="F175" t="str">
        <v>Fisica</v>
      </c>
      <c r="G175" t="str">
        <f>IFERROR(VLOOKUP(C175,PROD!$A$2:$E$1204,5,0),"0")</f>
        <v>0</v>
      </c>
      <c r="H175" xml:space="preserve">
        <f xml:space="preserve">Table_246[[#This Row],[QT]]*Table_246[[#This Row],[Custo 
Un]]</f>
        <v>0</v>
      </c>
      <c r="I175">
        <v>80</v>
      </c>
      <c r="J175">
        <f>I175*D175</f>
        <v>80</v>
      </c>
      <c r="K175">
        <f>I175*D175</f>
        <v>80</v>
      </c>
      <c r="L175" xml:space="preserve">
        <f xml:space="preserve">Table_246[[#This Row],[Valor da 
venda]]-Table_246[[#This Row],[Valor gasto]]</f>
        <v>80</v>
      </c>
      <c r="M175" t="str">
        <v>Transferido</v>
      </c>
    </row>
    <row r="176" xml:space="preserve">
      <c r="A176">
        <f>IF(Table_246[[#This Row],[Data]]="","",MONTH(Table_246[[#This Row],[Data]]))</f>
        <v>3</v>
      </c>
      <c r="B176">
        <v>46088</v>
      </c>
      <c r="C176" t="str">
        <v xml:space="preserve">titwwer </v>
      </c>
      <c r="D176">
        <v>1</v>
      </c>
      <c r="E176" t="str">
        <v>olx</v>
      </c>
      <c r="F176" t="str">
        <v>olx</v>
      </c>
      <c r="G176" t="str">
        <f>IFERROR(VLOOKUP(C176,PROD!$A$2:$E$1204,5,0),"0")</f>
        <v>0</v>
      </c>
      <c r="H176" xml:space="preserve">
        <f xml:space="preserve">Table_246[[#This Row],[QT]]*Table_246[[#This Row],[Custo 
Un]]</f>
        <v>0</v>
      </c>
      <c r="I176">
        <v>150</v>
      </c>
      <c r="J176">
        <f>I176*D176</f>
        <v>150</v>
      </c>
      <c r="K176">
        <f>I176*D176</f>
        <v>150</v>
      </c>
      <c r="L176" xml:space="preserve">
        <f xml:space="preserve">Table_246[[#This Row],[Valor da 
venda]]-Table_246[[#This Row],[Valor gasto]]</f>
        <v>150</v>
      </c>
      <c r="M176" t="str">
        <v>Transferido</v>
      </c>
    </row>
    <row r="177" xml:space="preserve">
      <c r="A177">
        <f>IF(Table_246[[#This Row],[Data]]="","",MONTH(Table_246[[#This Row],[Data]]))</f>
        <v>3</v>
      </c>
      <c r="B177">
        <v>46088</v>
      </c>
      <c r="C177" t="str">
        <v>Carregador Completo Iphone 20W</v>
      </c>
      <c r="D177">
        <v>1</v>
      </c>
      <c r="E177" t="str">
        <v>elza</v>
      </c>
      <c r="F177" t="str">
        <v>Fisica</v>
      </c>
      <c r="G177">
        <f>IFERROR(VLOOKUP(C177,PROD!$A$2:$E$1204,5,0),"0")</f>
        <v>15</v>
      </c>
      <c r="H177" xml:space="preserve">
        <f xml:space="preserve">Table_246[[#This Row],[QT]]*Table_246[[#This Row],[Custo 
Un]]</f>
        <v>15</v>
      </c>
      <c r="I177">
        <v>50</v>
      </c>
      <c r="J177">
        <f>I177*D177</f>
        <v>50</v>
      </c>
      <c r="K177">
        <f>I177*D177</f>
        <v>50</v>
      </c>
      <c r="L177" xml:space="preserve">
        <f xml:space="preserve">Table_246[[#This Row],[Valor da 
venda]]-Table_246[[#This Row],[Valor gasto]]</f>
        <v>35</v>
      </c>
      <c r="M177" t="str">
        <v>Transferido</v>
      </c>
    </row>
    <row r="178" xml:space="preserve">
      <c r="A178">
        <f>IF(Table_246[[#This Row],[Data]]="","",MONTH(Table_246[[#This Row],[Data]]))</f>
        <v>3</v>
      </c>
      <c r="B178">
        <v>46088</v>
      </c>
      <c r="C178" t="str">
        <v>Jogo Ps2 tiktok</v>
      </c>
      <c r="D178">
        <v>1</v>
      </c>
      <c r="E178" t="str">
        <v>582949664542655793</v>
      </c>
      <c r="F178" t="str">
        <v>Tiktok</v>
      </c>
      <c r="G178">
        <f>IFERROR(VLOOKUP(C178,PROD!$A$2:$E$1204,5,0),"0")</f>
        <v>0.7</v>
      </c>
      <c r="H178" xml:space="preserve">
        <f xml:space="preserve">Table_246[[#This Row],[QT]]*Table_246[[#This Row],[Custo 
Un]]</f>
        <v>0.7</v>
      </c>
      <c r="I178">
        <v>8.99</v>
      </c>
      <c r="J178">
        <f>I178*D178</f>
        <v>8.99</v>
      </c>
      <c r="K178">
        <f>I178*D178</f>
        <v>8.99</v>
      </c>
      <c r="L178" xml:space="preserve">
        <f xml:space="preserve">Table_246[[#This Row],[Valor da 
venda]]-Table_246[[#This Row],[Valor gasto]]</f>
        <v>8.290000000000001</v>
      </c>
      <c r="M178" t="str">
        <v>Transferido</v>
      </c>
    </row>
    <row r="179" xml:space="preserve">
      <c r="A179">
        <f>IF(Table_246[[#This Row],[Data]]="","",MONTH(Table_246[[#This Row],[Data]]))</f>
        <v>3</v>
      </c>
      <c r="B179">
        <v>46088</v>
      </c>
      <c r="C179" t="str">
        <v>Jogo Ps2 tiktok</v>
      </c>
      <c r="D179">
        <v>2</v>
      </c>
      <c r="E179" t="str">
        <v>582969363430213371</v>
      </c>
      <c r="F179" t="str">
        <v>Tiktok</v>
      </c>
      <c r="G179">
        <f>IFERROR(VLOOKUP(C179,PROD!$A$2:$E$1204,5,0),"0")</f>
        <v>0.7</v>
      </c>
      <c r="H179" xml:space="preserve">
        <f xml:space="preserve">Table_246[[#This Row],[QT]]*Table_246[[#This Row],[Custo 
Un]]</f>
        <v>1.4</v>
      </c>
      <c r="I179">
        <v>8.99</v>
      </c>
      <c r="J179">
        <f>I179*D179</f>
        <v>17.98</v>
      </c>
      <c r="K179">
        <f>I179*D179</f>
        <v>17.98</v>
      </c>
      <c r="L179" xml:space="preserve">
        <f xml:space="preserve">Table_246[[#This Row],[Valor da 
venda]]-Table_246[[#This Row],[Valor gasto]]</f>
        <v>16.580000000000002</v>
      </c>
      <c r="M179" t="str">
        <v>Transferido</v>
      </c>
    </row>
    <row r="180" xml:space="preserve">
      <c r="A180">
        <f>IF(Table_246[[#This Row],[Data]]="","",MONTH(Table_246[[#This Row],[Data]]))</f>
        <v>3</v>
      </c>
      <c r="B180">
        <v>46091</v>
      </c>
      <c r="C180" t="str">
        <v>Pelicula 3D</v>
      </c>
      <c r="D180">
        <v>1</v>
      </c>
      <c r="E180" t="str">
        <v>aleatoria</v>
      </c>
      <c r="F180" t="str">
        <v>Fisica</v>
      </c>
      <c r="G180">
        <f>IFERROR(VLOOKUP(C180,PROD!$A$2:$E$1204,5,0),"0")</f>
        <v>3</v>
      </c>
      <c r="H180" xml:space="preserve">
        <f xml:space="preserve">Table_246[[#This Row],[QT]]*Table_246[[#This Row],[Custo 
Un]]</f>
        <v>3</v>
      </c>
      <c r="I180">
        <v>15</v>
      </c>
      <c r="J180">
        <f>I180*D180</f>
        <v>15</v>
      </c>
      <c r="K180">
        <f>I180*D180</f>
        <v>15</v>
      </c>
      <c r="L180" xml:space="preserve">
        <f xml:space="preserve">Table_246[[#This Row],[Valor da 
venda]]-Table_246[[#This Row],[Valor gasto]]</f>
        <v>12</v>
      </c>
      <c r="M180" t="str">
        <v>Transferido</v>
      </c>
    </row>
    <row r="181" xml:space="preserve">
      <c r="A181">
        <f>IF(Table_246[[#This Row],[Data]]="","",MONTH(Table_246[[#This Row],[Data]]))</f>
        <v>3</v>
      </c>
      <c r="B181">
        <v>46091</v>
      </c>
      <c r="C181" t="str">
        <v>cabo iphone 2m</v>
      </c>
      <c r="D181">
        <v>1</v>
      </c>
      <c r="E181" t="str">
        <v>aleatorio</v>
      </c>
      <c r="F181" t="str">
        <v>Fisica</v>
      </c>
      <c r="G181">
        <v>5</v>
      </c>
      <c r="H181" xml:space="preserve">
        <f xml:space="preserve">Table_246[[#This Row],[QT]]*Table_246[[#This Row],[Custo 
Un]]</f>
        <v>5</v>
      </c>
      <c r="I181">
        <v>15</v>
      </c>
      <c r="J181">
        <f>I181*D181</f>
        <v>15</v>
      </c>
      <c r="K181">
        <f>I181*D181</f>
        <v>15</v>
      </c>
      <c r="L181" xml:space="preserve">
        <f xml:space="preserve">Table_246[[#This Row],[Valor da 
venda]]-Table_246[[#This Row],[Valor gasto]]</f>
        <v>10</v>
      </c>
      <c r="M181" t="str">
        <v>Transferido</v>
      </c>
    </row>
    <row r="182" xml:space="preserve">
      <c r="A182">
        <f>IF(Table_246[[#This Row],[Data]]="","",MONTH(Table_246[[#This Row],[Data]]))</f>
        <v>3</v>
      </c>
      <c r="B182">
        <v>46092</v>
      </c>
      <c r="C182" t="str">
        <v>Serviço Aleatorio</v>
      </c>
      <c r="D182">
        <v>1</v>
      </c>
      <c r="E182" t="str">
        <v>aleatorio</v>
      </c>
      <c r="F182" t="str">
        <v>Fisica</v>
      </c>
      <c r="G182">
        <f>IFERROR(VLOOKUP(C182,PROD!$A$2:$E$1204,5,0),"0")</f>
        <v>0</v>
      </c>
      <c r="H182" xml:space="preserve">
        <f xml:space="preserve">Table_246[[#This Row],[QT]]*Table_246[[#This Row],[Custo 
Un]]</f>
        <v>0</v>
      </c>
      <c r="I182">
        <v>15</v>
      </c>
      <c r="J182">
        <f>I182*D182</f>
        <v>15</v>
      </c>
      <c r="K182">
        <f>I182*D182</f>
        <v>15</v>
      </c>
      <c r="L182" xml:space="preserve">
        <f xml:space="preserve">Table_246[[#This Row],[Valor da 
venda]]-Table_246[[#This Row],[Valor gasto]]</f>
        <v>15</v>
      </c>
      <c r="M182" t="str">
        <v>Transferido</v>
      </c>
    </row>
    <row r="183" xml:space="preserve">
      <c r="A183">
        <f>IF(Table_246[[#This Row],[Data]]="","",MONTH(Table_246[[#This Row],[Data]]))</f>
        <v>3</v>
      </c>
      <c r="B183">
        <v>46092</v>
      </c>
      <c r="C183" t="str">
        <v>Jogo Ps2 Shopee</v>
      </c>
      <c r="D183">
        <v>1</v>
      </c>
      <c r="E183" t="str">
        <v>2603143RH3G5SJ</v>
      </c>
      <c r="F183" t="str">
        <v>Shopee</v>
      </c>
      <c r="G183">
        <f>IFERROR(VLOOKUP(C183,PROD!$A$2:$E$1204,5,0),"0")</f>
        <v>0.7</v>
      </c>
      <c r="H183" xml:space="preserve">
        <f xml:space="preserve">Table_246[[#This Row],[QT]]*Table_246[[#This Row],[Custo 
Un]]</f>
        <v>0.7</v>
      </c>
      <c r="I183">
        <v>7.02</v>
      </c>
      <c r="J183">
        <f>I183*D183</f>
        <v>7.02</v>
      </c>
      <c r="K183">
        <f>I183*D183</f>
        <v>7.02</v>
      </c>
      <c r="L183" xml:space="preserve">
        <f xml:space="preserve">Table_246[[#This Row],[Valor da 
venda]]-Table_246[[#This Row],[Valor gasto]]</f>
        <v>6.319999999999999</v>
      </c>
      <c r="M183" t="str">
        <v>Transferido</v>
      </c>
    </row>
    <row r="184" xml:space="preserve">
      <c r="A184">
        <f>IF(Table_246[[#This Row],[Data]]="","",MONTH(Table_246[[#This Row],[Data]]))</f>
        <v>3</v>
      </c>
      <c r="B184">
        <v>46092</v>
      </c>
      <c r="C184" t="str">
        <v>Jogo Ps2 Shopee</v>
      </c>
      <c r="D184">
        <v>1</v>
      </c>
      <c r="E184" t="str">
        <v>260311SUCVJT5B</v>
      </c>
      <c r="F184" t="str">
        <v>Shopee</v>
      </c>
      <c r="G184">
        <f>IFERROR(VLOOKUP(C184,PROD!$A$2:$E$1204,5,0),"0")</f>
        <v>0.7</v>
      </c>
      <c r="H184" xml:space="preserve">
        <f xml:space="preserve">Table_246[[#This Row],[QT]]*Table_246[[#This Row],[Custo 
Un]]</f>
        <v>0.7</v>
      </c>
      <c r="I184">
        <v>5.5</v>
      </c>
      <c r="J184">
        <f>I184*D184</f>
        <v>5.5</v>
      </c>
      <c r="K184">
        <f>I184*D184</f>
        <v>5.5</v>
      </c>
      <c r="L184" xml:space="preserve">
        <f xml:space="preserve">Table_246[[#This Row],[Valor da 
venda]]-Table_246[[#This Row],[Valor gasto]]</f>
        <v>4.8</v>
      </c>
      <c r="M184" t="str">
        <v>Transferido</v>
      </c>
    </row>
    <row r="185" xml:space="preserve">
      <c r="A185">
        <f>IF(Table_246[[#This Row],[Data]]="","",MONTH(Table_246[[#This Row],[Data]]))</f>
        <v>3</v>
      </c>
      <c r="B185">
        <v>46093</v>
      </c>
      <c r="C185" t="str">
        <v>Jogo Ps2 Shopee</v>
      </c>
      <c r="D185">
        <v>1</v>
      </c>
      <c r="E185" t="str">
        <v>260312UJJBBAVE</v>
      </c>
      <c r="F185" t="str">
        <v>Shopee</v>
      </c>
      <c r="G185">
        <f>IFERROR(VLOOKUP(C185,PROD!$A$2:$E$1204,5,0),"0")</f>
        <v>0.7</v>
      </c>
      <c r="H185" xml:space="preserve">
        <f xml:space="preserve">Table_246[[#This Row],[QT]]*Table_246[[#This Row],[Custo 
Un]]</f>
        <v>0.7</v>
      </c>
      <c r="I185">
        <v>5.5</v>
      </c>
      <c r="J185">
        <f>I185*D185</f>
        <v>5.5</v>
      </c>
      <c r="K185">
        <f>I185*D185</f>
        <v>5.5</v>
      </c>
      <c r="L185" xml:space="preserve">
        <f xml:space="preserve">Table_246[[#This Row],[Valor da 
venda]]-Table_246[[#This Row],[Valor gasto]]</f>
        <v>4.8</v>
      </c>
      <c r="M185" t="str">
        <v>Transferido</v>
      </c>
    </row>
    <row r="186" xml:space="preserve">
      <c r="A186">
        <f>IF(Table_246[[#This Row],[Data]]="","",MONTH(Table_246[[#This Row],[Data]]))</f>
        <v>3</v>
      </c>
      <c r="B186">
        <v>46093</v>
      </c>
      <c r="C186" t="str">
        <v>Jogo Ps2 Shopee</v>
      </c>
      <c r="D186">
        <v>1</v>
      </c>
      <c r="E186" t="str">
        <v>260311SA40Y1F8</v>
      </c>
      <c r="F186" t="str">
        <v>Shopee</v>
      </c>
      <c r="G186">
        <f>IFERROR(VLOOKUP(C186,PROD!$A$2:$E$1204,5,0),"0")</f>
        <v>0.7</v>
      </c>
      <c r="H186" xml:space="preserve">
        <f xml:space="preserve">Table_246[[#This Row],[QT]]*Table_246[[#This Row],[Custo 
Un]]</f>
        <v>0.7</v>
      </c>
      <c r="I186">
        <v>5.5</v>
      </c>
      <c r="J186">
        <f>I186*D186</f>
        <v>5.5</v>
      </c>
      <c r="K186">
        <f>I186*D186</f>
        <v>5.5</v>
      </c>
      <c r="L186" xml:space="preserve">
        <f xml:space="preserve">Table_246[[#This Row],[Valor da 
venda]]-Table_246[[#This Row],[Valor gasto]]</f>
        <v>4.8</v>
      </c>
      <c r="M186" t="str">
        <v>Transferido</v>
      </c>
    </row>
    <row r="187" xml:space="preserve">
      <c r="A187">
        <f>IF(Table_246[[#This Row],[Data]]="","",MONTH(Table_246[[#This Row],[Data]]))</f>
        <v>3</v>
      </c>
      <c r="B187">
        <v>46093</v>
      </c>
      <c r="C187" t="str">
        <v>Jogo Ps2 Shopee</v>
      </c>
      <c r="D187">
        <v>1</v>
      </c>
      <c r="E187" t="str">
        <v>260311SNXJHKSB</v>
      </c>
      <c r="F187" t="str">
        <v>Shopee</v>
      </c>
      <c r="G187">
        <f>IFERROR(VLOOKUP(C187,PROD!$A$2:$E$1204,5,0),"0")</f>
        <v>0.7</v>
      </c>
      <c r="H187" xml:space="preserve">
        <f xml:space="preserve">Table_246[[#This Row],[QT]]*Table_246[[#This Row],[Custo 
Un]]</f>
        <v>0.7</v>
      </c>
      <c r="I187">
        <v>5.5</v>
      </c>
      <c r="J187">
        <f>I187*D187</f>
        <v>5.5</v>
      </c>
      <c r="K187">
        <f>I187*D187</f>
        <v>5.5</v>
      </c>
      <c r="L187" xml:space="preserve">
        <f xml:space="preserve">Table_246[[#This Row],[Valor da 
venda]]-Table_246[[#This Row],[Valor gasto]]</f>
        <v>4.8</v>
      </c>
      <c r="M187" t="str">
        <v>Transferido</v>
      </c>
    </row>
    <row r="188" xml:space="preserve">
      <c r="A188">
        <f>IF(Table_246[[#This Row],[Data]]="","",MONTH(Table_246[[#This Row],[Data]]))</f>
        <v>3</v>
      </c>
      <c r="B188">
        <v>46093</v>
      </c>
      <c r="C188" t="str">
        <v>Jogo Ps2 Shopee</v>
      </c>
      <c r="D188">
        <v>1</v>
      </c>
      <c r="E188" t="str">
        <v>260313103HV5F6</v>
      </c>
      <c r="F188" t="str">
        <v>Shopee</v>
      </c>
      <c r="G188">
        <f>IFERROR(VLOOKUP(C188,PROD!$A$2:$E$1204,5,0),"0")</f>
        <v>0.7</v>
      </c>
      <c r="H188" xml:space="preserve">
        <f xml:space="preserve">Table_246[[#This Row],[QT]]*Table_246[[#This Row],[Custo 
Un]]</f>
        <v>0.7</v>
      </c>
      <c r="I188">
        <v>5.5</v>
      </c>
      <c r="J188">
        <f>I188*D188</f>
        <v>5.5</v>
      </c>
      <c r="K188">
        <f>I188*D188</f>
        <v>5.5</v>
      </c>
      <c r="L188" xml:space="preserve">
        <f xml:space="preserve">Table_246[[#This Row],[Valor da 
venda]]-Table_246[[#This Row],[Valor gasto]]</f>
        <v>4.8</v>
      </c>
      <c r="M188" t="str">
        <v>Transferido</v>
      </c>
    </row>
    <row r="189" xml:space="preserve">
      <c r="A189">
        <f>IF(Table_246[[#This Row],[Data]]="","",MONTH(Table_246[[#This Row],[Data]]))</f>
        <v>3</v>
      </c>
      <c r="B189">
        <v>46093</v>
      </c>
      <c r="C189" t="str">
        <v>Jogo Ps2 Shopee</v>
      </c>
      <c r="D189">
        <v>1</v>
      </c>
      <c r="E189" t="str">
        <v>2603131G6CJM2Y</v>
      </c>
      <c r="F189" t="str">
        <v>Shopee</v>
      </c>
      <c r="G189">
        <f>IFERROR(VLOOKUP(C189,PROD!$A$2:$E$1204,5,0),"0")</f>
        <v>0.7</v>
      </c>
      <c r="H189" xml:space="preserve">
        <f xml:space="preserve">Table_246[[#This Row],[QT]]*Table_246[[#This Row],[Custo 
Un]]</f>
        <v>0.7</v>
      </c>
      <c r="I189">
        <v>5.5</v>
      </c>
      <c r="J189">
        <f>I189*D189</f>
        <v>5.5</v>
      </c>
      <c r="K189">
        <f>I189*D189</f>
        <v>5.5</v>
      </c>
      <c r="L189" xml:space="preserve">
        <f xml:space="preserve">Table_246[[#This Row],[Valor da 
venda]]-Table_246[[#This Row],[Valor gasto]]</f>
        <v>4.8</v>
      </c>
      <c r="M189" t="str">
        <v>Transferido</v>
      </c>
    </row>
    <row r="190" xml:space="preserve">
      <c r="A190">
        <f>IF(Table_246[[#This Row],[Data]]="","",MONTH(Table_246[[#This Row],[Data]]))</f>
        <v>3</v>
      </c>
      <c r="B190">
        <v>46094</v>
      </c>
      <c r="C190" t="str">
        <v>Jogo Ps2 Shopee</v>
      </c>
      <c r="D190">
        <v>1</v>
      </c>
      <c r="E190" t="str">
        <v>26031325T58KDX</v>
      </c>
      <c r="F190" t="str">
        <v>Shopee</v>
      </c>
      <c r="G190">
        <f>IFERROR(VLOOKUP(C190,PROD!$A$2:$E$1204,5,0),"0")</f>
        <v>0.7</v>
      </c>
      <c r="H190" xml:space="preserve">
        <f xml:space="preserve">Table_246[[#This Row],[QT]]*Table_246[[#This Row],[Custo 
Un]]</f>
        <v>0.7</v>
      </c>
      <c r="I190">
        <v>5.5</v>
      </c>
      <c r="J190">
        <f>I190*D190</f>
        <v>5.5</v>
      </c>
      <c r="K190">
        <f>I190*D190</f>
        <v>5.5</v>
      </c>
      <c r="L190" xml:space="preserve">
        <f xml:space="preserve">Table_246[[#This Row],[Valor da 
venda]]-Table_246[[#This Row],[Valor gasto]]</f>
        <v>4.8</v>
      </c>
      <c r="M190" t="str">
        <v>Transferido</v>
      </c>
    </row>
    <row r="191" xml:space="preserve">
      <c r="A191">
        <f>IF(Table_246[[#This Row],[Data]]="","",MONTH(Table_246[[#This Row],[Data]]))</f>
        <v>3</v>
      </c>
      <c r="B191">
        <v>46094</v>
      </c>
      <c r="C191" t="str">
        <v>Jogo Ps2 Shopee</v>
      </c>
      <c r="D191">
        <v>1</v>
      </c>
      <c r="E191" t="str">
        <v>2603143K853WWM</v>
      </c>
      <c r="F191" t="str">
        <v>Shopee</v>
      </c>
      <c r="G191">
        <f>IFERROR(VLOOKUP(C191,PROD!$A$2:$E$1204,5,0),"0")</f>
        <v>0.7</v>
      </c>
      <c r="H191" xml:space="preserve">
        <f xml:space="preserve">Table_246[[#This Row],[QT]]*Table_246[[#This Row],[Custo 
Un]]</f>
        <v>0.7</v>
      </c>
      <c r="I191">
        <v>5.5</v>
      </c>
      <c r="J191">
        <f>I191*D191</f>
        <v>5.5</v>
      </c>
      <c r="K191">
        <f>I191*D191</f>
        <v>5.5</v>
      </c>
      <c r="L191" xml:space="preserve">
        <f xml:space="preserve">Table_246[[#This Row],[Valor da 
venda]]-Table_246[[#This Row],[Valor gasto]]</f>
        <v>4.8</v>
      </c>
      <c r="M191" t="str">
        <v>Transferido</v>
      </c>
    </row>
    <row r="192" xml:space="preserve">
      <c r="A192">
        <f>IF(Table_246[[#This Row],[Data]]="","",MONTH(Table_246[[#This Row],[Data]]))</f>
        <v>3</v>
      </c>
      <c r="B192">
        <v>46094</v>
      </c>
      <c r="C192" t="str">
        <v>Jogo Ps2 Shopee</v>
      </c>
      <c r="D192">
        <v>1</v>
      </c>
      <c r="E192" t="str">
        <v>2603145F5U847D</v>
      </c>
      <c r="F192" t="str">
        <v>Shopee</v>
      </c>
      <c r="G192">
        <f>IFERROR(VLOOKUP(C192,PROD!$A$2:$E$1204,5,0),"0")</f>
        <v>0.7</v>
      </c>
      <c r="H192" xml:space="preserve">
        <f xml:space="preserve">Table_246[[#This Row],[QT]]*Table_246[[#This Row],[Custo 
Un]]</f>
        <v>0.7</v>
      </c>
      <c r="I192">
        <v>5.5</v>
      </c>
      <c r="J192">
        <f>I192*D192</f>
        <v>5.5</v>
      </c>
      <c r="K192">
        <f>I192*D192</f>
        <v>5.5</v>
      </c>
      <c r="L192" xml:space="preserve">
        <f xml:space="preserve">Table_246[[#This Row],[Valor da 
venda]]-Table_246[[#This Row],[Valor gasto]]</f>
        <v>4.8</v>
      </c>
      <c r="M192" t="str">
        <v>Transferido</v>
      </c>
    </row>
    <row r="193" xml:space="preserve">
      <c r="A193">
        <f>IF(Table_246[[#This Row],[Data]]="","",MONTH(Table_246[[#This Row],[Data]]))</f>
        <v>3</v>
      </c>
      <c r="B193">
        <v>46093</v>
      </c>
      <c r="C193" t="str">
        <v>Case hd 2.5</v>
      </c>
      <c r="D193">
        <v>1</v>
      </c>
      <c r="E193" t="str">
        <v>583003560395768948</v>
      </c>
      <c r="F193" t="str">
        <v>Tiktok</v>
      </c>
      <c r="G193">
        <v>15</v>
      </c>
      <c r="H193" xml:space="preserve">
        <f xml:space="preserve">Table_246[[#This Row],[QT]]*Table_246[[#This Row],[Custo 
Un]]</f>
        <v>15</v>
      </c>
      <c r="I193">
        <v>43.52</v>
      </c>
      <c r="J193">
        <f>I193*D193</f>
        <v>43.52</v>
      </c>
      <c r="K193">
        <f>I193*D193</f>
        <v>43.52</v>
      </c>
      <c r="L193" xml:space="preserve">
        <f xml:space="preserve">Table_246[[#This Row],[Valor da 
venda]]-Table_246[[#This Row],[Valor gasto]]</f>
        <v>28.520000000000003</v>
      </c>
      <c r="M193" t="str">
        <v>Transferido</v>
      </c>
    </row>
    <row r="194" xml:space="preserve">
      <c r="A194">
        <f>IF(Table_246[[#This Row],[Data]]="","",MONTH(Table_246[[#This Row],[Data]]))</f>
        <v>3</v>
      </c>
      <c r="B194">
        <v>46093</v>
      </c>
      <c r="C194" t="str">
        <v>Jogo Ps2 tiktok</v>
      </c>
      <c r="D194">
        <v>1</v>
      </c>
      <c r="E194" t="str">
        <v>583028210992842730</v>
      </c>
      <c r="F194" t="str">
        <v>Tiktok</v>
      </c>
      <c r="G194">
        <f>IFERROR(VLOOKUP(C194,PROD!$A$2:$E$1204,5,0),"0")</f>
        <v>0.7</v>
      </c>
      <c r="H194" xml:space="preserve">
        <f xml:space="preserve">Table_246[[#This Row],[QT]]*Table_246[[#This Row],[Custo 
Un]]</f>
        <v>0.7</v>
      </c>
      <c r="I194">
        <v>8.99</v>
      </c>
      <c r="J194">
        <f>I194*D194</f>
        <v>8.99</v>
      </c>
      <c r="K194">
        <f>I194*D194</f>
        <v>8.99</v>
      </c>
      <c r="L194" xml:space="preserve">
        <f xml:space="preserve">Table_246[[#This Row],[Valor da 
venda]]-Table_246[[#This Row],[Valor gasto]]</f>
        <v>8.290000000000001</v>
      </c>
      <c r="M194" t="str">
        <v>Transferido</v>
      </c>
    </row>
    <row r="195" xml:space="preserve">
      <c r="A195">
        <f>IF(Table_246[[#This Row],[Data]]="","",MONTH(Table_246[[#This Row],[Data]]))</f>
        <v>3</v>
      </c>
      <c r="B195">
        <v>46093</v>
      </c>
      <c r="C195" t="str">
        <v>Jogo Ps2 tiktok</v>
      </c>
      <c r="D195">
        <v>1</v>
      </c>
      <c r="E195" t="str">
        <v>583076402794039259</v>
      </c>
      <c r="F195" t="str">
        <v>Tiktok</v>
      </c>
      <c r="G195">
        <f>IFERROR(VLOOKUP(C195,PROD!$A$2:$E$1204,5,0),"0")</f>
        <v>0.7</v>
      </c>
      <c r="H195" xml:space="preserve">
        <f xml:space="preserve">Table_246[[#This Row],[QT]]*Table_246[[#This Row],[Custo 
Un]]</f>
        <v>0.7</v>
      </c>
      <c r="I195">
        <v>8.99</v>
      </c>
      <c r="J195">
        <f>I195*D195</f>
        <v>8.99</v>
      </c>
      <c r="K195">
        <f>I195*D195</f>
        <v>8.99</v>
      </c>
      <c r="L195" xml:space="preserve">
        <f xml:space="preserve">Table_246[[#This Row],[Valor da 
venda]]-Table_246[[#This Row],[Valor gasto]]</f>
        <v>8.290000000000001</v>
      </c>
      <c r="M195" t="str">
        <v>Transferido</v>
      </c>
    </row>
    <row r="196" xml:space="preserve">
      <c r="A196">
        <f>IF(Table_246[[#This Row],[Data]]="","",MONTH(Table_246[[#This Row],[Data]]))</f>
        <v>3</v>
      </c>
      <c r="B196">
        <v>46096</v>
      </c>
      <c r="C196" t="str">
        <v>evok 280 rms</v>
      </c>
      <c r="D196">
        <v>1</v>
      </c>
      <c r="E196" t="str">
        <v>2603156GA6X2KW</v>
      </c>
      <c r="F196" t="str">
        <v>Shopee</v>
      </c>
      <c r="G196">
        <v>350</v>
      </c>
      <c r="H196" xml:space="preserve">
        <f xml:space="preserve">Table_246[[#This Row],[QT]]*Table_246[[#This Row],[Custo 
Un]]</f>
        <v>350</v>
      </c>
      <c r="I196">
        <v>453.69</v>
      </c>
      <c r="J196">
        <f>I196*D196</f>
        <v>453.69</v>
      </c>
      <c r="K196">
        <f>I196*D196</f>
        <v>453.69</v>
      </c>
      <c r="L196" xml:space="preserve">
        <f xml:space="preserve">Table_246[[#This Row],[Valor da 
venda]]-Table_246[[#This Row],[Valor gasto]]</f>
        <v>103.69</v>
      </c>
      <c r="M196" t="str">
        <v>Transferido</v>
      </c>
    </row>
    <row r="197" xml:space="preserve">
      <c r="A197">
        <f>IF(Table_246[[#This Row],[Data]]="","",MONTH(Table_246[[#This Row],[Data]]))</f>
        <v>3</v>
      </c>
      <c r="B197">
        <v>46096</v>
      </c>
      <c r="C197" t="str">
        <v>Jogo Ps2 Shopee</v>
      </c>
      <c r="D197">
        <v>1</v>
      </c>
      <c r="E197" t="str">
        <v>2603168MB44W5B</v>
      </c>
      <c r="F197" t="str">
        <v>Shopee</v>
      </c>
      <c r="G197">
        <f>IFERROR(VLOOKUP(C197,PROD!$A$2:$E$1204,5,0),"0")</f>
        <v>0.7</v>
      </c>
      <c r="H197" xml:space="preserve">
        <f xml:space="preserve">Table_246[[#This Row],[QT]]*Table_246[[#This Row],[Custo 
Un]]</f>
        <v>0.7</v>
      </c>
      <c r="I197">
        <v>5.5</v>
      </c>
      <c r="J197">
        <f>I197*D197</f>
        <v>5.5</v>
      </c>
      <c r="K197">
        <f>I197*D197</f>
        <v>5.5</v>
      </c>
      <c r="L197" xml:space="preserve">
        <f xml:space="preserve">Table_246[[#This Row],[Valor da 
venda]]-Table_246[[#This Row],[Valor gasto]]</f>
        <v>4.8</v>
      </c>
      <c r="M197" t="str">
        <v>Transferido</v>
      </c>
    </row>
    <row r="198" xml:space="preserve">
      <c r="A198">
        <f>IF(Table_246[[#This Row],[Data]]="","",MONTH(Table_246[[#This Row],[Data]]))</f>
        <v>3</v>
      </c>
      <c r="B198">
        <v>46096</v>
      </c>
      <c r="C198" t="str">
        <v>Jogo Ps2 Shopee</v>
      </c>
      <c r="D198">
        <v>1</v>
      </c>
      <c r="E198" t="str">
        <v>2603157YRJQ60Y</v>
      </c>
      <c r="F198" t="str">
        <v>Shopee</v>
      </c>
      <c r="G198">
        <f>IFERROR(VLOOKUP(C198,PROD!$A$2:$E$1204,5,0),"0")</f>
        <v>0.7</v>
      </c>
      <c r="H198" xml:space="preserve">
        <f xml:space="preserve">Table_246[[#This Row],[QT]]*Table_246[[#This Row],[Custo 
Un]]</f>
        <v>0.7</v>
      </c>
      <c r="I198">
        <v>5.5</v>
      </c>
      <c r="J198">
        <f>I198*D198</f>
        <v>5.5</v>
      </c>
      <c r="K198">
        <f>I198*D198</f>
        <v>5.5</v>
      </c>
      <c r="L198" xml:space="preserve">
        <f xml:space="preserve">Table_246[[#This Row],[Valor da 
venda]]-Table_246[[#This Row],[Valor gasto]]</f>
        <v>4.8</v>
      </c>
      <c r="M198" t="str">
        <v>Transferido</v>
      </c>
    </row>
    <row r="199" xml:space="preserve">
      <c r="A199">
        <f>IF(Table_246[[#This Row],[Data]]="","",MONTH(Table_246[[#This Row],[Data]]))</f>
        <v>3</v>
      </c>
      <c r="B199">
        <v>46096</v>
      </c>
      <c r="C199" t="str">
        <v>Jogo Ps2 Shopee</v>
      </c>
      <c r="D199">
        <v>1</v>
      </c>
      <c r="E199" t="str">
        <v>2603168N84XUJ5</v>
      </c>
      <c r="F199" t="str">
        <v>Shopee</v>
      </c>
      <c r="G199">
        <f>IFERROR(VLOOKUP(C199,PROD!$A$2:$E$1204,5,0),"0")</f>
        <v>0.7</v>
      </c>
      <c r="H199" xml:space="preserve">
        <f xml:space="preserve">Table_246[[#This Row],[QT]]*Table_246[[#This Row],[Custo 
Un]]</f>
        <v>0.7</v>
      </c>
      <c r="I199">
        <v>5.5</v>
      </c>
      <c r="J199">
        <f>I199*D199</f>
        <v>5.5</v>
      </c>
      <c r="K199">
        <f>I199*D199</f>
        <v>5.5</v>
      </c>
      <c r="L199" xml:space="preserve">
        <f xml:space="preserve">Table_246[[#This Row],[Valor da 
venda]]-Table_246[[#This Row],[Valor gasto]]</f>
        <v>4.8</v>
      </c>
      <c r="M199" t="str">
        <v>Transferido</v>
      </c>
    </row>
    <row r="200" xml:space="preserve">
      <c r="A200">
        <f>IF(Table_246[[#This Row],[Data]]="","",MONTH(Table_246[[#This Row],[Data]]))</f>
        <v>3</v>
      </c>
      <c r="B200">
        <v>46097</v>
      </c>
      <c r="C200" t="str">
        <v>Jogo Ps2 Shopee</v>
      </c>
      <c r="D200">
        <v>1</v>
      </c>
      <c r="E200" t="str">
        <v>2603169878A177</v>
      </c>
      <c r="F200" t="str">
        <v>Shopee</v>
      </c>
      <c r="G200">
        <f>IFERROR(VLOOKUP(C200,PROD!$A$2:$E$1204,5,0),"0")</f>
        <v>0.7</v>
      </c>
      <c r="H200" xml:space="preserve">
        <f xml:space="preserve">Table_246[[#This Row],[QT]]*Table_246[[#This Row],[Custo 
Un]]</f>
        <v>0.7</v>
      </c>
      <c r="I200">
        <v>5.5</v>
      </c>
      <c r="J200">
        <f>I200*D200</f>
        <v>5.5</v>
      </c>
      <c r="K200">
        <f>I200*D200</f>
        <v>5.5</v>
      </c>
      <c r="L200" xml:space="preserve">
        <f xml:space="preserve">Table_246[[#This Row],[Valor da 
venda]]-Table_246[[#This Row],[Valor gasto]]</f>
        <v>4.8</v>
      </c>
      <c r="M200" t="str">
        <v>Transferido</v>
      </c>
    </row>
    <row r="201" xml:space="preserve">
      <c r="A201">
        <f>IF(Table_246[[#This Row],[Data]]="","",MONTH(Table_246[[#This Row],[Data]]))</f>
        <v>3</v>
      </c>
      <c r="B201">
        <v>46097</v>
      </c>
      <c r="C201" t="str">
        <v>chip com recarga</v>
      </c>
      <c r="D201">
        <v>1</v>
      </c>
      <c r="E201" t="str">
        <v>aleatorio</v>
      </c>
      <c r="F201" t="str">
        <v>Fisica</v>
      </c>
      <c r="G201">
        <v>18.5</v>
      </c>
      <c r="H201" xml:space="preserve">
        <f xml:space="preserve">Table_246[[#This Row],[QT]]*Table_246[[#This Row],[Custo 
Un]]</f>
        <v>18.5</v>
      </c>
      <c r="I201">
        <v>30</v>
      </c>
      <c r="J201">
        <f>I201*D201</f>
        <v>30</v>
      </c>
      <c r="K201">
        <f>I201*D201</f>
        <v>30</v>
      </c>
      <c r="L201" xml:space="preserve">
        <f xml:space="preserve">Table_246[[#This Row],[Valor da 
venda]]-Table_246[[#This Row],[Valor gasto]]</f>
        <v>11.5</v>
      </c>
      <c r="M201" t="str">
        <v>Transferido</v>
      </c>
    </row>
    <row r="202" xml:space="preserve">
      <c r="A202">
        <f>IF(Table_246[[#This Row],[Data]]="","",MONTH(Table_246[[#This Row],[Data]]))</f>
        <v>3</v>
      </c>
      <c r="B202">
        <v>46097</v>
      </c>
      <c r="C202" t="str">
        <v>pente</v>
      </c>
      <c r="D202">
        <v>1</v>
      </c>
      <c r="E202" t="str">
        <v>aleatorio</v>
      </c>
      <c r="F202" t="str">
        <v>Fisica</v>
      </c>
      <c r="G202" t="str">
        <f>IFERROR(VLOOKUP(C202,PROD!$A$2:$E$1204,5,0),"0")</f>
        <v>0</v>
      </c>
      <c r="H202" xml:space="preserve">
        <f xml:space="preserve">Table_246[[#This Row],[QT]]*Table_246[[#This Row],[Custo 
Un]]</f>
        <v>0</v>
      </c>
      <c r="I202">
        <v>5</v>
      </c>
      <c r="J202">
        <f>I202*D202</f>
        <v>5</v>
      </c>
      <c r="K202">
        <f>I202*D202</f>
        <v>5</v>
      </c>
      <c r="L202" xml:space="preserve">
        <f xml:space="preserve">Table_246[[#This Row],[Valor da 
venda]]-Table_246[[#This Row],[Valor gasto]]</f>
        <v>5</v>
      </c>
      <c r="M202" t="str">
        <v>Transferido</v>
      </c>
    </row>
    <row r="203" xml:space="preserve">
      <c r="A203">
        <f>IF(Table_246[[#This Row],[Data]]="","",MONTH(Table_246[[#This Row],[Data]]))</f>
        <v>3</v>
      </c>
      <c r="B203">
        <v>46097</v>
      </c>
      <c r="C203" t="str">
        <v>Gravação De Musica</v>
      </c>
      <c r="D203">
        <v>1</v>
      </c>
      <c r="E203" t="str">
        <v>aleatorio</v>
      </c>
      <c r="F203" t="str">
        <v>Fisica</v>
      </c>
      <c r="G203">
        <f>IFERROR(VLOOKUP(C203,PROD!$A$2:$E$1204,5,0),"0")</f>
        <v>0</v>
      </c>
      <c r="H203" xml:space="preserve">
        <f xml:space="preserve">Table_246[[#This Row],[QT]]*Table_246[[#This Row],[Custo 
Un]]</f>
        <v>0</v>
      </c>
      <c r="I203">
        <v>15</v>
      </c>
      <c r="J203">
        <f>I203*D203</f>
        <v>15</v>
      </c>
      <c r="K203">
        <f>I203*D203</f>
        <v>15</v>
      </c>
      <c r="L203" xml:space="preserve">
        <f xml:space="preserve">Table_246[[#This Row],[Valor da 
venda]]-Table_246[[#This Row],[Valor gasto]]</f>
        <v>15</v>
      </c>
      <c r="M203" t="str">
        <v>Transferido</v>
      </c>
    </row>
    <row r="204" xml:space="preserve">
      <c r="A204">
        <f>IF(Table_246[[#This Row],[Data]]="","",MONTH(Table_246[[#This Row],[Data]]))</f>
        <v>3</v>
      </c>
      <c r="B204">
        <v>46102</v>
      </c>
      <c r="C204" t="str">
        <v>fonte de celular simples</v>
      </c>
      <c r="D204">
        <v>1</v>
      </c>
      <c r="E204" t="str">
        <v>aleatorio</v>
      </c>
      <c r="F204" t="str">
        <v>Fisica</v>
      </c>
      <c r="G204" t="str">
        <f>IFERROR(VLOOKUP(C204,PROD!$A$2:$E$1204,5,0),"0")</f>
        <v>0</v>
      </c>
      <c r="H204" xml:space="preserve">
        <f xml:space="preserve">Table_246[[#This Row],[QT]]*Table_246[[#This Row],[Custo 
Un]]</f>
        <v>0</v>
      </c>
      <c r="I204">
        <v>10</v>
      </c>
      <c r="J204">
        <f>I204*D204</f>
        <v>10</v>
      </c>
      <c r="K204">
        <f>I204*D204</f>
        <v>10</v>
      </c>
      <c r="L204" xml:space="preserve">
        <f xml:space="preserve">Table_246[[#This Row],[Valor da 
venda]]-Table_246[[#This Row],[Valor gasto]]</f>
        <v>10</v>
      </c>
      <c r="M204" t="str">
        <v>Transferido</v>
      </c>
    </row>
    <row r="205" xml:space="preserve">
      <c r="A205">
        <f>IF(Table_246[[#This Row],[Data]]="","",MONTH(Table_246[[#This Row],[Data]]))</f>
        <v>3</v>
      </c>
      <c r="B205">
        <v>46102</v>
      </c>
      <c r="C205" t="str">
        <v>Carregador Completo Iphone 20W</v>
      </c>
      <c r="D205">
        <v>1</v>
      </c>
      <c r="E205" t="str">
        <v>aleatorio</v>
      </c>
      <c r="F205" t="str">
        <v>Fisica</v>
      </c>
      <c r="G205">
        <f>IFERROR(VLOOKUP(C205,PROD!$A$2:$E$1204,5,0),"0")</f>
        <v>15</v>
      </c>
      <c r="H205" xml:space="preserve">
        <f xml:space="preserve">Table_246[[#This Row],[QT]]*Table_246[[#This Row],[Custo 
Un]]</f>
        <v>15</v>
      </c>
      <c r="I205">
        <v>50</v>
      </c>
      <c r="J205">
        <f>I205*D205</f>
        <v>50</v>
      </c>
      <c r="K205">
        <f>I205*D205</f>
        <v>50</v>
      </c>
      <c r="L205" xml:space="preserve">
        <f xml:space="preserve">Table_246[[#This Row],[Valor da 
venda]]-Table_246[[#This Row],[Valor gasto]]</f>
        <v>35</v>
      </c>
      <c r="M205" t="str">
        <v>Transferido</v>
      </c>
    </row>
    <row r="206" xml:space="preserve">
      <c r="A206">
        <f>IF(Table_246[[#This Row],[Data]]="","",MONTH(Table_246[[#This Row],[Data]]))</f>
        <v>3</v>
      </c>
      <c r="B206">
        <v>46103</v>
      </c>
      <c r="C206" t="str">
        <v>Jogo Ps2 Shopee</v>
      </c>
      <c r="D206">
        <v>1</v>
      </c>
      <c r="E206" t="str">
        <v>260320MRH5UP5A</v>
      </c>
      <c r="F206" t="str">
        <v>Shopee</v>
      </c>
      <c r="G206">
        <f>IFERROR(VLOOKUP(C206,PROD!$A$2:$E$1204,5,0),"0")</f>
        <v>0.7</v>
      </c>
      <c r="H206" xml:space="preserve">
        <f xml:space="preserve">Table_246[[#This Row],[QT]]*Table_246[[#This Row],[Custo 
Un]]</f>
        <v>0.7</v>
      </c>
      <c r="I206">
        <v>5.5</v>
      </c>
      <c r="J206">
        <f>I206*D206</f>
        <v>5.5</v>
      </c>
      <c r="K206">
        <f>I206*D206</f>
        <v>5.5</v>
      </c>
      <c r="L206" xml:space="preserve">
        <f xml:space="preserve">Table_246[[#This Row],[Valor da 
venda]]-Table_246[[#This Row],[Valor gasto]]</f>
        <v>4.8</v>
      </c>
      <c r="M206" t="str">
        <v>Transferido</v>
      </c>
    </row>
    <row r="207" xml:space="preserve">
      <c r="A207">
        <f>IF(Table_246[[#This Row],[Data]]="","",MONTH(Table_246[[#This Row],[Data]]))</f>
        <v>3</v>
      </c>
      <c r="B207">
        <v>46104</v>
      </c>
      <c r="C207" t="str">
        <v>Cheirinho para Carro</v>
      </c>
      <c r="D207">
        <v>1</v>
      </c>
      <c r="E207" t="str">
        <v>260323UA87XECC</v>
      </c>
      <c r="F207" t="str">
        <v>Shopee</v>
      </c>
      <c r="G207">
        <f>IFERROR(VLOOKUP(C207,PROD!$A$2:$E$1204,5,0),"0")</f>
        <v>7.5</v>
      </c>
      <c r="H207" xml:space="preserve">
        <f xml:space="preserve">Table_246[[#This Row],[QT]]*Table_246[[#This Row],[Custo 
Un]]</f>
        <v>7.5</v>
      </c>
      <c r="I207">
        <v>14.04</v>
      </c>
      <c r="J207">
        <f>I207*D207</f>
        <v>14.04</v>
      </c>
      <c r="K207">
        <f>I207*D207</f>
        <v>14.04</v>
      </c>
      <c r="L207" xml:space="preserve">
        <f xml:space="preserve">Table_246[[#This Row],[Valor da 
venda]]-Table_246[[#This Row],[Valor gasto]]</f>
        <v>6.539999999999999</v>
      </c>
      <c r="M207" t="str">
        <v>Transferido</v>
      </c>
    </row>
    <row r="208" xml:space="preserve">
      <c r="A208">
        <f>IF(Table_246[[#This Row],[Data]]="","",MONTH(Table_246[[#This Row],[Data]]))</f>
        <v>3</v>
      </c>
      <c r="B208">
        <v>46105</v>
      </c>
      <c r="C208" t="str">
        <v>fone pmcell</v>
      </c>
      <c r="D208">
        <v>1</v>
      </c>
      <c r="E208" t="str">
        <v>aleatorio</v>
      </c>
      <c r="F208" t="str">
        <v>Fisica</v>
      </c>
      <c r="G208">
        <v>4</v>
      </c>
      <c r="H208" xml:space="preserve">
        <f xml:space="preserve">Table_246[[#This Row],[QT]]*Table_246[[#This Row],[Custo 
Un]]</f>
        <v>4</v>
      </c>
      <c r="I208">
        <v>10</v>
      </c>
      <c r="J208">
        <f>I208*D208</f>
        <v>10</v>
      </c>
      <c r="K208">
        <f>I208*D208</f>
        <v>10</v>
      </c>
      <c r="L208" xml:space="preserve">
        <f xml:space="preserve">Table_246[[#This Row],[Valor da 
venda]]-Table_246[[#This Row],[Valor gasto]]</f>
        <v>6</v>
      </c>
      <c r="M208" t="str">
        <v>Transferido</v>
      </c>
    </row>
    <row r="209" xml:space="preserve">
      <c r="A209">
        <f>IF(Table_246[[#This Row],[Data]]="","",MONTH(Table_246[[#This Row],[Data]]))</f>
        <v>3</v>
      </c>
      <c r="B209">
        <v>46105</v>
      </c>
      <c r="C209" t="str">
        <v>hd 1t</v>
      </c>
      <c r="D209">
        <v>1</v>
      </c>
      <c r="E209" t="str">
        <v>paulinho</v>
      </c>
      <c r="F209" t="str">
        <v>Fisica</v>
      </c>
      <c r="G209" t="str">
        <f>IFERROR(VLOOKUP(C209,PROD!$A$2:$E$1204,5,0),"0")</f>
        <v>0</v>
      </c>
      <c r="H209" xml:space="preserve">
        <f xml:space="preserve">Table_246[[#This Row],[QT]]*Table_246[[#This Row],[Custo 
Un]]</f>
        <v>0</v>
      </c>
      <c r="I209">
        <v>100</v>
      </c>
      <c r="J209">
        <f>I209*D209</f>
        <v>100</v>
      </c>
      <c r="K209">
        <f>I209*D209</f>
        <v>100</v>
      </c>
      <c r="L209" xml:space="preserve">
        <f xml:space="preserve">Table_246[[#This Row],[Valor da 
venda]]-Table_246[[#This Row],[Valor gasto]]</f>
        <v>100</v>
      </c>
      <c r="M209" t="str">
        <v>Transferido</v>
      </c>
    </row>
    <row r="210" xml:space="preserve">
      <c r="A210">
        <f>IF(Table_246[[#This Row],[Data]]="","",MONTH(Table_246[[#This Row],[Data]]))</f>
        <v>3</v>
      </c>
      <c r="B210">
        <v>46105</v>
      </c>
      <c r="C210" t="str">
        <v>Jogo Ps2 tiktok</v>
      </c>
      <c r="D210">
        <v>1</v>
      </c>
      <c r="E210" t="str">
        <v>583086581104871031</v>
      </c>
      <c r="F210" t="str">
        <v>Tiktok</v>
      </c>
      <c r="G210">
        <f>IFERROR(VLOOKUP(C210,PROD!$A$2:$E$1204,5,0),"0")</f>
        <v>0.7</v>
      </c>
      <c r="H210" xml:space="preserve">
        <f xml:space="preserve">Table_246[[#This Row],[QT]]*Table_246[[#This Row],[Custo 
Un]]</f>
        <v>0.7</v>
      </c>
      <c r="I210">
        <v>9.2</v>
      </c>
      <c r="J210">
        <f>I210*D210</f>
        <v>9.2</v>
      </c>
      <c r="K210">
        <f>I210*D210</f>
        <v>9.2</v>
      </c>
      <c r="L210" xml:space="preserve">
        <f xml:space="preserve">Table_246[[#This Row],[Valor da 
venda]]-Table_246[[#This Row],[Valor gasto]]</f>
        <v>8.5</v>
      </c>
      <c r="M210" t="str">
        <v>aguardando</v>
      </c>
    </row>
    <row r="211" xml:space="preserve">
      <c r="A211">
        <f>IF(Table_246[[#This Row],[Data]]="","",MONTH(Table_246[[#This Row],[Data]]))</f>
        <v>3</v>
      </c>
      <c r="B211">
        <v>46105</v>
      </c>
      <c r="C211" t="str">
        <v>Jogo Ps2 tiktok</v>
      </c>
      <c r="D211">
        <v>1</v>
      </c>
      <c r="E211" t="str">
        <v>583098538648110579</v>
      </c>
      <c r="F211" t="str">
        <v>Tiktok</v>
      </c>
      <c r="G211">
        <f>IFERROR(VLOOKUP(C211,PROD!$A$2:$E$1204,5,0),"0")</f>
        <v>0.7</v>
      </c>
      <c r="H211" xml:space="preserve">
        <f xml:space="preserve">Table_246[[#This Row],[QT]]*Table_246[[#This Row],[Custo 
Un]]</f>
        <v>0.7</v>
      </c>
      <c r="I211">
        <v>8.99</v>
      </c>
      <c r="J211">
        <f>I211*D211</f>
        <v>8.99</v>
      </c>
      <c r="K211">
        <f>I211*D211</f>
        <v>8.99</v>
      </c>
      <c r="L211" xml:space="preserve">
        <f xml:space="preserve">Table_246[[#This Row],[Valor da 
venda]]-Table_246[[#This Row],[Valor gasto]]</f>
        <v>8.290000000000001</v>
      </c>
      <c r="M211" t="str">
        <v>aguardando</v>
      </c>
    </row>
    <row r="212" xml:space="preserve">
      <c r="A212">
        <f>IF(Table_246[[#This Row],[Data]]="","",MONTH(Table_246[[#This Row],[Data]]))</f>
        <v>3</v>
      </c>
      <c r="B212">
        <v>46105</v>
      </c>
      <c r="C212" t="str">
        <v>Jogo Ps2 tiktok</v>
      </c>
      <c r="D212">
        <v>1</v>
      </c>
      <c r="E212" t="str">
        <v>583114960457861054</v>
      </c>
      <c r="F212" t="str">
        <v>Tiktok</v>
      </c>
      <c r="G212">
        <f>IFERROR(VLOOKUP(C212,PROD!$A$2:$E$1204,5,0),"0")</f>
        <v>0.7</v>
      </c>
      <c r="H212" xml:space="preserve">
        <f xml:space="preserve">Table_246[[#This Row],[QT]]*Table_246[[#This Row],[Custo 
Un]]</f>
        <v>0.7</v>
      </c>
      <c r="I212">
        <v>9.2</v>
      </c>
      <c r="J212">
        <f>I212*D212</f>
        <v>9.2</v>
      </c>
      <c r="K212">
        <f>I212*D212</f>
        <v>9.2</v>
      </c>
      <c r="L212" xml:space="preserve">
        <f xml:space="preserve">Table_246[[#This Row],[Valor da 
venda]]-Table_246[[#This Row],[Valor gasto]]</f>
        <v>8.5</v>
      </c>
      <c r="M212" t="str">
        <v>aguardando</v>
      </c>
    </row>
    <row r="213" xml:space="preserve">
      <c r="A213">
        <f>IF(Table_246[[#This Row],[Data]]="","",MONTH(Table_246[[#This Row],[Data]]))</f>
        <v>3</v>
      </c>
      <c r="B213">
        <v>46105</v>
      </c>
      <c r="C213" t="str">
        <v>Jogo Ps2 tiktok</v>
      </c>
      <c r="D213">
        <v>1</v>
      </c>
      <c r="E213" t="str">
        <v>583128761118000431</v>
      </c>
      <c r="F213" t="str">
        <v>Tiktok</v>
      </c>
      <c r="G213">
        <f>IFERROR(VLOOKUP(C213,PROD!$A$2:$E$1204,5,0),"0")</f>
        <v>0.7</v>
      </c>
      <c r="H213" xml:space="preserve">
        <f xml:space="preserve">Table_246[[#This Row],[QT]]*Table_246[[#This Row],[Custo 
Un]]</f>
        <v>0.7</v>
      </c>
      <c r="I213">
        <v>9.2</v>
      </c>
      <c r="J213">
        <f>I213*D213</f>
        <v>9.2</v>
      </c>
      <c r="K213">
        <f>I213*D213</f>
        <v>9.2</v>
      </c>
      <c r="L213" xml:space="preserve">
        <f xml:space="preserve">Table_246[[#This Row],[Valor da 
venda]]-Table_246[[#This Row],[Valor gasto]]</f>
        <v>8.5</v>
      </c>
      <c r="M213" t="str">
        <v>aguardando</v>
      </c>
    </row>
    <row r="214" xml:space="preserve">
      <c r="A214">
        <f>IF(Table_246[[#This Row],[Data]]="","",MONTH(Table_246[[#This Row],[Data]]))</f>
        <v>3</v>
      </c>
      <c r="B214">
        <v>46105</v>
      </c>
      <c r="C214" t="str">
        <v>Jogo Ps2 tiktok</v>
      </c>
      <c r="D214">
        <v>1</v>
      </c>
      <c r="E214" t="str">
        <v>583128912663119443</v>
      </c>
      <c r="F214" t="str">
        <v>Tiktok</v>
      </c>
      <c r="G214">
        <f>IFERROR(VLOOKUP(C214,PROD!$A$2:$E$1204,5,0),"0")</f>
        <v>0.7</v>
      </c>
      <c r="H214" xml:space="preserve">
        <f xml:space="preserve">Table_246[[#This Row],[QT]]*Table_246[[#This Row],[Custo 
Un]]</f>
        <v>0.7</v>
      </c>
      <c r="I214">
        <v>8.99</v>
      </c>
      <c r="J214">
        <f>I214*D214</f>
        <v>8.99</v>
      </c>
      <c r="K214">
        <f>I214*D214</f>
        <v>8.99</v>
      </c>
      <c r="L214" xml:space="preserve">
        <f xml:space="preserve">Table_246[[#This Row],[Valor da 
venda]]-Table_246[[#This Row],[Valor gasto]]</f>
        <v>8.290000000000001</v>
      </c>
      <c r="M214" t="str">
        <v>aguardando</v>
      </c>
    </row>
    <row r="215" xml:space="preserve">
      <c r="A215">
        <f>IF(Table_246[[#This Row],[Data]]="","",MONTH(Table_246[[#This Row],[Data]]))</f>
        <v>3</v>
      </c>
      <c r="B215">
        <v>46107</v>
      </c>
      <c r="C215" t="str">
        <v>Jogo Ps2 tiktok</v>
      </c>
      <c r="D215">
        <v>1</v>
      </c>
      <c r="E215" t="str">
        <v>583155029219772144</v>
      </c>
      <c r="F215" t="str">
        <v>Tiktok</v>
      </c>
      <c r="G215">
        <f>IFERROR(VLOOKUP(C215,PROD!$A$2:$E$1204,5,0),"0")</f>
        <v>0.7</v>
      </c>
      <c r="H215" xml:space="preserve">
        <f xml:space="preserve">Table_246[[#This Row],[QT]]*Table_246[[#This Row],[Custo 
Un]]</f>
        <v>0.7</v>
      </c>
      <c r="I215">
        <v>8.99</v>
      </c>
      <c r="J215">
        <f>I215*D215</f>
        <v>8.99</v>
      </c>
      <c r="K215">
        <f>I215*D215</f>
        <v>8.99</v>
      </c>
      <c r="L215" xml:space="preserve">
        <f xml:space="preserve">Table_246[[#This Row],[Valor da 
venda]]-Table_246[[#This Row],[Valor gasto]]</f>
        <v>8.290000000000001</v>
      </c>
      <c r="M215" t="str">
        <v>aguardando</v>
      </c>
    </row>
    <row r="216" xml:space="preserve">
      <c r="A216">
        <f>IF(Table_246[[#This Row],[Data]]="","",MONTH(Table_246[[#This Row],[Data]]))</f>
        <v>3</v>
      </c>
      <c r="B216">
        <v>46107</v>
      </c>
      <c r="C216" t="str">
        <v>Jogo Ps2 tiktok</v>
      </c>
      <c r="D216">
        <v>2</v>
      </c>
      <c r="E216" t="str">
        <v>583191996668544497</v>
      </c>
      <c r="F216" t="str">
        <v>Tiktok</v>
      </c>
      <c r="G216">
        <f>IFERROR(VLOOKUP(C216,PROD!$A$2:$E$1204,5,0),"0")</f>
        <v>0.7</v>
      </c>
      <c r="H216" xml:space="preserve">
        <f xml:space="preserve">Table_246[[#This Row],[QT]]*Table_246[[#This Row],[Custo 
Un]]</f>
        <v>1.4</v>
      </c>
      <c r="I216">
        <f>27.2/2</f>
        <v>13.6</v>
      </c>
      <c r="J216">
        <f>I216*D216</f>
        <v>27.2</v>
      </c>
      <c r="K216">
        <f>I216*D216</f>
        <v>27.2</v>
      </c>
      <c r="L216" xml:space="preserve">
        <f xml:space="preserve">Table_246[[#This Row],[Valor da 
venda]]-Table_246[[#This Row],[Valor gasto]]</f>
        <v>25.8</v>
      </c>
      <c r="M216" t="str">
        <v>aguardando</v>
      </c>
    </row>
    <row r="217" xml:space="preserve">
      <c r="A217">
        <f>IF(Table_246[[#This Row],[Data]]="","",MONTH(Table_246[[#This Row],[Data]]))</f>
        <v>3</v>
      </c>
      <c r="B217">
        <v>46107</v>
      </c>
      <c r="C217" t="str">
        <v>notebook terceiro</v>
      </c>
      <c r="D217">
        <v>1</v>
      </c>
      <c r="E217" t="str">
        <v>aleatorio</v>
      </c>
      <c r="F217" t="str">
        <v>Fisica</v>
      </c>
      <c r="G217" t="str">
        <f>IFERROR(VLOOKUP(C217,PROD!$A$2:$E$1204,5,0),"0")</f>
        <v>0</v>
      </c>
      <c r="H217" xml:space="preserve">
        <f xml:space="preserve">Table_246[[#This Row],[QT]]*Table_246[[#This Row],[Custo 
Un]]</f>
        <v>0</v>
      </c>
      <c r="I217">
        <v>80</v>
      </c>
      <c r="J217">
        <f>I217*D217</f>
        <v>80</v>
      </c>
      <c r="K217">
        <f>I217*D217</f>
        <v>80</v>
      </c>
      <c r="L217" xml:space="preserve">
        <f xml:space="preserve">Table_246[[#This Row],[Valor da 
venda]]-Table_246[[#This Row],[Valor gasto]]</f>
        <v>80</v>
      </c>
      <c r="M217" t="str">
        <v>Transferido</v>
      </c>
    </row>
    <row r="218" xml:space="preserve">
      <c r="A218">
        <f>IF(Table_246[[#This Row],[Data]]="","",MONTH(Table_246[[#This Row],[Data]]))</f>
        <v>3</v>
      </c>
      <c r="B218">
        <v>46108</v>
      </c>
      <c r="C218" t="str">
        <v>Jogos De Ps2</v>
      </c>
      <c r="D218">
        <v>6</v>
      </c>
      <c r="E218" t="str">
        <v>aleatorio</v>
      </c>
      <c r="F218" t="str">
        <v>Fisica</v>
      </c>
      <c r="G218">
        <f>IFERROR(VLOOKUP(C218,PROD!$A$2:$E$1204,5,0),"0")</f>
        <v>0.7</v>
      </c>
      <c r="H218" xml:space="preserve">
        <f xml:space="preserve">Table_246[[#This Row],[QT]]*Table_246[[#This Row],[Custo 
Un]]</f>
        <v>4.199999999999999</v>
      </c>
      <c r="I218">
        <v>5</v>
      </c>
      <c r="J218">
        <f>I218*D218</f>
        <v>30</v>
      </c>
      <c r="K218">
        <f>I218*D218</f>
        <v>30</v>
      </c>
      <c r="L218" xml:space="preserve">
        <f xml:space="preserve">Table_246[[#This Row],[Valor da 
venda]]-Table_246[[#This Row],[Valor gasto]]</f>
        <v>25.8</v>
      </c>
      <c r="M218" t="str">
        <v>Transferido</v>
      </c>
    </row>
    <row r="219" xml:space="preserve">
      <c r="A219">
        <f>IF(Table_246[[#This Row],[Data]]="","",MONTH(Table_246[[#This Row],[Data]]))</f>
        <v>3</v>
      </c>
      <c r="B219">
        <v>46108</v>
      </c>
      <c r="C219" t="str">
        <v>frigideira ovo</v>
      </c>
      <c r="D219">
        <v>1</v>
      </c>
      <c r="E219" t="str">
        <v>santa</v>
      </c>
      <c r="F219" t="str">
        <v>Fisica</v>
      </c>
      <c r="G219">
        <v>35</v>
      </c>
      <c r="H219" xml:space="preserve">
        <f xml:space="preserve">Table_246[[#This Row],[QT]]*Table_246[[#This Row],[Custo 
Un]]</f>
        <v>35</v>
      </c>
      <c r="I219">
        <v>50</v>
      </c>
      <c r="J219">
        <f>I219*D219</f>
        <v>50</v>
      </c>
      <c r="K219">
        <f>I219*D219</f>
        <v>50</v>
      </c>
      <c r="L219" xml:space="preserve">
        <f xml:space="preserve">Table_246[[#This Row],[Valor da 
venda]]-Table_246[[#This Row],[Valor gasto]]</f>
        <v>15</v>
      </c>
      <c r="M219" t="str">
        <v>Transferido</v>
      </c>
    </row>
    <row r="220" xml:space="preserve">
      <c r="A220">
        <f>IF(Table_246[[#This Row],[Data]]="","",MONTH(Table_246[[#This Row],[Data]]))</f>
        <v>3</v>
      </c>
      <c r="B220">
        <v>46108</v>
      </c>
      <c r="C220" t="str">
        <v>bolsa termica</v>
      </c>
      <c r="D220">
        <v>1</v>
      </c>
      <c r="E220" t="str">
        <v>day</v>
      </c>
      <c r="F220" t="str">
        <v>Fisica</v>
      </c>
      <c r="G220">
        <v>25</v>
      </c>
      <c r="H220" xml:space="preserve">
        <f xml:space="preserve">Table_246[[#This Row],[QT]]*Table_246[[#This Row],[Custo 
Un]]</f>
        <v>25</v>
      </c>
      <c r="I220">
        <v>40</v>
      </c>
      <c r="J220">
        <f>I220*D220</f>
        <v>40</v>
      </c>
      <c r="K220">
        <f>I220*D220</f>
        <v>40</v>
      </c>
      <c r="L220" xml:space="preserve">
        <f xml:space="preserve">Table_246[[#This Row],[Valor da 
venda]]-Table_246[[#This Row],[Valor gasto]]</f>
        <v>15</v>
      </c>
      <c r="M220" t="str">
        <v>Transferido</v>
      </c>
    </row>
    <row r="221" xml:space="preserve">
      <c r="A221">
        <f>IF(Table_246[[#This Row],[Data]]="","",MONTH(Table_246[[#This Row],[Data]]))</f>
        <v>3</v>
      </c>
      <c r="B221">
        <v>46108</v>
      </c>
      <c r="C221" t="str">
        <v>Mouse Sem Fio</v>
      </c>
      <c r="D221">
        <v>1</v>
      </c>
      <c r="E221" t="str">
        <v>eliane</v>
      </c>
      <c r="F221" t="str">
        <v>Fisica</v>
      </c>
      <c r="G221">
        <v>18</v>
      </c>
      <c r="H221" xml:space="preserve">
        <f xml:space="preserve">Table_246[[#This Row],[QT]]*Table_246[[#This Row],[Custo 
Un]]</f>
        <v>18</v>
      </c>
      <c r="I221">
        <v>35</v>
      </c>
      <c r="J221">
        <f>I221*D221</f>
        <v>35</v>
      </c>
      <c r="K221">
        <f>I221*D221</f>
        <v>35</v>
      </c>
      <c r="L221" xml:space="preserve">
        <f xml:space="preserve">Table_246[[#This Row],[Valor da 
venda]]-Table_246[[#This Row],[Valor gasto]]</f>
        <v>17</v>
      </c>
      <c r="M221" t="str">
        <v>Transferido</v>
      </c>
    </row>
    <row r="222" xml:space="preserve">
      <c r="A222">
        <f>IF(Table_246[[#This Row],[Data]]="","",MONTH(Table_246[[#This Row],[Data]]))</f>
        <v>3</v>
      </c>
      <c r="B222">
        <v>46108</v>
      </c>
      <c r="C222" t="str">
        <v>cabo tipo c</v>
      </c>
      <c r="D222">
        <v>2</v>
      </c>
      <c r="E222" t="str">
        <v>aleatorio</v>
      </c>
      <c r="F222" t="str">
        <v>Fisica</v>
      </c>
      <c r="G222">
        <v>4</v>
      </c>
      <c r="H222" xml:space="preserve">
        <f xml:space="preserve">Table_246[[#This Row],[QT]]*Table_246[[#This Row],[Custo 
Un]]</f>
        <v>8</v>
      </c>
      <c r="I222">
        <v>15</v>
      </c>
      <c r="J222">
        <f>I222*D222</f>
        <v>30</v>
      </c>
      <c r="K222">
        <f>I222*D222</f>
        <v>30</v>
      </c>
      <c r="L222" xml:space="preserve">
        <f xml:space="preserve">Table_246[[#This Row],[Valor da 
venda]]-Table_246[[#This Row],[Valor gasto]]</f>
        <v>22</v>
      </c>
      <c r="M222" t="str">
        <v>Transferido</v>
      </c>
    </row>
    <row r="223" xml:space="preserve">
      <c r="A223">
        <f>IF(Table_246[[#This Row],[Data]]="","",MONTH(Table_246[[#This Row],[Data]]))</f>
        <v>3</v>
      </c>
      <c r="B223">
        <v>46109</v>
      </c>
      <c r="C223" t="str">
        <v>formataçao</v>
      </c>
      <c r="D223">
        <v>1</v>
      </c>
      <c r="E223" t="str">
        <v>aleatorio</v>
      </c>
      <c r="F223" t="str">
        <v>Fisica</v>
      </c>
      <c r="G223" t="str">
        <f>IFERROR(VLOOKUP(C223,PROD!$A$2:$E$1204,5,0),"0")</f>
        <v>0</v>
      </c>
      <c r="H223" xml:space="preserve">
        <f xml:space="preserve">Table_246[[#This Row],[QT]]*Table_246[[#This Row],[Custo 
Un]]</f>
        <v>0</v>
      </c>
      <c r="I223">
        <v>60</v>
      </c>
      <c r="J223">
        <f>I223*D223</f>
        <v>60</v>
      </c>
      <c r="K223">
        <f>I223*D223</f>
        <v>60</v>
      </c>
      <c r="L223" xml:space="preserve">
        <f xml:space="preserve">Table_246[[#This Row],[Valor da 
venda]]-Table_246[[#This Row],[Valor gasto]]</f>
        <v>60</v>
      </c>
      <c r="M223" t="str">
        <v>Transferido</v>
      </c>
    </row>
    <row r="224" xml:space="preserve">
      <c r="A224">
        <f>IF(Table_246[[#This Row],[Data]]="","",MONTH(Table_246[[#This Row],[Data]]))</f>
        <v>3</v>
      </c>
      <c r="B224">
        <v>46110</v>
      </c>
      <c r="C224" t="str">
        <v>gravaçao</v>
      </c>
      <c r="D224">
        <v>1</v>
      </c>
      <c r="E224" t="str">
        <v>aleatorio</v>
      </c>
      <c r="F224" t="str">
        <v>Fisica</v>
      </c>
      <c r="G224" t="str">
        <f>IFERROR(VLOOKUP(C224,PROD!$A$2:$E$1204,5,0),"0")</f>
        <v>0</v>
      </c>
      <c r="H224" xml:space="preserve">
        <f xml:space="preserve">Table_246[[#This Row],[QT]]*Table_246[[#This Row],[Custo 
Un]]</f>
        <v>0</v>
      </c>
      <c r="I224">
        <v>1</v>
      </c>
      <c r="J224">
        <f>I224*D224</f>
        <v>1</v>
      </c>
      <c r="K224">
        <f>I224*D224</f>
        <v>1</v>
      </c>
      <c r="L224" xml:space="preserve">
        <f xml:space="preserve">Table_246[[#This Row],[Valor da 
venda]]-Table_246[[#This Row],[Valor gasto]]</f>
        <v>1</v>
      </c>
      <c r="M224" t="str">
        <v>Transferido</v>
      </c>
    </row>
    <row r="225" xml:space="preserve">
      <c r="A225">
        <f>IF(Table_246[[#This Row],[Data]]="","",MONTH(Table_246[[#This Row],[Data]]))</f>
        <v>3</v>
      </c>
      <c r="B225">
        <v>46111</v>
      </c>
      <c r="C225" t="str">
        <v>balança grande</v>
      </c>
      <c r="D225">
        <v>1</v>
      </c>
      <c r="E225" t="str">
        <v>day</v>
      </c>
      <c r="F225" t="str">
        <v>Fisica</v>
      </c>
      <c r="G225">
        <v>35</v>
      </c>
      <c r="H225" xml:space="preserve">
        <f xml:space="preserve">Table_246[[#This Row],[QT]]*Table_246[[#This Row],[Custo 
Un]]</f>
        <v>35</v>
      </c>
      <c r="I225">
        <v>60</v>
      </c>
      <c r="J225">
        <f>I225*D225</f>
        <v>60</v>
      </c>
      <c r="K225">
        <f>I225*D225</f>
        <v>60</v>
      </c>
      <c r="L225" xml:space="preserve">
        <f xml:space="preserve">Table_246[[#This Row],[Valor da 
venda]]-Table_246[[#This Row],[Valor gasto]]</f>
        <v>25</v>
      </c>
      <c r="M225" t="str">
        <v>Transferido</v>
      </c>
    </row>
    <row r="226" xml:space="preserve">
      <c r="A226">
        <f>IF(Table_246[[#This Row],[Data]]="","",MONTH(Table_246[[#This Row],[Data]]))</f>
        <v>3</v>
      </c>
      <c r="B226">
        <v>46112</v>
      </c>
      <c r="C226" t="str">
        <v>mochila termica</v>
      </c>
      <c r="D226">
        <v>1</v>
      </c>
      <c r="E226" t="str">
        <v>mara</v>
      </c>
      <c r="F226" t="str">
        <v>Fisica</v>
      </c>
      <c r="G226">
        <v>25</v>
      </c>
      <c r="H226" xml:space="preserve">
        <f xml:space="preserve">Table_246[[#This Row],[QT]]*Table_246[[#This Row],[Custo 
Un]]</f>
        <v>25</v>
      </c>
      <c r="I226">
        <v>40</v>
      </c>
      <c r="J226">
        <f>I226*D226</f>
        <v>40</v>
      </c>
      <c r="K226">
        <f>I226*D226</f>
        <v>40</v>
      </c>
      <c r="L226" xml:space="preserve">
        <f xml:space="preserve">Table_246[[#This Row],[Valor da 
venda]]-Table_246[[#This Row],[Valor gasto]]</f>
        <v>15</v>
      </c>
      <c r="M226" t="str">
        <v>Transferido</v>
      </c>
    </row>
    <row r="227" xml:space="preserve">
      <c r="A227">
        <f>IF(Table_246[[#This Row],[Data]]="","",MONTH(Table_246[[#This Row],[Data]]))</f>
        <v>4</v>
      </c>
      <c r="B227">
        <v>46113</v>
      </c>
      <c r="C227" t="str">
        <v>Jogos De Ps2</v>
      </c>
      <c r="D227">
        <v>6</v>
      </c>
      <c r="E227" t="str">
        <v>aleatorio</v>
      </c>
      <c r="F227" t="str">
        <v>Fisica</v>
      </c>
      <c r="G227">
        <f>IFERROR(VLOOKUP(C227,PROD!$A$2:$E$1204,5,0),"0")</f>
        <v>0.7</v>
      </c>
      <c r="H227" xml:space="preserve">
        <f xml:space="preserve">Table_246[[#This Row],[QT]]*Table_246[[#This Row],[Custo 
Un]]</f>
        <v>4.199999999999999</v>
      </c>
      <c r="I227">
        <v>5</v>
      </c>
      <c r="J227">
        <f>I227*D227</f>
        <v>30</v>
      </c>
      <c r="K227">
        <f>I227*D227</f>
        <v>30</v>
      </c>
      <c r="L227" xml:space="preserve">
        <f xml:space="preserve">Table_246[[#This Row],[Valor da 
venda]]-Table_246[[#This Row],[Valor gasto]]</f>
        <v>25.8</v>
      </c>
      <c r="M227" t="str">
        <v>Transferido</v>
      </c>
    </row>
    <row r="228" xml:space="preserve">
      <c r="A228">
        <f>IF(Table_246[[#This Row],[Data]]="","",MONTH(Table_246[[#This Row],[Data]]))</f>
        <v>4</v>
      </c>
      <c r="B228">
        <v>46114</v>
      </c>
      <c r="C228" t="str">
        <v>Cheirinho para Carro</v>
      </c>
      <c r="D228">
        <v>2</v>
      </c>
      <c r="E228" t="str">
        <v>2604052N4YAKVP</v>
      </c>
      <c r="F228" t="str">
        <v>Shopee</v>
      </c>
      <c r="G228">
        <f>IFERROR(VLOOKUP(C228,PROD!$A$2:$E$1204,5,0),"0")</f>
        <v>7.5</v>
      </c>
      <c r="H228" xml:space="preserve">
        <f xml:space="preserve">Table_246[[#This Row],[QT]]*Table_246[[#This Row],[Custo 
Un]]</f>
        <v>15</v>
      </c>
      <c r="I228">
        <v>15</v>
      </c>
      <c r="J228">
        <f>I228*D228</f>
        <v>30</v>
      </c>
      <c r="K228">
        <f>I228*D228</f>
        <v>30</v>
      </c>
      <c r="L228" xml:space="preserve">
        <f xml:space="preserve">Table_246[[#This Row],[Valor da 
venda]]-Table_246[[#This Row],[Valor gasto]]</f>
        <v>15</v>
      </c>
      <c r="M228" t="str">
        <v>Transferido</v>
      </c>
    </row>
    <row r="229" xml:space="preserve">
      <c r="A229">
        <f>IF(Table_246[[#This Row],[Data]]="","",MONTH(Table_246[[#This Row],[Data]]))</f>
        <v>4</v>
      </c>
      <c r="B229">
        <v>46115</v>
      </c>
      <c r="C229" t="str">
        <v>Jogo Ps2 Shopee</v>
      </c>
      <c r="D229">
        <v>1</v>
      </c>
      <c r="E229" t="str">
        <v>260403U0Q395NK</v>
      </c>
      <c r="F229" t="str">
        <v>Shopee</v>
      </c>
      <c r="G229">
        <f>IFERROR(VLOOKUP(C229,PROD!$A$2:$E$1204,5,0),"0")</f>
        <v>0.7</v>
      </c>
      <c r="H229" xml:space="preserve">
        <f xml:space="preserve">Table_246[[#This Row],[QT]]*Table_246[[#This Row],[Custo 
Un]]</f>
        <v>0.7</v>
      </c>
      <c r="I229">
        <v>5.5</v>
      </c>
      <c r="J229">
        <f>I229*D229</f>
        <v>5.5</v>
      </c>
      <c r="K229">
        <f>I229*D229</f>
        <v>5.5</v>
      </c>
      <c r="L229" xml:space="preserve">
        <f xml:space="preserve">Table_246[[#This Row],[Valor da 
venda]]-Table_246[[#This Row],[Valor gasto]]</f>
        <v>4.8</v>
      </c>
      <c r="M229" t="str">
        <v>Transferido</v>
      </c>
    </row>
    <row r="230" xml:space="preserve">
      <c r="A230">
        <f>IF(Table_246[[#This Row],[Data]]="","",MONTH(Table_246[[#This Row],[Data]]))</f>
        <v>4</v>
      </c>
      <c r="B230">
        <v>46116</v>
      </c>
      <c r="C230" t="str">
        <v>Jogo Ps2 Shopee</v>
      </c>
      <c r="D230">
        <v>1</v>
      </c>
      <c r="E230" t="str">
        <v>260403TU7QV6XT</v>
      </c>
      <c r="F230" t="str">
        <v>Shopee</v>
      </c>
      <c r="G230">
        <f>IFERROR(VLOOKUP(C230,PROD!$A$2:$E$1204,5,0),"0")</f>
        <v>0.7</v>
      </c>
      <c r="H230" xml:space="preserve">
        <f xml:space="preserve">Table_246[[#This Row],[QT]]*Table_246[[#This Row],[Custo 
Un]]</f>
        <v>0.7</v>
      </c>
      <c r="I230">
        <v>5.5</v>
      </c>
      <c r="J230">
        <f>I230*D230</f>
        <v>5.5</v>
      </c>
      <c r="K230">
        <f>I230*D230</f>
        <v>5.5</v>
      </c>
      <c r="L230" xml:space="preserve">
        <f xml:space="preserve">Table_246[[#This Row],[Valor da 
venda]]-Table_246[[#This Row],[Valor gasto]]</f>
        <v>4.8</v>
      </c>
      <c r="M230" t="str">
        <v>Transferido</v>
      </c>
    </row>
    <row r="231" xml:space="preserve">
      <c r="A231">
        <f>IF(Table_246[[#This Row],[Data]]="","",MONTH(Table_246[[#This Row],[Data]]))</f>
        <v>4</v>
      </c>
      <c r="B231">
        <v>46117</v>
      </c>
      <c r="C231" t="str">
        <v>Jogo Ps2 Shopee</v>
      </c>
      <c r="D231">
        <v>1</v>
      </c>
      <c r="E231" t="str">
        <v>260401NR0BA272</v>
      </c>
      <c r="F231" t="str">
        <v>Shopee</v>
      </c>
      <c r="G231">
        <f>IFERROR(VLOOKUP(C231,PROD!$A$2:$E$1204,5,0),"0")</f>
        <v>0.7</v>
      </c>
      <c r="H231" xml:space="preserve">
        <f xml:space="preserve">Table_246[[#This Row],[QT]]*Table_246[[#This Row],[Custo 
Un]]</f>
        <v>0.7</v>
      </c>
      <c r="I231">
        <v>5.5</v>
      </c>
      <c r="J231">
        <f>I231*D231</f>
        <v>5.5</v>
      </c>
      <c r="K231">
        <f>I231*D231</f>
        <v>5.5</v>
      </c>
      <c r="L231" xml:space="preserve">
        <f xml:space="preserve">Table_246[[#This Row],[Valor da 
venda]]-Table_246[[#This Row],[Valor gasto]]</f>
        <v>4.8</v>
      </c>
      <c r="M231" t="str">
        <v>Transferido</v>
      </c>
    </row>
    <row r="232" xml:space="preserve">
      <c r="A232">
        <f>IF(Table_246[[#This Row],[Data]]="","",MONTH(Table_246[[#This Row],[Data]]))</f>
        <v>4</v>
      </c>
      <c r="B232">
        <v>46118</v>
      </c>
      <c r="C232" t="str">
        <v>Jogo Ps2 Shopee</v>
      </c>
      <c r="D232">
        <v>1</v>
      </c>
      <c r="E232" t="str">
        <v>260328BWM81AGS</v>
      </c>
      <c r="F232" t="str">
        <v>Shopee</v>
      </c>
      <c r="G232">
        <f>IFERROR(VLOOKUP(C232,PROD!$A$2:$E$1204,5,0),"0")</f>
        <v>0.7</v>
      </c>
      <c r="H232" xml:space="preserve">
        <f xml:space="preserve">Table_246[[#This Row],[QT]]*Table_246[[#This Row],[Custo 
Un]]</f>
        <v>0.7</v>
      </c>
      <c r="I232">
        <v>5.5</v>
      </c>
      <c r="J232">
        <f>I232*D232</f>
        <v>5.5</v>
      </c>
      <c r="K232">
        <f>I232*D232</f>
        <v>5.5</v>
      </c>
      <c r="L232" xml:space="preserve">
        <f xml:space="preserve">Table_246[[#This Row],[Valor da 
venda]]-Table_246[[#This Row],[Valor gasto]]</f>
        <v>4.8</v>
      </c>
      <c r="M232" t="str">
        <v>Transferido</v>
      </c>
    </row>
    <row r="233" xml:space="preserve">
      <c r="A233">
        <f>IF(Table_246[[#This Row],[Data]]="","",MONTH(Table_246[[#This Row],[Data]]))</f>
        <v>4</v>
      </c>
      <c r="B233">
        <v>46118</v>
      </c>
      <c r="C233" t="str">
        <v>Jogo Ps2 Shopee</v>
      </c>
      <c r="D233">
        <v>1</v>
      </c>
      <c r="E233" t="str">
        <v>260409CD2W2XJB</v>
      </c>
      <c r="F233" t="str">
        <v>Shopee</v>
      </c>
      <c r="G233">
        <f>IFERROR(VLOOKUP(C233,PROD!$A$2:$E$1204,5,0),"0")</f>
        <v>0.7</v>
      </c>
      <c r="H233" xml:space="preserve">
        <f xml:space="preserve">Table_246[[#This Row],[QT]]*Table_246[[#This Row],[Custo 
Un]]</f>
        <v>0.7</v>
      </c>
      <c r="I233">
        <v>5.5</v>
      </c>
      <c r="J233">
        <f>I233*D233</f>
        <v>5.5</v>
      </c>
      <c r="K233">
        <f>I233*D233</f>
        <v>5.5</v>
      </c>
      <c r="L233" xml:space="preserve">
        <f xml:space="preserve">Table_246[[#This Row],[Valor da 
venda]]-Table_246[[#This Row],[Valor gasto]]</f>
        <v>4.8</v>
      </c>
      <c r="M233" t="str">
        <v>Transferido</v>
      </c>
    </row>
    <row r="234" xml:space="preserve">
      <c r="A234">
        <f>IF(Table_246[[#This Row],[Data]]="","",MONTH(Table_246[[#This Row],[Data]]))</f>
        <v>4</v>
      </c>
      <c r="B234">
        <v>46118</v>
      </c>
      <c r="C234" t="str">
        <v>Jogo Ps2 Shopee</v>
      </c>
      <c r="D234">
        <v>1</v>
      </c>
      <c r="E234" t="str">
        <v>260409BFX8SS7A</v>
      </c>
      <c r="F234" t="str">
        <v>Shopee</v>
      </c>
      <c r="G234">
        <f>IFERROR(VLOOKUP(C234,PROD!$A$2:$E$1204,5,0),"0")</f>
        <v>0.7</v>
      </c>
      <c r="H234" xml:space="preserve">
        <f xml:space="preserve">Table_246[[#This Row],[QT]]*Table_246[[#This Row],[Custo 
Un]]</f>
        <v>0.7</v>
      </c>
      <c r="I234">
        <v>5.5</v>
      </c>
      <c r="J234">
        <f>I234*D234</f>
        <v>5.5</v>
      </c>
      <c r="K234">
        <f>I234*D234</f>
        <v>5.5</v>
      </c>
      <c r="L234" xml:space="preserve">
        <f xml:space="preserve">Table_246[[#This Row],[Valor da 
venda]]-Table_246[[#This Row],[Valor gasto]]</f>
        <v>4.8</v>
      </c>
      <c r="M234" t="str">
        <v>Transferido</v>
      </c>
    </row>
    <row r="235" xml:space="preserve">
      <c r="A235">
        <f>IF(Table_246[[#This Row],[Data]]="","",MONTH(Table_246[[#This Row],[Data]]))</f>
        <v>4</v>
      </c>
      <c r="B235">
        <v>46118</v>
      </c>
      <c r="C235" t="str">
        <v>Jogo Ps2 Shopee</v>
      </c>
      <c r="D235">
        <v>1</v>
      </c>
      <c r="E235" t="str">
        <v>260409BSHH7E0Q</v>
      </c>
      <c r="F235" t="str">
        <v>Shopee</v>
      </c>
      <c r="G235">
        <f>IFERROR(VLOOKUP(C235,PROD!$A$2:$E$1204,5,0),"0")</f>
        <v>0.7</v>
      </c>
      <c r="H235" xml:space="preserve">
        <f xml:space="preserve">Table_246[[#This Row],[QT]]*Table_246[[#This Row],[Custo 
Un]]</f>
        <v>0.7</v>
      </c>
      <c r="I235">
        <v>5.5</v>
      </c>
      <c r="J235">
        <f>I235*D235</f>
        <v>5.5</v>
      </c>
      <c r="K235">
        <f>I235*D235</f>
        <v>5.5</v>
      </c>
      <c r="L235" xml:space="preserve">
        <f xml:space="preserve">Table_246[[#This Row],[Valor da 
venda]]-Table_246[[#This Row],[Valor gasto]]</f>
        <v>4.8</v>
      </c>
      <c r="M235" t="str">
        <v>Transferido</v>
      </c>
    </row>
    <row r="236" xml:space="preserve">
      <c r="A236">
        <f>IF(Table_246[[#This Row],[Data]]="","",MONTH(Table_246[[#This Row],[Data]]))</f>
        <v>4</v>
      </c>
      <c r="B236">
        <v>46118</v>
      </c>
      <c r="C236" t="str">
        <v>Jogo Ps2 Shopee</v>
      </c>
      <c r="D236">
        <v>1</v>
      </c>
      <c r="E236" t="str">
        <v>2604089DYV9NFE</v>
      </c>
      <c r="F236" t="str">
        <v>Shopee</v>
      </c>
      <c r="G236">
        <f>IFERROR(VLOOKUP(C236,PROD!$A$2:$E$1204,5,0),"0")</f>
        <v>0.7</v>
      </c>
      <c r="H236" xml:space="preserve">
        <f xml:space="preserve">Table_246[[#This Row],[QT]]*Table_246[[#This Row],[Custo 
Un]]</f>
        <v>0.7</v>
      </c>
      <c r="I236">
        <v>5.5</v>
      </c>
      <c r="J236">
        <f>I236*D236</f>
        <v>5.5</v>
      </c>
      <c r="K236">
        <f>I236*D236</f>
        <v>5.5</v>
      </c>
      <c r="L236" xml:space="preserve">
        <f xml:space="preserve">Table_246[[#This Row],[Valor da 
venda]]-Table_246[[#This Row],[Valor gasto]]</f>
        <v>4.8</v>
      </c>
      <c r="M236" t="str">
        <v>Transferido</v>
      </c>
    </row>
    <row r="237" xml:space="preserve">
      <c r="A237">
        <f>IF(Table_246[[#This Row],[Data]]="","",MONTH(Table_246[[#This Row],[Data]]))</f>
        <v>4</v>
      </c>
      <c r="B237">
        <v>46118</v>
      </c>
      <c r="C237" t="str">
        <v>Jogo Ps2 Shopee</v>
      </c>
      <c r="D237">
        <v>1</v>
      </c>
      <c r="E237" t="str">
        <v>2604088H2RCBCG</v>
      </c>
      <c r="F237" t="str">
        <v>Shopee</v>
      </c>
      <c r="G237">
        <f>IFERROR(VLOOKUP(C237,PROD!$A$2:$E$1204,5,0),"0")</f>
        <v>0.7</v>
      </c>
      <c r="H237" xml:space="preserve">
        <f xml:space="preserve">Table_246[[#This Row],[QT]]*Table_246[[#This Row],[Custo 
Un]]</f>
        <v>0.7</v>
      </c>
      <c r="I237">
        <v>5.5</v>
      </c>
      <c r="J237">
        <f>I237*D237</f>
        <v>5.5</v>
      </c>
      <c r="K237">
        <f>I237*D237</f>
        <v>5.5</v>
      </c>
      <c r="L237" xml:space="preserve">
        <f xml:space="preserve">Table_246[[#This Row],[Valor da 
venda]]-Table_246[[#This Row],[Valor gasto]]</f>
        <v>4.8</v>
      </c>
      <c r="M237" t="str">
        <v>Transferido</v>
      </c>
    </row>
    <row r="238" xml:space="preserve">
      <c r="A238">
        <f>IF(Table_246[[#This Row],[Data]]="","",MONTH(Table_246[[#This Row],[Data]]))</f>
        <v>4</v>
      </c>
      <c r="B238">
        <v>46118</v>
      </c>
      <c r="C238" t="str">
        <v>Jogo Ps2 Shopee</v>
      </c>
      <c r="D238">
        <v>1</v>
      </c>
      <c r="E238" t="str">
        <v>2604088EAMB58S</v>
      </c>
      <c r="F238" t="str">
        <v>Shopee</v>
      </c>
      <c r="G238">
        <f>IFERROR(VLOOKUP(C238,PROD!$A$2:$E$1204,5,0),"0")</f>
        <v>0.7</v>
      </c>
      <c r="H238" xml:space="preserve">
        <f xml:space="preserve">Table_246[[#This Row],[QT]]*Table_246[[#This Row],[Custo 
Un]]</f>
        <v>0.7</v>
      </c>
      <c r="I238">
        <v>5.5</v>
      </c>
      <c r="J238">
        <f>I238*D238</f>
        <v>5.5</v>
      </c>
      <c r="K238">
        <f>I238*D238</f>
        <v>5.5</v>
      </c>
      <c r="L238" xml:space="preserve">
        <f xml:space="preserve">Table_246[[#This Row],[Valor da 
venda]]-Table_246[[#This Row],[Valor gasto]]</f>
        <v>4.8</v>
      </c>
      <c r="M238" t="str">
        <v>Transferido</v>
      </c>
    </row>
    <row r="239" xml:space="preserve">
      <c r="A239">
        <f>IF(Table_246[[#This Row],[Data]]="","",MONTH(Table_246[[#This Row],[Data]]))</f>
        <v>4</v>
      </c>
      <c r="B239">
        <v>46119</v>
      </c>
      <c r="C239" t="str">
        <v>Jogo Ps2 Shopee</v>
      </c>
      <c r="D239">
        <v>1</v>
      </c>
      <c r="E239" t="str">
        <v>26040888X1M69H</v>
      </c>
      <c r="F239" t="str">
        <v>Shopee</v>
      </c>
      <c r="G239">
        <f>IFERROR(VLOOKUP(C239,PROD!$A$2:$E$1204,5,0),"0")</f>
        <v>0.7</v>
      </c>
      <c r="H239" xml:space="preserve">
        <f xml:space="preserve">Table_246[[#This Row],[QT]]*Table_246[[#This Row],[Custo 
Un]]</f>
        <v>0.7</v>
      </c>
      <c r="I239">
        <v>5.5</v>
      </c>
      <c r="J239">
        <f>I239*D239</f>
        <v>5.5</v>
      </c>
      <c r="K239">
        <f>I239*D239</f>
        <v>5.5</v>
      </c>
      <c r="L239" xml:space="preserve">
        <f xml:space="preserve">Table_246[[#This Row],[Valor da 
venda]]-Table_246[[#This Row],[Valor gasto]]</f>
        <v>4.8</v>
      </c>
      <c r="M239" t="str">
        <v>Transferido</v>
      </c>
    </row>
    <row r="240" xml:space="preserve">
      <c r="A240">
        <f>IF(Table_246[[#This Row],[Data]]="","",MONTH(Table_246[[#This Row],[Data]]))</f>
        <v>4</v>
      </c>
      <c r="B240">
        <v>46121</v>
      </c>
      <c r="C240" t="str">
        <v>Cheirinho para Carro</v>
      </c>
      <c r="D240">
        <v>1</v>
      </c>
      <c r="E240" t="str">
        <v>2604088WQH4MP3</v>
      </c>
      <c r="F240" t="str">
        <v>Shopee</v>
      </c>
      <c r="G240">
        <f>IFERROR(VLOOKUP(C240,PROD!$A$2:$E$1204,5,0),"0")</f>
        <v>7.5</v>
      </c>
      <c r="H240" xml:space="preserve">
        <f xml:space="preserve">Table_246[[#This Row],[QT]]*Table_246[[#This Row],[Custo 
Un]]</f>
        <v>7.5</v>
      </c>
      <c r="I240">
        <v>12.14</v>
      </c>
      <c r="J240">
        <f>I240*D240</f>
        <v>12.14</v>
      </c>
      <c r="K240">
        <f>I240*D240</f>
        <v>12.14</v>
      </c>
      <c r="L240" xml:space="preserve">
        <f xml:space="preserve">Table_246[[#This Row],[Valor da 
venda]]-Table_246[[#This Row],[Valor gasto]]</f>
        <v>4.640000000000001</v>
      </c>
      <c r="M240" t="str">
        <v>Transferido</v>
      </c>
    </row>
    <row r="241" xml:space="preserve">
      <c r="A241">
        <f>IF(Table_246[[#This Row],[Data]]="","",MONTH(Table_246[[#This Row],[Data]]))</f>
        <v>4</v>
      </c>
      <c r="B241">
        <v>46121</v>
      </c>
      <c r="C241" t="str">
        <v>Cheirinho para Carro</v>
      </c>
      <c r="D241">
        <v>1</v>
      </c>
      <c r="E241" t="str">
        <v>2604077VFTMCCS</v>
      </c>
      <c r="F241" t="str">
        <v>Shopee</v>
      </c>
      <c r="G241">
        <f>IFERROR(VLOOKUP(C241,PROD!$A$2:$E$1204,5,0),"0")</f>
        <v>7.5</v>
      </c>
      <c r="H241" xml:space="preserve">
        <f xml:space="preserve">Table_246[[#This Row],[QT]]*Table_246[[#This Row],[Custo 
Un]]</f>
        <v>7.5</v>
      </c>
      <c r="I241">
        <v>12.14</v>
      </c>
      <c r="J241">
        <f>I241*D241</f>
        <v>12.14</v>
      </c>
      <c r="K241">
        <f>I241*D241</f>
        <v>12.14</v>
      </c>
      <c r="L241" xml:space="preserve">
        <f xml:space="preserve">Table_246[[#This Row],[Valor da 
venda]]-Table_246[[#This Row],[Valor gasto]]</f>
        <v>4.640000000000001</v>
      </c>
      <c r="M241" t="str">
        <v>Transferido</v>
      </c>
    </row>
    <row r="242" xml:space="preserve">
      <c r="A242">
        <f>IF(Table_246[[#This Row],[Data]]="","",MONTH(Table_246[[#This Row],[Data]]))</f>
        <v>4</v>
      </c>
      <c r="B242">
        <v>46121</v>
      </c>
      <c r="C242" t="str">
        <v>Jogo Ps2 tiktok</v>
      </c>
      <c r="D242">
        <v>1</v>
      </c>
      <c r="E242" t="str">
        <v>583421944481809850</v>
      </c>
      <c r="F242" t="str">
        <v>Tiktok</v>
      </c>
      <c r="G242">
        <f>IFERROR(VLOOKUP(C242,PROD!$A$2:$E$1204,5,0),"0")</f>
        <v>0.7</v>
      </c>
      <c r="H242" xml:space="preserve">
        <f xml:space="preserve">Table_246[[#This Row],[QT]]*Table_246[[#This Row],[Custo 
Un]]</f>
        <v>0.7</v>
      </c>
      <c r="I242">
        <v>9.2</v>
      </c>
      <c r="J242">
        <f>I242*D242</f>
        <v>9.2</v>
      </c>
      <c r="K242">
        <f>I242*D242</f>
        <v>9.2</v>
      </c>
      <c r="L242" xml:space="preserve">
        <f xml:space="preserve">Table_246[[#This Row],[Valor da 
venda]]-Table_246[[#This Row],[Valor gasto]]</f>
        <v>8.5</v>
      </c>
      <c r="M242" t="str">
        <v>aguardando</v>
      </c>
    </row>
    <row r="243" xml:space="preserve">
      <c r="A243">
        <f>IF(Table_246[[#This Row],[Data]]="","",MONTH(Table_246[[#This Row],[Data]]))</f>
        <v>4</v>
      </c>
      <c r="B243">
        <v>46121</v>
      </c>
      <c r="C243" t="str">
        <v>Jogo Ps2 tiktok</v>
      </c>
      <c r="D243">
        <v>1</v>
      </c>
      <c r="E243" t="str">
        <v>583435469169263884</v>
      </c>
      <c r="F243" t="str">
        <v>Tiktok</v>
      </c>
      <c r="G243">
        <f>IFERROR(VLOOKUP(C243,PROD!$A$2:$E$1204,5,0),"0")</f>
        <v>0.7</v>
      </c>
      <c r="H243" xml:space="preserve">
        <f xml:space="preserve">Table_246[[#This Row],[QT]]*Table_246[[#This Row],[Custo 
Un]]</f>
        <v>0.7</v>
      </c>
      <c r="I243">
        <v>9.2</v>
      </c>
      <c r="J243">
        <f>I243*D243</f>
        <v>9.2</v>
      </c>
      <c r="K243">
        <f>I243*D243</f>
        <v>9.2</v>
      </c>
      <c r="L243" xml:space="preserve">
        <f xml:space="preserve">Table_246[[#This Row],[Valor da 
venda]]-Table_246[[#This Row],[Valor gasto]]</f>
        <v>8.5</v>
      </c>
      <c r="M243" t="str">
        <v>aguardando</v>
      </c>
    </row>
    <row r="244" xml:space="preserve">
      <c r="A244">
        <f>IF(Table_246[[#This Row],[Data]]="","",MONTH(Table_246[[#This Row],[Data]]))</f>
        <v>4</v>
      </c>
      <c r="B244">
        <v>46121</v>
      </c>
      <c r="C244" t="str">
        <v>Jogo Ps2 tiktok</v>
      </c>
      <c r="D244">
        <v>1</v>
      </c>
      <c r="E244" t="str">
        <v>583436730013615732</v>
      </c>
      <c r="F244" t="str">
        <v>Tiktok</v>
      </c>
      <c r="G244">
        <f>IFERROR(VLOOKUP(C244,PROD!$A$2:$E$1204,5,0),"0")</f>
        <v>0.7</v>
      </c>
      <c r="H244" xml:space="preserve">
        <f xml:space="preserve">Table_246[[#This Row],[QT]]*Table_246[[#This Row],[Custo 
Un]]</f>
        <v>0.7</v>
      </c>
      <c r="I244">
        <v>9.2</v>
      </c>
      <c r="J244">
        <f>I244*D244</f>
        <v>9.2</v>
      </c>
      <c r="K244">
        <f>I244*D244</f>
        <v>9.2</v>
      </c>
      <c r="L244" xml:space="preserve">
        <f xml:space="preserve">Table_246[[#This Row],[Valor da 
venda]]-Table_246[[#This Row],[Valor gasto]]</f>
        <v>8.5</v>
      </c>
      <c r="M244" t="str">
        <v>aguardando</v>
      </c>
    </row>
    <row r="245" xml:space="preserve">
      <c r="A245">
        <f>IF(Table_246[[#This Row],[Data]]="","",MONTH(Table_246[[#This Row],[Data]]))</f>
        <v>4</v>
      </c>
      <c r="B245">
        <v>46122</v>
      </c>
      <c r="C245" t="str">
        <v xml:space="preserve">cabo iphone </v>
      </c>
      <c r="D245">
        <v>1</v>
      </c>
      <c r="E245" t="str">
        <v>vall pequena</v>
      </c>
      <c r="F245" t="str">
        <v>Fisica</v>
      </c>
      <c r="G245">
        <v>4</v>
      </c>
      <c r="H245" xml:space="preserve">
        <f xml:space="preserve">Table_246[[#This Row],[QT]]*Table_246[[#This Row],[Custo 
Un]]</f>
        <v>4</v>
      </c>
      <c r="I245">
        <v>15</v>
      </c>
      <c r="J245">
        <f>I245*D245</f>
        <v>15</v>
      </c>
      <c r="K245">
        <f>I245*D245</f>
        <v>15</v>
      </c>
      <c r="L245" xml:space="preserve">
        <f xml:space="preserve">Table_246[[#This Row],[Valor da 
venda]]-Table_246[[#This Row],[Valor gasto]]</f>
        <v>11</v>
      </c>
      <c r="M245" t="str">
        <v>Transferido</v>
      </c>
    </row>
    <row r="246" xml:space="preserve">
      <c r="A246">
        <f>IF(Table_246[[#This Row],[Data]]="","",MONTH(Table_246[[#This Row],[Data]]))</f>
        <v>4</v>
      </c>
      <c r="B246">
        <v>46122</v>
      </c>
      <c r="C246" t="str">
        <v>Impressao Preta</v>
      </c>
      <c r="D246">
        <v>1</v>
      </c>
      <c r="E246" t="str">
        <v>matheus</v>
      </c>
      <c r="F246" t="str">
        <v>Fisica</v>
      </c>
      <c r="G246">
        <f>IFERROR(VLOOKUP(C246,PROD!$A$2:$E$1204,5,0),"0")</f>
        <v>0.07</v>
      </c>
      <c r="H246" xml:space="preserve">
        <f xml:space="preserve">Table_246[[#This Row],[QT]]*Table_246[[#This Row],[Custo 
Un]]</f>
        <v>0.07</v>
      </c>
      <c r="I246">
        <v>1</v>
      </c>
      <c r="J246">
        <f>I246*D246</f>
        <v>1</v>
      </c>
      <c r="K246">
        <f>I246*D246</f>
        <v>1</v>
      </c>
      <c r="L246" xml:space="preserve">
        <f xml:space="preserve">Table_246[[#This Row],[Valor da 
venda]]-Table_246[[#This Row],[Valor gasto]]</f>
        <v>0.9299999999999999</v>
      </c>
      <c r="M246" t="str">
        <v>Transferido</v>
      </c>
    </row>
    <row r="247" xml:space="preserve">
      <c r="A247">
        <f>IF(Table_246[[#This Row],[Data]]="","",MONTH(Table_246[[#This Row],[Data]]))</f>
        <v>4</v>
      </c>
      <c r="B247">
        <v>46122</v>
      </c>
      <c r="C247" t="str">
        <v>Jogo Ps2 Shopee</v>
      </c>
      <c r="D247">
        <v>1</v>
      </c>
      <c r="E247" t="str">
        <v>260410DK38AXXA</v>
      </c>
      <c r="F247" t="str">
        <v>Shopee</v>
      </c>
      <c r="G247">
        <f>IFERROR(VLOOKUP(C247,PROD!$A$2:$E$1204,5,0),"0")</f>
        <v>0.7</v>
      </c>
      <c r="H247" xml:space="preserve">
        <f xml:space="preserve">Table_246[[#This Row],[QT]]*Table_246[[#This Row],[Custo 
Un]]</f>
        <v>0.7</v>
      </c>
      <c r="I247">
        <v>5.5</v>
      </c>
      <c r="J247">
        <f>I247*D247</f>
        <v>5.5</v>
      </c>
      <c r="K247">
        <f>I247*D247</f>
        <v>5.5</v>
      </c>
      <c r="L247" xml:space="preserve">
        <f xml:space="preserve">Table_246[[#This Row],[Valor da 
venda]]-Table_246[[#This Row],[Valor gasto]]</f>
        <v>4.8</v>
      </c>
      <c r="M247" t="str">
        <v>Transferido</v>
      </c>
    </row>
    <row r="248" xml:space="preserve">
      <c r="A248">
        <f>IF(Table_246[[#This Row],[Data]]="","",MONTH(Table_246[[#This Row],[Data]]))</f>
        <v>4</v>
      </c>
      <c r="B248">
        <v>46122</v>
      </c>
      <c r="C248" t="str">
        <v>Jogo Ps2 Shopee</v>
      </c>
      <c r="D248">
        <v>1</v>
      </c>
      <c r="E248" t="str">
        <v>260410DP6H17MK</v>
      </c>
      <c r="F248" t="str">
        <v>Shopee</v>
      </c>
      <c r="G248">
        <f>IFERROR(VLOOKUP(C248,PROD!$A$2:$E$1204,5,0),"0")</f>
        <v>0.7</v>
      </c>
      <c r="H248" xml:space="preserve">
        <f xml:space="preserve">Table_246[[#This Row],[QT]]*Table_246[[#This Row],[Custo 
Un]]</f>
        <v>0.7</v>
      </c>
      <c r="I248">
        <v>5.5</v>
      </c>
      <c r="J248">
        <f>I248*D248</f>
        <v>5.5</v>
      </c>
      <c r="K248">
        <f>I248*D248</f>
        <v>5.5</v>
      </c>
      <c r="L248" xml:space="preserve">
        <f xml:space="preserve">Table_246[[#This Row],[Valor da 
venda]]-Table_246[[#This Row],[Valor gasto]]</f>
        <v>4.8</v>
      </c>
      <c r="M248" t="str">
        <v>Transferido</v>
      </c>
    </row>
    <row r="249" xml:space="preserve">
      <c r="A249">
        <f>IF(Table_246[[#This Row],[Data]]="","",MONTH(Table_246[[#This Row],[Data]]))</f>
        <v>4</v>
      </c>
      <c r="B249">
        <v>46122</v>
      </c>
      <c r="C249" t="str">
        <v>Jogo Ps2 Shopee</v>
      </c>
      <c r="D249">
        <v>1</v>
      </c>
      <c r="E249" t="str">
        <v>260410F789WW11</v>
      </c>
      <c r="F249" t="str">
        <v>Shopee</v>
      </c>
      <c r="G249">
        <f>IFERROR(VLOOKUP(C249,PROD!$A$2:$E$1204,5,0),"0")</f>
        <v>0.7</v>
      </c>
      <c r="H249" xml:space="preserve">
        <f xml:space="preserve">Table_246[[#This Row],[QT]]*Table_246[[#This Row],[Custo 
Un]]</f>
        <v>0.7</v>
      </c>
      <c r="I249">
        <v>5.5</v>
      </c>
      <c r="J249">
        <f>I249*D249</f>
        <v>5.5</v>
      </c>
      <c r="K249">
        <f>I249*D249</f>
        <v>5.5</v>
      </c>
      <c r="L249" xml:space="preserve">
        <f xml:space="preserve">Table_246[[#This Row],[Valor da 
venda]]-Table_246[[#This Row],[Valor gasto]]</f>
        <v>4.8</v>
      </c>
      <c r="M249" t="str">
        <v>Transferido</v>
      </c>
    </row>
    <row r="250" xml:space="preserve">
      <c r="A250">
        <f>IF(Table_246[[#This Row],[Data]]="","",MONTH(Table_246[[#This Row],[Data]]))</f>
        <v>4</v>
      </c>
      <c r="B250">
        <v>46123</v>
      </c>
      <c r="C250" t="str">
        <v>Pelicula 3D</v>
      </c>
      <c r="D250">
        <v>1</v>
      </c>
      <c r="E250" t="str">
        <v>marcelo pai</v>
      </c>
      <c r="F250" t="str">
        <v>Fisica</v>
      </c>
      <c r="G250">
        <f>IFERROR(VLOOKUP(C250,PROD!$A$2:$E$1204,5,0),"0")</f>
        <v>3</v>
      </c>
      <c r="H250" xml:space="preserve">
        <f xml:space="preserve">Table_246[[#This Row],[QT]]*Table_246[[#This Row],[Custo 
Un]]</f>
        <v>3</v>
      </c>
      <c r="I250">
        <v>10</v>
      </c>
      <c r="J250">
        <f>I250*D250</f>
        <v>10</v>
      </c>
      <c r="K250">
        <f>I250*D250</f>
        <v>10</v>
      </c>
      <c r="L250" xml:space="preserve">
        <f xml:space="preserve">Table_246[[#This Row],[Valor da 
venda]]-Table_246[[#This Row],[Valor gasto]]</f>
        <v>7</v>
      </c>
      <c r="M250" t="str">
        <v>Transferido</v>
      </c>
    </row>
    <row r="251" xml:space="preserve">
      <c r="A251">
        <f>IF(Table_246[[#This Row],[Data]]="","",MONTH(Table_246[[#This Row],[Data]]))</f>
        <v>4</v>
      </c>
      <c r="B251">
        <v>46123</v>
      </c>
      <c r="C251" t="str">
        <v>Impressao Preta</v>
      </c>
      <c r="D251">
        <v>1</v>
      </c>
      <c r="E251" t="str">
        <v>relogio</v>
      </c>
      <c r="F251" t="str">
        <v>Fisica</v>
      </c>
      <c r="G251">
        <f>IFERROR(VLOOKUP(C251,PROD!$A$2:$E$1204,5,0),"0")</f>
        <v>0.07</v>
      </c>
      <c r="H251" xml:space="preserve">
        <f xml:space="preserve">Table_246[[#This Row],[QT]]*Table_246[[#This Row],[Custo 
Un]]</f>
        <v>0.07</v>
      </c>
      <c r="I251">
        <v>1</v>
      </c>
      <c r="J251">
        <f>I251*D251</f>
        <v>1</v>
      </c>
      <c r="K251">
        <f>I251*D251</f>
        <v>1</v>
      </c>
      <c r="L251" xml:space="preserve">
        <f xml:space="preserve">Table_246[[#This Row],[Valor da 
venda]]-Table_246[[#This Row],[Valor gasto]]</f>
        <v>0.9299999999999999</v>
      </c>
      <c r="M251" t="str">
        <v>Transferido</v>
      </c>
    </row>
    <row r="252" xml:space="preserve">
      <c r="A252">
        <f>IF(Table_246[[#This Row],[Data]]="","",MONTH(Table_246[[#This Row],[Data]]))</f>
        <v>4</v>
      </c>
      <c r="B252">
        <v>46123</v>
      </c>
      <c r="C252" t="str">
        <v>pc dell</v>
      </c>
      <c r="D252">
        <v>1</v>
      </c>
      <c r="E252" t="str">
        <v>aleatorio</v>
      </c>
      <c r="F252" t="str">
        <v>Fisica</v>
      </c>
      <c r="G252">
        <v>0</v>
      </c>
      <c r="H252" xml:space="preserve">
        <f xml:space="preserve">Table_246[[#This Row],[QT]]*Table_246[[#This Row],[Custo 
Un]]</f>
        <v>0</v>
      </c>
      <c r="I252">
        <v>325</v>
      </c>
      <c r="J252">
        <f>I252*D252</f>
        <v>325</v>
      </c>
      <c r="K252">
        <f>I252*D252</f>
        <v>325</v>
      </c>
      <c r="L252" xml:space="preserve">
        <f xml:space="preserve">Table_246[[#This Row],[Valor da 
venda]]-Table_246[[#This Row],[Valor gasto]]</f>
        <v>325</v>
      </c>
      <c r="M252" t="str">
        <v>Transferido</v>
      </c>
    </row>
    <row r="253" xml:space="preserve">
      <c r="A253">
        <f>IF(Table_246[[#This Row],[Data]]="","",MONTH(Table_246[[#This Row],[Data]]))</f>
        <v>4</v>
      </c>
      <c r="B253">
        <v>46123</v>
      </c>
      <c r="C253" t="str">
        <v>carregador completo tipo c</v>
      </c>
      <c r="D253">
        <v>1</v>
      </c>
      <c r="E253" t="str">
        <v>aleatorio</v>
      </c>
      <c r="F253" t="str">
        <v>Fisica</v>
      </c>
      <c r="G253">
        <v>10</v>
      </c>
      <c r="H253" xml:space="preserve">
        <f xml:space="preserve">Table_246[[#This Row],[QT]]*Table_246[[#This Row],[Custo 
Un]]</f>
        <v>10</v>
      </c>
      <c r="I253">
        <v>30</v>
      </c>
      <c r="J253">
        <f>I253*D253</f>
        <v>30</v>
      </c>
      <c r="K253">
        <f>I253*D253</f>
        <v>30</v>
      </c>
      <c r="L253" xml:space="preserve">
        <f xml:space="preserve">Table_246[[#This Row],[Valor da 
venda]]-Table_246[[#This Row],[Valor gasto]]</f>
        <v>20</v>
      </c>
      <c r="M253" t="str">
        <v>Transferido</v>
      </c>
    </row>
    <row r="254" xml:space="preserve">
      <c r="A254">
        <f>IF(Table_246[[#This Row],[Data]]="","",MONTH(Table_246[[#This Row],[Data]]))</f>
        <v>4</v>
      </c>
      <c r="B254">
        <v>46123</v>
      </c>
      <c r="C254" t="str">
        <v xml:space="preserve">cabo iphone </v>
      </c>
      <c r="D254">
        <v>1</v>
      </c>
      <c r="E254" t="str">
        <v>260413PV0SU306</v>
      </c>
      <c r="F254" t="str">
        <v>Shopee</v>
      </c>
      <c r="G254">
        <v>5</v>
      </c>
      <c r="H254" xml:space="preserve">
        <f xml:space="preserve">Table_246[[#This Row],[QT]]*Table_246[[#This Row],[Custo 
Un]]</f>
        <v>5</v>
      </c>
      <c r="I254">
        <v>28.3</v>
      </c>
      <c r="J254">
        <f>I254*D254</f>
        <v>28.3</v>
      </c>
      <c r="K254">
        <f>I254*D254</f>
        <v>28.3</v>
      </c>
      <c r="L254" xml:space="preserve">
        <f xml:space="preserve">Table_246[[#This Row],[Valor da 
venda]]-Table_246[[#This Row],[Valor gasto]]</f>
        <v>23.3</v>
      </c>
      <c r="M254" t="str">
        <v>Transferido</v>
      </c>
    </row>
    <row r="255" xml:space="preserve">
      <c r="A255">
        <f>IF(Table_246[[#This Row],[Data]]="","",MONTH(Table_246[[#This Row],[Data]]))</f>
        <v>4</v>
      </c>
      <c r="B255">
        <v>46123</v>
      </c>
      <c r="C255" t="str">
        <v>Jogo Ps2 Shopee</v>
      </c>
      <c r="D255">
        <v>1</v>
      </c>
      <c r="E255" t="str">
        <v>260411HKY18FYT</v>
      </c>
      <c r="F255" t="str">
        <v>Shopee</v>
      </c>
      <c r="G255">
        <f>IFERROR(VLOOKUP(C255,PROD!$A$2:$E$1204,5,0),"0")</f>
        <v>0.7</v>
      </c>
      <c r="H255" xml:space="preserve">
        <f xml:space="preserve">Table_246[[#This Row],[QT]]*Table_246[[#This Row],[Custo 
Un]]</f>
        <v>0.7</v>
      </c>
      <c r="I255">
        <v>5.5</v>
      </c>
      <c r="J255">
        <f>I255*D255</f>
        <v>5.5</v>
      </c>
      <c r="K255">
        <f>I255*D255</f>
        <v>5.5</v>
      </c>
      <c r="L255" xml:space="preserve">
        <f xml:space="preserve">Table_246[[#This Row],[Valor da 
venda]]-Table_246[[#This Row],[Valor gasto]]</f>
        <v>4.8</v>
      </c>
      <c r="M255" t="str">
        <v>Transferido</v>
      </c>
    </row>
    <row r="256" xml:space="preserve">
      <c r="A256">
        <f>IF(Table_246[[#This Row],[Data]]="","",MONTH(Table_246[[#This Row],[Data]]))</f>
        <v>4</v>
      </c>
      <c r="B256">
        <v>46123</v>
      </c>
      <c r="C256" t="str">
        <v>Jogo Ps2 Shopee</v>
      </c>
      <c r="D256">
        <v>1</v>
      </c>
      <c r="E256" t="str">
        <v xml:space="preserve"> 260401NR0BA272</v>
      </c>
      <c r="F256" t="str">
        <v>Shopee</v>
      </c>
      <c r="G256">
        <f>IFERROR(VLOOKUP(C256,PROD!$A$2:$E$1204,5,0),"0")</f>
        <v>0.7</v>
      </c>
      <c r="H256" xml:space="preserve">
        <f xml:space="preserve">Table_246[[#This Row],[QT]]*Table_246[[#This Row],[Custo 
Un]]</f>
        <v>0.7</v>
      </c>
      <c r="I256">
        <v>5.5</v>
      </c>
      <c r="J256">
        <f>I256*D256</f>
        <v>5.5</v>
      </c>
      <c r="K256">
        <f>I256*D256</f>
        <v>5.5</v>
      </c>
      <c r="L256" xml:space="preserve">
        <f xml:space="preserve">Table_246[[#This Row],[Valor da 
venda]]-Table_246[[#This Row],[Valor gasto]]</f>
        <v>4.8</v>
      </c>
      <c r="M256" t="str">
        <v>Transferido</v>
      </c>
    </row>
    <row r="257" xml:space="preserve">
      <c r="A257">
        <f>IF(Table_246[[#This Row],[Data]]="","",MONTH(Table_246[[#This Row],[Data]]))</f>
        <v>4</v>
      </c>
      <c r="B257">
        <v>46123</v>
      </c>
      <c r="C257" t="str">
        <v>Jogo Ps2 Shopee</v>
      </c>
      <c r="D257">
        <v>4</v>
      </c>
      <c r="E257" t="str">
        <v>260413NCR54MQE</v>
      </c>
      <c r="F257" t="str">
        <v>Shopee</v>
      </c>
      <c r="G257">
        <f>IFERROR(VLOOKUP(C257,PROD!$A$2:$E$1204,5,0),"0")</f>
        <v>0.7</v>
      </c>
      <c r="H257" xml:space="preserve">
        <f xml:space="preserve">Table_246[[#This Row],[QT]]*Table_246[[#This Row],[Custo 
Un]]</f>
        <v>2.8</v>
      </c>
      <c r="I257">
        <f>16.9/4</f>
        <v>4.225</v>
      </c>
      <c r="J257">
        <f>I257*D257</f>
        <v>16.9</v>
      </c>
      <c r="K257">
        <f>I257*D257</f>
        <v>16.9</v>
      </c>
      <c r="L257" xml:space="preserve">
        <f xml:space="preserve">Table_246[[#This Row],[Valor da 
venda]]-Table_246[[#This Row],[Valor gasto]]</f>
        <v>14.099999999999998</v>
      </c>
      <c r="M257" t="str">
        <v>Transferido</v>
      </c>
    </row>
    <row r="258" xml:space="preserve">
      <c r="A258">
        <f>IF(Table_246[[#This Row],[Data]]="","",MONTH(Table_246[[#This Row],[Data]]))</f>
        <v>4</v>
      </c>
      <c r="B258">
        <v>46123</v>
      </c>
      <c r="C258" t="str">
        <v xml:space="preserve">Evok 6'' 6mb300 300w Rms Mid Bass </v>
      </c>
      <c r="D258">
        <v>1</v>
      </c>
      <c r="E258" t="str">
        <v>260414R65317J0</v>
      </c>
      <c r="F258" t="str">
        <v>Shopee</v>
      </c>
      <c r="G258">
        <v>350</v>
      </c>
      <c r="H258" xml:space="preserve">
        <f xml:space="preserve">Table_246[[#This Row],[QT]]*Table_246[[#This Row],[Custo 
Un]]</f>
        <v>350</v>
      </c>
      <c r="I258">
        <v>414.33</v>
      </c>
      <c r="J258">
        <f>I258*D258</f>
        <v>414.33</v>
      </c>
      <c r="K258">
        <f>I258*D258</f>
        <v>414.33</v>
      </c>
      <c r="L258" xml:space="preserve">
        <f xml:space="preserve">Table_246[[#This Row],[Valor da 
venda]]-Table_246[[#This Row],[Valor gasto]]</f>
        <v>64.32999999999998</v>
      </c>
      <c r="M258" t="str">
        <v>Transferido</v>
      </c>
    </row>
    <row r="259" xml:space="preserve">
      <c r="A259">
        <f>IF(Table_246[[#This Row],[Data]]="","",MONTH(Table_246[[#This Row],[Data]]))</f>
        <v>4</v>
      </c>
      <c r="B259">
        <v>46123</v>
      </c>
      <c r="C259" t="str">
        <v>Jogo Ps2 Shopee</v>
      </c>
      <c r="D259">
        <v>1</v>
      </c>
      <c r="E259" t="str">
        <v>260411G5FBQ3XV</v>
      </c>
      <c r="F259" t="str">
        <v>Shopee</v>
      </c>
      <c r="G259">
        <f>IFERROR(VLOOKUP(C259,PROD!$A$2:$E$1204,5,0),"0")</f>
        <v>0.7</v>
      </c>
      <c r="H259" xml:space="preserve">
        <f xml:space="preserve">Table_246[[#This Row],[QT]]*Table_246[[#This Row],[Custo 
Un]]</f>
        <v>0.7</v>
      </c>
      <c r="I259">
        <v>5.5</v>
      </c>
      <c r="J259">
        <f>I259*D259</f>
        <v>5.5</v>
      </c>
      <c r="K259">
        <f>I259*D259</f>
        <v>5.5</v>
      </c>
      <c r="L259" xml:space="preserve">
        <f xml:space="preserve">Table_246[[#This Row],[Valor da 
venda]]-Table_246[[#This Row],[Valor gasto]]</f>
        <v>4.8</v>
      </c>
      <c r="M259" t="str">
        <v>Transferido</v>
      </c>
    </row>
    <row r="260" xml:space="preserve">
      <c r="A260">
        <f>IF(Table_246[[#This Row],[Data]]="","",MONTH(Table_246[[#This Row],[Data]]))</f>
        <v>4</v>
      </c>
      <c r="B260">
        <v>46123</v>
      </c>
      <c r="C260" t="str">
        <v>Jogo Ps2 Shopee</v>
      </c>
      <c r="D260">
        <v>1</v>
      </c>
      <c r="E260" t="str">
        <v>260411GFJ31RRA</v>
      </c>
      <c r="F260" t="str">
        <v>Shopee</v>
      </c>
      <c r="G260">
        <f>IFERROR(VLOOKUP(C260,PROD!$A$2:$E$1204,5,0),"0")</f>
        <v>0.7</v>
      </c>
      <c r="H260" xml:space="preserve">
        <f xml:space="preserve">Table_246[[#This Row],[QT]]*Table_246[[#This Row],[Custo 
Un]]</f>
        <v>0.7</v>
      </c>
      <c r="I260">
        <v>5.5</v>
      </c>
      <c r="J260">
        <f>I260*D260</f>
        <v>5.5</v>
      </c>
      <c r="K260">
        <f>I260*D260</f>
        <v>5.5</v>
      </c>
      <c r="L260" xml:space="preserve">
        <f xml:space="preserve">Table_246[[#This Row],[Valor da 
venda]]-Table_246[[#This Row],[Valor gasto]]</f>
        <v>4.8</v>
      </c>
      <c r="M260" t="str">
        <v>Transferido</v>
      </c>
    </row>
    <row r="261" xml:space="preserve">
      <c r="A261">
        <f>IF(Table_246[[#This Row],[Data]]="","",MONTH(Table_246[[#This Row],[Data]]))</f>
        <v>4</v>
      </c>
      <c r="B261">
        <v>46123</v>
      </c>
      <c r="C261" t="str">
        <v>Jogo Ps2 Shopee</v>
      </c>
      <c r="D261">
        <v>1</v>
      </c>
      <c r="E261" t="str">
        <v>260412JPXBAC7T</v>
      </c>
      <c r="F261" t="str">
        <v>Shopee</v>
      </c>
      <c r="G261">
        <f>IFERROR(VLOOKUP(C261,PROD!$A$2:$E$1204,5,0),"0")</f>
        <v>0.7</v>
      </c>
      <c r="H261" xml:space="preserve">
        <f xml:space="preserve">Table_246[[#This Row],[QT]]*Table_246[[#This Row],[Custo 
Un]]</f>
        <v>0.7</v>
      </c>
      <c r="I261">
        <v>5.5</v>
      </c>
      <c r="J261">
        <f>I261*D261</f>
        <v>5.5</v>
      </c>
      <c r="K261">
        <f>I261*D261</f>
        <v>5.5</v>
      </c>
      <c r="L261" xml:space="preserve">
        <f xml:space="preserve">Table_246[[#This Row],[Valor da 
venda]]-Table_246[[#This Row],[Valor gasto]]</f>
        <v>4.8</v>
      </c>
      <c r="M261" t="str">
        <v>Transferido</v>
      </c>
    </row>
    <row r="262" xml:space="preserve">
      <c r="A262">
        <f>IF(Table_246[[#This Row],[Data]]="","",MONTH(Table_246[[#This Row],[Data]]))</f>
        <v>4</v>
      </c>
      <c r="B262">
        <v>46123</v>
      </c>
      <c r="C262" t="str">
        <v>Jogo Ps2 Shopee</v>
      </c>
      <c r="D262">
        <v>1</v>
      </c>
      <c r="E262" t="str">
        <v>260413MR5QNNP9</v>
      </c>
      <c r="F262" t="str">
        <v>Shopee</v>
      </c>
      <c r="G262">
        <f>IFERROR(VLOOKUP(C262,PROD!$A$2:$E$1204,5,0),"0")</f>
        <v>0.7</v>
      </c>
      <c r="H262" xml:space="preserve">
        <f xml:space="preserve">Table_246[[#This Row],[QT]]*Table_246[[#This Row],[Custo 
Un]]</f>
        <v>0.7</v>
      </c>
      <c r="I262">
        <v>5.5</v>
      </c>
      <c r="J262">
        <f>I262*D262</f>
        <v>5.5</v>
      </c>
      <c r="K262">
        <f>I262*D262</f>
        <v>5.5</v>
      </c>
      <c r="L262" xml:space="preserve">
        <f xml:space="preserve">Table_246[[#This Row],[Valor da 
venda]]-Table_246[[#This Row],[Valor gasto]]</f>
        <v>4.8</v>
      </c>
      <c r="M262" t="str">
        <v>Transferido</v>
      </c>
    </row>
    <row r="263" xml:space="preserve">
      <c r="A263">
        <f>IF(Table_246[[#This Row],[Data]]="","",MONTH(Table_246[[#This Row],[Data]]))</f>
        <v>4</v>
      </c>
      <c r="B263">
        <v>46123</v>
      </c>
      <c r="C263" t="str">
        <v>Jogo Ps2 Shopee</v>
      </c>
      <c r="D263">
        <v>1</v>
      </c>
      <c r="E263" t="str">
        <v>260412K9E3GT7K</v>
      </c>
      <c r="F263" t="str">
        <v>Shopee</v>
      </c>
      <c r="G263">
        <f>IFERROR(VLOOKUP(C263,PROD!$A$2:$E$1204,5,0),"0")</f>
        <v>0.7</v>
      </c>
      <c r="H263" xml:space="preserve">
        <f xml:space="preserve">Table_246[[#This Row],[QT]]*Table_246[[#This Row],[Custo 
Un]]</f>
        <v>0.7</v>
      </c>
      <c r="I263">
        <v>5.5</v>
      </c>
      <c r="J263">
        <f>I263*D263</f>
        <v>5.5</v>
      </c>
      <c r="K263">
        <f>I263*D263</f>
        <v>5.5</v>
      </c>
      <c r="L263" xml:space="preserve">
        <f xml:space="preserve">Table_246[[#This Row],[Valor da 
venda]]-Table_246[[#This Row],[Valor gasto]]</f>
        <v>4.8</v>
      </c>
      <c r="M263" t="str">
        <v>Transferido</v>
      </c>
    </row>
    <row r="264" xml:space="preserve">
      <c r="A264">
        <f>IF(Table_246[[#This Row],[Data]]="","",MONTH(Table_246[[#This Row],[Data]]))</f>
        <v>4</v>
      </c>
      <c r="B264">
        <v>46123</v>
      </c>
      <c r="C264" t="str">
        <v>Jogo Ps2 Shopee</v>
      </c>
      <c r="D264">
        <v>1</v>
      </c>
      <c r="E264" t="str">
        <v>260413NHDG2M9S</v>
      </c>
      <c r="F264" t="str">
        <v>Shopee</v>
      </c>
      <c r="G264">
        <f>IFERROR(VLOOKUP(C264,PROD!$A$2:$E$1204,5,0),"0")</f>
        <v>0.7</v>
      </c>
      <c r="H264" xml:space="preserve">
        <f xml:space="preserve">Table_246[[#This Row],[QT]]*Table_246[[#This Row],[Custo 
Un]]</f>
        <v>0.7</v>
      </c>
      <c r="I264">
        <v>5.5</v>
      </c>
      <c r="J264">
        <f>I264*D264</f>
        <v>5.5</v>
      </c>
      <c r="K264">
        <f>I264*D264</f>
        <v>5.5</v>
      </c>
      <c r="L264" xml:space="preserve">
        <f xml:space="preserve">Table_246[[#This Row],[Valor da 
venda]]-Table_246[[#This Row],[Valor gasto]]</f>
        <v>4.8</v>
      </c>
      <c r="M264" t="str">
        <v>Transferido</v>
      </c>
    </row>
    <row r="265" xml:space="preserve">
      <c r="A265">
        <f>IF(Table_246[[#This Row],[Data]]="","",MONTH(Table_246[[#This Row],[Data]]))</f>
        <v>4</v>
      </c>
      <c r="B265">
        <v>46124</v>
      </c>
      <c r="C265" t="str">
        <v xml:space="preserve">Lanterna Multiuso 8 Em 1 </v>
      </c>
      <c r="D265">
        <v>1</v>
      </c>
      <c r="E265" t="str">
        <v>260412KUNPAFPG</v>
      </c>
      <c r="F265" t="str">
        <v>Shopee</v>
      </c>
      <c r="G265">
        <v>10</v>
      </c>
      <c r="H265" xml:space="preserve">
        <f xml:space="preserve">Table_246[[#This Row],[QT]]*Table_246[[#This Row],[Custo 
Un]]</f>
        <v>10</v>
      </c>
      <c r="I265">
        <v>18.22</v>
      </c>
      <c r="J265">
        <f>I265*D265</f>
        <v>18.22</v>
      </c>
      <c r="K265">
        <f>I265*D265</f>
        <v>18.22</v>
      </c>
      <c r="L265" xml:space="preserve">
        <f xml:space="preserve">Table_246[[#This Row],[Valor da 
venda]]-Table_246[[#This Row],[Valor gasto]]</f>
        <v>8.219999999999999</v>
      </c>
      <c r="M265" t="str">
        <v>Transferido</v>
      </c>
    </row>
    <row r="266" xml:space="preserve">
      <c r="A266">
        <f>IF(Table_246[[#This Row],[Data]]="","",MONTH(Table_246[[#This Row],[Data]]))</f>
        <v>4</v>
      </c>
      <c r="B266">
        <v>46125</v>
      </c>
      <c r="C266" t="str">
        <v>Jogo Ps2 Shopee</v>
      </c>
      <c r="D266">
        <v>1</v>
      </c>
      <c r="E266" t="str">
        <v>260413NQ1NXHYE</v>
      </c>
      <c r="F266" t="str">
        <v>Shopee</v>
      </c>
      <c r="G266">
        <f>IFERROR(VLOOKUP(C266,PROD!$A$2:$E$1204,5,0),"0")</f>
        <v>0.7</v>
      </c>
      <c r="H266" xml:space="preserve">
        <f xml:space="preserve">Table_246[[#This Row],[QT]]*Table_246[[#This Row],[Custo 
Un]]</f>
        <v>0.7</v>
      </c>
      <c r="I266">
        <v>5.5</v>
      </c>
      <c r="J266">
        <f>I266*D266</f>
        <v>5.5</v>
      </c>
      <c r="K266">
        <f>I266*D266</f>
        <v>5.5</v>
      </c>
      <c r="L266" xml:space="preserve">
        <f xml:space="preserve">Table_246[[#This Row],[Valor da 
venda]]-Table_246[[#This Row],[Valor gasto]]</f>
        <v>4.8</v>
      </c>
      <c r="M266" t="str">
        <v>Transferido</v>
      </c>
    </row>
    <row r="267" xml:space="preserve">
      <c r="A267">
        <f>IF(Table_246[[#This Row],[Data]]="","",MONTH(Table_246[[#This Row],[Data]]))</f>
        <v>4</v>
      </c>
      <c r="B267">
        <v>46126</v>
      </c>
      <c r="C267" t="str">
        <v>Jogo Ps2 Shopee</v>
      </c>
      <c r="D267">
        <v>1</v>
      </c>
      <c r="E267" t="str">
        <v>260413PVYRRD3C</v>
      </c>
      <c r="F267" t="str">
        <v>Shopee</v>
      </c>
      <c r="G267">
        <f>IFERROR(VLOOKUP(C267,PROD!$A$2:$E$1204,5,0),"0")</f>
        <v>0.7</v>
      </c>
      <c r="H267" xml:space="preserve">
        <f xml:space="preserve">Table_246[[#This Row],[QT]]*Table_246[[#This Row],[Custo 
Un]]</f>
        <v>0.7</v>
      </c>
      <c r="I267">
        <v>5.5</v>
      </c>
      <c r="J267">
        <f>I267*D267</f>
        <v>5.5</v>
      </c>
      <c r="K267">
        <f>I267*D267</f>
        <v>5.5</v>
      </c>
      <c r="L267" xml:space="preserve">
        <f xml:space="preserve">Table_246[[#This Row],[Valor da 
venda]]-Table_246[[#This Row],[Valor gasto]]</f>
        <v>4.8</v>
      </c>
      <c r="M267" t="str">
        <v>Transferido</v>
      </c>
    </row>
    <row r="268" xml:space="preserve">
      <c r="A268">
        <f>IF(Table_246[[#This Row],[Data]]="","",MONTH(Table_246[[#This Row],[Data]]))</f>
        <v>4</v>
      </c>
      <c r="B268">
        <v>46127</v>
      </c>
      <c r="C268" t="str">
        <v>Jogo Ps2 Shopee</v>
      </c>
      <c r="D268">
        <v>1</v>
      </c>
      <c r="E268" t="str">
        <v>260415SNH97YP2</v>
      </c>
      <c r="F268" t="str">
        <v>Shopee</v>
      </c>
      <c r="G268">
        <f>IFERROR(VLOOKUP(C268,PROD!$A$2:$E$1204,5,0),"0")</f>
        <v>0.7</v>
      </c>
      <c r="H268" xml:space="preserve">
        <f xml:space="preserve">Table_246[[#This Row],[QT]]*Table_246[[#This Row],[Custo 
Un]]</f>
        <v>0.7</v>
      </c>
      <c r="I268">
        <v>5.5</v>
      </c>
      <c r="J268">
        <f>I268*D268</f>
        <v>5.5</v>
      </c>
      <c r="K268">
        <f>I268*D268</f>
        <v>5.5</v>
      </c>
      <c r="L268" xml:space="preserve">
        <f xml:space="preserve">Table_246[[#This Row],[Valor da 
venda]]-Table_246[[#This Row],[Valor gasto]]</f>
        <v>4.8</v>
      </c>
      <c r="M268" t="str">
        <v>Transferido</v>
      </c>
    </row>
    <row r="269" xml:space="preserve">
      <c r="A269">
        <f>IF(Table_246[[#This Row],[Data]]="","",MONTH(Table_246[[#This Row],[Data]]))</f>
        <v>4</v>
      </c>
      <c r="B269">
        <v>46127</v>
      </c>
      <c r="C269" t="str">
        <v>Mini Máquina De Costura</v>
      </c>
      <c r="D269">
        <v>1</v>
      </c>
      <c r="E269" t="str">
        <v>260414Q9STB3DN</v>
      </c>
      <c r="F269" t="str">
        <v>Shopee</v>
      </c>
      <c r="G269">
        <f>IFERROR(VLOOKUP(C269,PROD!$A$2:$E$1204,5,0),"0")</f>
        <v>7.5</v>
      </c>
      <c r="H269" xml:space="preserve">
        <f xml:space="preserve">Table_246[[#This Row],[QT]]*Table_246[[#This Row],[Custo 
Un]]</f>
        <v>7.5</v>
      </c>
      <c r="I269">
        <v>15.38</v>
      </c>
      <c r="J269">
        <f>I269*D269</f>
        <v>15.38</v>
      </c>
      <c r="K269">
        <f>I269*D269</f>
        <v>15.38</v>
      </c>
      <c r="L269" xml:space="preserve">
        <f xml:space="preserve">Table_246[[#This Row],[Valor da 
venda]]-Table_246[[#This Row],[Valor gasto]]</f>
        <v>7.880000000000001</v>
      </c>
      <c r="M269" t="str">
        <v>Transferido</v>
      </c>
    </row>
    <row r="270" xml:space="preserve">
      <c r="A270">
        <f>IF(Table_246[[#This Row],[Data]]="","",MONTH(Table_246[[#This Row],[Data]]))</f>
        <v>4</v>
      </c>
      <c r="B270">
        <v>46127</v>
      </c>
      <c r="C270" t="str">
        <v>Jogo Ps2 Shopee</v>
      </c>
      <c r="D270">
        <v>1</v>
      </c>
      <c r="E270" t="str">
        <v>260414QVW70J9K</v>
      </c>
      <c r="F270" t="str">
        <v>Shopee</v>
      </c>
      <c r="G270">
        <f>IFERROR(VLOOKUP(C270,PROD!$A$2:$E$1204,5,0),"0")</f>
        <v>0.7</v>
      </c>
      <c r="H270" xml:space="preserve">
        <f xml:space="preserve">Table_246[[#This Row],[QT]]*Table_246[[#This Row],[Custo 
Un]]</f>
        <v>0.7</v>
      </c>
      <c r="I270">
        <v>5.5</v>
      </c>
      <c r="J270">
        <f>I270*D270</f>
        <v>5.5</v>
      </c>
      <c r="K270">
        <f>I270*D270</f>
        <v>5.5</v>
      </c>
      <c r="L270" xml:space="preserve">
        <f xml:space="preserve">Table_246[[#This Row],[Valor da 
venda]]-Table_246[[#This Row],[Valor gasto]]</f>
        <v>4.8</v>
      </c>
      <c r="M270" t="str">
        <v>Transferido</v>
      </c>
    </row>
    <row r="271" xml:space="preserve">
      <c r="A271">
        <f>IF(Table_246[[#This Row],[Data]]="","",MONTH(Table_246[[#This Row],[Data]]))</f>
        <v>4</v>
      </c>
      <c r="B271">
        <v>46127</v>
      </c>
      <c r="C271" t="str">
        <v>Jogo Ps2 Shopee</v>
      </c>
      <c r="D271">
        <v>1</v>
      </c>
      <c r="E271" t="str">
        <v>2604172JHMVSDW</v>
      </c>
      <c r="F271" t="str">
        <v>Shopee</v>
      </c>
      <c r="G271">
        <f>IFERROR(VLOOKUP(C271,PROD!$A$2:$E$1204,5,0),"0")</f>
        <v>0.7</v>
      </c>
      <c r="H271" xml:space="preserve">
        <f xml:space="preserve">Table_246[[#This Row],[QT]]*Table_246[[#This Row],[Custo 
Un]]</f>
        <v>0.7</v>
      </c>
      <c r="I271">
        <v>5.5</v>
      </c>
      <c r="J271">
        <f>I271*D271</f>
        <v>5.5</v>
      </c>
      <c r="K271">
        <f>I271*D271</f>
        <v>5.5</v>
      </c>
      <c r="L271" xml:space="preserve">
        <f xml:space="preserve">Table_246[[#This Row],[Valor da 
venda]]-Table_246[[#This Row],[Valor gasto]]</f>
        <v>4.8</v>
      </c>
      <c r="M271" t="str">
        <v>Transferido</v>
      </c>
    </row>
    <row r="272" xml:space="preserve">
      <c r="A272">
        <f>IF(Table_246[[#This Row],[Data]]="","",MONTH(Table_246[[#This Row],[Data]]))</f>
        <v>4</v>
      </c>
      <c r="B272">
        <v>46127</v>
      </c>
      <c r="C272" t="str">
        <v>Jogo Ps2 Shopee</v>
      </c>
      <c r="D272">
        <v>1</v>
      </c>
      <c r="E272" t="str">
        <v>26041847PHYC32</v>
      </c>
      <c r="F272" t="str">
        <v>Shopee</v>
      </c>
      <c r="G272">
        <f>IFERROR(VLOOKUP(C272,PROD!$A$2:$E$1204,5,0),"0")</f>
        <v>0.7</v>
      </c>
      <c r="H272" xml:space="preserve">
        <f xml:space="preserve">Table_246[[#This Row],[QT]]*Table_246[[#This Row],[Custo 
Un]]</f>
        <v>0.7</v>
      </c>
      <c r="I272">
        <v>5.5</v>
      </c>
      <c r="J272">
        <f>I272*D272</f>
        <v>5.5</v>
      </c>
      <c r="K272">
        <f>I272*D272</f>
        <v>5.5</v>
      </c>
      <c r="L272" xml:space="preserve">
        <f xml:space="preserve">Table_246[[#This Row],[Valor da 
venda]]-Table_246[[#This Row],[Valor gasto]]</f>
        <v>4.8</v>
      </c>
      <c r="M272" t="str">
        <v>Transferido</v>
      </c>
    </row>
    <row r="273" xml:space="preserve">
      <c r="A273">
        <f>IF(Table_246[[#This Row],[Data]]="","",MONTH(Table_246[[#This Row],[Data]]))</f>
        <v>4</v>
      </c>
      <c r="B273">
        <v>46128</v>
      </c>
      <c r="C273" t="str">
        <v>Mini Máquina De Costura</v>
      </c>
      <c r="D273">
        <v>1</v>
      </c>
      <c r="E273" t="str">
        <v>26041619KGDYFH</v>
      </c>
      <c r="F273" t="str">
        <v>Shopee</v>
      </c>
      <c r="G273">
        <f>IFERROR(VLOOKUP(C273,PROD!$A$2:$E$1204,5,0),"0")</f>
        <v>7.5</v>
      </c>
      <c r="H273" xml:space="preserve">
        <f xml:space="preserve">Table_246[[#This Row],[QT]]*Table_246[[#This Row],[Custo 
Un]]</f>
        <v>7.5</v>
      </c>
      <c r="I273">
        <v>15.38</v>
      </c>
      <c r="J273">
        <f>I273*D273</f>
        <v>15.38</v>
      </c>
      <c r="K273">
        <f>I273*D273</f>
        <v>15.38</v>
      </c>
      <c r="L273" xml:space="preserve">
        <f xml:space="preserve">Table_246[[#This Row],[Valor da 
venda]]-Table_246[[#This Row],[Valor gasto]]</f>
        <v>7.880000000000001</v>
      </c>
      <c r="M273" t="str">
        <v>Transferido</v>
      </c>
    </row>
    <row r="274" xml:space="preserve">
      <c r="A274">
        <f>IF(Table_246[[#This Row],[Data]]="","",MONTH(Table_246[[#This Row],[Data]]))</f>
        <v>4</v>
      </c>
      <c r="B274">
        <v>46129</v>
      </c>
      <c r="C274" t="str">
        <v>Jogo Ps2 Shopee</v>
      </c>
      <c r="D274">
        <v>1</v>
      </c>
      <c r="E274" t="str">
        <v>2604184UTQHWTB</v>
      </c>
      <c r="F274" t="str">
        <v>Shopee</v>
      </c>
      <c r="G274">
        <f>IFERROR(VLOOKUP(C274,PROD!$A$2:$E$1204,5,0),"0")</f>
        <v>0.7</v>
      </c>
      <c r="H274" xml:space="preserve">
        <f xml:space="preserve">Table_246[[#This Row],[QT]]*Table_246[[#This Row],[Custo 
Un]]</f>
        <v>0.7</v>
      </c>
      <c r="I274">
        <v>5.5</v>
      </c>
      <c r="J274">
        <f>I274*D274</f>
        <v>5.5</v>
      </c>
      <c r="K274">
        <f>I274*D274</f>
        <v>5.5</v>
      </c>
      <c r="L274" xml:space="preserve">
        <f xml:space="preserve">Table_246[[#This Row],[Valor da 
venda]]-Table_246[[#This Row],[Valor gasto]]</f>
        <v>4.8</v>
      </c>
      <c r="M274" t="str">
        <v>Transferido</v>
      </c>
    </row>
    <row r="275" xml:space="preserve">
      <c r="A275">
        <f>IF(Table_246[[#This Row],[Data]]="","",MONTH(Table_246[[#This Row],[Data]]))</f>
        <v>4</v>
      </c>
      <c r="B275">
        <v>46130</v>
      </c>
      <c r="C275" t="str">
        <v>fone de ouvido para iphone</v>
      </c>
      <c r="D275">
        <v>1</v>
      </c>
      <c r="E275" t="str">
        <v>mae bebe</v>
      </c>
      <c r="F275" t="str">
        <v>Fisica</v>
      </c>
      <c r="G275">
        <v>15</v>
      </c>
      <c r="H275" xml:space="preserve">
        <f xml:space="preserve">Table_246[[#This Row],[QT]]*Table_246[[#This Row],[Custo 
Un]]</f>
        <v>15</v>
      </c>
      <c r="I275">
        <v>30</v>
      </c>
      <c r="J275">
        <f>I275*D275</f>
        <v>30</v>
      </c>
      <c r="K275">
        <f>I275*D275</f>
        <v>30</v>
      </c>
      <c r="L275" xml:space="preserve">
        <f xml:space="preserve">Table_246[[#This Row],[Valor da 
venda]]-Table_246[[#This Row],[Valor gasto]]</f>
        <v>15</v>
      </c>
      <c r="M275" t="str">
        <v>Transferido</v>
      </c>
    </row>
    <row r="276" xml:space="preserve">
      <c r="A276">
        <f>IF(Table_246[[#This Row],[Data]]="","",MONTH(Table_246[[#This Row],[Data]]))</f>
        <v>4</v>
      </c>
      <c r="B276">
        <v>46130</v>
      </c>
      <c r="C276" t="str">
        <v xml:space="preserve">cabo iphone </v>
      </c>
      <c r="D276">
        <v>1</v>
      </c>
      <c r="E276" t="str">
        <v>aleatorio</v>
      </c>
      <c r="F276" t="str">
        <v>Fisica</v>
      </c>
      <c r="G276">
        <v>5</v>
      </c>
      <c r="H276" xml:space="preserve">
        <f xml:space="preserve">Table_246[[#This Row],[QT]]*Table_246[[#This Row],[Custo 
Un]]</f>
        <v>5</v>
      </c>
      <c r="I276">
        <v>15</v>
      </c>
      <c r="J276">
        <f>I276*D276</f>
        <v>15</v>
      </c>
      <c r="K276">
        <f>I276*D276</f>
        <v>15</v>
      </c>
      <c r="L276" xml:space="preserve">
        <f xml:space="preserve">Table_246[[#This Row],[Valor da 
venda]]-Table_246[[#This Row],[Valor gasto]]</f>
        <v>10</v>
      </c>
      <c r="M276" t="str">
        <v>Transferido</v>
      </c>
    </row>
    <row r="277" xml:space="preserve">
      <c r="A277">
        <f>IF(Table_246[[#This Row],[Data]]="","",MONTH(Table_246[[#This Row],[Data]]))</f>
        <v>4</v>
      </c>
      <c r="B277">
        <v>46130</v>
      </c>
      <c r="C277" t="str">
        <v>Jogo Ps2 tiktok</v>
      </c>
      <c r="D277">
        <v>1</v>
      </c>
      <c r="E277" t="str">
        <v>583479030878472056</v>
      </c>
      <c r="F277" t="str">
        <v>Tiktok</v>
      </c>
      <c r="G277">
        <f>IFERROR(VLOOKUP(C277,PROD!$A$2:$E$1204,5,0),"0")</f>
        <v>0.7</v>
      </c>
      <c r="H277" xml:space="preserve">
        <f xml:space="preserve">Table_246[[#This Row],[QT]]*Table_246[[#This Row],[Custo 
Un]]</f>
        <v>0.7</v>
      </c>
      <c r="I277">
        <v>9.2</v>
      </c>
      <c r="J277">
        <f>I277*D277</f>
        <v>9.2</v>
      </c>
      <c r="K277">
        <f>I277*D277</f>
        <v>9.2</v>
      </c>
      <c r="L277" xml:space="preserve">
        <f xml:space="preserve">Table_246[[#This Row],[Valor da 
venda]]-Table_246[[#This Row],[Valor gasto]]</f>
        <v>8.5</v>
      </c>
      <c r="M277" t="str">
        <v>aguardando</v>
      </c>
    </row>
    <row r="278" xml:space="preserve">
      <c r="A278">
        <f>IF(Table_246[[#This Row],[Data]]="","",MONTH(Table_246[[#This Row],[Data]]))</f>
        <v>4</v>
      </c>
      <c r="B278">
        <v>46130</v>
      </c>
      <c r="C278" t="str">
        <v>Jogo Ps2 tiktok</v>
      </c>
      <c r="D278">
        <v>1</v>
      </c>
      <c r="E278" t="str">
        <v>583479882090972614</v>
      </c>
      <c r="F278" t="str">
        <v>Tiktok</v>
      </c>
      <c r="G278">
        <f>IFERROR(VLOOKUP(C278,PROD!$A$2:$E$1204,5,0),"0")</f>
        <v>0.7</v>
      </c>
      <c r="H278" xml:space="preserve">
        <f xml:space="preserve">Table_246[[#This Row],[QT]]*Table_246[[#This Row],[Custo 
Un]]</f>
        <v>0.7</v>
      </c>
      <c r="I278">
        <v>9.2</v>
      </c>
      <c r="J278">
        <f>I278*D278</f>
        <v>9.2</v>
      </c>
      <c r="K278">
        <f>I278*D278</f>
        <v>9.2</v>
      </c>
      <c r="L278" xml:space="preserve">
        <f xml:space="preserve">Table_246[[#This Row],[Valor da 
venda]]-Table_246[[#This Row],[Valor gasto]]</f>
        <v>8.5</v>
      </c>
      <c r="M278" t="str">
        <v>aguardando</v>
      </c>
    </row>
    <row r="279" xml:space="preserve">
      <c r="A279">
        <f>IF(Table_246[[#This Row],[Data]]="","",MONTH(Table_246[[#This Row],[Data]]))</f>
        <v>4</v>
      </c>
      <c r="B279">
        <v>46130</v>
      </c>
      <c r="C279" t="str">
        <v>Jogo Ps2 tiktok</v>
      </c>
      <c r="D279">
        <v>1</v>
      </c>
      <c r="E279" t="str">
        <v>583496655317993267</v>
      </c>
      <c r="F279" t="str">
        <v>Tiktok</v>
      </c>
      <c r="G279">
        <f>IFERROR(VLOOKUP(C279,PROD!$A$2:$E$1204,5,0),"0")</f>
        <v>0.7</v>
      </c>
      <c r="H279" xml:space="preserve">
        <f xml:space="preserve">Table_246[[#This Row],[QT]]*Table_246[[#This Row],[Custo 
Un]]</f>
        <v>0.7</v>
      </c>
      <c r="I279">
        <v>9.2</v>
      </c>
      <c r="J279">
        <f>I279*D279</f>
        <v>9.2</v>
      </c>
      <c r="K279">
        <f>I279*D279</f>
        <v>9.2</v>
      </c>
      <c r="L279" xml:space="preserve">
        <f xml:space="preserve">Table_246[[#This Row],[Valor da 
venda]]-Table_246[[#This Row],[Valor gasto]]</f>
        <v>8.5</v>
      </c>
      <c r="M279" t="str">
        <v>aguardando</v>
      </c>
    </row>
    <row r="280" xml:space="preserve">
      <c r="A280">
        <f>IF(Table_246[[#This Row],[Data]]="","",MONTH(Table_246[[#This Row],[Data]]))</f>
        <v>4</v>
      </c>
      <c r="B280">
        <v>46130</v>
      </c>
      <c r="C280" t="str">
        <v>Jogo Ps2 tiktok</v>
      </c>
      <c r="D280">
        <v>3</v>
      </c>
      <c r="E280" t="str">
        <v>583507949532579537</v>
      </c>
      <c r="F280" t="str">
        <v>Tiktok</v>
      </c>
      <c r="G280">
        <f>IFERROR(VLOOKUP(C280,PROD!$A$2:$E$1204,5,0),"0")</f>
        <v>0.7</v>
      </c>
      <c r="H280" xml:space="preserve">
        <f xml:space="preserve">Table_246[[#This Row],[QT]]*Table_246[[#This Row],[Custo 
Un]]</f>
        <v>2.0999999999999996</v>
      </c>
      <c r="I280">
        <v>9.2</v>
      </c>
      <c r="J280">
        <f>I280*D280</f>
        <v>27.599999999999998</v>
      </c>
      <c r="K280">
        <f>I280*D280</f>
        <v>27.599999999999998</v>
      </c>
      <c r="L280" xml:space="preserve">
        <f xml:space="preserve">Table_246[[#This Row],[Valor da 
venda]]-Table_246[[#This Row],[Valor gasto]]</f>
        <v>25.5</v>
      </c>
      <c r="M280" t="str">
        <v>aguardando</v>
      </c>
    </row>
    <row r="281" xml:space="preserve">
      <c r="A281">
        <f>IF(Table_246[[#This Row],[Data]]="","",MONTH(Table_246[[#This Row],[Data]]))</f>
        <v>4</v>
      </c>
      <c r="B281">
        <v>46130</v>
      </c>
      <c r="C281" t="str">
        <v>Jogo Ps2 tiktok</v>
      </c>
      <c r="D281">
        <v>1</v>
      </c>
      <c r="E281" t="str">
        <v>583508537126847701</v>
      </c>
      <c r="F281" t="str">
        <v>Tiktok</v>
      </c>
      <c r="G281">
        <f>IFERROR(VLOOKUP(C281,PROD!$A$2:$E$1204,5,0),"0")</f>
        <v>0.7</v>
      </c>
      <c r="H281" xml:space="preserve">
        <f xml:space="preserve">Table_246[[#This Row],[QT]]*Table_246[[#This Row],[Custo 
Un]]</f>
        <v>0.7</v>
      </c>
      <c r="I281">
        <v>9.2</v>
      </c>
      <c r="J281">
        <f>I281*D281</f>
        <v>9.2</v>
      </c>
      <c r="K281">
        <f>I281*D281</f>
        <v>9.2</v>
      </c>
      <c r="L281" xml:space="preserve">
        <f xml:space="preserve">Table_246[[#This Row],[Valor da 
venda]]-Table_246[[#This Row],[Valor gasto]]</f>
        <v>8.5</v>
      </c>
      <c r="M281" t="str">
        <v>aguardando</v>
      </c>
    </row>
    <row r="282" xml:space="preserve">
      <c r="A282">
        <f>IF(Table_246[[#This Row],[Data]]="","",MONTH(Table_246[[#This Row],[Data]]))</f>
        <v>4</v>
      </c>
      <c r="B282">
        <v>46130</v>
      </c>
      <c r="C282" t="str">
        <v>Jogo Ps2 tiktok</v>
      </c>
      <c r="D282">
        <v>1</v>
      </c>
      <c r="E282" t="str">
        <v>583535071876711979</v>
      </c>
      <c r="F282" t="str">
        <v>Tiktok</v>
      </c>
      <c r="G282">
        <f>IFERROR(VLOOKUP(C282,PROD!$A$2:$E$1204,5,0),"0")</f>
        <v>0.7</v>
      </c>
      <c r="H282" xml:space="preserve">
        <f xml:space="preserve">Table_246[[#This Row],[QT]]*Table_246[[#This Row],[Custo 
Un]]</f>
        <v>0.7</v>
      </c>
      <c r="I282">
        <v>9.2</v>
      </c>
      <c r="J282">
        <f>I282*D282</f>
        <v>9.2</v>
      </c>
      <c r="K282">
        <f>I282*D282</f>
        <v>9.2</v>
      </c>
      <c r="L282" xml:space="preserve">
        <f xml:space="preserve">Table_246[[#This Row],[Valor da 
venda]]-Table_246[[#This Row],[Valor gasto]]</f>
        <v>8.5</v>
      </c>
      <c r="M282" t="str">
        <v>aguardando</v>
      </c>
    </row>
    <row r="283" xml:space="preserve">
      <c r="A283">
        <f>IF(Table_246[[#This Row],[Data]]="","",MONTH(Table_246[[#This Row],[Data]]))</f>
        <v>4</v>
      </c>
      <c r="B283">
        <v>46130</v>
      </c>
      <c r="C283" t="str">
        <v>Jogo Ps2 tiktok</v>
      </c>
      <c r="D283">
        <v>1</v>
      </c>
      <c r="E283" t="str">
        <v>583549454049118089</v>
      </c>
      <c r="F283" t="str">
        <v>Tiktok</v>
      </c>
      <c r="G283">
        <f>IFERROR(VLOOKUP(C283,PROD!$A$2:$E$1204,5,0),"0")</f>
        <v>0.7</v>
      </c>
      <c r="H283" xml:space="preserve">
        <f xml:space="preserve">Table_246[[#This Row],[QT]]*Table_246[[#This Row],[Custo 
Un]]</f>
        <v>0.7</v>
      </c>
      <c r="I283">
        <v>9.2</v>
      </c>
      <c r="J283">
        <f>I283*D283</f>
        <v>9.2</v>
      </c>
      <c r="K283">
        <f>I283*D283</f>
        <v>9.2</v>
      </c>
      <c r="L283" xml:space="preserve">
        <f xml:space="preserve">Table_246[[#This Row],[Valor da 
venda]]-Table_246[[#This Row],[Valor gasto]]</f>
        <v>8.5</v>
      </c>
      <c r="M283" t="str">
        <v>Transferido</v>
      </c>
    </row>
    <row r="284" xml:space="preserve">
      <c r="A284">
        <f>IF(Table_246[[#This Row],[Data]]="","",MONTH(Table_246[[#This Row],[Data]]))</f>
        <v>4</v>
      </c>
      <c r="B284">
        <v>46130</v>
      </c>
      <c r="C284" t="str">
        <v>Jogo Ps2 tiktok</v>
      </c>
      <c r="D284">
        <v>2</v>
      </c>
      <c r="E284" t="str">
        <v>583551026406720705</v>
      </c>
      <c r="F284" t="str">
        <v>Tiktok</v>
      </c>
      <c r="G284">
        <f>IFERROR(VLOOKUP(C284,PROD!$A$2:$E$1204,5,0),"0")</f>
        <v>0.7</v>
      </c>
      <c r="H284" xml:space="preserve">
        <f xml:space="preserve">Table_246[[#This Row],[QT]]*Table_246[[#This Row],[Custo 
Un]]</f>
        <v>1.4</v>
      </c>
      <c r="I284">
        <v>9.2</v>
      </c>
      <c r="J284">
        <f>I284*D284</f>
        <v>18.4</v>
      </c>
      <c r="K284">
        <f>I284*D284</f>
        <v>18.4</v>
      </c>
      <c r="L284" xml:space="preserve">
        <f xml:space="preserve">Table_246[[#This Row],[Valor da 
venda]]-Table_246[[#This Row],[Valor gasto]]</f>
        <v>17</v>
      </c>
      <c r="M284" t="str">
        <v>aguardando</v>
      </c>
    </row>
    <row r="285" xml:space="preserve">
      <c r="A285">
        <f>IF(Table_246[[#This Row],[Data]]="","",MONTH(Table_246[[#This Row],[Data]]))</f>
        <v>4</v>
      </c>
      <c r="B285">
        <v>46130</v>
      </c>
      <c r="C285" t="str">
        <v>Jogo Ps2 tiktok</v>
      </c>
      <c r="D285">
        <v>1</v>
      </c>
      <c r="E285" t="str">
        <v>583553405403694455</v>
      </c>
      <c r="F285" t="str">
        <v>Tiktok</v>
      </c>
      <c r="G285">
        <f>IFERROR(VLOOKUP(C285,PROD!$A$2:$E$1204,5,0),"0")</f>
        <v>0.7</v>
      </c>
      <c r="H285" xml:space="preserve">
        <f xml:space="preserve">Table_246[[#This Row],[QT]]*Table_246[[#This Row],[Custo 
Un]]</f>
        <v>0.7</v>
      </c>
      <c r="I285">
        <v>9.2</v>
      </c>
      <c r="J285">
        <f>I285*D285</f>
        <v>9.2</v>
      </c>
      <c r="K285">
        <f>I285*D285</f>
        <v>9.2</v>
      </c>
      <c r="L285" xml:space="preserve">
        <f xml:space="preserve">Table_246[[#This Row],[Valor da 
venda]]-Table_246[[#This Row],[Valor gasto]]</f>
        <v>8.5</v>
      </c>
      <c r="M285" t="str">
        <v>aguardando</v>
      </c>
    </row>
    <row r="286" xml:space="preserve">
      <c r="A286">
        <f>IF(Table_246[[#This Row],[Data]]="","",MONTH(Table_246[[#This Row],[Data]]))</f>
        <v>4</v>
      </c>
      <c r="B286">
        <v>46130</v>
      </c>
      <c r="C286" t="str">
        <v>Pelicula 3D</v>
      </c>
      <c r="D286">
        <v>1</v>
      </c>
      <c r="E286" t="str">
        <v>aleatorio</v>
      </c>
      <c r="F286" t="str">
        <v>Fisica</v>
      </c>
      <c r="G286">
        <f>IFERROR(VLOOKUP(C286,PROD!$A$2:$E$1204,5,0),"0")</f>
        <v>3</v>
      </c>
      <c r="H286" xml:space="preserve">
        <f xml:space="preserve">Table_246[[#This Row],[QT]]*Table_246[[#This Row],[Custo 
Un]]</f>
        <v>3</v>
      </c>
      <c r="I286">
        <v>15</v>
      </c>
      <c r="J286">
        <f>I286*D286</f>
        <v>15</v>
      </c>
      <c r="K286">
        <f>I286*D286</f>
        <v>15</v>
      </c>
      <c r="L286" xml:space="preserve">
        <f xml:space="preserve">Table_246[[#This Row],[Valor da 
venda]]-Table_246[[#This Row],[Valor gasto]]</f>
        <v>12</v>
      </c>
      <c r="M286" t="str">
        <v>Transferido</v>
      </c>
    </row>
    <row r="287" xml:space="preserve">
      <c r="A287">
        <f>IF(Table_246[[#This Row],[Data]]="","",MONTH(Table_246[[#This Row],[Data]]))</f>
        <v>4</v>
      </c>
      <c r="B287">
        <v>46132</v>
      </c>
      <c r="C287" t="str">
        <v>formataçao</v>
      </c>
      <c r="D287">
        <v>1</v>
      </c>
      <c r="E287" t="str">
        <v>aleatorio</v>
      </c>
      <c r="F287" t="str">
        <v>Fisica</v>
      </c>
      <c r="G287" t="str">
        <f>IFERROR(VLOOKUP(C287,PROD!$A$2:$E$1204,5,0),"0")</f>
        <v>0</v>
      </c>
      <c r="H287" xml:space="preserve">
        <f xml:space="preserve">Table_246[[#This Row],[QT]]*Table_246[[#This Row],[Custo 
Un]]</f>
        <v>0</v>
      </c>
      <c r="I287">
        <v>70</v>
      </c>
      <c r="J287">
        <f>I287*D287</f>
        <v>70</v>
      </c>
      <c r="K287">
        <f>I287*D287</f>
        <v>70</v>
      </c>
      <c r="L287" xml:space="preserve">
        <f xml:space="preserve">Table_246[[#This Row],[Valor da 
venda]]-Table_246[[#This Row],[Valor gasto]]</f>
        <v>70</v>
      </c>
      <c r="M287" t="str">
        <v>Transferido</v>
      </c>
    </row>
    <row r="288" xml:space="preserve">
      <c r="A288">
        <f>IF(Table_246[[#This Row],[Data]]="","",MONTH(Table_246[[#This Row],[Data]]))</f>
        <v>4</v>
      </c>
      <c r="B288">
        <v>46132</v>
      </c>
      <c r="C288" t="str">
        <v>adaptador wifi</v>
      </c>
      <c r="D288">
        <v>1</v>
      </c>
      <c r="E288" t="str">
        <v>aleatorio</v>
      </c>
      <c r="F288" t="str">
        <v>Fisica</v>
      </c>
      <c r="G288">
        <v>50</v>
      </c>
      <c r="H288" xml:space="preserve">
        <f xml:space="preserve">Table_246[[#This Row],[QT]]*Table_246[[#This Row],[Custo 
Un]]</f>
        <v>50</v>
      </c>
      <c r="I288">
        <v>70</v>
      </c>
      <c r="J288">
        <f>I288*D288</f>
        <v>70</v>
      </c>
      <c r="K288">
        <f>I288*D288</f>
        <v>70</v>
      </c>
      <c r="L288" xml:space="preserve">
        <f xml:space="preserve">Table_246[[#This Row],[Valor da 
venda]]-Table_246[[#This Row],[Valor gasto]]</f>
        <v>20</v>
      </c>
      <c r="M288" t="str">
        <v>Transferido</v>
      </c>
    </row>
    <row r="289" xml:space="preserve">
      <c r="A289">
        <f>IF(Table_246[[#This Row],[Data]]="","",MONTH(Table_246[[#This Row],[Data]]))</f>
        <v>4</v>
      </c>
      <c r="B289">
        <v>46132</v>
      </c>
      <c r="C289" t="str">
        <v>Jogos De Ps2</v>
      </c>
      <c r="D289">
        <v>6</v>
      </c>
      <c r="E289" t="str">
        <v>aleatorio</v>
      </c>
      <c r="F289" t="str">
        <v>Fisica</v>
      </c>
      <c r="G289">
        <f>IFERROR(VLOOKUP(C289,PROD!$A$2:$E$1204,5,0),"0")</f>
        <v>0.7</v>
      </c>
      <c r="H289" xml:space="preserve">
        <f xml:space="preserve">Table_246[[#This Row],[QT]]*Table_246[[#This Row],[Custo 
Un]]</f>
        <v>4.199999999999999</v>
      </c>
      <c r="I289">
        <v>5</v>
      </c>
      <c r="J289">
        <f>I289*D289</f>
        <v>30</v>
      </c>
      <c r="K289">
        <f>I289*D289</f>
        <v>30</v>
      </c>
      <c r="L289" xml:space="preserve">
        <f xml:space="preserve">Table_246[[#This Row],[Valor da 
venda]]-Table_246[[#This Row],[Valor gasto]]</f>
        <v>25.8</v>
      </c>
      <c r="M289" t="str">
        <v>Transferido</v>
      </c>
    </row>
    <row r="290" xml:space="preserve">
      <c r="A290">
        <f>IF(Table_246[[#This Row],[Data]]="","",MONTH(Table_246[[#This Row],[Data]]))</f>
        <v>4</v>
      </c>
      <c r="B290">
        <v>46132</v>
      </c>
      <c r="C290" t="str">
        <v>Power Vox 12 Polegadas 800w</v>
      </c>
      <c r="D290">
        <v>1</v>
      </c>
      <c r="E290" t="str">
        <v>260421C6SSPHA5</v>
      </c>
      <c r="F290" t="str">
        <v>Shopee</v>
      </c>
      <c r="G290">
        <v>600</v>
      </c>
      <c r="H290" xml:space="preserve">
        <f xml:space="preserve">Table_246[[#This Row],[QT]]*Table_246[[#This Row],[Custo 
Un]]</f>
        <v>600</v>
      </c>
      <c r="I290">
        <v>646.4</v>
      </c>
      <c r="J290">
        <f>I290*D290</f>
        <v>646.4</v>
      </c>
      <c r="K290">
        <f>I290*D290</f>
        <v>646.4</v>
      </c>
      <c r="L290" xml:space="preserve">
        <f xml:space="preserve">Table_246[[#This Row],[Valor da 
venda]]-Table_246[[#This Row],[Valor gasto]]</f>
        <v>46.39999999999998</v>
      </c>
      <c r="M290" t="str">
        <v>Transferido</v>
      </c>
    </row>
    <row r="291" xml:space="preserve">
      <c r="A291">
        <f>IF(Table_246[[#This Row],[Data]]="","",MONTH(Table_246[[#This Row],[Data]]))</f>
        <v>4</v>
      </c>
      <c r="B291">
        <v>46132</v>
      </c>
      <c r="C291" t="str">
        <v>Power Vox 12 Polegadas 800w</v>
      </c>
      <c r="D291">
        <v>1</v>
      </c>
      <c r="E291" t="str">
        <v>260421CMEX7DWT</v>
      </c>
      <c r="F291" t="str">
        <v>Shopee</v>
      </c>
      <c r="G291">
        <v>600</v>
      </c>
      <c r="H291" xml:space="preserve">
        <f xml:space="preserve">Table_246[[#This Row],[QT]]*Table_246[[#This Row],[Custo 
Un]]</f>
        <v>600</v>
      </c>
      <c r="I291">
        <v>646.4</v>
      </c>
      <c r="J291">
        <f>I291*D291</f>
        <v>646.4</v>
      </c>
      <c r="K291">
        <f>I291*D291</f>
        <v>646.4</v>
      </c>
      <c r="L291" xml:space="preserve">
        <f xml:space="preserve">Table_246[[#This Row],[Valor da 
venda]]-Table_246[[#This Row],[Valor gasto]]</f>
        <v>46.39999999999998</v>
      </c>
      <c r="M291" t="str">
        <v>Transferido</v>
      </c>
    </row>
    <row r="292" xml:space="preserve">
      <c r="A292">
        <f>IF(Table_246[[#This Row],[Data]]="","",MONTH(Table_246[[#This Row],[Data]]))</f>
        <v>4</v>
      </c>
      <c r="B292">
        <v>46132</v>
      </c>
      <c r="C292" t="str">
        <v>Power Vox 12 Polegadas 800w</v>
      </c>
      <c r="D292">
        <v>1</v>
      </c>
      <c r="E292" t="str">
        <v>260421CNENTYWD</v>
      </c>
      <c r="F292" t="str">
        <v>Shopee</v>
      </c>
      <c r="G292">
        <v>600</v>
      </c>
      <c r="H292" xml:space="preserve">
        <f xml:space="preserve">Table_246[[#This Row],[QT]]*Table_246[[#This Row],[Custo 
Un]]</f>
        <v>600</v>
      </c>
      <c r="I292">
        <v>642.29</v>
      </c>
      <c r="J292">
        <f>I292*D292</f>
        <v>642.29</v>
      </c>
      <c r="K292">
        <f>I292*D292</f>
        <v>642.29</v>
      </c>
      <c r="L292" xml:space="preserve">
        <f xml:space="preserve">Table_246[[#This Row],[Valor da 
venda]]-Table_246[[#This Row],[Valor gasto]]</f>
        <v>42.289999999999964</v>
      </c>
      <c r="M292" t="str">
        <v>Transferido</v>
      </c>
    </row>
    <row r="293" xml:space="preserve">
      <c r="A293">
        <f>IF(Table_246[[#This Row],[Data]]="","",MONTH(Table_246[[#This Row],[Data]]))</f>
        <v>4</v>
      </c>
      <c r="B293">
        <v>46132</v>
      </c>
      <c r="C293" t="str">
        <v>Jogo Ps2 Shopee</v>
      </c>
      <c r="D293">
        <v>1</v>
      </c>
      <c r="E293" t="str">
        <v>260421C89S5NE6</v>
      </c>
      <c r="F293" t="str">
        <v>Shopee</v>
      </c>
      <c r="G293">
        <f>IFERROR(VLOOKUP(C293,PROD!$A$2:$E$1204,5,0),"0")</f>
        <v>0.7</v>
      </c>
      <c r="H293" xml:space="preserve">
        <f xml:space="preserve">Table_246[[#This Row],[QT]]*Table_246[[#This Row],[Custo 
Un]]</f>
        <v>0.7</v>
      </c>
      <c r="I293">
        <v>5.5</v>
      </c>
      <c r="J293">
        <f>I293*D293</f>
        <v>5.5</v>
      </c>
      <c r="K293">
        <f>I293*D293</f>
        <v>5.5</v>
      </c>
      <c r="L293" xml:space="preserve">
        <f xml:space="preserve">Table_246[[#This Row],[Valor da 
venda]]-Table_246[[#This Row],[Valor gasto]]</f>
        <v>4.8</v>
      </c>
      <c r="M293" t="str">
        <v>Transferido</v>
      </c>
    </row>
    <row r="294" xml:space="preserve">
      <c r="A294">
        <f>IF(Table_246[[#This Row],[Data]]="","",MONTH(Table_246[[#This Row],[Data]]))</f>
        <v>4</v>
      </c>
      <c r="B294">
        <v>46132</v>
      </c>
      <c r="C294" t="str">
        <v>Jogo Ps2 Shopee</v>
      </c>
      <c r="D294">
        <v>1</v>
      </c>
      <c r="E294" t="str">
        <v>2604209HXS1DJ5</v>
      </c>
      <c r="F294" t="str">
        <v>Shopee</v>
      </c>
      <c r="G294">
        <f>IFERROR(VLOOKUP(C294,PROD!$A$2:$E$1204,5,0),"0")</f>
        <v>0.7</v>
      </c>
      <c r="H294" xml:space="preserve">
        <f xml:space="preserve">Table_246[[#This Row],[QT]]*Table_246[[#This Row],[Custo 
Un]]</f>
        <v>0.7</v>
      </c>
      <c r="I294">
        <v>5.5</v>
      </c>
      <c r="J294">
        <f>I294*D294</f>
        <v>5.5</v>
      </c>
      <c r="K294">
        <f>I294*D294</f>
        <v>5.5</v>
      </c>
      <c r="L294" xml:space="preserve">
        <f xml:space="preserve">Table_246[[#This Row],[Valor da 
venda]]-Table_246[[#This Row],[Valor gasto]]</f>
        <v>4.8</v>
      </c>
      <c r="M294" t="str">
        <v>Transferido</v>
      </c>
    </row>
    <row r="295" xml:space="preserve">
      <c r="A295">
        <f>IF(Table_246[[#This Row],[Data]]="","",MONTH(Table_246[[#This Row],[Data]]))</f>
        <v>4</v>
      </c>
      <c r="B295">
        <v>46132</v>
      </c>
      <c r="C295" t="str">
        <v>Jogo Ps2 Shopee</v>
      </c>
      <c r="D295">
        <v>1</v>
      </c>
      <c r="E295" t="str">
        <v>260420BBSM223J</v>
      </c>
      <c r="F295" t="str">
        <v>Shopee</v>
      </c>
      <c r="G295">
        <f>IFERROR(VLOOKUP(C295,PROD!$A$2:$E$1204,5,0),"0")</f>
        <v>0.7</v>
      </c>
      <c r="H295" xml:space="preserve">
        <f xml:space="preserve">Table_246[[#This Row],[QT]]*Table_246[[#This Row],[Custo 
Un]]</f>
        <v>0.7</v>
      </c>
      <c r="I295">
        <v>5.5</v>
      </c>
      <c r="J295">
        <f>I295*D295</f>
        <v>5.5</v>
      </c>
      <c r="K295">
        <f>I295*D295</f>
        <v>5.5</v>
      </c>
      <c r="L295" xml:space="preserve">
        <f xml:space="preserve">Table_246[[#This Row],[Valor da 
venda]]-Table_246[[#This Row],[Valor gasto]]</f>
        <v>4.8</v>
      </c>
      <c r="M295" t="str">
        <v>Transferido</v>
      </c>
    </row>
    <row r="296" xml:space="preserve">
      <c r="A296">
        <f>IF(Table_246[[#This Row],[Data]]="","",MONTH(Table_246[[#This Row],[Data]]))</f>
        <v>4</v>
      </c>
      <c r="B296">
        <v>46133</v>
      </c>
      <c r="C296" t="str">
        <v>mouse simples</v>
      </c>
      <c r="D296">
        <v>1</v>
      </c>
      <c r="E296" t="str">
        <v>aleatorio</v>
      </c>
      <c r="F296" t="str">
        <v>Fisica</v>
      </c>
      <c r="G296">
        <v>5.5</v>
      </c>
      <c r="H296" xml:space="preserve">
        <f xml:space="preserve">Table_246[[#This Row],[QT]]*Table_246[[#This Row],[Custo 
Un]]</f>
        <v>5.5</v>
      </c>
      <c r="I296">
        <v>20</v>
      </c>
      <c r="J296">
        <f>I296*D296</f>
        <v>20</v>
      </c>
      <c r="K296">
        <f>I296*D296</f>
        <v>20</v>
      </c>
      <c r="L296" xml:space="preserve">
        <f xml:space="preserve">Table_246[[#This Row],[Valor da 
venda]]-Table_246[[#This Row],[Valor gasto]]</f>
        <v>14.5</v>
      </c>
      <c r="M296" t="str">
        <v>Transferido</v>
      </c>
    </row>
    <row r="297" xml:space="preserve">
      <c r="A297">
        <f>IF(Table_246[[#This Row],[Data]]="","",MONTH(Table_246[[#This Row],[Data]]))</f>
        <v>4</v>
      </c>
      <c r="B297">
        <v>46134</v>
      </c>
      <c r="C297" t="str">
        <v>teclado simples</v>
      </c>
      <c r="D297">
        <v>1</v>
      </c>
      <c r="E297" t="str">
        <v>kadu</v>
      </c>
      <c r="F297" t="str">
        <v>Fisica</v>
      </c>
      <c r="G297">
        <v>19</v>
      </c>
      <c r="H297" xml:space="preserve">
        <f xml:space="preserve">Table_246[[#This Row],[QT]]*Table_246[[#This Row],[Custo 
Un]]</f>
        <v>19</v>
      </c>
      <c r="I297">
        <v>35</v>
      </c>
      <c r="J297">
        <f>I297*D297</f>
        <v>35</v>
      </c>
      <c r="K297">
        <f>I297*D297</f>
        <v>35</v>
      </c>
      <c r="L297" xml:space="preserve">
        <f xml:space="preserve">Table_246[[#This Row],[Valor da 
venda]]-Table_246[[#This Row],[Valor gasto]]</f>
        <v>16</v>
      </c>
      <c r="M297" t="str">
        <v>Transferido</v>
      </c>
    </row>
    <row r="298" xml:space="preserve">
      <c r="A298">
        <f>IF(Table_246[[#This Row],[Data]]="","",MONTH(Table_246[[#This Row],[Data]]))</f>
        <v>4</v>
      </c>
      <c r="B298">
        <v>46134</v>
      </c>
      <c r="C298" t="str">
        <v>cabeça usp</v>
      </c>
      <c r="D298">
        <v>1</v>
      </c>
      <c r="E298" t="str">
        <v>boneca</v>
      </c>
      <c r="F298" t="str">
        <v>Fisica</v>
      </c>
      <c r="G298">
        <v>5</v>
      </c>
      <c r="H298" xml:space="preserve">
        <f xml:space="preserve">Table_246[[#This Row],[QT]]*Table_246[[#This Row],[Custo 
Un]]</f>
        <v>5</v>
      </c>
      <c r="I298">
        <v>15</v>
      </c>
      <c r="J298">
        <f>I298*D298</f>
        <v>15</v>
      </c>
      <c r="K298">
        <f>I298*D298</f>
        <v>15</v>
      </c>
      <c r="L298" xml:space="preserve">
        <f xml:space="preserve">Table_246[[#This Row],[Valor da 
venda]]-Table_246[[#This Row],[Valor gasto]]</f>
        <v>10</v>
      </c>
      <c r="M298" t="str">
        <v>Transferido</v>
      </c>
    </row>
    <row r="299" xml:space="preserve">
      <c r="A299">
        <f>IF(Table_246[[#This Row],[Data]]="","",MONTH(Table_246[[#This Row],[Data]]))</f>
        <v>4</v>
      </c>
      <c r="B299">
        <v>46134</v>
      </c>
      <c r="C299" t="str">
        <v>super cola</v>
      </c>
      <c r="D299">
        <v>1</v>
      </c>
      <c r="E299" t="str">
        <v>aleatorio</v>
      </c>
      <c r="F299" t="str">
        <v>Fisica</v>
      </c>
      <c r="G299">
        <v>0.7</v>
      </c>
      <c r="H299" xml:space="preserve">
        <f xml:space="preserve">Table_246[[#This Row],[QT]]*Table_246[[#This Row],[Custo 
Un]]</f>
        <v>0.7</v>
      </c>
      <c r="I299">
        <v>2</v>
      </c>
      <c r="J299">
        <f>I299*D299</f>
        <v>2</v>
      </c>
      <c r="K299">
        <f>I299*D299</f>
        <v>2</v>
      </c>
      <c r="L299" xml:space="preserve">
        <f xml:space="preserve">Table_246[[#This Row],[Valor da 
venda]]-Table_246[[#This Row],[Valor gasto]]</f>
        <v>1.3</v>
      </c>
      <c r="M299" t="str">
        <v>Transferido</v>
      </c>
    </row>
    <row r="300" xml:space="preserve">
      <c r="A300">
        <f>IF(Table_246[[#This Row],[Data]]="","",MONTH(Table_246[[#This Row],[Data]]))</f>
        <v>4</v>
      </c>
      <c r="B300">
        <v>46134</v>
      </c>
      <c r="C300" t="str">
        <v>relogio m2</v>
      </c>
      <c r="D300">
        <v>1</v>
      </c>
      <c r="E300" t="str">
        <v>aleatorio</v>
      </c>
      <c r="F300" t="str">
        <v>Fisica</v>
      </c>
      <c r="G300">
        <v>10</v>
      </c>
      <c r="H300" xml:space="preserve">
        <f xml:space="preserve">Table_246[[#This Row],[QT]]*Table_246[[#This Row],[Custo 
Un]]</f>
        <v>10</v>
      </c>
      <c r="I300">
        <v>20</v>
      </c>
      <c r="J300">
        <f>I300*D300</f>
        <v>20</v>
      </c>
      <c r="K300">
        <f>I300*D300</f>
        <v>20</v>
      </c>
      <c r="L300" xml:space="preserve">
        <f xml:space="preserve">Table_246[[#This Row],[Valor da 
venda]]-Table_246[[#This Row],[Valor gasto]]</f>
        <v>10</v>
      </c>
      <c r="M300" t="str">
        <v>Transferido</v>
      </c>
    </row>
    <row r="301" xml:space="preserve">
      <c r="A301">
        <f>IF(Table_246[[#This Row],[Data]]="","",MONTH(Table_246[[#This Row],[Data]]))</f>
        <v>4</v>
      </c>
      <c r="B301">
        <v>46134</v>
      </c>
      <c r="C301" t="str">
        <v>gatilho simples</v>
      </c>
      <c r="D301">
        <v>1</v>
      </c>
      <c r="E301" t="str">
        <v>aleatorio</v>
      </c>
      <c r="F301" t="str">
        <v>Fisica</v>
      </c>
      <c r="G301">
        <v>4</v>
      </c>
      <c r="H301" xml:space="preserve">
        <f xml:space="preserve">Table_246[[#This Row],[QT]]*Table_246[[#This Row],[Custo 
Un]]</f>
        <v>4</v>
      </c>
      <c r="I301">
        <v>10</v>
      </c>
      <c r="J301">
        <f>I301*D301</f>
        <v>10</v>
      </c>
      <c r="K301">
        <f>I301*D301</f>
        <v>10</v>
      </c>
      <c r="L301" xml:space="preserve">
        <f xml:space="preserve">Table_246[[#This Row],[Valor da 
venda]]-Table_246[[#This Row],[Valor gasto]]</f>
        <v>6</v>
      </c>
      <c r="M301" t="str">
        <v>Transferido</v>
      </c>
    </row>
    <row r="302" xml:space="preserve">
      <c r="A302">
        <f>IF(Table_246[[#This Row],[Data]]="","",MONTH(Table_246[[#This Row],[Data]]))</f>
        <v>4</v>
      </c>
      <c r="B302">
        <v>46134</v>
      </c>
      <c r="C302" t="str">
        <v>smartwhat xaiome</v>
      </c>
      <c r="D302">
        <v>1</v>
      </c>
      <c r="E302" t="str">
        <v>mara</v>
      </c>
      <c r="F302" t="str">
        <v>Fisica</v>
      </c>
      <c r="G302">
        <f>30*5</f>
        <v>150</v>
      </c>
      <c r="H302" xml:space="preserve">
        <f xml:space="preserve">Table_246[[#This Row],[QT]]*Table_246[[#This Row],[Custo 
Un]]</f>
        <v>150</v>
      </c>
      <c r="I302">
        <v>235</v>
      </c>
      <c r="J302">
        <f>I302*D302</f>
        <v>235</v>
      </c>
      <c r="K302">
        <f>I302*D302</f>
        <v>235</v>
      </c>
      <c r="L302" xml:space="preserve">
        <f xml:space="preserve">Table_246[[#This Row],[Valor da 
venda]]-Table_246[[#This Row],[Valor gasto]]</f>
        <v>85</v>
      </c>
      <c r="M302" t="str">
        <v>Transferido</v>
      </c>
    </row>
    <row r="303" xml:space="preserve">
      <c r="A303">
        <f>IF(Table_246[[#This Row],[Data]]="","",MONTH(Table_246[[#This Row],[Data]]))</f>
        <v>5</v>
      </c>
      <c r="B303">
        <v>46143</v>
      </c>
      <c r="C303" t="str">
        <v>balança digital</v>
      </c>
      <c r="D303">
        <v>1</v>
      </c>
      <c r="E303" t="str">
        <v>mae bebe</v>
      </c>
      <c r="F303" t="str">
        <v>Fisica</v>
      </c>
      <c r="G303">
        <v>20</v>
      </c>
      <c r="H303" xml:space="preserve">
        <f xml:space="preserve">Table_246[[#This Row],[QT]]*Table_246[[#This Row],[Custo 
Un]]</f>
        <v>20</v>
      </c>
      <c r="I303">
        <v>35</v>
      </c>
      <c r="J303">
        <f>I303*D303</f>
        <v>35</v>
      </c>
      <c r="K303">
        <f>I303*D303</f>
        <v>35</v>
      </c>
      <c r="L303" xml:space="preserve">
        <f xml:space="preserve">Table_246[[#This Row],[Valor da 
venda]]-Table_246[[#This Row],[Valor gasto]]</f>
        <v>15</v>
      </c>
      <c r="M303" t="str">
        <v>Transferido</v>
      </c>
    </row>
    <row r="304" xml:space="preserve">
      <c r="A304">
        <f>IF(Table_246[[#This Row],[Data]]="","",MONTH(Table_246[[#This Row],[Data]]))</f>
        <v>5</v>
      </c>
      <c r="B304">
        <v>46144</v>
      </c>
      <c r="C304" t="str">
        <v>jogos de xbox</v>
      </c>
      <c r="D304">
        <v>3</v>
      </c>
      <c r="E304" t="str">
        <v>aleatorio</v>
      </c>
      <c r="F304" t="str">
        <v>Fisica</v>
      </c>
      <c r="G304">
        <f>IFERROR(VLOOKUP(C304,PROD!$A$2:$E$1204,5,0),"0")</f>
        <v>7.5</v>
      </c>
      <c r="H304" xml:space="preserve">
        <f xml:space="preserve">Table_246[[#This Row],[QT]]*Table_246[[#This Row],[Custo 
Un]]</f>
        <v>22.5</v>
      </c>
      <c r="I304">
        <v>10</v>
      </c>
      <c r="J304">
        <f>I304*D304</f>
        <v>30</v>
      </c>
      <c r="K304">
        <f>I304*D304</f>
        <v>30</v>
      </c>
      <c r="L304" xml:space="preserve">
        <f xml:space="preserve">Table_246[[#This Row],[Valor da 
venda]]-Table_246[[#This Row],[Valor gasto]]</f>
        <v>7.5</v>
      </c>
      <c r="M304" t="str">
        <v>Transferido</v>
      </c>
    </row>
    <row r="305" xml:space="preserve">
      <c r="A305">
        <f>IF(Table_246[[#This Row],[Data]]="","",MONTH(Table_246[[#This Row],[Data]]))</f>
        <v>5</v>
      </c>
      <c r="B305">
        <v>46145</v>
      </c>
      <c r="C305" t="str">
        <v>Impressao Preta</v>
      </c>
      <c r="D305">
        <v>1</v>
      </c>
      <c r="E305" t="str">
        <v>aleatorio</v>
      </c>
      <c r="F305" t="str">
        <v>Fisica</v>
      </c>
      <c r="G305">
        <f>IFERROR(VLOOKUP(C305,PROD!$A$2:$E$1204,5,0),"0")</f>
        <v>0.07</v>
      </c>
      <c r="H305" xml:space="preserve">
        <f xml:space="preserve">Table_246[[#This Row],[QT]]*Table_246[[#This Row],[Custo 
Un]]</f>
        <v>0.07</v>
      </c>
      <c r="I305">
        <v>1</v>
      </c>
      <c r="J305">
        <f>I305*D305</f>
        <v>1</v>
      </c>
      <c r="K305">
        <f>I305*D305</f>
        <v>1</v>
      </c>
      <c r="L305" xml:space="preserve">
        <f xml:space="preserve">Table_246[[#This Row],[Valor da 
venda]]-Table_246[[#This Row],[Valor gasto]]</f>
        <v>0.9299999999999999</v>
      </c>
      <c r="M305" t="str">
        <v>Transferido</v>
      </c>
    </row>
    <row r="306" xml:space="preserve">
      <c r="A306">
        <f>IF(Table_246[[#This Row],[Data]]="","",MONTH(Table_246[[#This Row],[Data]]))</f>
        <v>5</v>
      </c>
      <c r="B306">
        <v>46146</v>
      </c>
      <c r="C306" t="str">
        <v>Jogo Ps2 Shopee</v>
      </c>
      <c r="D306">
        <v>1</v>
      </c>
      <c r="E306" t="str">
        <v>2604280T01SJ8T</v>
      </c>
      <c r="F306" t="str">
        <v>Shopee</v>
      </c>
      <c r="G306">
        <f>IFERROR(VLOOKUP(C306,PROD!$A$2:$E$1204,5,0),"0")</f>
        <v>0.7</v>
      </c>
      <c r="H306" xml:space="preserve">
        <f xml:space="preserve">Table_246[[#This Row],[QT]]*Table_246[[#This Row],[Custo 
Un]]</f>
        <v>0.7</v>
      </c>
      <c r="I306">
        <v>9.13</v>
      </c>
      <c r="J306">
        <f>I306*D306</f>
        <v>9.13</v>
      </c>
      <c r="K306">
        <f>I306*D306</f>
        <v>9.13</v>
      </c>
      <c r="L306" xml:space="preserve">
        <f xml:space="preserve">Table_246[[#This Row],[Valor da 
venda]]-Table_246[[#This Row],[Valor gasto]]</f>
        <v>8.430000000000001</v>
      </c>
      <c r="M306" t="str">
        <v>Transferido</v>
      </c>
    </row>
    <row r="307" xml:space="preserve">
      <c r="A307">
        <f>IF(Table_246[[#This Row],[Data]]="","",MONTH(Table_246[[#This Row],[Data]]))</f>
        <v>5</v>
      </c>
      <c r="B307">
        <v>46147</v>
      </c>
      <c r="C307" t="str">
        <v>Power Vox 12 Polegadas 800w</v>
      </c>
      <c r="D307">
        <v>1</v>
      </c>
      <c r="E307" t="str">
        <v>260423K0DD8TQ5</v>
      </c>
      <c r="F307" t="str">
        <v>Shopee</v>
      </c>
      <c r="G307">
        <v>600</v>
      </c>
      <c r="H307" xml:space="preserve">
        <f xml:space="preserve">Table_246[[#This Row],[QT]]*Table_246[[#This Row],[Custo 
Un]]</f>
        <v>600</v>
      </c>
      <c r="I307">
        <v>638.2</v>
      </c>
      <c r="J307">
        <f>I307*D307</f>
        <v>638.2</v>
      </c>
      <c r="K307">
        <f>I307*D307</f>
        <v>638.2</v>
      </c>
      <c r="L307" xml:space="preserve">
        <f xml:space="preserve">Table_246[[#This Row],[Valor da 
venda]]-Table_246[[#This Row],[Valor gasto]]</f>
        <v>38.200000000000045</v>
      </c>
      <c r="M307" t="str">
        <v>Transferido</v>
      </c>
    </row>
    <row r="308" xml:space="preserve">
      <c r="A308">
        <f>IF(Table_246[[#This Row],[Data]]="","",MONTH(Table_246[[#This Row],[Data]]))</f>
        <v>5</v>
      </c>
      <c r="B308">
        <v>46147</v>
      </c>
      <c r="C308" t="str">
        <v xml:space="preserve">Desentupidor </v>
      </c>
      <c r="D308">
        <v>1</v>
      </c>
      <c r="E308" t="str">
        <v>260425NRMJTJ1W</v>
      </c>
      <c r="F308" t="str">
        <v>Shopee</v>
      </c>
      <c r="G308">
        <v>15</v>
      </c>
      <c r="H308" xml:space="preserve">
        <f xml:space="preserve">Table_246[[#This Row],[QT]]*Table_246[[#This Row],[Custo 
Un]]</f>
        <v>15</v>
      </c>
      <c r="I308">
        <v>18.49</v>
      </c>
      <c r="J308">
        <f>I308*D308</f>
        <v>18.49</v>
      </c>
      <c r="K308">
        <f>I308*D308</f>
        <v>18.49</v>
      </c>
      <c r="L308" xml:space="preserve">
        <f xml:space="preserve">Table_246[[#This Row],[Valor da 
venda]]-Table_246[[#This Row],[Valor gasto]]</f>
        <v>3.4899999999999984</v>
      </c>
      <c r="M308" t="str">
        <v>Transferido</v>
      </c>
    </row>
    <row r="309" xml:space="preserve">
      <c r="A309">
        <f>IF(Table_246[[#This Row],[Data]]="","",MONTH(Table_246[[#This Row],[Data]]))</f>
        <v>5</v>
      </c>
      <c r="B309">
        <v>46147</v>
      </c>
      <c r="C309" t="str">
        <v>Jogo Ps2 Shopee</v>
      </c>
      <c r="D309">
        <v>1</v>
      </c>
      <c r="E309" t="str">
        <v>260426RJS23MB2</v>
      </c>
      <c r="F309" t="str">
        <v>Shopee</v>
      </c>
      <c r="G309">
        <f>IFERROR(VLOOKUP(C309,PROD!$A$2:$E$1204,5,0),"0")</f>
        <v>0.7</v>
      </c>
      <c r="H309" xml:space="preserve">
        <f xml:space="preserve">Table_246[[#This Row],[QT]]*Table_246[[#This Row],[Custo 
Un]]</f>
        <v>0.7</v>
      </c>
      <c r="I309">
        <v>9.13</v>
      </c>
      <c r="J309">
        <f>I309*D309</f>
        <v>9.13</v>
      </c>
      <c r="K309">
        <f>I309*D309</f>
        <v>9.13</v>
      </c>
      <c r="L309" xml:space="preserve">
        <f xml:space="preserve">Table_246[[#This Row],[Valor da 
venda]]-Table_246[[#This Row],[Valor gasto]]</f>
        <v>8.430000000000001</v>
      </c>
      <c r="M309" t="str">
        <v>Transferido</v>
      </c>
    </row>
    <row r="310" xml:space="preserve">
      <c r="A310">
        <f>IF(Table_246[[#This Row],[Data]]="","",MONTH(Table_246[[#This Row],[Data]]))</f>
        <v>5</v>
      </c>
      <c r="B310">
        <v>46147</v>
      </c>
      <c r="C310" t="str">
        <v>Jogo Ps2 Shopee</v>
      </c>
      <c r="D310">
        <v>1</v>
      </c>
      <c r="E310" t="str">
        <v>260426S0SH02BJ</v>
      </c>
      <c r="F310" t="str">
        <v>Shopee</v>
      </c>
      <c r="G310">
        <f>IFERROR(VLOOKUP(C310,PROD!$A$2:$E$1204,5,0),"0")</f>
        <v>0.7</v>
      </c>
      <c r="H310" xml:space="preserve">
        <f xml:space="preserve">Table_246[[#This Row],[QT]]*Table_246[[#This Row],[Custo 
Un]]</f>
        <v>0.7</v>
      </c>
      <c r="I310">
        <v>9.13</v>
      </c>
      <c r="J310">
        <f>I310*D310</f>
        <v>9.13</v>
      </c>
      <c r="K310">
        <f>I310*D310</f>
        <v>9.13</v>
      </c>
      <c r="L310" xml:space="preserve">
        <f xml:space="preserve">Table_246[[#This Row],[Valor da 
venda]]-Table_246[[#This Row],[Valor gasto]]</f>
        <v>8.430000000000001</v>
      </c>
      <c r="M310" t="str">
        <v>Transferido</v>
      </c>
    </row>
    <row r="311" xml:space="preserve">
      <c r="A311">
        <f>IF(Table_246[[#This Row],[Data]]="","",MONTH(Table_246[[#This Row],[Data]]))</f>
        <v>5</v>
      </c>
      <c r="B311">
        <v>46147</v>
      </c>
      <c r="C311" t="str">
        <v>Jogo Ps2 Shopee</v>
      </c>
      <c r="D311">
        <v>1</v>
      </c>
      <c r="E311" t="str">
        <v xml:space="preserve"> 2605019WWE8B9Y</v>
      </c>
      <c r="F311" t="str">
        <v>Shopee</v>
      </c>
      <c r="G311">
        <f>IFERROR(VLOOKUP(C311,PROD!$A$2:$E$1204,5,0),"0")</f>
        <v>0.7</v>
      </c>
      <c r="H311" xml:space="preserve">
        <f xml:space="preserve">Table_246[[#This Row],[QT]]*Table_246[[#This Row],[Custo 
Un]]</f>
        <v>0.7</v>
      </c>
      <c r="I311">
        <v>9.13</v>
      </c>
      <c r="J311">
        <f>I311*D311</f>
        <v>9.13</v>
      </c>
      <c r="K311">
        <f>I311*D311</f>
        <v>9.13</v>
      </c>
      <c r="L311" xml:space="preserve">
        <f xml:space="preserve">Table_246[[#This Row],[Valor da 
venda]]-Table_246[[#This Row],[Valor gasto]]</f>
        <v>8.430000000000001</v>
      </c>
      <c r="M311" t="str">
        <v>Transferido</v>
      </c>
    </row>
    <row r="312" xml:space="preserve">
      <c r="A312">
        <f>IF(Table_246[[#This Row],[Data]]="","",MONTH(Table_246[[#This Row],[Data]]))</f>
        <v>5</v>
      </c>
      <c r="B312">
        <v>46147</v>
      </c>
      <c r="C312" t="str">
        <v>Jogo Ps2 Shopee</v>
      </c>
      <c r="D312">
        <v>1</v>
      </c>
      <c r="E312" t="str">
        <v>60502AD1TAKX0</v>
      </c>
      <c r="F312" t="str">
        <v>Shopee</v>
      </c>
      <c r="G312">
        <f>IFERROR(VLOOKUP(C312,PROD!$A$2:$E$1204,5,0),"0")</f>
        <v>0.7</v>
      </c>
      <c r="H312" xml:space="preserve">
        <f xml:space="preserve">Table_246[[#This Row],[QT]]*Table_246[[#This Row],[Custo 
Un]]</f>
        <v>0.7</v>
      </c>
      <c r="I312">
        <v>9.13</v>
      </c>
      <c r="J312">
        <f>I312*D312</f>
        <v>9.13</v>
      </c>
      <c r="K312">
        <f>I312*D312</f>
        <v>9.13</v>
      </c>
      <c r="L312" xml:space="preserve">
        <f xml:space="preserve">Table_246[[#This Row],[Valor da 
venda]]-Table_246[[#This Row],[Valor gasto]]</f>
        <v>8.430000000000001</v>
      </c>
      <c r="M312" t="str">
        <v>Transferido</v>
      </c>
    </row>
    <row r="313" xml:space="preserve">
      <c r="A313">
        <f>IF(Table_246[[#This Row],[Data]]="","",MONTH(Table_246[[#This Row],[Data]]))</f>
        <v>5</v>
      </c>
      <c r="B313">
        <v>46147</v>
      </c>
      <c r="C313" t="str">
        <v>Cheirinho para Carro</v>
      </c>
      <c r="D313">
        <v>1</v>
      </c>
      <c r="E313" t="str">
        <v>260502B264YRW1</v>
      </c>
      <c r="F313" t="str">
        <v>Shopee</v>
      </c>
      <c r="G313">
        <f>IFERROR(VLOOKUP(C313,PROD!$A$2:$E$1204,5,0),"0")</f>
        <v>7.5</v>
      </c>
      <c r="H313" xml:space="preserve">
        <f xml:space="preserve">Table_246[[#This Row],[QT]]*Table_246[[#This Row],[Custo 
Un]]</f>
        <v>7.5</v>
      </c>
      <c r="I313">
        <v>13.8</v>
      </c>
      <c r="J313">
        <f>I313*D313</f>
        <v>13.8</v>
      </c>
      <c r="K313">
        <f>I313*D313</f>
        <v>13.8</v>
      </c>
      <c r="L313" xml:space="preserve">
        <f xml:space="preserve">Table_246[[#This Row],[Valor da 
venda]]-Table_246[[#This Row],[Valor gasto]]</f>
        <v>6.300000000000001</v>
      </c>
      <c r="M313" t="str">
        <v>Transferido</v>
      </c>
    </row>
    <row r="314" xml:space="preserve">
      <c r="A314">
        <f>IF(Table_246[[#This Row],[Data]]="","",MONTH(Table_246[[#This Row],[Data]]))</f>
        <v>5</v>
      </c>
      <c r="B314">
        <v>46147</v>
      </c>
      <c r="C314" t="str">
        <v>Cheirinho para Carro</v>
      </c>
      <c r="D314">
        <v>1</v>
      </c>
      <c r="E314" t="str">
        <v>26042701X1MQWY</v>
      </c>
      <c r="F314" t="str">
        <v>Shopee</v>
      </c>
      <c r="G314">
        <f>IFERROR(VLOOKUP(C314,PROD!$A$2:$E$1204,5,0),"0")</f>
        <v>7.5</v>
      </c>
      <c r="H314" xml:space="preserve">
        <f xml:space="preserve">Table_246[[#This Row],[QT]]*Table_246[[#This Row],[Custo 
Un]]</f>
        <v>7.5</v>
      </c>
      <c r="I314">
        <v>13.8</v>
      </c>
      <c r="J314">
        <f>I314*D314</f>
        <v>13.8</v>
      </c>
      <c r="K314">
        <f>I314*D314</f>
        <v>13.8</v>
      </c>
      <c r="L314" xml:space="preserve">
        <f xml:space="preserve">Table_246[[#This Row],[Valor da 
venda]]-Table_246[[#This Row],[Valor gasto]]</f>
        <v>6.300000000000001</v>
      </c>
      <c r="M314" t="str">
        <v>Transferido</v>
      </c>
    </row>
    <row r="315" xml:space="preserve">
      <c r="A315">
        <f>IF(Table_246[[#This Row],[Data]]="","",MONTH(Table_246[[#This Row],[Data]]))</f>
        <v>5</v>
      </c>
      <c r="B315">
        <v>46147</v>
      </c>
      <c r="C315" t="str">
        <v>Jogo Ps2 Shopee</v>
      </c>
      <c r="D315">
        <v>1</v>
      </c>
      <c r="E315" t="str">
        <v>260505JFA3YXQE</v>
      </c>
      <c r="F315" t="str">
        <v>Shopee</v>
      </c>
      <c r="G315">
        <f>IFERROR(VLOOKUP(C315,PROD!$A$2:$E$1204,5,0),"0")</f>
        <v>0.7</v>
      </c>
      <c r="H315" xml:space="preserve">
        <f xml:space="preserve">Table_246[[#This Row],[QT]]*Table_246[[#This Row],[Custo 
Un]]</f>
        <v>0.7</v>
      </c>
      <c r="I315">
        <v>9.13</v>
      </c>
      <c r="J315">
        <f>I315*D315</f>
        <v>9.13</v>
      </c>
      <c r="K315">
        <f>I315*D315</f>
        <v>9.13</v>
      </c>
      <c r="L315" xml:space="preserve">
        <f xml:space="preserve">Table_246[[#This Row],[Valor da 
venda]]-Table_246[[#This Row],[Valor gasto]]</f>
        <v>8.430000000000001</v>
      </c>
      <c r="M315" t="str">
        <v>Transferido</v>
      </c>
    </row>
    <row r="316" xml:space="preserve">
      <c r="A316">
        <f>IF(Table_246[[#This Row],[Data]]="","",MONTH(Table_246[[#This Row],[Data]]))</f>
        <v>5</v>
      </c>
      <c r="B316">
        <v>46147</v>
      </c>
      <c r="C316" t="str">
        <v>Jogo Ps2 Shopee</v>
      </c>
      <c r="D316">
        <v>1</v>
      </c>
      <c r="E316" t="str">
        <v>260506MDXPYT4P</v>
      </c>
      <c r="F316" t="str">
        <v>Shopee</v>
      </c>
      <c r="G316">
        <f>IFERROR(VLOOKUP(C316,PROD!$A$2:$E$1204,5,0),"0")</f>
        <v>0.7</v>
      </c>
      <c r="H316" xml:space="preserve">
        <f xml:space="preserve">Table_246[[#This Row],[QT]]*Table_246[[#This Row],[Custo 
Un]]</f>
        <v>0.7</v>
      </c>
      <c r="I316">
        <v>9.13</v>
      </c>
      <c r="J316">
        <f>I316*D316</f>
        <v>9.13</v>
      </c>
      <c r="K316">
        <f>I316*D316</f>
        <v>9.13</v>
      </c>
      <c r="L316" xml:space="preserve">
        <f xml:space="preserve">Table_246[[#This Row],[Valor da 
venda]]-Table_246[[#This Row],[Valor gasto]]</f>
        <v>8.430000000000001</v>
      </c>
      <c r="M316" t="str">
        <v>Transferido</v>
      </c>
    </row>
    <row r="317" xml:space="preserve">
      <c r="A317">
        <f>IF(Table_246[[#This Row],[Data]]="","",MONTH(Table_246[[#This Row],[Data]]))</f>
        <v>5</v>
      </c>
      <c r="B317">
        <v>46147</v>
      </c>
      <c r="C317" t="str">
        <v>Jogo Ps2 Shopee</v>
      </c>
      <c r="D317">
        <v>1</v>
      </c>
      <c r="E317" t="str">
        <v xml:space="preserve"> 260506MUHE6AAR</v>
      </c>
      <c r="F317" t="str">
        <v>Shopee</v>
      </c>
      <c r="G317">
        <f>IFERROR(VLOOKUP(C317,PROD!$A$2:$E$1204,5,0),"0")</f>
        <v>0.7</v>
      </c>
      <c r="H317" xml:space="preserve">
        <f xml:space="preserve">Table_246[[#This Row],[QT]]*Table_246[[#This Row],[Custo 
Un]]</f>
        <v>0.7</v>
      </c>
      <c r="I317">
        <v>9.13</v>
      </c>
      <c r="J317">
        <f>I317*D317</f>
        <v>9.13</v>
      </c>
      <c r="K317">
        <f>I317*D317</f>
        <v>9.13</v>
      </c>
      <c r="L317" xml:space="preserve">
        <f xml:space="preserve">Table_246[[#This Row],[Valor da 
venda]]-Table_246[[#This Row],[Valor gasto]]</f>
        <v>8.430000000000001</v>
      </c>
      <c r="M317" t="str">
        <v>Transferido</v>
      </c>
    </row>
    <row r="318" xml:space="preserve">
      <c r="A318">
        <f>IF(Table_246[[#This Row],[Data]]="","",MONTH(Table_246[[#This Row],[Data]]))</f>
        <v>5</v>
      </c>
      <c r="B318">
        <v>46147</v>
      </c>
      <c r="C318" t="str">
        <v xml:space="preserve">carregador completo </v>
      </c>
      <c r="D318">
        <v>1</v>
      </c>
      <c r="E318" t="str">
        <v>aleatorio</v>
      </c>
      <c r="F318" t="str">
        <v>Fisica</v>
      </c>
      <c r="G318">
        <v>10</v>
      </c>
      <c r="H318" xml:space="preserve">
        <f xml:space="preserve">Table_246[[#This Row],[QT]]*Table_246[[#This Row],[Custo 
Un]]</f>
        <v>10</v>
      </c>
      <c r="I318">
        <v>30</v>
      </c>
      <c r="J318">
        <f>I318*D318</f>
        <v>30</v>
      </c>
      <c r="K318">
        <f>I318*D318</f>
        <v>30</v>
      </c>
      <c r="L318" xml:space="preserve">
        <f xml:space="preserve">Table_246[[#This Row],[Valor da 
venda]]-Table_246[[#This Row],[Valor gasto]]</f>
        <v>20</v>
      </c>
      <c r="M318" t="str">
        <v>Transferido</v>
      </c>
    </row>
    <row r="319" xml:space="preserve">
      <c r="A319">
        <f>IF(Table_246[[#This Row],[Data]]="","",MONTH(Table_246[[#This Row],[Data]]))</f>
        <v>5</v>
      </c>
      <c r="B319">
        <v>46147</v>
      </c>
      <c r="C319" t="str">
        <v>Jogo Ps2 tiktok</v>
      </c>
      <c r="D319">
        <v>1</v>
      </c>
      <c r="E319" t="str">
        <v>583876539229374042</v>
      </c>
      <c r="F319" t="str">
        <v>Tiktok</v>
      </c>
      <c r="G319">
        <f>IFERROR(VLOOKUP(C319,PROD!$A$2:$E$1204,5,0),"0")</f>
        <v>0.7</v>
      </c>
      <c r="H319" xml:space="preserve">
        <f xml:space="preserve">Table_246[[#This Row],[QT]]*Table_246[[#This Row],[Custo 
Un]]</f>
        <v>0.7</v>
      </c>
      <c r="I319">
        <v>9.2</v>
      </c>
      <c r="J319">
        <f>I319*D319</f>
        <v>9.2</v>
      </c>
      <c r="K319">
        <f>I319*D319</f>
        <v>9.2</v>
      </c>
      <c r="L319" xml:space="preserve">
        <f xml:space="preserve">Table_246[[#This Row],[Valor da 
venda]]-Table_246[[#This Row],[Valor gasto]]</f>
        <v>8.5</v>
      </c>
      <c r="M319" t="str">
        <v>aguardando</v>
      </c>
    </row>
    <row r="320" xml:space="preserve">
      <c r="A320">
        <f>IF(Table_246[[#This Row],[Data]]="","",MONTH(Table_246[[#This Row],[Data]]))</f>
        <v>5</v>
      </c>
      <c r="B320">
        <v>46147</v>
      </c>
      <c r="C320" t="str">
        <v>gatilho simples</v>
      </c>
      <c r="D320">
        <v>1</v>
      </c>
      <c r="E320" t="str">
        <v>583899379960350386</v>
      </c>
      <c r="F320" t="str">
        <v>Tiktok</v>
      </c>
      <c r="G320">
        <v>4</v>
      </c>
      <c r="H320" xml:space="preserve">
        <f xml:space="preserve">Table_246[[#This Row],[QT]]*Table_246[[#This Row],[Custo 
Un]]</f>
        <v>4</v>
      </c>
      <c r="I320">
        <v>7.23</v>
      </c>
      <c r="J320">
        <f>I320*D320</f>
        <v>7.23</v>
      </c>
      <c r="K320">
        <f>I320*D320</f>
        <v>7.23</v>
      </c>
      <c r="L320" xml:space="preserve">
        <f xml:space="preserve">Table_246[[#This Row],[Valor da 
venda]]-Table_246[[#This Row],[Valor gasto]]</f>
        <v>3.2300000000000004</v>
      </c>
      <c r="M320" t="str">
        <v>aguardando</v>
      </c>
    </row>
    <row r="321" xml:space="preserve">
      <c r="A321">
        <f>IF(Table_246[[#This Row],[Data]]="","",MONTH(Table_246[[#This Row],[Data]]))</f>
        <v>5</v>
      </c>
      <c r="B321">
        <v>46147</v>
      </c>
      <c r="C321" t="str">
        <v>Jogo Ps2 tiktok</v>
      </c>
      <c r="D321">
        <v>1</v>
      </c>
      <c r="E321" t="str">
        <v>583915753558738499</v>
      </c>
      <c r="F321" t="str">
        <v>Tiktok</v>
      </c>
      <c r="G321">
        <f>IFERROR(VLOOKUP(C321,PROD!$A$2:$E$1204,5,0),"0")</f>
        <v>0.7</v>
      </c>
      <c r="H321" xml:space="preserve">
        <f xml:space="preserve">Table_246[[#This Row],[QT]]*Table_246[[#This Row],[Custo 
Un]]</f>
        <v>0.7</v>
      </c>
      <c r="I321">
        <v>9.2</v>
      </c>
      <c r="J321">
        <f>I321*D321</f>
        <v>9.2</v>
      </c>
      <c r="K321">
        <f>I321*D321</f>
        <v>9.2</v>
      </c>
      <c r="L321" xml:space="preserve">
        <f xml:space="preserve">Table_246[[#This Row],[Valor da 
venda]]-Table_246[[#This Row],[Valor gasto]]</f>
        <v>8.5</v>
      </c>
      <c r="M321" t="str">
        <v>aguardando</v>
      </c>
    </row>
    <row r="322" xml:space="preserve">
      <c r="A322">
        <f>IF(Table_246[[#This Row],[Data]]="","",MONTH(Table_246[[#This Row],[Data]]))</f>
        <v>5</v>
      </c>
      <c r="B322">
        <v>46147</v>
      </c>
      <c r="C322" t="str">
        <v>Jogo Ps2 tiktok</v>
      </c>
      <c r="D322">
        <v>1</v>
      </c>
      <c r="E322" t="str">
        <v>583619328241861914</v>
      </c>
      <c r="F322" t="str">
        <v>Tiktok</v>
      </c>
      <c r="G322">
        <f>IFERROR(VLOOKUP(C322,PROD!$A$2:$E$1204,5,0),"0")</f>
        <v>0.7</v>
      </c>
      <c r="H322" xml:space="preserve">
        <f xml:space="preserve">Table_246[[#This Row],[QT]]*Table_246[[#This Row],[Custo 
Un]]</f>
        <v>0.7</v>
      </c>
      <c r="I322">
        <v>9.2</v>
      </c>
      <c r="J322">
        <f>I322*D322</f>
        <v>9.2</v>
      </c>
      <c r="K322">
        <f>I322*D322</f>
        <v>9.2</v>
      </c>
      <c r="L322" xml:space="preserve">
        <f xml:space="preserve">Table_246[[#This Row],[Valor da 
venda]]-Table_246[[#This Row],[Valor gasto]]</f>
        <v>8.5</v>
      </c>
      <c r="M322" t="str">
        <v>aguardando</v>
      </c>
    </row>
    <row r="323" xml:space="preserve">
      <c r="A323">
        <f>IF(Table_246[[#This Row],[Data]]="","",MONTH(Table_246[[#This Row],[Data]]))</f>
        <v>5</v>
      </c>
      <c r="B323">
        <v>46147</v>
      </c>
      <c r="C323" t="str">
        <v>Jogo Ps2 tiktok</v>
      </c>
      <c r="D323">
        <v>1</v>
      </c>
      <c r="E323" t="str">
        <v>583637996265834144</v>
      </c>
      <c r="F323" t="str">
        <v>Tiktok</v>
      </c>
      <c r="G323">
        <f>IFERROR(VLOOKUP(C323,PROD!$A$2:$E$1204,5,0),"0")</f>
        <v>0.7</v>
      </c>
      <c r="H323" xml:space="preserve">
        <f xml:space="preserve">Table_246[[#This Row],[QT]]*Table_246[[#This Row],[Custo 
Un]]</f>
        <v>0.7</v>
      </c>
      <c r="I323">
        <v>25.04</v>
      </c>
      <c r="J323">
        <f>I323*D323</f>
        <v>25.04</v>
      </c>
      <c r="K323">
        <f>I323*D323</f>
        <v>25.04</v>
      </c>
      <c r="L323" xml:space="preserve">
        <f xml:space="preserve">Table_246[[#This Row],[Valor da 
venda]]-Table_246[[#This Row],[Valor gasto]]</f>
        <v>24.34</v>
      </c>
      <c r="M323" t="str">
        <v>aguardando</v>
      </c>
    </row>
    <row r="324" xml:space="preserve">
      <c r="A324">
        <f>IF(Table_246[[#This Row],[Data]]="","",MONTH(Table_246[[#This Row],[Data]]))</f>
        <v>5</v>
      </c>
      <c r="B324">
        <v>46148</v>
      </c>
      <c r="C324" t="str">
        <v>Jogo Ps2 tiktok</v>
      </c>
      <c r="D324">
        <v>1</v>
      </c>
      <c r="E324" t="str">
        <v>583657289674360718</v>
      </c>
      <c r="F324" t="str">
        <v>Tiktok</v>
      </c>
      <c r="G324">
        <f>IFERROR(VLOOKUP(C324,PROD!$A$2:$E$1204,5,0),"0")</f>
        <v>0.7</v>
      </c>
      <c r="H324" xml:space="preserve">
        <f xml:space="preserve">Table_246[[#This Row],[QT]]*Table_246[[#This Row],[Custo 
Un]]</f>
        <v>0.7</v>
      </c>
      <c r="I324">
        <v>9.2</v>
      </c>
      <c r="J324">
        <f>I324*D324</f>
        <v>9.2</v>
      </c>
      <c r="K324">
        <f>I324*D324</f>
        <v>9.2</v>
      </c>
      <c r="L324" xml:space="preserve">
        <f xml:space="preserve">Table_246[[#This Row],[Valor da 
venda]]-Table_246[[#This Row],[Valor gasto]]</f>
        <v>8.5</v>
      </c>
      <c r="M324" t="str">
        <v>aguardando</v>
      </c>
    </row>
    <row r="325" xml:space="preserve">
      <c r="A325">
        <f>IF(Table_246[[#This Row],[Data]]="","",MONTH(Table_246[[#This Row],[Data]]))</f>
        <v>5</v>
      </c>
      <c r="B325">
        <v>46148</v>
      </c>
      <c r="C325" t="str">
        <v>Jogo Ps2 tiktok</v>
      </c>
      <c r="D325">
        <v>1</v>
      </c>
      <c r="E325" t="str">
        <v>583699368798159949</v>
      </c>
      <c r="F325" t="str">
        <v>Tiktok</v>
      </c>
      <c r="G325">
        <f>IFERROR(VLOOKUP(C325,PROD!$A$2:$E$1204,5,0),"0")</f>
        <v>0.7</v>
      </c>
      <c r="H325" xml:space="preserve">
        <f xml:space="preserve">Table_246[[#This Row],[QT]]*Table_246[[#This Row],[Custo 
Un]]</f>
        <v>0.7</v>
      </c>
      <c r="I325">
        <v>34.24</v>
      </c>
      <c r="J325">
        <f>I325*D325</f>
        <v>34.24</v>
      </c>
      <c r="K325">
        <f>I325*D325</f>
        <v>34.24</v>
      </c>
      <c r="L325" xml:space="preserve">
        <f xml:space="preserve">Table_246[[#This Row],[Valor da 
venda]]-Table_246[[#This Row],[Valor gasto]]</f>
        <v>33.54</v>
      </c>
      <c r="M325" t="str">
        <v>aguardando</v>
      </c>
    </row>
    <row r="326" xml:space="preserve">
      <c r="A326">
        <f>IF(Table_246[[#This Row],[Data]]="","",MONTH(Table_246[[#This Row],[Data]]))</f>
        <v>5</v>
      </c>
      <c r="B326">
        <v>46148</v>
      </c>
      <c r="C326" t="str">
        <v>Jogo Ps2 tiktok</v>
      </c>
      <c r="D326">
        <v>1</v>
      </c>
      <c r="E326" t="str">
        <v>583729687816472455</v>
      </c>
      <c r="F326" t="str">
        <v>Tiktok</v>
      </c>
      <c r="G326">
        <f>IFERROR(VLOOKUP(C326,PROD!$A$2:$E$1204,5,0),"0")</f>
        <v>0.7</v>
      </c>
      <c r="H326" xml:space="preserve">
        <f xml:space="preserve">Table_246[[#This Row],[QT]]*Table_246[[#This Row],[Custo 
Un]]</f>
        <v>0.7</v>
      </c>
      <c r="I326">
        <v>9.2</v>
      </c>
      <c r="J326">
        <f>I326*D326</f>
        <v>9.2</v>
      </c>
      <c r="K326">
        <f>I326*D326</f>
        <v>9.2</v>
      </c>
      <c r="L326" xml:space="preserve">
        <f xml:space="preserve">Table_246[[#This Row],[Valor da 
venda]]-Table_246[[#This Row],[Valor gasto]]</f>
        <v>8.5</v>
      </c>
      <c r="M326" t="str">
        <v>aguardando</v>
      </c>
    </row>
    <row r="327" xml:space="preserve">
      <c r="A327">
        <f>IF(Table_246[[#This Row],[Data]]="","",MONTH(Table_246[[#This Row],[Data]]))</f>
        <v>5</v>
      </c>
      <c r="B327">
        <v>46148</v>
      </c>
      <c r="C327" t="str">
        <v>Jogo Ps2 tiktok</v>
      </c>
      <c r="D327">
        <v>1</v>
      </c>
      <c r="E327" t="str">
        <v>583847449511429402</v>
      </c>
      <c r="F327" t="str">
        <v>Tiktok</v>
      </c>
      <c r="G327">
        <f>IFERROR(VLOOKUP(C327,PROD!$A$2:$E$1204,5,0),"0")</f>
        <v>0.7</v>
      </c>
      <c r="H327" xml:space="preserve">
        <f xml:space="preserve">Table_246[[#This Row],[QT]]*Table_246[[#This Row],[Custo 
Un]]</f>
        <v>0.7</v>
      </c>
      <c r="I327">
        <v>9.2</v>
      </c>
      <c r="J327">
        <f>I327*D327</f>
        <v>9.2</v>
      </c>
      <c r="K327">
        <f>I327*D327</f>
        <v>9.2</v>
      </c>
      <c r="L327" xml:space="preserve">
        <f xml:space="preserve">Table_246[[#This Row],[Valor da 
venda]]-Table_246[[#This Row],[Valor gasto]]</f>
        <v>8.5</v>
      </c>
      <c r="M327" t="str">
        <v>aguardando</v>
      </c>
    </row>
    <row r="328" xml:space="preserve">
      <c r="A328">
        <f>IF(Table_246[[#This Row],[Data]]="","",MONTH(Table_246[[#This Row],[Data]]))</f>
        <v>5</v>
      </c>
      <c r="B328">
        <v>46149</v>
      </c>
      <c r="C328" t="str">
        <v>Jogo Ps2 Shopee</v>
      </c>
      <c r="D328">
        <v>1</v>
      </c>
      <c r="E328" t="str">
        <v>260507QWTJATPX</v>
      </c>
      <c r="F328" t="str">
        <v>Shopee</v>
      </c>
      <c r="G328">
        <f>IFERROR(VLOOKUP(C328,PROD!$A$2:$E$1204,5,0),"0")</f>
        <v>0.7</v>
      </c>
      <c r="H328" xml:space="preserve">
        <f xml:space="preserve">Table_246[[#This Row],[QT]]*Table_246[[#This Row],[Custo 
Un]]</f>
        <v>0.7</v>
      </c>
      <c r="I328">
        <v>8.18</v>
      </c>
      <c r="J328">
        <f>I328*D328</f>
        <v>8.18</v>
      </c>
      <c r="K328">
        <f>I328*D328</f>
        <v>8.18</v>
      </c>
      <c r="L328" xml:space="preserve">
        <f xml:space="preserve">Table_246[[#This Row],[Valor da 
venda]]-Table_246[[#This Row],[Valor gasto]]</f>
        <v>7.4799999999999995</v>
      </c>
      <c r="M328" t="str">
        <v>Transferido</v>
      </c>
    </row>
    <row r="329" xml:space="preserve">
      <c r="A329">
        <f>IF(Table_246[[#This Row],[Data]]="","",MONTH(Table_246[[#This Row],[Data]]))</f>
        <v>5</v>
      </c>
      <c r="B329">
        <v>46149</v>
      </c>
      <c r="C329" t="str">
        <v xml:space="preserve">Evok 6'' 6mb300 300w Rms Mid Bass </v>
      </c>
      <c r="D329">
        <v>1</v>
      </c>
      <c r="E329" t="str">
        <v>260507RR9X6HP4</v>
      </c>
      <c r="F329" t="str">
        <v>Shopee</v>
      </c>
      <c r="G329">
        <v>350</v>
      </c>
      <c r="H329" xml:space="preserve">
        <f xml:space="preserve">Table_246[[#This Row],[QT]]*Table_246[[#This Row],[Custo 
Un]]</f>
        <v>350</v>
      </c>
      <c r="I329">
        <v>413.02</v>
      </c>
      <c r="J329">
        <f>I329*D329</f>
        <v>413.02</v>
      </c>
      <c r="K329">
        <f>I329*D329</f>
        <v>413.02</v>
      </c>
      <c r="L329" xml:space="preserve">
        <f xml:space="preserve">Table_246[[#This Row],[Valor da 
venda]]-Table_246[[#This Row],[Valor gasto]]</f>
        <v>63.01999999999998</v>
      </c>
      <c r="M329" t="str">
        <v>Transferido</v>
      </c>
    </row>
    <row r="330" xml:space="preserve">
      <c r="A330">
        <f>IF(Table_246[[#This Row],[Data]]="","",MONTH(Table_246[[#This Row],[Data]]))</f>
        <v>5</v>
      </c>
      <c r="B330">
        <v>46149</v>
      </c>
      <c r="C330" t="str">
        <v>formataçao</v>
      </c>
      <c r="D330">
        <v>1</v>
      </c>
      <c r="E330" t="str">
        <v>aleatorio</v>
      </c>
      <c r="F330" t="str">
        <v>Fisica</v>
      </c>
      <c r="G330" t="str">
        <f>IFERROR(VLOOKUP(C330,PROD!$A$2:$E$1204,5,0),"0")</f>
        <v>0</v>
      </c>
      <c r="H330" xml:space="preserve">
        <f xml:space="preserve">Table_246[[#This Row],[QT]]*Table_246[[#This Row],[Custo 
Un]]</f>
        <v>0</v>
      </c>
      <c r="I330">
        <v>70</v>
      </c>
      <c r="J330">
        <f>I330*D330</f>
        <v>70</v>
      </c>
      <c r="K330">
        <f>I330*D330</f>
        <v>70</v>
      </c>
      <c r="L330" xml:space="preserve">
        <f xml:space="preserve">Table_246[[#This Row],[Valor da 
venda]]-Table_246[[#This Row],[Valor gasto]]</f>
        <v>70</v>
      </c>
      <c r="M330" t="str">
        <v>Transferido</v>
      </c>
    </row>
    <row r="331" xml:space="preserve">
      <c r="A331">
        <f>IF(Table_246[[#This Row],[Data]]="","",MONTH(Table_246[[#This Row],[Data]]))</f>
        <v>5</v>
      </c>
      <c r="B331">
        <v>46149</v>
      </c>
      <c r="C331" t="str">
        <v>super cola</v>
      </c>
      <c r="D331">
        <v>1</v>
      </c>
      <c r="E331" t="str">
        <v>karol</v>
      </c>
      <c r="F331" t="str">
        <v>Fisica</v>
      </c>
      <c r="G331">
        <v>0.5</v>
      </c>
      <c r="H331" xml:space="preserve">
        <f xml:space="preserve">Table_246[[#This Row],[QT]]*Table_246[[#This Row],[Custo 
Un]]</f>
        <v>0.5</v>
      </c>
      <c r="I331">
        <v>2</v>
      </c>
      <c r="J331">
        <f>I331*D331</f>
        <v>2</v>
      </c>
      <c r="K331">
        <f>I331*D331</f>
        <v>2</v>
      </c>
      <c r="L331" xml:space="preserve">
        <f xml:space="preserve">Table_246[[#This Row],[Valor da 
venda]]-Table_246[[#This Row],[Valor gasto]]</f>
        <v>1.5</v>
      </c>
      <c r="M331" t="str">
        <v>Transferido</v>
      </c>
    </row>
    <row r="332" xml:space="preserve">
      <c r="A332">
        <f>IF(Table_246[[#This Row],[Data]]="","",MONTH(Table_246[[#This Row],[Data]]))</f>
        <v>5</v>
      </c>
      <c r="B332">
        <v>46150</v>
      </c>
      <c r="C332" t="str">
        <v>cabo carregador tipoc</v>
      </c>
      <c r="D332">
        <v>1</v>
      </c>
      <c r="E332" t="str">
        <v>aleatorio</v>
      </c>
      <c r="F332" t="str">
        <v>Fisica</v>
      </c>
      <c r="G332">
        <v>4</v>
      </c>
      <c r="H332" xml:space="preserve">
        <f xml:space="preserve">Table_246[[#This Row],[QT]]*Table_246[[#This Row],[Custo 
Un]]</f>
        <v>4</v>
      </c>
      <c r="I332">
        <v>15</v>
      </c>
      <c r="J332">
        <f>I332*D332</f>
        <v>15</v>
      </c>
      <c r="K332">
        <f>I332*D332</f>
        <v>15</v>
      </c>
      <c r="L332" xml:space="preserve">
        <f xml:space="preserve">Table_246[[#This Row],[Valor da 
venda]]-Table_246[[#This Row],[Valor gasto]]</f>
        <v>11</v>
      </c>
      <c r="M332" t="str">
        <v>Transferido</v>
      </c>
    </row>
    <row r="333" xml:space="preserve">
      <c r="A333">
        <f>IF(Table_246[[#This Row],[Data]]="","",MONTH(Table_246[[#This Row],[Data]]))</f>
        <v>5</v>
      </c>
      <c r="B333">
        <v>46151</v>
      </c>
      <c r="C333" t="str">
        <v>carregador completo</v>
      </c>
      <c r="D333">
        <v>1</v>
      </c>
      <c r="E333" t="str">
        <v>aleatorio</v>
      </c>
      <c r="F333" t="str">
        <v>Fisica</v>
      </c>
      <c r="G333">
        <v>10</v>
      </c>
      <c r="H333" xml:space="preserve">
        <f xml:space="preserve">Table_246[[#This Row],[QT]]*Table_246[[#This Row],[Custo 
Un]]</f>
        <v>10</v>
      </c>
      <c r="I333">
        <v>30</v>
      </c>
      <c r="J333">
        <f>I333*D333</f>
        <v>30</v>
      </c>
      <c r="K333">
        <f>I333*D333</f>
        <v>30</v>
      </c>
      <c r="L333" xml:space="preserve">
        <f xml:space="preserve">Table_246[[#This Row],[Valor da 
venda]]-Table_246[[#This Row],[Valor gasto]]</f>
        <v>20</v>
      </c>
      <c r="M333" t="str">
        <v>Transferido</v>
      </c>
    </row>
    <row r="334" xml:space="preserve">
      <c r="A334">
        <f>IF(Table_246[[#This Row],[Data]]="","",MONTH(Table_246[[#This Row],[Data]]))</f>
        <v>5</v>
      </c>
      <c r="B334">
        <v>46151</v>
      </c>
      <c r="C334" t="str">
        <v>gravaçao musica</v>
      </c>
      <c r="D334">
        <v>1</v>
      </c>
      <c r="E334" t="str">
        <v>aleatorio</v>
      </c>
      <c r="F334" t="str">
        <v>Fisica</v>
      </c>
      <c r="G334" t="str">
        <f>IFERROR(VLOOKUP(C334,PROD!$A$2:$E$1204,5,0),"0")</f>
        <v>0</v>
      </c>
      <c r="H334" xml:space="preserve">
        <f xml:space="preserve">Table_246[[#This Row],[QT]]*Table_246[[#This Row],[Custo 
Un]]</f>
        <v>0</v>
      </c>
      <c r="I334">
        <v>15</v>
      </c>
      <c r="J334">
        <f>I334*D334</f>
        <v>15</v>
      </c>
      <c r="K334">
        <f>I334*D334</f>
        <v>15</v>
      </c>
      <c r="L334" xml:space="preserve">
        <f xml:space="preserve">Table_246[[#This Row],[Valor da 
venda]]-Table_246[[#This Row],[Valor gasto]]</f>
        <v>15</v>
      </c>
      <c r="M334" t="str">
        <v>Transferido</v>
      </c>
    </row>
    <row r="335" xml:space="preserve">
      <c r="A335">
        <f>IF(Table_246[[#This Row],[Data]]="","",MONTH(Table_246[[#This Row],[Data]]))</f>
        <v>5</v>
      </c>
      <c r="B335">
        <v>46155</v>
      </c>
      <c r="C335" t="str">
        <v>Power Vox 12 Polegadas 800w</v>
      </c>
      <c r="D335">
        <v>1</v>
      </c>
      <c r="E335" t="str">
        <v>260513951BNUXD</v>
      </c>
      <c r="F335" t="str">
        <v>Shopee</v>
      </c>
      <c r="G335">
        <v>600</v>
      </c>
      <c r="H335" xml:space="preserve">
        <f xml:space="preserve">Table_246[[#This Row],[QT]]*Table_246[[#This Row],[Custo 
Un]]</f>
        <v>600</v>
      </c>
      <c r="I335">
        <v>638.2</v>
      </c>
      <c r="J335">
        <f>I335*D335</f>
        <v>638.2</v>
      </c>
      <c r="K335">
        <f>I335*D335</f>
        <v>638.2</v>
      </c>
      <c r="L335" xml:space="preserve">
        <f xml:space="preserve">Table_246[[#This Row],[Valor da 
venda]]-Table_246[[#This Row],[Valor gasto]]</f>
        <v>38.200000000000045</v>
      </c>
      <c r="M335" t="str">
        <v>Transferido</v>
      </c>
    </row>
    <row r="336" xml:space="preserve">
      <c r="A336">
        <f>IF(Table_246[[#This Row],[Data]]="","",MONTH(Table_246[[#This Row],[Data]]))</f>
        <v>5</v>
      </c>
      <c r="B336">
        <v>46155</v>
      </c>
      <c r="C336" t="str">
        <v xml:space="preserve">Evok 6'' 6mb300 300w Rms Mid Bass </v>
      </c>
      <c r="D336">
        <v>1</v>
      </c>
      <c r="E336" t="str">
        <v>2605126P91C4RV</v>
      </c>
      <c r="F336" t="str">
        <v>Shopee</v>
      </c>
      <c r="G336">
        <v>350</v>
      </c>
      <c r="H336" xml:space="preserve">
        <f xml:space="preserve">Table_246[[#This Row],[QT]]*Table_246[[#This Row],[Custo 
Un]]</f>
        <v>350</v>
      </c>
      <c r="I336">
        <v>413.02</v>
      </c>
      <c r="J336">
        <f>I336*D336</f>
        <v>413.02</v>
      </c>
      <c r="K336">
        <f>I336*D336</f>
        <v>413.02</v>
      </c>
      <c r="L336" xml:space="preserve">
        <f xml:space="preserve">Table_246[[#This Row],[Valor da 
venda]]-Table_246[[#This Row],[Valor gasto]]</f>
        <v>63.01999999999998</v>
      </c>
      <c r="M336" t="str">
        <v>Transferido</v>
      </c>
    </row>
    <row r="337" xml:space="preserve">
      <c r="A337">
        <f>IF(Table_246[[#This Row],[Data]]="","",MONTH(Table_246[[#This Row],[Data]]))</f>
        <v>5</v>
      </c>
      <c r="B337">
        <v>46155</v>
      </c>
      <c r="C337" t="str">
        <v>Jogo Ps2 Shopee</v>
      </c>
      <c r="D337">
        <v>1</v>
      </c>
      <c r="E337" t="str">
        <v>26051154M47D2S</v>
      </c>
      <c r="F337" t="str">
        <v>Shopee</v>
      </c>
      <c r="G337">
        <f>IFERROR(VLOOKUP(C337,PROD!$A$2:$E$1204,5,0),"0")</f>
        <v>0.7</v>
      </c>
      <c r="H337" xml:space="preserve">
        <f xml:space="preserve">Table_246[[#This Row],[QT]]*Table_246[[#This Row],[Custo 
Un]]</f>
        <v>0.7</v>
      </c>
      <c r="I337">
        <v>9.13</v>
      </c>
      <c r="J337">
        <f>I337*D337</f>
        <v>9.13</v>
      </c>
      <c r="K337">
        <f>I337*D337</f>
        <v>9.13</v>
      </c>
      <c r="L337" xml:space="preserve">
        <f xml:space="preserve">Table_246[[#This Row],[Valor da 
venda]]-Table_246[[#This Row],[Valor gasto]]</f>
        <v>8.430000000000001</v>
      </c>
      <c r="M337" t="str">
        <v>Transferido</v>
      </c>
    </row>
    <row r="338" xml:space="preserve">
      <c r="A338">
        <f>IF(Table_246[[#This Row],[Data]]="","",MONTH(Table_246[[#This Row],[Data]]))</f>
        <v>5</v>
      </c>
      <c r="B338">
        <v>46155</v>
      </c>
      <c r="C338" t="str">
        <v>Jogo Ps2 Shopee</v>
      </c>
      <c r="D338">
        <v>1</v>
      </c>
      <c r="E338" t="str">
        <v>26051023Y32UH6</v>
      </c>
      <c r="F338" t="str">
        <v>Shopee</v>
      </c>
      <c r="G338">
        <f>IFERROR(VLOOKUP(C338,PROD!$A$2:$E$1204,5,0),"0")</f>
        <v>0.7</v>
      </c>
      <c r="H338" xml:space="preserve">
        <f xml:space="preserve">Table_246[[#This Row],[QT]]*Table_246[[#This Row],[Custo 
Un]]</f>
        <v>0.7</v>
      </c>
      <c r="I338">
        <v>9.13</v>
      </c>
      <c r="J338">
        <f>I338*D338</f>
        <v>9.13</v>
      </c>
      <c r="K338">
        <f>I338*D338</f>
        <v>9.13</v>
      </c>
      <c r="L338" xml:space="preserve">
        <f xml:space="preserve">Table_246[[#This Row],[Valor da 
venda]]-Table_246[[#This Row],[Valor gasto]]</f>
        <v>8.430000000000001</v>
      </c>
      <c r="M338" t="str">
        <v>Transferido</v>
      </c>
    </row>
    <row r="339" xml:space="preserve">
      <c r="A339">
        <f>IF(Table_246[[#This Row],[Data]]="","",MONTH(Table_246[[#This Row],[Data]]))</f>
        <v>5</v>
      </c>
      <c r="B339">
        <v>46155</v>
      </c>
      <c r="C339" t="str">
        <v>carregador tipo c</v>
      </c>
      <c r="D339">
        <v>1</v>
      </c>
      <c r="E339" t="str">
        <v>aleatorio</v>
      </c>
      <c r="F339" t="str">
        <v>Fisica</v>
      </c>
      <c r="G339">
        <v>10</v>
      </c>
      <c r="H339" xml:space="preserve">
        <f xml:space="preserve">Table_246[[#This Row],[QT]]*Table_246[[#This Row],[Custo 
Un]]</f>
        <v>10</v>
      </c>
      <c r="I339">
        <v>30</v>
      </c>
      <c r="J339">
        <f>I339*D339</f>
        <v>30</v>
      </c>
      <c r="K339">
        <f>I339*D339</f>
        <v>30</v>
      </c>
      <c r="L339" xml:space="preserve">
        <f xml:space="preserve">Table_246[[#This Row],[Valor da 
venda]]-Table_246[[#This Row],[Valor gasto]]</f>
        <v>20</v>
      </c>
      <c r="M339" t="str">
        <v>Transferido</v>
      </c>
    </row>
    <row r="340" xml:space="preserve">
      <c r="A340">
        <f>IF(Table_246[[#This Row],[Data]]="","",MONTH(Table_246[[#This Row],[Data]]))</f>
        <v>5</v>
      </c>
      <c r="B340">
        <v>46157</v>
      </c>
      <c r="C340" t="str">
        <v xml:space="preserve">cabo iphone </v>
      </c>
      <c r="D340">
        <v>1</v>
      </c>
      <c r="E340" t="str">
        <v>aleatorio</v>
      </c>
      <c r="F340" t="str">
        <v>Fisica</v>
      </c>
      <c r="G340">
        <v>5</v>
      </c>
      <c r="H340" xml:space="preserve">
        <f xml:space="preserve">Table_246[[#This Row],[QT]]*Table_246[[#This Row],[Custo 
Un]]</f>
        <v>5</v>
      </c>
      <c r="I340">
        <v>15</v>
      </c>
      <c r="J340">
        <f>I340*D340</f>
        <v>15</v>
      </c>
      <c r="K340">
        <f>I340*D340</f>
        <v>15</v>
      </c>
      <c r="L340" xml:space="preserve">
        <f xml:space="preserve">Table_246[[#This Row],[Valor da 
venda]]-Table_246[[#This Row],[Valor gasto]]</f>
        <v>10</v>
      </c>
      <c r="M340" t="str">
        <v>Transferido</v>
      </c>
    </row>
    <row r="341" xml:space="preserve">
      <c r="A341">
        <f>IF(Table_246[[#This Row],[Data]]="","",MONTH(Table_246[[#This Row],[Data]]))</f>
        <v>5</v>
      </c>
      <c r="B341">
        <v>46157</v>
      </c>
      <c r="C341" t="str">
        <v>carregador veicular</v>
      </c>
      <c r="D341">
        <v>1</v>
      </c>
      <c r="E341" t="str">
        <v>aleatorio</v>
      </c>
      <c r="F341" t="str">
        <v>Fisica</v>
      </c>
      <c r="G341">
        <v>15</v>
      </c>
      <c r="H341" xml:space="preserve">
        <f xml:space="preserve">Table_246[[#This Row],[QT]]*Table_246[[#This Row],[Custo 
Un]]</f>
        <v>15</v>
      </c>
      <c r="I341">
        <v>35</v>
      </c>
      <c r="J341">
        <f>I341*D341</f>
        <v>35</v>
      </c>
      <c r="K341">
        <f>I341*D341</f>
        <v>35</v>
      </c>
      <c r="L341" xml:space="preserve">
        <f xml:space="preserve">Table_246[[#This Row],[Valor da 
venda]]-Table_246[[#This Row],[Valor gasto]]</f>
        <v>20</v>
      </c>
      <c r="M341" t="str">
        <v>Transferido</v>
      </c>
    </row>
    <row r="342" xml:space="preserve">
      <c r="A342">
        <f>IF(Table_246[[#This Row],[Data]]="","",MONTH(Table_246[[#This Row],[Data]]))</f>
        <v>5</v>
      </c>
      <c r="B342">
        <v>46157</v>
      </c>
      <c r="C342" t="str">
        <v>formataçao</v>
      </c>
      <c r="D342">
        <v>1</v>
      </c>
      <c r="E342" t="str">
        <v>aleatorio</v>
      </c>
      <c r="F342" t="str">
        <v>Fisica</v>
      </c>
      <c r="G342" t="str">
        <f>IFERROR(VLOOKUP(C342,PROD!$A$2:$E$1204,5,0),"0")</f>
        <v>0</v>
      </c>
      <c r="H342" xml:space="preserve">
        <f xml:space="preserve">Table_246[[#This Row],[QT]]*Table_246[[#This Row],[Custo 
Un]]</f>
        <v>0</v>
      </c>
      <c r="I342">
        <v>50</v>
      </c>
      <c r="J342">
        <f>I342*D342</f>
        <v>50</v>
      </c>
      <c r="K342">
        <f>I342*D342</f>
        <v>50</v>
      </c>
      <c r="L342" xml:space="preserve">
        <f xml:space="preserve">Table_246[[#This Row],[Valor da 
venda]]-Table_246[[#This Row],[Valor gasto]]</f>
        <v>50</v>
      </c>
      <c r="M342" t="str">
        <v>Transferido</v>
      </c>
    </row>
    <row r="343" xml:space="preserve">
      <c r="A343">
        <f>IF(Table_246[[#This Row],[Data]]="","",MONTH(Table_246[[#This Row],[Data]]))</f>
        <v>5</v>
      </c>
      <c r="B343">
        <v>46157</v>
      </c>
      <c r="C343" t="str">
        <v>cabo iphone</v>
      </c>
      <c r="D343">
        <v>1</v>
      </c>
      <c r="E343" t="str">
        <v>aleatorio</v>
      </c>
      <c r="F343" t="str">
        <v>Fisica</v>
      </c>
      <c r="G343">
        <v>5</v>
      </c>
      <c r="H343" xml:space="preserve">
        <f xml:space="preserve">Table_246[[#This Row],[QT]]*Table_246[[#This Row],[Custo 
Un]]</f>
        <v>5</v>
      </c>
      <c r="I343">
        <v>15</v>
      </c>
      <c r="J343">
        <f>I343*D343</f>
        <v>15</v>
      </c>
      <c r="K343">
        <f>I343*D343</f>
        <v>15</v>
      </c>
      <c r="L343" xml:space="preserve">
        <f xml:space="preserve">Table_246[[#This Row],[Valor da 
venda]]-Table_246[[#This Row],[Valor gasto]]</f>
        <v>10</v>
      </c>
      <c r="M343" t="str">
        <v>Transferido</v>
      </c>
    </row>
    <row r="344" xml:space="preserve">
      <c r="A344">
        <f>IF(Table_246[[#This Row],[Data]]="","",MONTH(Table_246[[#This Row],[Data]]))</f>
        <v>5</v>
      </c>
      <c r="B344">
        <v>46158</v>
      </c>
      <c r="C344" t="str">
        <v>jogo de xbox</v>
      </c>
      <c r="D344">
        <v>1</v>
      </c>
      <c r="E344" t="str">
        <v>aleatorio</v>
      </c>
      <c r="F344" t="str">
        <v>Fisica</v>
      </c>
      <c r="G344">
        <f>IFERROR(VLOOKUP(C344,PROD!$A$2:$E$1204,5,0),"0")</f>
        <v>5</v>
      </c>
      <c r="H344" xml:space="preserve">
        <f xml:space="preserve">Table_246[[#This Row],[QT]]*Table_246[[#This Row],[Custo 
Un]]</f>
        <v>5</v>
      </c>
      <c r="I344">
        <v>10</v>
      </c>
      <c r="J344">
        <f>I344*D344</f>
        <v>10</v>
      </c>
      <c r="K344">
        <f>I344*D344</f>
        <v>10</v>
      </c>
      <c r="L344" xml:space="preserve">
        <f xml:space="preserve">Table_246[[#This Row],[Valor da 
venda]]-Table_246[[#This Row],[Valor gasto]]</f>
        <v>5</v>
      </c>
      <c r="M344" t="str">
        <v>Transferido</v>
      </c>
    </row>
    <row r="345" xml:space="preserve">
      <c r="A345">
        <f>IF(Table_246[[#This Row],[Data]]="","",MONTH(Table_246[[#This Row],[Data]]))</f>
        <v>5</v>
      </c>
      <c r="B345">
        <v>46158</v>
      </c>
      <c r="C345" t="str">
        <v>luvinhas dedo</v>
      </c>
      <c r="D345">
        <v>1</v>
      </c>
      <c r="E345" t="str">
        <v>aleatorio</v>
      </c>
      <c r="F345" t="str">
        <v>Fisica</v>
      </c>
      <c r="G345">
        <v>1</v>
      </c>
      <c r="H345" xml:space="preserve">
        <f xml:space="preserve">Table_246[[#This Row],[QT]]*Table_246[[#This Row],[Custo 
Un]]</f>
        <v>1</v>
      </c>
      <c r="I345">
        <v>5</v>
      </c>
      <c r="J345">
        <f>I345*D345</f>
        <v>5</v>
      </c>
      <c r="K345">
        <f>I345*D345</f>
        <v>5</v>
      </c>
      <c r="L345" xml:space="preserve">
        <f xml:space="preserve">Table_246[[#This Row],[Valor da 
venda]]-Table_246[[#This Row],[Valor gasto]]</f>
        <v>4</v>
      </c>
      <c r="M345" t="str">
        <v>Transferido</v>
      </c>
    </row>
    <row r="346" xml:space="preserve">
      <c r="A346">
        <f>IF(Table_246[[#This Row],[Data]]="","",MONTH(Table_246[[#This Row],[Data]]))</f>
        <v>5</v>
      </c>
      <c r="B346">
        <v>46158</v>
      </c>
      <c r="C346" t="str">
        <v>formataçao</v>
      </c>
      <c r="D346">
        <v>1</v>
      </c>
      <c r="E346" t="str">
        <v>aleatorio</v>
      </c>
      <c r="F346" t="str">
        <v>Fisica</v>
      </c>
      <c r="G346" t="str">
        <f>IFERROR(VLOOKUP(C346,PROD!$A$2:$E$1204,5,0),"0")</f>
        <v>0</v>
      </c>
      <c r="H346" xml:space="preserve">
        <f xml:space="preserve">Table_246[[#This Row],[QT]]*Table_246[[#This Row],[Custo 
Un]]</f>
        <v>0</v>
      </c>
      <c r="I346">
        <v>100</v>
      </c>
      <c r="J346">
        <f>I346*D346</f>
        <v>100</v>
      </c>
      <c r="K346">
        <f>I346*D346</f>
        <v>100</v>
      </c>
      <c r="L346" xml:space="preserve">
        <f xml:space="preserve">Table_246[[#This Row],[Valor da 
venda]]-Table_246[[#This Row],[Valor gasto]]</f>
        <v>100</v>
      </c>
      <c r="M346" t="str">
        <v>Transferido</v>
      </c>
    </row>
    <row r="347" xml:space="preserve">
      <c r="A347">
        <f>IF(Table_246[[#This Row],[Data]]="","",MONTH(Table_246[[#This Row],[Data]]))</f>
        <v>5</v>
      </c>
      <c r="B347">
        <v>46160</v>
      </c>
      <c r="C347" t="str">
        <v>cabo e força</v>
      </c>
      <c r="D347">
        <v>1</v>
      </c>
      <c r="E347" t="str">
        <v>aleatorio</v>
      </c>
      <c r="F347" t="str">
        <v>Fisica</v>
      </c>
      <c r="G347">
        <v>7</v>
      </c>
      <c r="H347" xml:space="preserve">
        <f xml:space="preserve">Table_246[[#This Row],[QT]]*Table_246[[#This Row],[Custo 
Un]]</f>
        <v>7</v>
      </c>
      <c r="I347">
        <v>15</v>
      </c>
      <c r="J347">
        <f>I347*D347</f>
        <v>15</v>
      </c>
      <c r="K347">
        <f>I347*D347</f>
        <v>15</v>
      </c>
      <c r="L347" xml:space="preserve">
        <f xml:space="preserve">Table_246[[#This Row],[Valor da 
venda]]-Table_246[[#This Row],[Valor gasto]]</f>
        <v>8</v>
      </c>
      <c r="M347" t="str">
        <v>Transferido</v>
      </c>
    </row>
    <row r="348" xml:space="preserve">
      <c r="A348">
        <f>IF(Table_246[[#This Row],[Data]]="","",MONTH(Table_246[[#This Row],[Data]]))</f>
        <v>5</v>
      </c>
      <c r="B348">
        <v>46160</v>
      </c>
      <c r="C348" t="str">
        <v>bateria 2032</v>
      </c>
      <c r="D348">
        <v>1</v>
      </c>
      <c r="E348" t="str">
        <v>aleatorio</v>
      </c>
      <c r="F348" t="str">
        <v>Fisica</v>
      </c>
      <c r="G348">
        <v>1</v>
      </c>
      <c r="H348" xml:space="preserve">
        <f xml:space="preserve">Table_246[[#This Row],[QT]]*Table_246[[#This Row],[Custo 
Un]]</f>
        <v>1</v>
      </c>
      <c r="I348">
        <v>5</v>
      </c>
      <c r="J348">
        <f>I348*D348</f>
        <v>5</v>
      </c>
      <c r="K348">
        <f>I348*D348</f>
        <v>5</v>
      </c>
      <c r="L348" xml:space="preserve">
        <f xml:space="preserve">Table_246[[#This Row],[Valor da 
venda]]-Table_246[[#This Row],[Valor gasto]]</f>
        <v>4</v>
      </c>
      <c r="M348" t="str">
        <v>Transferido</v>
      </c>
    </row>
    <row r="349" xml:space="preserve">
      <c r="A349">
        <f>IF(Table_246[[#This Row],[Data]]="","",MONTH(Table_246[[#This Row],[Data]]))</f>
        <v>5</v>
      </c>
      <c r="B349">
        <v>46160</v>
      </c>
      <c r="C349" t="str">
        <v>cabo tipo c</v>
      </c>
      <c r="D349">
        <v>1</v>
      </c>
      <c r="E349" t="str">
        <v>aleatorio</v>
      </c>
      <c r="F349" t="str">
        <v>Fisica</v>
      </c>
      <c r="G349">
        <v>5</v>
      </c>
      <c r="H349" xml:space="preserve">
        <f xml:space="preserve">Table_246[[#This Row],[QT]]*Table_246[[#This Row],[Custo 
Un]]</f>
        <v>5</v>
      </c>
      <c r="I349">
        <v>10</v>
      </c>
      <c r="J349">
        <f>I349*D349</f>
        <v>10</v>
      </c>
      <c r="K349">
        <f>I349*D349</f>
        <v>10</v>
      </c>
      <c r="L349" xml:space="preserve">
        <f xml:space="preserve">Table_246[[#This Row],[Valor da 
venda]]-Table_246[[#This Row],[Valor gasto]]</f>
        <v>5</v>
      </c>
      <c r="M349" t="str">
        <v>Transferido</v>
      </c>
    </row>
    <row r="350" xml:space="preserve">
      <c r="A350">
        <f>IF(Table_246[[#This Row],[Data]]="","",MONTH(Table_246[[#This Row],[Data]]))</f>
        <v>5</v>
      </c>
      <c r="B350">
        <v>46160</v>
      </c>
      <c r="C350" t="str">
        <v>teclado simples</v>
      </c>
      <c r="D350">
        <v>1</v>
      </c>
      <c r="E350" t="str">
        <v>aleatorio</v>
      </c>
      <c r="F350" t="str">
        <v>Fisica</v>
      </c>
      <c r="G350">
        <v>20</v>
      </c>
      <c r="H350" xml:space="preserve">
        <f xml:space="preserve">Table_246[[#This Row],[QT]]*Table_246[[#This Row],[Custo 
Un]]</f>
        <v>20</v>
      </c>
      <c r="I350">
        <v>50</v>
      </c>
      <c r="J350">
        <f>I350*D350</f>
        <v>50</v>
      </c>
      <c r="K350">
        <f>I350*D350</f>
        <v>50</v>
      </c>
      <c r="L350" xml:space="preserve">
        <f xml:space="preserve">Table_246[[#This Row],[Valor da 
venda]]-Table_246[[#This Row],[Valor gasto]]</f>
        <v>30</v>
      </c>
      <c r="M350" t="str">
        <v>Transferido</v>
      </c>
    </row>
    <row r="351" xml:space="preserve">
      <c r="A351">
        <f>IF(Table_246[[#This Row],[Data]]="","",MONTH(Table_246[[#This Row],[Data]]))</f>
        <v>5</v>
      </c>
      <c r="B351">
        <v>46161</v>
      </c>
      <c r="C351" t="str">
        <v>Impressao Preta</v>
      </c>
      <c r="D351">
        <v>20</v>
      </c>
      <c r="E351" t="str">
        <v>aleatorio</v>
      </c>
      <c r="F351" t="str">
        <v>Fisica</v>
      </c>
      <c r="G351">
        <f>IFERROR(VLOOKUP(C351,PROD!$A$2:$E$1204,5,0),"0")</f>
        <v>0.07</v>
      </c>
      <c r="H351" xml:space="preserve">
        <f xml:space="preserve">Table_246[[#This Row],[QT]]*Table_246[[#This Row],[Custo 
Un]]</f>
        <v>1.4000000000000001</v>
      </c>
      <c r="I351">
        <v>0.5</v>
      </c>
      <c r="J351">
        <f>I351*D351</f>
        <v>10</v>
      </c>
      <c r="K351">
        <f>I351*D351</f>
        <v>10</v>
      </c>
      <c r="L351" xml:space="preserve">
        <f xml:space="preserve">Table_246[[#This Row],[Valor da 
venda]]-Table_246[[#This Row],[Valor gasto]]</f>
        <v>8.6</v>
      </c>
      <c r="M351" t="str">
        <v>Transferido</v>
      </c>
    </row>
    <row r="352" xml:space="preserve">
      <c r="A352">
        <f>IF(Table_246[[#This Row],[Data]]="","",MONTH(Table_246[[#This Row],[Data]]))</f>
        <v>5</v>
      </c>
      <c r="B352">
        <v>46161</v>
      </c>
      <c r="C352" t="str">
        <v>Figurinhas copa ifood</v>
      </c>
      <c r="D352">
        <v>3</v>
      </c>
      <c r="E352" t="str">
        <v>mara</v>
      </c>
      <c r="F352" t="str">
        <v>Fisica</v>
      </c>
      <c r="G352">
        <f>IFERROR(VLOOKUP(C352,PROD!$A$2:$E$1204,5,0),"0")</f>
        <v>4.5</v>
      </c>
      <c r="H352" xml:space="preserve">
        <f xml:space="preserve">Table_246[[#This Row],[QT]]*Table_246[[#This Row],[Custo 
Un]]</f>
        <v>13.5</v>
      </c>
      <c r="I352">
        <v>7</v>
      </c>
      <c r="J352">
        <f>I352*D352</f>
        <v>21</v>
      </c>
      <c r="K352">
        <f>I352*D352</f>
        <v>21</v>
      </c>
      <c r="L352" xml:space="preserve">
        <f xml:space="preserve">Table_246[[#This Row],[Valor da 
venda]]-Table_246[[#This Row],[Valor gasto]]</f>
        <v>7.5</v>
      </c>
      <c r="M352" t="str">
        <v>Transferido</v>
      </c>
    </row>
    <row r="353" xml:space="preserve">
      <c r="A353">
        <f>IF(Table_246[[#This Row],[Data]]="","",MONTH(Table_246[[#This Row],[Data]]))</f>
        <v>5</v>
      </c>
      <c r="B353">
        <v>46161</v>
      </c>
      <c r="C353" t="str">
        <v>Figurinhas copa ifood</v>
      </c>
      <c r="D353">
        <v>2</v>
      </c>
      <c r="E353" t="str">
        <v>day</v>
      </c>
      <c r="F353" t="str">
        <v>Fisica</v>
      </c>
      <c r="G353">
        <f>IFERROR(VLOOKUP(C353,PROD!$A$2:$E$1204,5,0),"0")</f>
        <v>4.5</v>
      </c>
      <c r="H353" xml:space="preserve">
        <f xml:space="preserve">Table_246[[#This Row],[QT]]*Table_246[[#This Row],[Custo 
Un]]</f>
        <v>9</v>
      </c>
      <c r="I353">
        <v>7</v>
      </c>
      <c r="J353">
        <f>I353*D353</f>
        <v>14</v>
      </c>
      <c r="K353">
        <f>I353*D353</f>
        <v>14</v>
      </c>
      <c r="L353" xml:space="preserve">
        <f xml:space="preserve">Table_246[[#This Row],[Valor da 
venda]]-Table_246[[#This Row],[Valor gasto]]</f>
        <v>5</v>
      </c>
      <c r="M353" t="str">
        <v>Transferido</v>
      </c>
    </row>
    <row r="354" xml:space="preserve">
      <c r="A354">
        <f>IF(Table_246[[#This Row],[Data]]="","",MONTH(Table_246[[#This Row],[Data]]))</f>
        <v>5</v>
      </c>
      <c r="B354">
        <v>46161</v>
      </c>
      <c r="C354" t="str">
        <v>Chip Sem Recarga</v>
      </c>
      <c r="D354">
        <v>1</v>
      </c>
      <c r="E354" t="str">
        <v>aleatorio</v>
      </c>
      <c r="F354" t="str">
        <v>Fisica</v>
      </c>
      <c r="G354">
        <v>11</v>
      </c>
      <c r="H354" xml:space="preserve">
        <f xml:space="preserve">Table_246[[#This Row],[QT]]*Table_246[[#This Row],[Custo 
Un]]</f>
        <v>11</v>
      </c>
      <c r="I354">
        <v>20</v>
      </c>
      <c r="J354">
        <f>I354*D354</f>
        <v>20</v>
      </c>
      <c r="K354">
        <f>I354*D354</f>
        <v>20</v>
      </c>
      <c r="L354" xml:space="preserve">
        <f xml:space="preserve">Table_246[[#This Row],[Valor da 
venda]]-Table_246[[#This Row],[Valor gasto]]</f>
        <v>9</v>
      </c>
      <c r="M354" t="str">
        <v>Transferido</v>
      </c>
    </row>
    <row r="355" xml:space="preserve">
      <c r="A355">
        <f>IF(Table_246[[#This Row],[Data]]="","",MONTH(Table_246[[#This Row],[Data]]))</f>
        <v>5</v>
      </c>
      <c r="B355">
        <v>46161</v>
      </c>
      <c r="C355" t="str">
        <v>cabo iphone</v>
      </c>
      <c r="D355">
        <v>1</v>
      </c>
      <c r="E355" t="str">
        <v>aleatorio</v>
      </c>
      <c r="F355" t="str">
        <v>Fisica</v>
      </c>
      <c r="G355">
        <v>3</v>
      </c>
      <c r="H355" xml:space="preserve">
        <f xml:space="preserve">Table_246[[#This Row],[QT]]*Table_246[[#This Row],[Custo 
Un]]</f>
        <v>3</v>
      </c>
      <c r="I355">
        <v>15</v>
      </c>
      <c r="J355">
        <f>I355*D355</f>
        <v>15</v>
      </c>
      <c r="K355">
        <f>I355*D355</f>
        <v>15</v>
      </c>
      <c r="L355" xml:space="preserve">
        <f xml:space="preserve">Table_246[[#This Row],[Valor da 
venda]]-Table_246[[#This Row],[Valor gasto]]</f>
        <v>12</v>
      </c>
      <c r="M355" t="str">
        <v>Transferido</v>
      </c>
    </row>
    <row r="356" xml:space="preserve">
      <c r="A356">
        <f>IF(Table_246[[#This Row],[Data]]="","",MONTH(Table_246[[#This Row],[Data]]))</f>
        <v>5</v>
      </c>
      <c r="B356">
        <v>46164</v>
      </c>
      <c r="C356" t="str">
        <v>Figurinhas copa ifood</v>
      </c>
      <c r="D356">
        <v>2</v>
      </c>
      <c r="E356" t="str">
        <v>mara</v>
      </c>
      <c r="F356" t="str">
        <v>Fisica</v>
      </c>
      <c r="G356">
        <f>IFERROR(VLOOKUP(C356,PROD!$A$2:$E$1204,5,0),"0")</f>
        <v>4.5</v>
      </c>
      <c r="H356" xml:space="preserve">
        <f xml:space="preserve">Table_246[[#This Row],[QT]]*Table_246[[#This Row],[Custo 
Un]]</f>
        <v>9</v>
      </c>
      <c r="I356">
        <v>7</v>
      </c>
      <c r="J356">
        <f>I356*D356</f>
        <v>14</v>
      </c>
      <c r="K356">
        <f>I356*D356</f>
        <v>14</v>
      </c>
      <c r="L356" xml:space="preserve">
        <f xml:space="preserve">Table_246[[#This Row],[Valor da 
venda]]-Table_246[[#This Row],[Valor gasto]]</f>
        <v>5</v>
      </c>
      <c r="M356" t="str">
        <v>Transferido</v>
      </c>
    </row>
    <row r="357" xml:space="preserve">
      <c r="A357">
        <f>IF(Table_246[[#This Row],[Data]]="","",MONTH(Table_246[[#This Row],[Data]]))</f>
        <v>5</v>
      </c>
      <c r="B357">
        <v>46164</v>
      </c>
      <c r="C357" t="str">
        <v>Figurinhas copa ifood</v>
      </c>
      <c r="D357">
        <v>2</v>
      </c>
      <c r="E357" t="str">
        <v>DAY</v>
      </c>
      <c r="F357" t="str">
        <v>Fisica</v>
      </c>
      <c r="G357">
        <f>IFERROR(VLOOKUP(C357,PROD!$A$2:$E$1204,5,0),"0")</f>
        <v>4.5</v>
      </c>
      <c r="H357" xml:space="preserve">
        <f xml:space="preserve">Table_246[[#This Row],[QT]]*Table_246[[#This Row],[Custo 
Un]]</f>
        <v>9</v>
      </c>
      <c r="I357">
        <v>7</v>
      </c>
      <c r="J357">
        <f>I357*D357</f>
        <v>14</v>
      </c>
      <c r="K357">
        <f>I357*D357</f>
        <v>14</v>
      </c>
      <c r="L357" xml:space="preserve">
        <f xml:space="preserve">Table_246[[#This Row],[Valor da 
venda]]-Table_246[[#This Row],[Valor gasto]]</f>
        <v>5</v>
      </c>
      <c r="M357" t="str">
        <v>Transferido</v>
      </c>
    </row>
    <row r="358" xml:space="preserve">
      <c r="A358">
        <f>IF(Table_246[[#This Row],[Data]]="","",MONTH(Table_246[[#This Row],[Data]]))</f>
        <v>5</v>
      </c>
      <c r="B358">
        <v>46164</v>
      </c>
      <c r="C358" t="str">
        <v>Impressao Preta</v>
      </c>
      <c r="D358">
        <v>1</v>
      </c>
      <c r="E358" t="str">
        <v>SARAH</v>
      </c>
      <c r="F358" t="str">
        <v>Fisica</v>
      </c>
      <c r="G358">
        <f>IFERROR(VLOOKUP(C358,PROD!$A$2:$E$1204,5,0),"0")</f>
        <v>0.07</v>
      </c>
      <c r="H358" xml:space="preserve">
        <f xml:space="preserve">Table_246[[#This Row],[QT]]*Table_246[[#This Row],[Custo 
Un]]</f>
        <v>0.07</v>
      </c>
      <c r="I358">
        <v>1</v>
      </c>
      <c r="J358">
        <f>I358*D358</f>
        <v>1</v>
      </c>
      <c r="K358">
        <f>I358*D358</f>
        <v>1</v>
      </c>
      <c r="L358" xml:space="preserve">
        <f xml:space="preserve">Table_246[[#This Row],[Valor da 
venda]]-Table_246[[#This Row],[Valor gasto]]</f>
        <v>0.9299999999999999</v>
      </c>
      <c r="M358" t="str">
        <v>Transferido</v>
      </c>
    </row>
    <row r="359" xml:space="preserve">
      <c r="A359">
        <f>IF(Table_246[[#This Row],[Data]]="","",MONTH(Table_246[[#This Row],[Data]]))</f>
        <v>5</v>
      </c>
      <c r="B359">
        <v>46165</v>
      </c>
      <c r="C359" t="str">
        <v>figurinha separada ifood</v>
      </c>
      <c r="D359">
        <v>2</v>
      </c>
      <c r="E359" t="str">
        <v>kalebe</v>
      </c>
      <c r="F359" t="str">
        <v>Fisica</v>
      </c>
      <c r="G359">
        <f>IFERROR(VLOOKUP(C359,PROD!$A$2:$E$1204,5,0),"0")</f>
        <v>0.7619047619047619</v>
      </c>
      <c r="H359" xml:space="preserve">
        <f xml:space="preserve">Table_246[[#This Row],[QT]]*Table_246[[#This Row],[Custo 
Un]]</f>
        <v>1.5238095238095237</v>
      </c>
      <c r="I359">
        <v>1</v>
      </c>
      <c r="J359">
        <f>I359*D359</f>
        <v>2</v>
      </c>
      <c r="K359">
        <f>I359*D359</f>
        <v>2</v>
      </c>
      <c r="L359" xml:space="preserve">
        <f xml:space="preserve">Table_246[[#This Row],[Valor da 
venda]]-Table_246[[#This Row],[Valor gasto]]</f>
        <v>0.4761904761904763</v>
      </c>
      <c r="M359" t="str">
        <v>Transferido</v>
      </c>
    </row>
    <row r="360" xml:space="preserve">
      <c r="A360">
        <f>IF(Table_246[[#This Row],[Data]]="","",MONTH(Table_246[[#This Row],[Data]]))</f>
        <v>5</v>
      </c>
      <c r="B360">
        <v>46165</v>
      </c>
      <c r="C360" t="str">
        <v>figurinha separada ifood</v>
      </c>
      <c r="D360">
        <v>33</v>
      </c>
      <c r="E360" t="str">
        <v>mara</v>
      </c>
      <c r="F360" t="str">
        <v>Fisica</v>
      </c>
      <c r="G360">
        <f>IFERROR(VLOOKUP(C360,PROD!$A$2:$E$1204,5,0),"0")</f>
        <v>0.7619047619047619</v>
      </c>
      <c r="H360" xml:space="preserve">
        <f xml:space="preserve">Table_246[[#This Row],[QT]]*Table_246[[#This Row],[Custo 
Un]]</f>
        <v>25.142857142857142</v>
      </c>
      <c r="I360">
        <v>1</v>
      </c>
      <c r="J360">
        <f>I360*D360</f>
        <v>33</v>
      </c>
      <c r="K360">
        <f>I360*D360</f>
        <v>33</v>
      </c>
      <c r="L360" xml:space="preserve">
        <f xml:space="preserve">Table_246[[#This Row],[Valor da 
venda]]-Table_246[[#This Row],[Valor gasto]]</f>
        <v>7.857142857142858</v>
      </c>
      <c r="M360" t="str">
        <v>Transferido</v>
      </c>
    </row>
    <row r="361" xml:space="preserve">
      <c r="A361">
        <f>IF(Table_246[[#This Row],[Data]]="","",MONTH(Table_246[[#This Row],[Data]]))</f>
        <v>5</v>
      </c>
      <c r="B361">
        <v>46165</v>
      </c>
      <c r="C361" t="str">
        <v>figurinhas copa brasil</v>
      </c>
      <c r="D361">
        <v>1</v>
      </c>
      <c r="E361" t="str">
        <v>sarah</v>
      </c>
      <c r="F361" t="str">
        <v>Fisica</v>
      </c>
      <c r="G361">
        <f>IFERROR(VLOOKUP(C361,PROD!$A$2:$E$1204,5,0),"0")</f>
        <v>6</v>
      </c>
      <c r="H361" xml:space="preserve">
        <f xml:space="preserve">Table_246[[#This Row],[QT]]*Table_246[[#This Row],[Custo 
Un]]</f>
        <v>6</v>
      </c>
      <c r="I361">
        <v>7</v>
      </c>
      <c r="J361">
        <f>I361*D361</f>
        <v>7</v>
      </c>
      <c r="K361">
        <f>I361*D361</f>
        <v>7</v>
      </c>
      <c r="L361" xml:space="preserve">
        <f xml:space="preserve">Table_246[[#This Row],[Valor da 
venda]]-Table_246[[#This Row],[Valor gasto]]</f>
        <v>1</v>
      </c>
      <c r="M361" t="str">
        <v>Transferido</v>
      </c>
    </row>
    <row r="362" xml:space="preserve">
      <c r="A362">
        <f>IF(Table_246[[#This Row],[Data]]="","",MONTH(Table_246[[#This Row],[Data]]))</f>
        <v>5</v>
      </c>
      <c r="B362">
        <v>46165</v>
      </c>
      <c r="C362" t="str">
        <v>figurinhas copa brasil</v>
      </c>
      <c r="D362">
        <v>2</v>
      </c>
      <c r="E362" t="str">
        <v>thuane</v>
      </c>
      <c r="F362" t="str">
        <v>Fisica</v>
      </c>
      <c r="G362">
        <f>IFERROR(VLOOKUP(C362,PROD!$A$2:$E$1204,5,0),"0")</f>
        <v>6</v>
      </c>
      <c r="H362" xml:space="preserve">
        <f xml:space="preserve">Table_246[[#This Row],[QT]]*Table_246[[#This Row],[Custo 
Un]]</f>
        <v>12</v>
      </c>
      <c r="I362">
        <v>7</v>
      </c>
      <c r="J362">
        <f>I362*D362</f>
        <v>14</v>
      </c>
      <c r="K362">
        <f>I362*D362</f>
        <v>14</v>
      </c>
      <c r="L362" xml:space="preserve">
        <f xml:space="preserve">Table_246[[#This Row],[Valor da 
venda]]-Table_246[[#This Row],[Valor gasto]]</f>
        <v>2</v>
      </c>
      <c r="M362" t="str">
        <v>Transferido</v>
      </c>
    </row>
    <row r="363" xml:space="preserve">
      <c r="A363">
        <f>IF(Table_246[[#This Row],[Data]]="","",MONTH(Table_246[[#This Row],[Data]]))</f>
        <v>5</v>
      </c>
      <c r="B363">
        <v>46165</v>
      </c>
      <c r="C363" t="str">
        <v>unitv v10</v>
      </c>
      <c r="D363">
        <v>1</v>
      </c>
      <c r="E363" t="str">
        <v>aleatorio</v>
      </c>
      <c r="F363" t="str">
        <v>Fisica</v>
      </c>
      <c r="G363">
        <v>280</v>
      </c>
      <c r="H363" xml:space="preserve">
        <f xml:space="preserve">Table_246[[#This Row],[QT]]*Table_246[[#This Row],[Custo 
Un]]</f>
        <v>280</v>
      </c>
      <c r="I363">
        <v>350</v>
      </c>
      <c r="J363">
        <f>I363*D363</f>
        <v>350</v>
      </c>
      <c r="K363">
        <f>I363*D363</f>
        <v>350</v>
      </c>
      <c r="L363" xml:space="preserve">
        <f xml:space="preserve">Table_246[[#This Row],[Valor da 
venda]]-Table_246[[#This Row],[Valor gasto]]</f>
        <v>70</v>
      </c>
      <c r="M363" t="str">
        <v>Transferido</v>
      </c>
    </row>
    <row r="364" xml:space="preserve">
      <c r="A364">
        <f>IF(Table_246[[#This Row],[Data]]="","",MONTH(Table_246[[#This Row],[Data]]))</f>
        <v>5</v>
      </c>
      <c r="B364">
        <v>46165</v>
      </c>
      <c r="C364" t="str">
        <v xml:space="preserve">ferro de passar roupa </v>
      </c>
      <c r="D364">
        <v>1</v>
      </c>
      <c r="E364" t="str">
        <v>aleatorio</v>
      </c>
      <c r="F364" t="str">
        <v>Fisica</v>
      </c>
      <c r="G364">
        <v>30</v>
      </c>
      <c r="H364" xml:space="preserve">
        <f xml:space="preserve">Table_246[[#This Row],[QT]]*Table_246[[#This Row],[Custo 
Un]]</f>
        <v>30</v>
      </c>
      <c r="I364">
        <v>60</v>
      </c>
      <c r="J364">
        <f>I364*D364</f>
        <v>60</v>
      </c>
      <c r="K364">
        <f>I364*D364</f>
        <v>60</v>
      </c>
      <c r="L364" xml:space="preserve">
        <f xml:space="preserve">Table_246[[#This Row],[Valor da 
venda]]-Table_246[[#This Row],[Valor gasto]]</f>
        <v>30</v>
      </c>
      <c r="M364" t="str">
        <v>Transferido</v>
      </c>
    </row>
    <row r="365" xml:space="preserve">
      <c r="A365">
        <f>IF(Table_246[[#This Row],[Data]]="","",MONTH(Table_246[[#This Row],[Data]]))</f>
        <v>5</v>
      </c>
      <c r="B365">
        <v>46165</v>
      </c>
      <c r="C365" t="str">
        <v>relogio pequeno</v>
      </c>
      <c r="D365">
        <v>1</v>
      </c>
      <c r="E365" t="str">
        <v>aleatorio</v>
      </c>
      <c r="F365" t="str">
        <v>Fisica</v>
      </c>
      <c r="G365" t="str">
        <f>IFERROR(VLOOKUP(C365,PROD!$A$2:$E$1204,5,0),"0")</f>
        <v>0</v>
      </c>
      <c r="H365" xml:space="preserve">
        <f xml:space="preserve">Table_246[[#This Row],[QT]]*Table_246[[#This Row],[Custo 
Un]]</f>
        <v>0</v>
      </c>
      <c r="I365">
        <v>18</v>
      </c>
      <c r="J365">
        <f>I365*D365</f>
        <v>18</v>
      </c>
      <c r="K365">
        <f>I365*D365</f>
        <v>18</v>
      </c>
      <c r="L365" xml:space="preserve">
        <f xml:space="preserve">Table_246[[#This Row],[Valor da 
venda]]-Table_246[[#This Row],[Valor gasto]]</f>
        <v>18</v>
      </c>
      <c r="M365" t="str">
        <v>Transferido</v>
      </c>
    </row>
    <row r="366" xml:space="preserve">
      <c r="A366">
        <f>IF(Table_246[[#This Row],[Data]]="","",MONTH(Table_246[[#This Row],[Data]]))</f>
        <v>5</v>
      </c>
      <c r="B366">
        <v>46165</v>
      </c>
      <c r="C366" t="str">
        <v>formataçao</v>
      </c>
      <c r="D366">
        <v>1</v>
      </c>
      <c r="E366" t="str">
        <v>aleatorio</v>
      </c>
      <c r="F366" t="str">
        <v>Fisica</v>
      </c>
      <c r="G366" t="str">
        <f>IFERROR(VLOOKUP(C366,PROD!$A$2:$E$1204,5,0),"0")</f>
        <v>0</v>
      </c>
      <c r="H366" xml:space="preserve">
        <f xml:space="preserve">Table_246[[#This Row],[QT]]*Table_246[[#This Row],[Custo 
Un]]</f>
        <v>0</v>
      </c>
      <c r="I366">
        <v>50</v>
      </c>
      <c r="J366">
        <f>I366*D366</f>
        <v>50</v>
      </c>
      <c r="K366">
        <f>I366*D366</f>
        <v>50</v>
      </c>
      <c r="L366" xml:space="preserve">
        <f xml:space="preserve">Table_246[[#This Row],[Valor da 
venda]]-Table_246[[#This Row],[Valor gasto]]</f>
        <v>50</v>
      </c>
      <c r="M366" t="str">
        <v>Transferido</v>
      </c>
    </row>
    <row r="367" xml:space="preserve">
      <c r="A367">
        <f>IF(Table_246[[#This Row],[Data]]="","",MONTH(Table_246[[#This Row],[Data]]))</f>
        <v>5</v>
      </c>
      <c r="B367">
        <v>46165</v>
      </c>
      <c r="C367" t="str">
        <v>ssd 12gb</v>
      </c>
      <c r="D367">
        <v>1</v>
      </c>
      <c r="E367" t="str">
        <v>aleatorio</v>
      </c>
      <c r="F367" t="str">
        <v>Fisica</v>
      </c>
      <c r="G367" t="str">
        <f>IFERROR(VLOOKUP(C367,PROD!$A$2:$E$1204,5,0),"0")</f>
        <v>0</v>
      </c>
      <c r="H367" xml:space="preserve">
        <f xml:space="preserve">Table_246[[#This Row],[QT]]*Table_246[[#This Row],[Custo 
Un]]</f>
        <v>0</v>
      </c>
      <c r="I367">
        <v>250</v>
      </c>
      <c r="J367">
        <f>I367*D367</f>
        <v>250</v>
      </c>
      <c r="K367">
        <f>I367*D367</f>
        <v>250</v>
      </c>
      <c r="L367" xml:space="preserve">
        <f xml:space="preserve">Table_246[[#This Row],[Valor da 
venda]]-Table_246[[#This Row],[Valor gasto]]</f>
        <v>250</v>
      </c>
      <c r="M367" t="str">
        <v>Transferido</v>
      </c>
    </row>
    <row r="368" xml:space="preserve">
      <c r="A368">
        <f>IF(Table_246[[#This Row],[Data]]="","",MONTH(Table_246[[#This Row],[Data]]))</f>
        <v>5</v>
      </c>
      <c r="B368">
        <v>46166</v>
      </c>
      <c r="C368" t="str">
        <v>figurinhas</v>
      </c>
      <c r="D368">
        <v>25</v>
      </c>
      <c r="E368" t="str">
        <v>thuane</v>
      </c>
      <c r="F368" t="str">
        <v>Fisica</v>
      </c>
      <c r="G368">
        <f>IFERROR(VLOOKUP(C368,PROD!$A$2:$E$1204,5,0),"0")</f>
        <v>0.71</v>
      </c>
      <c r="H368" xml:space="preserve">
        <f xml:space="preserve">Table_246[[#This Row],[QT]]*Table_246[[#This Row],[Custo 
Un]]</f>
        <v>17.75</v>
      </c>
      <c r="I368">
        <v>1</v>
      </c>
      <c r="J368">
        <f>I368*D368</f>
        <v>25</v>
      </c>
      <c r="K368">
        <f>I368*D368</f>
        <v>25</v>
      </c>
      <c r="L368" xml:space="preserve">
        <f xml:space="preserve">Table_246[[#This Row],[Valor da 
venda]]-Table_246[[#This Row],[Valor gasto]]</f>
        <v>7.25</v>
      </c>
      <c r="M368" t="str">
        <v>aguardando</v>
      </c>
    </row>
    <row r="369" xml:space="preserve">
      <c r="A369">
        <f>IF(Table_246[[#This Row],[Data]]="","",MONTH(Table_246[[#This Row],[Data]]))</f>
        <v>5</v>
      </c>
      <c r="B369">
        <v>46167</v>
      </c>
      <c r="C369" t="str">
        <v>figurinhas</v>
      </c>
      <c r="D369">
        <v>10</v>
      </c>
      <c r="E369" t="str">
        <v>day</v>
      </c>
      <c r="F369" t="str">
        <v>Fisica</v>
      </c>
      <c r="G369">
        <f>IFERROR(VLOOKUP(C369,PROD!$A$2:$E$1204,5,0),"0")</f>
        <v>0.71</v>
      </c>
      <c r="H369" xml:space="preserve">
        <f xml:space="preserve">Table_246[[#This Row],[QT]]*Table_246[[#This Row],[Custo 
Un]]</f>
        <v>7.1</v>
      </c>
      <c r="I369">
        <v>1</v>
      </c>
      <c r="J369">
        <f>I369*D369</f>
        <v>10</v>
      </c>
      <c r="K369">
        <f>I369*D369</f>
        <v>10</v>
      </c>
      <c r="L369" xml:space="preserve">
        <f xml:space="preserve">Table_246[[#This Row],[Valor da 
venda]]-Table_246[[#This Row],[Valor gasto]]</f>
        <v>2.9000000000000004</v>
      </c>
      <c r="M369" t="str">
        <v>Transferido</v>
      </c>
    </row>
    <row r="370" xml:space="preserve">
      <c r="A370">
        <f>IF(Table_246[[#This Row],[Data]]="","",MONTH(Table_246[[#This Row],[Data]]))</f>
        <v>5</v>
      </c>
      <c r="B370">
        <v>46168</v>
      </c>
      <c r="C370" t="str">
        <v xml:space="preserve">fone xaiome </v>
      </c>
      <c r="D370">
        <v>1</v>
      </c>
      <c r="E370" t="str">
        <v>day</v>
      </c>
      <c r="F370" t="str">
        <v>Fisica</v>
      </c>
      <c r="G370">
        <f>12*5</f>
        <v>60</v>
      </c>
      <c r="H370" xml:space="preserve">
        <f xml:space="preserve">Table_246[[#This Row],[QT]]*Table_246[[#This Row],[Custo 
Un]]</f>
        <v>60</v>
      </c>
      <c r="I370">
        <v>130</v>
      </c>
      <c r="J370">
        <f>I370*D370</f>
        <v>130</v>
      </c>
      <c r="K370">
        <f>I370*D370</f>
        <v>130</v>
      </c>
      <c r="L370" xml:space="preserve">
        <f xml:space="preserve">Table_246[[#This Row],[Valor da 
venda]]-Table_246[[#This Row],[Valor gasto]]</f>
        <v>70</v>
      </c>
      <c r="M370" t="str">
        <v>aguardando</v>
      </c>
    </row>
    <row r="371" xml:space="preserve">
      <c r="A371">
        <f>IF(Table_246[[#This Row],[Data]]="","",MONTH(Table_246[[#This Row],[Data]]))</f>
        <v>5</v>
      </c>
      <c r="B371">
        <v>46169</v>
      </c>
      <c r="C371" t="str">
        <v>Figurinhas copa ifood</v>
      </c>
      <c r="D371">
        <v>4</v>
      </c>
      <c r="E371" t="str">
        <v>kalebe</v>
      </c>
      <c r="F371" t="str">
        <v>Fisica</v>
      </c>
      <c r="G371">
        <v>5.5</v>
      </c>
      <c r="H371" xml:space="preserve">
        <f xml:space="preserve">Table_246[[#This Row],[QT]]*Table_246[[#This Row],[Custo 
Un]]</f>
        <v>22</v>
      </c>
      <c r="I371">
        <v>7</v>
      </c>
      <c r="J371">
        <f>I371*D371</f>
        <v>28</v>
      </c>
      <c r="K371">
        <f>I371*D371</f>
        <v>28</v>
      </c>
      <c r="L371" xml:space="preserve">
        <f xml:space="preserve">Table_246[[#This Row],[Valor da 
venda]]-Table_246[[#This Row],[Valor gasto]]</f>
        <v>6</v>
      </c>
      <c r="M371" t="str">
        <v>aguardando</v>
      </c>
    </row>
    <row r="372" xml:space="preserve">
      <c r="A372">
        <f>IF(Table_246[[#This Row],[Data]]="","",MONTH(Table_246[[#This Row],[Data]]))</f>
        <v>5</v>
      </c>
      <c r="B372">
        <v>46170</v>
      </c>
      <c r="C372" t="str">
        <v>Impressao Preta</v>
      </c>
      <c r="D372">
        <v>1</v>
      </c>
      <c r="E372" t="str">
        <v>matheus impressao</v>
      </c>
      <c r="F372" t="str">
        <v>Fisica</v>
      </c>
      <c r="G372">
        <f>IFERROR(VLOOKUP(C372,PROD!$A$2:$E$1204,5,0),"0")</f>
        <v>0.07</v>
      </c>
      <c r="H372" xml:space="preserve">
        <f xml:space="preserve">Table_246[[#This Row],[QT]]*Table_246[[#This Row],[Custo 
Un]]</f>
        <v>0.07</v>
      </c>
      <c r="I372">
        <v>1</v>
      </c>
      <c r="J372">
        <f>I372*D372</f>
        <v>1</v>
      </c>
      <c r="K372">
        <f>I372*D372</f>
        <v>1</v>
      </c>
      <c r="L372" xml:space="preserve">
        <f xml:space="preserve">Table_246[[#This Row],[Valor da 
venda]]-Table_246[[#This Row],[Valor gasto]]</f>
        <v>0.9299999999999999</v>
      </c>
      <c r="M372" t="str">
        <v>Transferido</v>
      </c>
    </row>
    <row r="373" xml:space="preserve">
      <c r="A373">
        <f>IF(Table_246[[#This Row],[Data]]="","",MONTH(Table_246[[#This Row],[Data]]))</f>
        <v>5</v>
      </c>
      <c r="B373">
        <v>46171</v>
      </c>
      <c r="C373" t="str">
        <v>bandeirinha 3m</v>
      </c>
      <c r="D373">
        <v>1</v>
      </c>
      <c r="E373" t="str">
        <v>day</v>
      </c>
      <c r="F373" t="str">
        <v>Fisica</v>
      </c>
      <c r="G373">
        <v>3.5</v>
      </c>
      <c r="H373" xml:space="preserve">
        <f xml:space="preserve">Table_246[[#This Row],[QT]]*Table_246[[#This Row],[Custo 
Un]]</f>
        <v>3.5</v>
      </c>
      <c r="I373">
        <v>10</v>
      </c>
      <c r="J373">
        <f>I373*D373</f>
        <v>10</v>
      </c>
      <c r="K373">
        <f>I373*D373</f>
        <v>10</v>
      </c>
      <c r="L373" xml:space="preserve">
        <f xml:space="preserve">Table_246[[#This Row],[Valor da 
venda]]-Table_246[[#This Row],[Valor gasto]]</f>
        <v>6.5</v>
      </c>
      <c r="M373" t="str">
        <v>Transferido</v>
      </c>
    </row>
    <row r="374" xml:space="preserve">
      <c r="A374">
        <f>IF(Table_246[[#This Row],[Data]]="","",MONTH(Table_246[[#This Row],[Data]]))</f>
        <v>5</v>
      </c>
      <c r="B374">
        <v>46172</v>
      </c>
      <c r="C374" t="str">
        <v>bandeirinha 3m</v>
      </c>
      <c r="D374">
        <v>1</v>
      </c>
      <c r="E374" t="str">
        <v>remedio</v>
      </c>
      <c r="F374" t="str">
        <v>Fisica</v>
      </c>
      <c r="G374">
        <v>3.5</v>
      </c>
      <c r="H374" xml:space="preserve">
        <f xml:space="preserve">Table_246[[#This Row],[QT]]*Table_246[[#This Row],[Custo 
Un]]</f>
        <v>3.5</v>
      </c>
      <c r="I374">
        <v>10</v>
      </c>
      <c r="J374">
        <f>I374*D374</f>
        <v>10</v>
      </c>
      <c r="K374">
        <f>I374*D374</f>
        <v>10</v>
      </c>
      <c r="L374" xml:space="preserve">
        <f xml:space="preserve">Table_246[[#This Row],[Valor da 
venda]]-Table_246[[#This Row],[Valor gasto]]</f>
        <v>6.5</v>
      </c>
      <c r="M374" t="str">
        <v>aguardando</v>
      </c>
    </row>
    <row r="375" xml:space="preserve">
      <c r="A375">
        <f>IF(Table_246[[#This Row],[Data]]="","",MONTH(Table_246[[#This Row],[Data]]))</f>
        <v>5</v>
      </c>
      <c r="B375">
        <v>46173</v>
      </c>
      <c r="C375" t="str">
        <v>porta rg</v>
      </c>
      <c r="D375">
        <v>1</v>
      </c>
      <c r="E375" t="str">
        <v>aleatorio</v>
      </c>
      <c r="F375" t="str">
        <v>Fisica</v>
      </c>
      <c r="G375">
        <v>3</v>
      </c>
      <c r="H375" xml:space="preserve">
        <f xml:space="preserve">Table_246[[#This Row],[QT]]*Table_246[[#This Row],[Custo 
Un]]</f>
        <v>3</v>
      </c>
      <c r="I375">
        <v>5</v>
      </c>
      <c r="J375">
        <f>I375*D375</f>
        <v>5</v>
      </c>
      <c r="K375">
        <f>I375*D375</f>
        <v>5</v>
      </c>
      <c r="L375" xml:space="preserve">
        <f xml:space="preserve">Table_246[[#This Row],[Valor da 
venda]]-Table_246[[#This Row],[Valor gasto]]</f>
        <v>2</v>
      </c>
      <c r="M375" t="str">
        <v>Transferido</v>
      </c>
    </row>
    <row r="376" xml:space="preserve">
      <c r="A376">
        <f>IF(Table_246[[#This Row],[Data]]="","",MONTH(Table_246[[#This Row],[Data]]))</f>
        <v>6</v>
      </c>
      <c r="B376">
        <v>46174</v>
      </c>
      <c r="C376" t="str">
        <v>balança digital</v>
      </c>
      <c r="D376">
        <v>1</v>
      </c>
      <c r="E376" t="str">
        <v>aleatorio</v>
      </c>
      <c r="F376" t="str">
        <v>Fisica</v>
      </c>
      <c r="G376">
        <v>20</v>
      </c>
      <c r="H376" xml:space="preserve">
        <f xml:space="preserve">Table_246[[#This Row],[QT]]*Table_246[[#This Row],[Custo 
Un]]</f>
        <v>20</v>
      </c>
      <c r="I376">
        <v>40</v>
      </c>
      <c r="J376">
        <f>I376*D376</f>
        <v>40</v>
      </c>
      <c r="K376">
        <f>I376*D376</f>
        <v>40</v>
      </c>
      <c r="L376" xml:space="preserve">
        <f xml:space="preserve">Table_246[[#This Row],[Valor da 
venda]]-Table_246[[#This Row],[Valor gasto]]</f>
        <v>20</v>
      </c>
      <c r="M376" t="str">
        <v>Transferido</v>
      </c>
    </row>
    <row r="377" xml:space="preserve">
      <c r="A377">
        <f>IF(Table_246[[#This Row],[Data]]="","",MONTH(Table_246[[#This Row],[Data]]))</f>
        <v>6</v>
      </c>
      <c r="B377">
        <v>46175</v>
      </c>
      <c r="C377" t="str">
        <v>adaptador wifi</v>
      </c>
      <c r="D377">
        <v>1</v>
      </c>
      <c r="E377" t="str">
        <v>aleatorio</v>
      </c>
      <c r="F377" t="str">
        <v>Fisica</v>
      </c>
      <c r="G377">
        <v>10</v>
      </c>
      <c r="H377" xml:space="preserve">
        <f xml:space="preserve">Table_246[[#This Row],[QT]]*Table_246[[#This Row],[Custo 
Un]]</f>
        <v>10</v>
      </c>
      <c r="I377">
        <v>25</v>
      </c>
      <c r="J377">
        <f>I377*D377</f>
        <v>25</v>
      </c>
      <c r="K377">
        <f>I377*D377</f>
        <v>25</v>
      </c>
      <c r="L377" xml:space="preserve">
        <f xml:space="preserve">Table_246[[#This Row],[Valor da 
venda]]-Table_246[[#This Row],[Valor gasto]]</f>
        <v>15</v>
      </c>
      <c r="M377" t="str">
        <v>Transferido</v>
      </c>
    </row>
    <row r="378" xml:space="preserve">
      <c r="A378">
        <f>IF(Table_246[[#This Row],[Data]]="","",MONTH(Table_246[[#This Row],[Data]]))</f>
        <v>6</v>
      </c>
      <c r="B378">
        <v>46176</v>
      </c>
      <c r="C378" t="str">
        <v>cabo de iphone</v>
      </c>
      <c r="D378">
        <v>1</v>
      </c>
      <c r="E378" t="str">
        <v>mikaely</v>
      </c>
      <c r="F378" t="str">
        <v>Fisica</v>
      </c>
      <c r="G378">
        <v>4</v>
      </c>
      <c r="H378" xml:space="preserve">
        <f xml:space="preserve">Table_246[[#This Row],[QT]]*Table_246[[#This Row],[Custo 
Un]]</f>
        <v>4</v>
      </c>
      <c r="I378">
        <v>15</v>
      </c>
      <c r="J378">
        <f>I378*D378</f>
        <v>15</v>
      </c>
      <c r="K378">
        <f>I378*D378</f>
        <v>15</v>
      </c>
      <c r="L378" xml:space="preserve">
        <f xml:space="preserve">Table_246[[#This Row],[Valor da 
venda]]-Table_246[[#This Row],[Valor gasto]]</f>
        <v>11</v>
      </c>
      <c r="M378" t="str">
        <v>Transferido</v>
      </c>
    </row>
    <row r="379" xml:space="preserve">
      <c r="A379">
        <f>IF(Table_246[[#This Row],[Data]]="","",MONTH(Table_246[[#This Row],[Data]]))</f>
        <v>6</v>
      </c>
      <c r="B379">
        <v>46176</v>
      </c>
      <c r="C379" t="str">
        <v>formataçao</v>
      </c>
      <c r="D379">
        <v>1</v>
      </c>
      <c r="E379" t="str">
        <v>aleatorio</v>
      </c>
      <c r="F379" t="str">
        <v>Fisica</v>
      </c>
      <c r="G379" t="str">
        <f>IFERROR(VLOOKUP(C379,PROD!$A$2:$E$1204,5,0),"0")</f>
        <v>0</v>
      </c>
      <c r="H379" xml:space="preserve">
        <f xml:space="preserve">Table_246[[#This Row],[QT]]*Table_246[[#This Row],[Custo 
Un]]</f>
        <v>0</v>
      </c>
      <c r="I379">
        <v>70</v>
      </c>
      <c r="J379">
        <f>I379*D379</f>
        <v>70</v>
      </c>
      <c r="K379">
        <f>I379*D379</f>
        <v>70</v>
      </c>
      <c r="L379" xml:space="preserve">
        <f xml:space="preserve">Table_246[[#This Row],[Valor da 
venda]]-Table_246[[#This Row],[Valor gasto]]</f>
        <v>70</v>
      </c>
      <c r="M379" t="str">
        <v>Transferido</v>
      </c>
    </row>
    <row r="380" xml:space="preserve">
      <c r="A380">
        <f>IF(Table_246[[#This Row],[Data]]="","",MONTH(Table_246[[#This Row],[Data]]))</f>
        <v>6</v>
      </c>
      <c r="B380">
        <v>46176</v>
      </c>
      <c r="C380" t="str">
        <v>cartinha neymar</v>
      </c>
      <c r="D380">
        <v>1</v>
      </c>
      <c r="E380" t="str">
        <v>aleatorio</v>
      </c>
      <c r="F380" t="str">
        <v>Fisica</v>
      </c>
      <c r="G380" t="str">
        <f>IFERROR(VLOOKUP(C380,PROD!$A$2:$E$1204,5,0),"0")</f>
        <v>0</v>
      </c>
      <c r="H380" xml:space="preserve">
        <f xml:space="preserve">Table_246[[#This Row],[QT]]*Table_246[[#This Row],[Custo 
Un]]</f>
        <v>0</v>
      </c>
      <c r="I380">
        <v>2</v>
      </c>
      <c r="J380">
        <f>I380*D380</f>
        <v>2</v>
      </c>
      <c r="K380">
        <f>I380*D380</f>
        <v>2</v>
      </c>
      <c r="L380" xml:space="preserve">
        <f xml:space="preserve">Table_246[[#This Row],[Valor da 
venda]]-Table_246[[#This Row],[Valor gasto]]</f>
        <v>2</v>
      </c>
      <c r="M380" t="str">
        <v>Transferido</v>
      </c>
    </row>
    <row r="381" xml:space="preserve">
      <c r="A381">
        <f>IF(Table_246[[#This Row],[Data]]="","",MONTH(Table_246[[#This Row],[Data]]))</f>
        <v>6</v>
      </c>
      <c r="B381">
        <v>46177</v>
      </c>
      <c r="C381" t="str">
        <v>grvaçao de musica</v>
      </c>
      <c r="D381">
        <v>1</v>
      </c>
      <c r="E381" t="str">
        <v>aleatorio</v>
      </c>
      <c r="F381" t="str">
        <v>Fisica</v>
      </c>
      <c r="G381" t="str">
        <f>IFERROR(VLOOKUP(C381,PROD!$A$2:$E$1204,5,0),"0")</f>
        <v>0</v>
      </c>
      <c r="H381" xml:space="preserve">
        <f xml:space="preserve">Table_246[[#This Row],[QT]]*Table_246[[#This Row],[Custo 
Un]]</f>
        <v>0</v>
      </c>
      <c r="I381">
        <v>10</v>
      </c>
      <c r="J381">
        <f>I381*D381</f>
        <v>10</v>
      </c>
      <c r="K381">
        <f>I381*D381</f>
        <v>10</v>
      </c>
      <c r="L381" xml:space="preserve">
        <f xml:space="preserve">Table_246[[#This Row],[Valor da 
venda]]-Table_246[[#This Row],[Valor gasto]]</f>
        <v>10</v>
      </c>
      <c r="M381" t="str">
        <v>Transferido</v>
      </c>
    </row>
    <row r="382" xml:space="preserve">
      <c r="A382">
        <f>IF(Table_246[[#This Row],[Data]]="","",MONTH(Table_246[[#This Row],[Data]]))</f>
        <v>6</v>
      </c>
      <c r="B382">
        <v>46178</v>
      </c>
      <c r="C382" t="str">
        <v xml:space="preserve">jogo ps2 </v>
      </c>
      <c r="D382">
        <v>2</v>
      </c>
      <c r="E382" t="str">
        <v>aleatorio</v>
      </c>
      <c r="F382" t="str">
        <v>Fisica</v>
      </c>
      <c r="G382" t="str">
        <f>IFERROR(VLOOKUP(C382,PROD!$A$2:$E$1204,5,0),"0")</f>
        <v>0</v>
      </c>
      <c r="H382" xml:space="preserve">
        <f xml:space="preserve">Table_246[[#This Row],[QT]]*Table_246[[#This Row],[Custo 
Un]]</f>
        <v>0</v>
      </c>
      <c r="I382">
        <v>5</v>
      </c>
      <c r="J382">
        <f>I382*D382</f>
        <v>10</v>
      </c>
      <c r="K382">
        <f>I382*D382</f>
        <v>10</v>
      </c>
      <c r="L382" xml:space="preserve">
        <f xml:space="preserve">Table_246[[#This Row],[Valor da 
venda]]-Table_246[[#This Row],[Valor gasto]]</f>
        <v>10</v>
      </c>
      <c r="M382" t="str">
        <v>Transferido</v>
      </c>
    </row>
    <row r="383" xml:space="preserve">
      <c r="A383">
        <f>IF(Table_246[[#This Row],[Data]]="","",MONTH(Table_246[[#This Row],[Data]]))</f>
        <v>6</v>
      </c>
      <c r="B383">
        <v>46178</v>
      </c>
      <c r="C383" t="str">
        <v>Power Vox 12 Polegadas 1000w</v>
      </c>
      <c r="D383">
        <v>1</v>
      </c>
      <c r="E383" t="str">
        <v>260520TGBK12TA</v>
      </c>
      <c r="F383" t="str">
        <v>Shopee</v>
      </c>
      <c r="G383">
        <v>650</v>
      </c>
      <c r="H383" xml:space="preserve">
        <f xml:space="preserve">Table_246[[#This Row],[QT]]*Table_246[[#This Row],[Custo 
Un]]</f>
        <v>650</v>
      </c>
      <c r="I383">
        <v>945.51</v>
      </c>
      <c r="J383">
        <f>I383*D383</f>
        <v>945.51</v>
      </c>
      <c r="K383">
        <f>I383*D383</f>
        <v>945.51</v>
      </c>
      <c r="L383" xml:space="preserve">
        <f xml:space="preserve">Table_246[[#This Row],[Valor da 
venda]]-Table_246[[#This Row],[Valor gasto]]</f>
        <v>295.51</v>
      </c>
      <c r="M383" t="str">
        <v>Transferido</v>
      </c>
    </row>
    <row r="384" xml:space="preserve">
      <c r="A384">
        <f>IF(Table_246[[#This Row],[Data]]="","",MONTH(Table_246[[#This Row],[Data]]))</f>
        <v>6</v>
      </c>
      <c r="B384">
        <v>46178</v>
      </c>
      <c r="C384" t="str">
        <v>Power Vox 12 Polegadas 1000w</v>
      </c>
      <c r="D384">
        <v>1</v>
      </c>
      <c r="E384" t="str">
        <v>260520TGBK12TB</v>
      </c>
      <c r="F384" t="str">
        <v>Shopee</v>
      </c>
      <c r="G384">
        <v>650</v>
      </c>
      <c r="H384" xml:space="preserve">
        <f xml:space="preserve">Table_246[[#This Row],[QT]]*Table_246[[#This Row],[Custo 
Un]]</f>
        <v>650</v>
      </c>
      <c r="I384">
        <v>945.51</v>
      </c>
      <c r="J384">
        <f>I384*D384</f>
        <v>945.51</v>
      </c>
      <c r="K384">
        <f>I384*D384</f>
        <v>945.51</v>
      </c>
      <c r="L384" xml:space="preserve">
        <f xml:space="preserve">Table_246[[#This Row],[Valor da 
venda]]-Table_246[[#This Row],[Valor gasto]]</f>
        <v>295.51</v>
      </c>
      <c r="M384" t="str">
        <v>Transferido</v>
      </c>
    </row>
    <row r="385" xml:space="preserve">
      <c r="A385">
        <f>IF(Table_246[[#This Row],[Data]]="","",MONTH(Table_246[[#This Row],[Data]]))</f>
        <v>6</v>
      </c>
      <c r="B385">
        <v>46178</v>
      </c>
      <c r="C385" t="str">
        <v>Jogo Ps2 Shopee</v>
      </c>
      <c r="D385">
        <v>1</v>
      </c>
      <c r="E385" t="str">
        <v>260515EU5QUHSW</v>
      </c>
      <c r="F385" t="str">
        <v>Shopee</v>
      </c>
      <c r="G385">
        <f>IFERROR(VLOOKUP(C385,PROD!$A$2:$E$1204,5,0),"0")</f>
        <v>0.7</v>
      </c>
      <c r="H385" xml:space="preserve">
        <f xml:space="preserve">Table_246[[#This Row],[QT]]*Table_246[[#This Row],[Custo 
Un]]</f>
        <v>0.7</v>
      </c>
      <c r="I385">
        <v>8.64</v>
      </c>
      <c r="J385">
        <f>I385*D385</f>
        <v>8.64</v>
      </c>
      <c r="K385">
        <f>I385*D385</f>
        <v>8.64</v>
      </c>
      <c r="L385" xml:space="preserve">
        <f xml:space="preserve">Table_246[[#This Row],[Valor da 
venda]]-Table_246[[#This Row],[Valor gasto]]</f>
        <v>7.94</v>
      </c>
      <c r="M385" t="str">
        <v>Transferido</v>
      </c>
    </row>
    <row r="386" xml:space="preserve">
      <c r="A386">
        <f>IF(Table_246[[#This Row],[Data]]="","",MONTH(Table_246[[#This Row],[Data]]))</f>
        <v>6</v>
      </c>
      <c r="B386">
        <v>46178</v>
      </c>
      <c r="C386" t="str">
        <v>Jogo Ps2 Shopee</v>
      </c>
      <c r="D386">
        <v>1</v>
      </c>
      <c r="E386" t="str">
        <v>260526DTGJEGPQ</v>
      </c>
      <c r="F386" t="str">
        <v>Shopee</v>
      </c>
      <c r="G386">
        <f>IFERROR(VLOOKUP(C386,PROD!$A$2:$E$1204,5,0),"0")</f>
        <v>0.7</v>
      </c>
      <c r="H386" xml:space="preserve">
        <f xml:space="preserve">Table_246[[#This Row],[QT]]*Table_246[[#This Row],[Custo 
Un]]</f>
        <v>0.7</v>
      </c>
      <c r="I386">
        <v>7.88</v>
      </c>
      <c r="J386">
        <f>I386*D386</f>
        <v>7.88</v>
      </c>
      <c r="K386">
        <f>I386*D386</f>
        <v>7.88</v>
      </c>
      <c r="L386" xml:space="preserve">
        <f xml:space="preserve">Table_246[[#This Row],[Valor da 
venda]]-Table_246[[#This Row],[Valor gasto]]</f>
        <v>7.18</v>
      </c>
      <c r="M386" t="str">
        <v>Transferido</v>
      </c>
    </row>
    <row r="387" xml:space="preserve">
      <c r="A387">
        <f>IF(Table_246[[#This Row],[Data]]="","",MONTH(Table_246[[#This Row],[Data]]))</f>
        <v>6</v>
      </c>
      <c r="B387">
        <v>46178</v>
      </c>
      <c r="C387" t="str">
        <v>Arquivo pdf Shopee</v>
      </c>
      <c r="D387">
        <v>1</v>
      </c>
      <c r="E387" t="str">
        <v>260528HKCF4DH2</v>
      </c>
      <c r="F387" t="str">
        <v>Shopee</v>
      </c>
      <c r="G387">
        <f>IFERROR(VLOOKUP(C387,PROD!$A$2:$E$1204,5,0),"0")</f>
        <v>1</v>
      </c>
      <c r="H387" xml:space="preserve">
        <f xml:space="preserve">Table_246[[#This Row],[QT]]*Table_246[[#This Row],[Custo 
Un]]</f>
        <v>1</v>
      </c>
      <c r="I387">
        <v>24.75</v>
      </c>
      <c r="J387">
        <f>I387*D387</f>
        <v>24.75</v>
      </c>
      <c r="K387">
        <f>I387*D387</f>
        <v>24.75</v>
      </c>
      <c r="L387" xml:space="preserve">
        <f xml:space="preserve">Table_246[[#This Row],[Valor da 
venda]]-Table_246[[#This Row],[Valor gasto]]</f>
        <v>23.75</v>
      </c>
      <c r="M387" t="str">
        <v>Transferido</v>
      </c>
    </row>
    <row r="388" xml:space="preserve">
      <c r="A388">
        <f>IF(Table_246[[#This Row],[Data]]="","",MONTH(Table_246[[#This Row],[Data]]))</f>
        <v>6</v>
      </c>
      <c r="B388">
        <v>46178</v>
      </c>
      <c r="C388" t="str">
        <v>Evok 6'' 6mb300 300w Rms Mid Bass</v>
      </c>
      <c r="D388">
        <v>1</v>
      </c>
      <c r="E388" t="str">
        <v>260531S85XH2CM</v>
      </c>
      <c r="F388" t="str">
        <v>Shopee</v>
      </c>
      <c r="G388">
        <v>350</v>
      </c>
      <c r="H388" xml:space="preserve">
        <f xml:space="preserve">Table_246[[#This Row],[QT]]*Table_246[[#This Row],[Custo 
Un]]</f>
        <v>350</v>
      </c>
      <c r="I388">
        <v>394.71</v>
      </c>
      <c r="J388">
        <f>I388*D388</f>
        <v>394.71</v>
      </c>
      <c r="K388">
        <f>I388*D388</f>
        <v>394.71</v>
      </c>
      <c r="L388" xml:space="preserve">
        <f xml:space="preserve">Table_246[[#This Row],[Valor da 
venda]]-Table_246[[#This Row],[Valor gasto]]</f>
        <v>44.70999999999998</v>
      </c>
      <c r="M388" t="str">
        <v>Transferido</v>
      </c>
    </row>
    <row r="389" xml:space="preserve">
      <c r="A389">
        <f>IF(Table_246[[#This Row],[Data]]="","",MONTH(Table_246[[#This Row],[Data]]))</f>
        <v>6</v>
      </c>
      <c r="B389">
        <v>46178</v>
      </c>
      <c r="C389" t="str">
        <v>Arquivo pdf Shopee</v>
      </c>
      <c r="D389">
        <v>1</v>
      </c>
      <c r="E389" t="str">
        <v>260531U9XWGJNQ</v>
      </c>
      <c r="F389" t="str">
        <v>Shopee</v>
      </c>
      <c r="G389">
        <f>IFERROR(VLOOKUP(C389,PROD!$A$2:$E$1204,5,0),"0")</f>
        <v>1</v>
      </c>
      <c r="H389" xml:space="preserve">
        <f xml:space="preserve">Table_246[[#This Row],[QT]]*Table_246[[#This Row],[Custo 
Un]]</f>
        <v>1</v>
      </c>
      <c r="I389">
        <v>24.75</v>
      </c>
      <c r="J389">
        <f>I389*D389</f>
        <v>24.75</v>
      </c>
      <c r="K389">
        <f>I389*D389</f>
        <v>24.75</v>
      </c>
      <c r="L389" xml:space="preserve">
        <f xml:space="preserve">Table_246[[#This Row],[Valor da 
venda]]-Table_246[[#This Row],[Valor gasto]]</f>
        <v>23.75</v>
      </c>
      <c r="M389" t="str">
        <v>aguardando</v>
      </c>
    </row>
    <row r="390" xml:space="preserve">
      <c r="A390">
        <f>IF(Table_246[[#This Row],[Data]]="","",MONTH(Table_246[[#This Row],[Data]]))</f>
        <v>6</v>
      </c>
      <c r="B390">
        <v>46178</v>
      </c>
      <c r="C390" t="str">
        <v>Arquivo pdf Shopee</v>
      </c>
      <c r="D390">
        <v>1</v>
      </c>
      <c r="E390" t="str">
        <v>260525C758V5PB</v>
      </c>
      <c r="F390" t="str">
        <v>Shopee</v>
      </c>
      <c r="G390">
        <f>IFERROR(VLOOKUP(C390,PROD!$A$2:$E$1204,5,0),"0")</f>
        <v>1</v>
      </c>
      <c r="H390" xml:space="preserve">
        <f xml:space="preserve">Table_246[[#This Row],[QT]]*Table_246[[#This Row],[Custo 
Un]]</f>
        <v>1</v>
      </c>
      <c r="I390">
        <v>24.75</v>
      </c>
      <c r="J390">
        <f>I390*D390</f>
        <v>24.75</v>
      </c>
      <c r="K390">
        <f>I390*D390</f>
        <v>24.75</v>
      </c>
      <c r="L390" xml:space="preserve">
        <f xml:space="preserve">Table_246[[#This Row],[Valor da 
venda]]-Table_246[[#This Row],[Valor gasto]]</f>
        <v>23.75</v>
      </c>
      <c r="M390" t="str">
        <v>aguardando</v>
      </c>
    </row>
    <row r="391" xml:space="preserve">
      <c r="A391">
        <f>IF(Table_246[[#This Row],[Data]]="","",MONTH(Table_246[[#This Row],[Data]]))</f>
        <v>6</v>
      </c>
      <c r="B391">
        <v>46178</v>
      </c>
      <c r="C391" t="str">
        <v>Jogo Ps2 Shopee</v>
      </c>
      <c r="D391">
        <v>1</v>
      </c>
      <c r="E391" t="str">
        <v>260527FM7VYVW5</v>
      </c>
      <c r="F391" t="str">
        <v>Shopee</v>
      </c>
      <c r="G391">
        <f>IFERROR(VLOOKUP(C391,PROD!$A$2:$E$1204,5,0),"0")</f>
        <v>0.7</v>
      </c>
      <c r="H391" xml:space="preserve">
        <f xml:space="preserve">Table_246[[#This Row],[QT]]*Table_246[[#This Row],[Custo 
Un]]</f>
        <v>0.7</v>
      </c>
      <c r="I391">
        <v>7.88</v>
      </c>
      <c r="J391">
        <f>I391*D391</f>
        <v>7.88</v>
      </c>
      <c r="K391">
        <f>I391*D391</f>
        <v>7.88</v>
      </c>
      <c r="L391" xml:space="preserve">
        <f xml:space="preserve">Table_246[[#This Row],[Valor da 
venda]]-Table_246[[#This Row],[Valor gasto]]</f>
        <v>7.18</v>
      </c>
      <c r="M391" t="str">
        <v>aguardando</v>
      </c>
    </row>
    <row r="392" xml:space="preserve">
      <c r="A392">
        <f>IF(Table_246[[#This Row],[Data]]="","",MONTH(Table_246[[#This Row],[Data]]))</f>
        <v>6</v>
      </c>
      <c r="B392">
        <v>46178</v>
      </c>
      <c r="C392" t="str">
        <v>Arquivo pdf Shopee</v>
      </c>
      <c r="D392">
        <v>1</v>
      </c>
      <c r="E392" t="str">
        <v>260531UBQR4QEB</v>
      </c>
      <c r="F392" t="str">
        <v>Shopee</v>
      </c>
      <c r="G392">
        <f>IFERROR(VLOOKUP(C392,PROD!$A$2:$E$1204,5,0),"0")</f>
        <v>1</v>
      </c>
      <c r="H392" xml:space="preserve">
        <f xml:space="preserve">Table_246[[#This Row],[QT]]*Table_246[[#This Row],[Custo 
Un]]</f>
        <v>1</v>
      </c>
      <c r="I392">
        <v>24.75</v>
      </c>
      <c r="J392">
        <f>I392*D392</f>
        <v>24.75</v>
      </c>
      <c r="K392">
        <f>I392*D392</f>
        <v>24.75</v>
      </c>
      <c r="L392" xml:space="preserve">
        <f xml:space="preserve">Table_246[[#This Row],[Valor da 
venda]]-Table_246[[#This Row],[Valor gasto]]</f>
        <v>23.75</v>
      </c>
      <c r="M392" t="str">
        <v>aguardando</v>
      </c>
    </row>
    <row r="393" xml:space="preserve">
      <c r="A393">
        <f>IF(Table_246[[#This Row],[Data]]="","",MONTH(Table_246[[#This Row],[Data]]))</f>
        <v>6</v>
      </c>
      <c r="B393">
        <v>46178</v>
      </c>
      <c r="C393" t="str">
        <v>Arquivo pdf Shopee</v>
      </c>
      <c r="D393">
        <v>1</v>
      </c>
      <c r="E393" t="str">
        <v>260529MV79AB08</v>
      </c>
      <c r="F393" t="str">
        <v>Shopee</v>
      </c>
      <c r="G393">
        <f>IFERROR(VLOOKUP(C393,PROD!$A$2:$E$1204,5,0),"0")</f>
        <v>1</v>
      </c>
      <c r="H393" xml:space="preserve">
        <f xml:space="preserve">Table_246[[#This Row],[QT]]*Table_246[[#This Row],[Custo 
Un]]</f>
        <v>1</v>
      </c>
      <c r="I393">
        <v>24.75</v>
      </c>
      <c r="J393">
        <f>I393*D393</f>
        <v>24.75</v>
      </c>
      <c r="K393">
        <f>I393*D393</f>
        <v>24.75</v>
      </c>
      <c r="L393" xml:space="preserve">
        <f xml:space="preserve">Table_246[[#This Row],[Valor da 
venda]]-Table_246[[#This Row],[Valor gasto]]</f>
        <v>23.75</v>
      </c>
      <c r="M393" t="str">
        <v>aguardando</v>
      </c>
    </row>
    <row r="394" xml:space="preserve">
      <c r="A394">
        <f>IF(Table_246[[#This Row],[Data]]="","",MONTH(Table_246[[#This Row],[Data]]))</f>
        <v>6</v>
      </c>
      <c r="B394">
        <v>46178</v>
      </c>
      <c r="C394" t="str">
        <v>Jogo Ps2 Shopee</v>
      </c>
      <c r="D394">
        <v>10</v>
      </c>
      <c r="E394" t="str">
        <v>260526D8R6YTW1</v>
      </c>
      <c r="F394" t="str">
        <v>Shopee</v>
      </c>
      <c r="G394">
        <f>IFERROR(VLOOKUP(C394,PROD!$A$2:$E$1204,5,0),"0")</f>
        <v>0.7</v>
      </c>
      <c r="H394" xml:space="preserve">
        <f xml:space="preserve">Table_246[[#This Row],[QT]]*Table_246[[#This Row],[Custo 
Un]]</f>
        <v>7</v>
      </c>
      <c r="I394">
        <f>44.25/10</f>
        <v>4.425</v>
      </c>
      <c r="J394">
        <f>I394*D394</f>
        <v>44.25</v>
      </c>
      <c r="K394">
        <f>I394*D394</f>
        <v>44.25</v>
      </c>
      <c r="L394" xml:space="preserve">
        <f xml:space="preserve">Table_246[[#This Row],[Valor da 
venda]]-Table_246[[#This Row],[Valor gasto]]</f>
        <v>37.25</v>
      </c>
      <c r="M394" t="str">
        <v>aguardando</v>
      </c>
    </row>
    <row r="395" xml:space="preserve">
      <c r="A395">
        <f>IF(Table_246[[#This Row],[Data]]="","",MONTH(Table_246[[#This Row],[Data]]))</f>
        <v>6</v>
      </c>
      <c r="B395">
        <v>46178</v>
      </c>
      <c r="C395" t="str">
        <v>Arquivo pdf Shopee</v>
      </c>
      <c r="D395">
        <v>1</v>
      </c>
      <c r="E395" t="str">
        <v>2605248BHY5FNX</v>
      </c>
      <c r="F395" t="str">
        <v>Shopee</v>
      </c>
      <c r="G395">
        <f>IFERROR(VLOOKUP(C395,PROD!$A$2:$E$1204,5,0),"0")</f>
        <v>1</v>
      </c>
      <c r="H395" xml:space="preserve">
        <f xml:space="preserve">Table_246[[#This Row],[QT]]*Table_246[[#This Row],[Custo 
Un]]</f>
        <v>1</v>
      </c>
      <c r="I395">
        <v>24.75</v>
      </c>
      <c r="J395">
        <f>I395*D395</f>
        <v>24.75</v>
      </c>
      <c r="K395">
        <f>I395*D395</f>
        <v>24.75</v>
      </c>
      <c r="L395" xml:space="preserve">
        <f xml:space="preserve">Table_246[[#This Row],[Valor da 
venda]]-Table_246[[#This Row],[Valor gasto]]</f>
        <v>23.75</v>
      </c>
      <c r="M395" t="str">
        <v>aguardando</v>
      </c>
    </row>
    <row r="396" xml:space="preserve">
      <c r="A396">
        <f>IF(Table_246[[#This Row],[Data]]="","",MONTH(Table_246[[#This Row],[Data]]))</f>
        <v>6</v>
      </c>
      <c r="B396">
        <v>46178</v>
      </c>
      <c r="C396" t="str">
        <v>Arquivo pdf Shopee</v>
      </c>
      <c r="D396">
        <v>1</v>
      </c>
      <c r="E396" t="str">
        <v>260529PCMCB6M5</v>
      </c>
      <c r="F396" t="str">
        <v>Shopee</v>
      </c>
      <c r="G396">
        <f>IFERROR(VLOOKUP(C396,PROD!$A$2:$E$1204,5,0),"0")</f>
        <v>1</v>
      </c>
      <c r="H396" xml:space="preserve">
        <f xml:space="preserve">Table_246[[#This Row],[QT]]*Table_246[[#This Row],[Custo 
Un]]</f>
        <v>1</v>
      </c>
      <c r="I396">
        <v>24.75</v>
      </c>
      <c r="J396">
        <f>I396*D396</f>
        <v>24.75</v>
      </c>
      <c r="K396">
        <f>I396*D396</f>
        <v>24.75</v>
      </c>
      <c r="L396" xml:space="preserve">
        <f xml:space="preserve">Table_246[[#This Row],[Valor da 
venda]]-Table_246[[#This Row],[Valor gasto]]</f>
        <v>23.75</v>
      </c>
      <c r="M396" t="str">
        <v>aguardando</v>
      </c>
    </row>
    <row r="397" xml:space="preserve">
      <c r="A397">
        <f>IF(Table_246[[#This Row],[Data]]="","",MONTH(Table_246[[#This Row],[Data]]))</f>
        <v>6</v>
      </c>
      <c r="B397">
        <v>46178</v>
      </c>
      <c r="C397" t="str">
        <v>Jogo Ps2 Shopee</v>
      </c>
      <c r="D397">
        <v>1</v>
      </c>
      <c r="E397" t="str">
        <v>260528J1MSR1WM</v>
      </c>
      <c r="F397" t="str">
        <v>Shopee</v>
      </c>
      <c r="G397">
        <f>IFERROR(VLOOKUP(C397,PROD!$A$2:$E$1204,5,0),"0")</f>
        <v>0.7</v>
      </c>
      <c r="H397" xml:space="preserve">
        <f xml:space="preserve">Table_246[[#This Row],[QT]]*Table_246[[#This Row],[Custo 
Un]]</f>
        <v>0.7</v>
      </c>
      <c r="I397">
        <v>8.37</v>
      </c>
      <c r="J397">
        <f>I397*D397</f>
        <v>8.37</v>
      </c>
      <c r="K397">
        <f>I397*D397</f>
        <v>8.37</v>
      </c>
      <c r="L397" xml:space="preserve">
        <f xml:space="preserve">Table_246[[#This Row],[Valor da 
venda]]-Table_246[[#This Row],[Valor gasto]]</f>
        <v>7.669999999999999</v>
      </c>
      <c r="M397" t="str">
        <v>aguardando</v>
      </c>
    </row>
    <row r="398" xml:space="preserve">
      <c r="A398">
        <f>IF(Table_246[[#This Row],[Data]]="","",MONTH(Table_246[[#This Row],[Data]]))</f>
        <v>6</v>
      </c>
      <c r="B398">
        <v>46178</v>
      </c>
      <c r="C398" t="str">
        <v>Arquivo pdf Shopee</v>
      </c>
      <c r="D398">
        <v>1</v>
      </c>
      <c r="E398" t="str">
        <v>260529MJP3NUNV</v>
      </c>
      <c r="F398" t="str">
        <v>Shopee</v>
      </c>
      <c r="G398">
        <f>IFERROR(VLOOKUP(C398,PROD!$A$2:$E$1204,5,0),"0")</f>
        <v>1</v>
      </c>
      <c r="H398" xml:space="preserve">
        <f xml:space="preserve">Table_246[[#This Row],[QT]]*Table_246[[#This Row],[Custo 
Un]]</f>
        <v>1</v>
      </c>
      <c r="I398">
        <v>24.75</v>
      </c>
      <c r="J398">
        <f>I398*D398</f>
        <v>24.75</v>
      </c>
      <c r="K398">
        <f>I398*D398</f>
        <v>24.75</v>
      </c>
      <c r="L398" xml:space="preserve">
        <f xml:space="preserve">Table_246[[#This Row],[Valor da 
venda]]-Table_246[[#This Row],[Valor gasto]]</f>
        <v>23.75</v>
      </c>
      <c r="M398" t="str">
        <v>aguardando</v>
      </c>
    </row>
    <row r="399" xml:space="preserve">
      <c r="A399">
        <f>IF(Table_246[[#This Row],[Data]]="","",MONTH(Table_246[[#This Row],[Data]]))</f>
        <v>6</v>
      </c>
      <c r="B399">
        <v>46178</v>
      </c>
      <c r="C399" t="str">
        <v>Jogo Ps2 Shopee</v>
      </c>
      <c r="D399">
        <v>1</v>
      </c>
      <c r="E399" t="str">
        <v>260529P78M9G45</v>
      </c>
      <c r="F399" t="str">
        <v>Shopee</v>
      </c>
      <c r="G399">
        <f>IFERROR(VLOOKUP(C399,PROD!$A$2:$E$1204,5,0),"0")</f>
        <v>0.7</v>
      </c>
      <c r="H399" xml:space="preserve">
        <f xml:space="preserve">Table_246[[#This Row],[QT]]*Table_246[[#This Row],[Custo 
Un]]</f>
        <v>0.7</v>
      </c>
      <c r="I399">
        <v>8.37</v>
      </c>
      <c r="J399">
        <f>I399*D399</f>
        <v>8.37</v>
      </c>
      <c r="K399">
        <f>I399*D399</f>
        <v>8.37</v>
      </c>
      <c r="L399" xml:space="preserve">
        <f xml:space="preserve">Table_246[[#This Row],[Valor da 
venda]]-Table_246[[#This Row],[Valor gasto]]</f>
        <v>7.669999999999999</v>
      </c>
      <c r="M399" t="str">
        <v>aguardando</v>
      </c>
    </row>
    <row r="400" xml:space="preserve">
      <c r="A400">
        <f>IF(Table_246[[#This Row],[Data]]="","",MONTH(Table_246[[#This Row],[Data]]))</f>
        <v>6</v>
      </c>
      <c r="B400">
        <v>46178</v>
      </c>
      <c r="C400" t="str">
        <v>Arquivo pdf Shopee</v>
      </c>
      <c r="D400">
        <v>1</v>
      </c>
      <c r="E400" t="str">
        <v xml:space="preserve"> 260529NXFECXMX</v>
      </c>
      <c r="F400" t="str">
        <v>Shopee</v>
      </c>
      <c r="G400">
        <f>IFERROR(VLOOKUP(C400,PROD!$A$2:$E$1204,5,0),"0")</f>
        <v>1</v>
      </c>
      <c r="H400" xml:space="preserve">
        <f xml:space="preserve">Table_246[[#This Row],[QT]]*Table_246[[#This Row],[Custo 
Un]]</f>
        <v>1</v>
      </c>
      <c r="I400">
        <v>24.75</v>
      </c>
      <c r="J400">
        <f>I400*D400</f>
        <v>24.75</v>
      </c>
      <c r="K400">
        <f>I400*D400</f>
        <v>24.75</v>
      </c>
      <c r="L400" xml:space="preserve">
        <f xml:space="preserve">Table_246[[#This Row],[Valor da 
venda]]-Table_246[[#This Row],[Valor gasto]]</f>
        <v>23.75</v>
      </c>
      <c r="M400" t="str">
        <v>aguardando</v>
      </c>
    </row>
    <row r="401" xml:space="preserve">
      <c r="A401">
        <f>IF(Table_246[[#This Row],[Data]]="","",MONTH(Table_246[[#This Row],[Data]]))</f>
        <v>6</v>
      </c>
      <c r="B401">
        <v>46178</v>
      </c>
      <c r="C401" t="str">
        <v>Arquivo pdf Shopee</v>
      </c>
      <c r="D401">
        <v>1</v>
      </c>
      <c r="E401" t="str">
        <v>260601UG0U18WR</v>
      </c>
      <c r="F401" t="str">
        <v>Shopee</v>
      </c>
      <c r="G401">
        <f>IFERROR(VLOOKUP(C401,PROD!$A$2:$E$1204,5,0),"0")</f>
        <v>1</v>
      </c>
      <c r="H401" xml:space="preserve">
        <f xml:space="preserve">Table_246[[#This Row],[QT]]*Table_246[[#This Row],[Custo 
Un]]</f>
        <v>1</v>
      </c>
      <c r="I401">
        <v>24.75</v>
      </c>
      <c r="J401">
        <f>I401*D401</f>
        <v>24.75</v>
      </c>
      <c r="K401">
        <f>I401*D401</f>
        <v>24.75</v>
      </c>
      <c r="L401" xml:space="preserve">
        <f xml:space="preserve">Table_246[[#This Row],[Valor da 
venda]]-Table_246[[#This Row],[Valor gasto]]</f>
        <v>23.75</v>
      </c>
      <c r="M401" t="str">
        <v>aguardando</v>
      </c>
    </row>
    <row r="402" xml:space="preserve">
      <c r="A402">
        <f>IF(Table_246[[#This Row],[Data]]="","",MONTH(Table_246[[#This Row],[Data]]))</f>
        <v>6</v>
      </c>
      <c r="B402">
        <v>46178</v>
      </c>
      <c r="C402" t="str">
        <v>Arquivo pdf Shopee</v>
      </c>
      <c r="D402">
        <v>1</v>
      </c>
      <c r="E402" t="str">
        <v>260601UGBQ39NJ</v>
      </c>
      <c r="F402" t="str">
        <v>Shopee</v>
      </c>
      <c r="G402">
        <f>IFERROR(VLOOKUP(C402,PROD!$A$2:$E$1204,5,0),"0")</f>
        <v>1</v>
      </c>
      <c r="H402" xml:space="preserve">
        <f xml:space="preserve">Table_246[[#This Row],[QT]]*Table_246[[#This Row],[Custo 
Un]]</f>
        <v>1</v>
      </c>
      <c r="I402">
        <v>24.75</v>
      </c>
      <c r="J402">
        <f>I402*D402</f>
        <v>24.75</v>
      </c>
      <c r="K402">
        <f>I402*D402</f>
        <v>24.75</v>
      </c>
      <c r="L402" xml:space="preserve">
        <f xml:space="preserve">Table_246[[#This Row],[Valor da 
venda]]-Table_246[[#This Row],[Valor gasto]]</f>
        <v>23.75</v>
      </c>
      <c r="M402" t="str">
        <v>aguardando</v>
      </c>
    </row>
    <row r="403" xml:space="preserve">
      <c r="A403">
        <f>IF(Table_246[[#This Row],[Data]]="","",MONTH(Table_246[[#This Row],[Data]]))</f>
        <v>6</v>
      </c>
      <c r="B403">
        <v>46178</v>
      </c>
      <c r="C403" t="str">
        <v>Arquivo pdf Shopee</v>
      </c>
      <c r="D403">
        <v>1</v>
      </c>
      <c r="E403" t="str">
        <v>260601UKQAUR2H</v>
      </c>
      <c r="F403" t="str">
        <v>Shopee</v>
      </c>
      <c r="G403">
        <f>IFERROR(VLOOKUP(C403,PROD!$A$2:$E$1204,5,0),"0")</f>
        <v>1</v>
      </c>
      <c r="H403" xml:space="preserve">
        <f xml:space="preserve">Table_246[[#This Row],[QT]]*Table_246[[#This Row],[Custo 
Un]]</f>
        <v>1</v>
      </c>
      <c r="I403">
        <v>24.75</v>
      </c>
      <c r="J403">
        <f>I403*D403</f>
        <v>24.75</v>
      </c>
      <c r="K403">
        <f>I403*D403</f>
        <v>24.75</v>
      </c>
      <c r="L403" xml:space="preserve">
        <f xml:space="preserve">Table_246[[#This Row],[Valor da 
venda]]-Table_246[[#This Row],[Valor gasto]]</f>
        <v>23.75</v>
      </c>
      <c r="M403" t="str">
        <v>aguardando</v>
      </c>
    </row>
    <row r="404" xml:space="preserve">
      <c r="A404">
        <f>IF(Table_246[[#This Row],[Data]]="","",MONTH(Table_246[[#This Row],[Data]]))</f>
        <v>6</v>
      </c>
      <c r="B404">
        <v>46178</v>
      </c>
      <c r="C404" t="str">
        <v>Evok 6'' 6mb300 300w Rms Mid Bass</v>
      </c>
      <c r="D404">
        <v>1</v>
      </c>
      <c r="E404" t="str">
        <v>260601UXGQ01BJ</v>
      </c>
      <c r="F404" t="str">
        <v>Shopee</v>
      </c>
      <c r="G404">
        <v>350</v>
      </c>
      <c r="H404" xml:space="preserve">
        <f xml:space="preserve">Table_246[[#This Row],[QT]]*Table_246[[#This Row],[Custo 
Un]]</f>
        <v>350</v>
      </c>
      <c r="I404">
        <v>394.71</v>
      </c>
      <c r="J404">
        <f>I404*D404</f>
        <v>394.71</v>
      </c>
      <c r="K404">
        <f>I404*D404</f>
        <v>394.71</v>
      </c>
      <c r="L404" xml:space="preserve">
        <f xml:space="preserve">Table_246[[#This Row],[Valor da 
venda]]-Table_246[[#This Row],[Valor gasto]]</f>
        <v>44.70999999999998</v>
      </c>
      <c r="M404" t="str">
        <v>aguardando</v>
      </c>
    </row>
    <row r="405" xml:space="preserve">
      <c r="A405">
        <f>IF(Table_246[[#This Row],[Data]]="","",MONTH(Table_246[[#This Row],[Data]]))</f>
        <v>6</v>
      </c>
      <c r="B405">
        <v>46178</v>
      </c>
      <c r="C405" t="str">
        <v>Jogo Ps2 Shopee</v>
      </c>
      <c r="D405">
        <v>1</v>
      </c>
      <c r="E405" t="str">
        <v>2606010MJDNVMR</v>
      </c>
      <c r="F405" t="str">
        <v>Shopee</v>
      </c>
      <c r="G405">
        <f>IFERROR(VLOOKUP(C405,PROD!$A$2:$E$1204,5,0),"0")</f>
        <v>0.7</v>
      </c>
      <c r="H405" xml:space="preserve">
        <f xml:space="preserve">Table_246[[#This Row],[QT]]*Table_246[[#This Row],[Custo 
Un]]</f>
        <v>0.7</v>
      </c>
      <c r="I405">
        <v>8.37</v>
      </c>
      <c r="J405">
        <f>I405*D405</f>
        <v>8.37</v>
      </c>
      <c r="K405">
        <f>I405*D405</f>
        <v>8.37</v>
      </c>
      <c r="L405" xml:space="preserve">
        <f xml:space="preserve">Table_246[[#This Row],[Valor da 
venda]]-Table_246[[#This Row],[Valor gasto]]</f>
        <v>7.669999999999999</v>
      </c>
      <c r="M405" t="str">
        <v>aguardando</v>
      </c>
    </row>
    <row r="406" xml:space="preserve">
      <c r="A406">
        <f>IF(Table_246[[#This Row],[Data]]="","",MONTH(Table_246[[#This Row],[Data]]))</f>
        <v>6</v>
      </c>
      <c r="B406">
        <v>46178</v>
      </c>
      <c r="C406" t="str">
        <v>Jogo Ps2 Shopee</v>
      </c>
      <c r="D406">
        <v>1</v>
      </c>
      <c r="E406" t="str">
        <v>260529MB8B6BM6</v>
      </c>
      <c r="F406" t="str">
        <v>Shopee</v>
      </c>
      <c r="G406">
        <f>IFERROR(VLOOKUP(C406,PROD!$A$2:$E$1204,5,0),"0")</f>
        <v>0.7</v>
      </c>
      <c r="H406" xml:space="preserve">
        <f xml:space="preserve">Table_246[[#This Row],[QT]]*Table_246[[#This Row],[Custo 
Un]]</f>
        <v>0.7</v>
      </c>
      <c r="I406">
        <v>8.37</v>
      </c>
      <c r="J406">
        <f>I406*D406</f>
        <v>8.37</v>
      </c>
      <c r="K406">
        <f>I406*D406</f>
        <v>8.37</v>
      </c>
      <c r="L406" xml:space="preserve">
        <f xml:space="preserve">Table_246[[#This Row],[Valor da 
venda]]-Table_246[[#This Row],[Valor gasto]]</f>
        <v>7.669999999999999</v>
      </c>
      <c r="M406" t="str">
        <v>aguardando</v>
      </c>
    </row>
    <row r="407" xml:space="preserve">
      <c r="A407">
        <f>IF(Table_246[[#This Row],[Data]]="","",MONTH(Table_246[[#This Row],[Data]]))</f>
        <v>6</v>
      </c>
      <c r="B407">
        <v>46178</v>
      </c>
      <c r="C407" t="str">
        <v>Arquivo pdf Shopee</v>
      </c>
      <c r="D407">
        <v>1</v>
      </c>
      <c r="E407" t="str">
        <v>260530PMRMR99A</v>
      </c>
      <c r="F407" t="str">
        <v>Shopee</v>
      </c>
      <c r="G407">
        <f>IFERROR(VLOOKUP(C407,PROD!$A$2:$E$1204,5,0),"0")</f>
        <v>1</v>
      </c>
      <c r="H407" xml:space="preserve">
        <f xml:space="preserve">Table_246[[#This Row],[QT]]*Table_246[[#This Row],[Custo 
Un]]</f>
        <v>1</v>
      </c>
      <c r="I407">
        <v>24.75</v>
      </c>
      <c r="J407">
        <f>I407*D407</f>
        <v>24.75</v>
      </c>
      <c r="K407">
        <f>I407*D407</f>
        <v>24.75</v>
      </c>
      <c r="L407" xml:space="preserve">
        <f xml:space="preserve">Table_246[[#This Row],[Valor da 
venda]]-Table_246[[#This Row],[Valor gasto]]</f>
        <v>23.75</v>
      </c>
      <c r="M407" t="str">
        <v>aguardando</v>
      </c>
    </row>
    <row r="408" xml:space="preserve">
      <c r="A408">
        <f>IF(Table_246[[#This Row],[Data]]="","",MONTH(Table_246[[#This Row],[Data]]))</f>
        <v>6</v>
      </c>
      <c r="B408">
        <v>46178</v>
      </c>
      <c r="C408" t="str">
        <v>Arquivo pdf Shopee</v>
      </c>
      <c r="D408">
        <v>1</v>
      </c>
      <c r="E408" t="str">
        <v>260602355XYHPS</v>
      </c>
      <c r="F408" t="str">
        <v>Shopee</v>
      </c>
      <c r="G408">
        <f>IFERROR(VLOOKUP(C408,PROD!$A$2:$E$1204,5,0),"0")</f>
        <v>1</v>
      </c>
      <c r="H408" xml:space="preserve">
        <f xml:space="preserve">Table_246[[#This Row],[QT]]*Table_246[[#This Row],[Custo 
Un]]</f>
        <v>1</v>
      </c>
      <c r="I408">
        <v>24.75</v>
      </c>
      <c r="J408">
        <f>I408*D408</f>
        <v>24.75</v>
      </c>
      <c r="K408">
        <f>I408*D408</f>
        <v>24.75</v>
      </c>
      <c r="L408" xml:space="preserve">
        <f xml:space="preserve">Table_246[[#This Row],[Valor da 
venda]]-Table_246[[#This Row],[Valor gasto]]</f>
        <v>23.75</v>
      </c>
      <c r="M408" t="str">
        <v>aguardando</v>
      </c>
    </row>
    <row r="409" xml:space="preserve">
      <c r="A409">
        <f>IF(Table_246[[#This Row],[Data]]="","",MONTH(Table_246[[#This Row],[Data]]))</f>
        <v>6</v>
      </c>
      <c r="B409">
        <v>46178</v>
      </c>
      <c r="C409" t="str">
        <v>Arquivo pdf Shopee</v>
      </c>
      <c r="D409">
        <v>1</v>
      </c>
      <c r="E409" t="str">
        <v>2606021D7H2QCC</v>
      </c>
      <c r="F409" t="str">
        <v>Shopee</v>
      </c>
      <c r="G409">
        <f>IFERROR(VLOOKUP(C409,PROD!$A$2:$E$1204,5,0),"0")</f>
        <v>1</v>
      </c>
      <c r="H409" xml:space="preserve">
        <f xml:space="preserve">Table_246[[#This Row],[QT]]*Table_246[[#This Row],[Custo 
Un]]</f>
        <v>1</v>
      </c>
      <c r="I409">
        <v>24.75</v>
      </c>
      <c r="J409">
        <f>I409*D409</f>
        <v>24.75</v>
      </c>
      <c r="K409">
        <f>I409*D409</f>
        <v>24.75</v>
      </c>
      <c r="L409" xml:space="preserve">
        <f xml:space="preserve">Table_246[[#This Row],[Valor da 
venda]]-Table_246[[#This Row],[Valor gasto]]</f>
        <v>23.75</v>
      </c>
      <c r="M409" t="str">
        <v>aguardando</v>
      </c>
    </row>
    <row r="410" xml:space="preserve">
      <c r="A410">
        <f>IF(Table_246[[#This Row],[Data]]="","",MONTH(Table_246[[#This Row],[Data]]))</f>
        <v>6</v>
      </c>
      <c r="B410">
        <v>46178</v>
      </c>
      <c r="C410" t="str">
        <v>Jogo Ps2 Shopee</v>
      </c>
      <c r="D410">
        <v>1</v>
      </c>
      <c r="E410" t="str">
        <v>2606020YFPP4MQ</v>
      </c>
      <c r="F410" t="str">
        <v>Shopee</v>
      </c>
      <c r="G410">
        <f>IFERROR(VLOOKUP(C410,PROD!$A$2:$E$1204,5,0),"0")</f>
        <v>0.7</v>
      </c>
      <c r="H410" xml:space="preserve">
        <f xml:space="preserve">Table_246[[#This Row],[QT]]*Table_246[[#This Row],[Custo 
Un]]</f>
        <v>0.7</v>
      </c>
      <c r="I410">
        <v>8.37</v>
      </c>
      <c r="J410">
        <f>I410*D410</f>
        <v>8.37</v>
      </c>
      <c r="K410">
        <f>I410*D410</f>
        <v>8.37</v>
      </c>
      <c r="L410" xml:space="preserve">
        <f xml:space="preserve">Table_246[[#This Row],[Valor da 
venda]]-Table_246[[#This Row],[Valor gasto]]</f>
        <v>7.669999999999999</v>
      </c>
      <c r="M410" t="str">
        <v>aguardando</v>
      </c>
    </row>
    <row r="411" xml:space="preserve">
      <c r="A411">
        <f>IF(Table_246[[#This Row],[Data]]="","",MONTH(Table_246[[#This Row],[Data]]))</f>
        <v>6</v>
      </c>
      <c r="B411">
        <v>46178</v>
      </c>
      <c r="C411" t="str">
        <v>Jogo Ps2 Shopee</v>
      </c>
      <c r="D411">
        <v>1</v>
      </c>
      <c r="E411" t="str">
        <v>2606034202M90X</v>
      </c>
      <c r="F411" t="str">
        <v>Shopee</v>
      </c>
      <c r="G411">
        <f>IFERROR(VLOOKUP(C411,PROD!$A$2:$E$1204,5,0),"0")</f>
        <v>0.7</v>
      </c>
      <c r="H411" xml:space="preserve">
        <f xml:space="preserve">Table_246[[#This Row],[QT]]*Table_246[[#This Row],[Custo 
Un]]</f>
        <v>0.7</v>
      </c>
      <c r="I411">
        <v>8.37</v>
      </c>
      <c r="J411">
        <f>I411*D411</f>
        <v>8.37</v>
      </c>
      <c r="K411">
        <f>I411*D411</f>
        <v>8.37</v>
      </c>
      <c r="L411" xml:space="preserve">
        <f xml:space="preserve">Table_246[[#This Row],[Valor da 
venda]]-Table_246[[#This Row],[Valor gasto]]</f>
        <v>7.669999999999999</v>
      </c>
      <c r="M411" t="str">
        <v>aguardando</v>
      </c>
    </row>
    <row r="412" xml:space="preserve">
      <c r="A412">
        <f>IF(Table_246[[#This Row],[Data]]="","",MONTH(Table_246[[#This Row],[Data]]))</f>
        <v>6</v>
      </c>
      <c r="B412">
        <v>46178</v>
      </c>
      <c r="C412" t="str">
        <v xml:space="preserve">Evok 6x9 280rms 560w 4ohms </v>
      </c>
      <c r="D412">
        <v>3</v>
      </c>
      <c r="E412" t="str">
        <v>2606035MGQMDYY</v>
      </c>
      <c r="F412" t="str">
        <v>Shopee</v>
      </c>
      <c r="G412">
        <v>300</v>
      </c>
      <c r="H412" xml:space="preserve">
        <f xml:space="preserve">Table_246[[#This Row],[QT]]*Table_246[[#This Row],[Custo 
Un]]</f>
        <v>900</v>
      </c>
      <c r="I412">
        <f>1185.6/3</f>
        <v>395.2</v>
      </c>
      <c r="J412">
        <f>I412*D412</f>
        <v>1185.6</v>
      </c>
      <c r="K412">
        <f>I412*D412</f>
        <v>1185.6</v>
      </c>
      <c r="L412" xml:space="preserve">
        <f xml:space="preserve">Table_246[[#This Row],[Valor da 
venda]]-Table_246[[#This Row],[Valor gasto]]</f>
        <v>285.5999999999999</v>
      </c>
      <c r="M412" t="str">
        <v>aguardando</v>
      </c>
    </row>
    <row r="413" xml:space="preserve">
      <c r="A413">
        <f>IF(Table_246[[#This Row],[Data]]="","",MONTH(Table_246[[#This Row],[Data]]))</f>
        <v>6</v>
      </c>
      <c r="B413">
        <v>46178</v>
      </c>
      <c r="C413" t="str">
        <v>Evok 6'' 6mb300 300w Rms Mid Bass</v>
      </c>
      <c r="D413">
        <v>3</v>
      </c>
      <c r="E413" t="str">
        <v>2606045XY8MGF4</v>
      </c>
      <c r="F413" t="str">
        <v>Shopee</v>
      </c>
      <c r="G413">
        <v>350</v>
      </c>
      <c r="H413" xml:space="preserve">
        <f xml:space="preserve">Table_246[[#This Row],[QT]]*Table_246[[#This Row],[Custo 
Un]]</f>
        <v>1050</v>
      </c>
      <c r="I413">
        <f>1185.6/3</f>
        <v>395.2</v>
      </c>
      <c r="J413">
        <f>I413*D413</f>
        <v>1185.6</v>
      </c>
      <c r="K413">
        <f>I413*D413</f>
        <v>1185.6</v>
      </c>
      <c r="L413" xml:space="preserve">
        <f xml:space="preserve">Table_246[[#This Row],[Valor da 
venda]]-Table_246[[#This Row],[Valor gasto]]</f>
        <v>135.5999999999999</v>
      </c>
      <c r="M413" t="str">
        <v>aguardando</v>
      </c>
    </row>
    <row r="414" xml:space="preserve">
      <c r="A414">
        <f>IF(Table_246[[#This Row],[Data]]="","",MONTH(Table_246[[#This Row],[Data]]))</f>
        <v>6</v>
      </c>
      <c r="B414">
        <v>46178</v>
      </c>
      <c r="C414" t="str">
        <v>Power Vox 12 Polegadas 1000w Rms 4 Ohms Preto</v>
      </c>
      <c r="D414">
        <v>1</v>
      </c>
      <c r="E414" t="str">
        <v>2606045Y090WHW</v>
      </c>
      <c r="F414" t="str">
        <v>Shopee</v>
      </c>
      <c r="G414">
        <v>650</v>
      </c>
      <c r="H414" xml:space="preserve">
        <f xml:space="preserve">Table_246[[#This Row],[QT]]*Table_246[[#This Row],[Custo 
Un]]</f>
        <v>650</v>
      </c>
      <c r="I414">
        <v>751.6</v>
      </c>
      <c r="J414">
        <f>I414*D414</f>
        <v>751.6</v>
      </c>
      <c r="K414">
        <f>I414*D414</f>
        <v>751.6</v>
      </c>
      <c r="L414" xml:space="preserve">
        <f xml:space="preserve">Table_246[[#This Row],[Valor da 
venda]]-Table_246[[#This Row],[Valor gasto]]</f>
        <v>101.60000000000002</v>
      </c>
      <c r="M414" t="str">
        <v>aguardando</v>
      </c>
    </row>
    <row r="415" xml:space="preserve">
      <c r="A415">
        <f>IF(Table_246[[#This Row],[Data]]="","",MONTH(Table_246[[#This Row],[Data]]))</f>
        <v>6</v>
      </c>
      <c r="B415">
        <v>46178</v>
      </c>
      <c r="C415" t="str">
        <v>Arquivo pdf Shopee</v>
      </c>
      <c r="D415">
        <v>1</v>
      </c>
      <c r="E415" t="str">
        <v xml:space="preserve"> 2606033UE8PV0V</v>
      </c>
      <c r="F415" t="str">
        <v>Shopee</v>
      </c>
      <c r="G415">
        <f>IFERROR(VLOOKUP(C415,PROD!$A$2:$E$1204,5,0),"0")</f>
        <v>1</v>
      </c>
      <c r="H415" xml:space="preserve">
        <f xml:space="preserve">Table_246[[#This Row],[QT]]*Table_246[[#This Row],[Custo 
Un]]</f>
        <v>1</v>
      </c>
      <c r="I415">
        <v>24.75</v>
      </c>
      <c r="J415">
        <f>I415*D415</f>
        <v>24.75</v>
      </c>
      <c r="K415">
        <f>I415*D415</f>
        <v>24.75</v>
      </c>
      <c r="L415" xml:space="preserve">
        <f xml:space="preserve">Table_246[[#This Row],[Valor da 
venda]]-Table_246[[#This Row],[Valor gasto]]</f>
        <v>23.75</v>
      </c>
      <c r="M415" t="str">
        <v>aguardando</v>
      </c>
    </row>
    <row r="416" xml:space="preserve">
      <c r="A416">
        <f>IF(Table_246[[#This Row],[Data]]="","",MONTH(Table_246[[#This Row],[Data]]))</f>
        <v>6</v>
      </c>
      <c r="B416">
        <v>46178</v>
      </c>
      <c r="C416" t="str">
        <v>Arquivo pdf Shopee</v>
      </c>
      <c r="D416">
        <v>1</v>
      </c>
      <c r="E416" t="str">
        <v>2606035KKVFRNU</v>
      </c>
      <c r="F416" t="str">
        <v>Shopee</v>
      </c>
      <c r="G416">
        <f>IFERROR(VLOOKUP(C416,PROD!$A$2:$E$1204,5,0),"0")</f>
        <v>1</v>
      </c>
      <c r="H416" xml:space="preserve">
        <f xml:space="preserve">Table_246[[#This Row],[QT]]*Table_246[[#This Row],[Custo 
Un]]</f>
        <v>1</v>
      </c>
      <c r="I416">
        <v>24.75</v>
      </c>
      <c r="J416">
        <f>I416*D416</f>
        <v>24.75</v>
      </c>
      <c r="K416">
        <f>I416*D416</f>
        <v>24.75</v>
      </c>
      <c r="L416" xml:space="preserve">
        <f xml:space="preserve">Table_246[[#This Row],[Valor da 
venda]]-Table_246[[#This Row],[Valor gasto]]</f>
        <v>23.75</v>
      </c>
      <c r="M416" t="str">
        <v>aguardando</v>
      </c>
    </row>
    <row r="417" xml:space="preserve">
      <c r="A417">
        <f>IF(Table_246[[#This Row],[Data]]="","",MONTH(Table_246[[#This Row],[Data]]))</f>
        <v>6</v>
      </c>
      <c r="B417">
        <v>46178</v>
      </c>
      <c r="C417" t="str">
        <v>Arquivo pdf Shopee</v>
      </c>
      <c r="D417">
        <v>1</v>
      </c>
      <c r="E417" t="str">
        <v>2606046MGAH404</v>
      </c>
      <c r="F417" t="str">
        <v>Shopee</v>
      </c>
      <c r="G417">
        <f>IFERROR(VLOOKUP(C417,PROD!$A$2:$E$1204,5,0),"0")</f>
        <v>1</v>
      </c>
      <c r="H417" xml:space="preserve">
        <f xml:space="preserve">Table_246[[#This Row],[QT]]*Table_246[[#This Row],[Custo 
Un]]</f>
        <v>1</v>
      </c>
      <c r="I417">
        <v>24.75</v>
      </c>
      <c r="J417">
        <f>I417*D417</f>
        <v>24.75</v>
      </c>
      <c r="K417">
        <f>I417*D417</f>
        <v>24.75</v>
      </c>
      <c r="L417" xml:space="preserve">
        <f xml:space="preserve">Table_246[[#This Row],[Valor da 
venda]]-Table_246[[#This Row],[Valor gasto]]</f>
        <v>23.75</v>
      </c>
      <c r="M417" t="str">
        <v>aguardando</v>
      </c>
    </row>
    <row r="418" xml:space="preserve">
      <c r="A418">
        <f>IF(Table_246[[#This Row],[Data]]="","",MONTH(Table_246[[#This Row],[Data]]))</f>
        <v>6</v>
      </c>
      <c r="B418">
        <v>46178</v>
      </c>
      <c r="C418" t="str">
        <v>Arquivo pdf Shopee</v>
      </c>
      <c r="D418">
        <v>1</v>
      </c>
      <c r="E418" t="str">
        <v>260606B1XKPJYT</v>
      </c>
      <c r="F418" t="str">
        <v>Shopee</v>
      </c>
      <c r="G418">
        <f>IFERROR(VLOOKUP(C418,PROD!$A$2:$E$1204,5,0),"0")</f>
        <v>1</v>
      </c>
      <c r="H418" xml:space="preserve">
        <f xml:space="preserve">Table_246[[#This Row],[QT]]*Table_246[[#This Row],[Custo 
Un]]</f>
        <v>1</v>
      </c>
      <c r="I418">
        <v>24.75</v>
      </c>
      <c r="J418">
        <f>I418*D418</f>
        <v>24.75</v>
      </c>
      <c r="K418">
        <f>I418*D418</f>
        <v>24.75</v>
      </c>
      <c r="L418" xml:space="preserve">
        <f xml:space="preserve">Table_246[[#This Row],[Valor da 
venda]]-Table_246[[#This Row],[Valor gasto]]</f>
        <v>23.75</v>
      </c>
      <c r="M418" t="str">
        <v>aguardando</v>
      </c>
    </row>
    <row r="419" xml:space="preserve">
      <c r="A419">
        <f>IF(Table_246[[#This Row],[Data]]="","",MONTH(Table_246[[#This Row],[Data]]))</f>
        <v>6</v>
      </c>
      <c r="B419">
        <v>46178</v>
      </c>
      <c r="C419" t="str">
        <v>Arquivo pdf Shopee</v>
      </c>
      <c r="D419">
        <v>1</v>
      </c>
      <c r="E419" t="str">
        <v>260606B6MYY3DX</v>
      </c>
      <c r="F419" t="str">
        <v>Shopee</v>
      </c>
      <c r="G419">
        <f>IFERROR(VLOOKUP(C419,PROD!$A$2:$E$1204,5,0),"0")</f>
        <v>1</v>
      </c>
      <c r="H419" xml:space="preserve">
        <f xml:space="preserve">Table_246[[#This Row],[QT]]*Table_246[[#This Row],[Custo 
Un]]</f>
        <v>1</v>
      </c>
      <c r="I419">
        <v>24.75</v>
      </c>
      <c r="J419">
        <f>I419*D419</f>
        <v>24.75</v>
      </c>
      <c r="K419">
        <f>I419*D419</f>
        <v>24.75</v>
      </c>
      <c r="L419" xml:space="preserve">
        <f xml:space="preserve">Table_246[[#This Row],[Valor da 
venda]]-Table_246[[#This Row],[Valor gasto]]</f>
        <v>23.75</v>
      </c>
      <c r="M419" t="str">
        <v>aguardando</v>
      </c>
    </row>
    <row r="420" xml:space="preserve">
      <c r="A420">
        <f>IF(Table_246[[#This Row],[Data]]="","",MONTH(Table_246[[#This Row],[Data]]))</f>
        <v>6</v>
      </c>
      <c r="B420">
        <v>46178</v>
      </c>
      <c r="C420" t="str">
        <v>Arquivo pdf Shopee</v>
      </c>
      <c r="D420">
        <v>1</v>
      </c>
      <c r="E420" t="str">
        <v>2606046P31KQAH</v>
      </c>
      <c r="F420" t="str">
        <v>Shopee</v>
      </c>
      <c r="G420">
        <f>IFERROR(VLOOKUP(C420,PROD!$A$2:$E$1204,5,0),"0")</f>
        <v>1</v>
      </c>
      <c r="H420" xml:space="preserve">
        <f xml:space="preserve">Table_246[[#This Row],[QT]]*Table_246[[#This Row],[Custo 
Un]]</f>
        <v>1</v>
      </c>
      <c r="I420">
        <v>24.75</v>
      </c>
      <c r="J420">
        <f>I420*D420</f>
        <v>24.75</v>
      </c>
      <c r="K420">
        <f>I420*D420</f>
        <v>24.75</v>
      </c>
      <c r="L420" xml:space="preserve">
        <f xml:space="preserve">Table_246[[#This Row],[Valor da 
venda]]-Table_246[[#This Row],[Valor gasto]]</f>
        <v>23.75</v>
      </c>
      <c r="M420" t="str">
        <v>aguardando</v>
      </c>
    </row>
    <row r="421" xml:space="preserve">
      <c r="A421">
        <f>IF(Table_246[[#This Row],[Data]]="","",MONTH(Table_246[[#This Row],[Data]]))</f>
        <v>6</v>
      </c>
      <c r="B421">
        <v>46178</v>
      </c>
      <c r="C421" t="str">
        <v>Arquivo pdf Shopee</v>
      </c>
      <c r="D421">
        <v>1</v>
      </c>
      <c r="E421" t="str">
        <v>2606058PUG6HXN</v>
      </c>
      <c r="F421" t="str">
        <v>Shopee</v>
      </c>
      <c r="G421">
        <f>IFERROR(VLOOKUP(C421,PROD!$A$2:$E$1204,5,0),"0")</f>
        <v>1</v>
      </c>
      <c r="H421" xml:space="preserve">
        <f xml:space="preserve">Table_246[[#This Row],[QT]]*Table_246[[#This Row],[Custo 
Un]]</f>
        <v>1</v>
      </c>
      <c r="I421">
        <v>24.75</v>
      </c>
      <c r="J421">
        <f>I421*D421</f>
        <v>24.75</v>
      </c>
      <c r="K421">
        <f>I421*D421</f>
        <v>24.75</v>
      </c>
      <c r="L421" xml:space="preserve">
        <f xml:space="preserve">Table_246[[#This Row],[Valor da 
venda]]-Table_246[[#This Row],[Valor gasto]]</f>
        <v>23.75</v>
      </c>
      <c r="M421" t="str">
        <v>aguardando</v>
      </c>
    </row>
    <row r="422" xml:space="preserve">
      <c r="A422">
        <f>IF(Table_246[[#This Row],[Data]]="","",MONTH(Table_246[[#This Row],[Data]]))</f>
        <v>6</v>
      </c>
      <c r="B422">
        <v>46178</v>
      </c>
      <c r="C422" t="str">
        <v>Arquivo pdf Shopee</v>
      </c>
      <c r="D422">
        <v>1</v>
      </c>
      <c r="E422" t="str">
        <v>260606B1FWFNXG</v>
      </c>
      <c r="F422" t="str">
        <v>Shopee</v>
      </c>
      <c r="G422">
        <f>IFERROR(VLOOKUP(C422,PROD!$A$2:$E$1204,5,0),"0")</f>
        <v>1</v>
      </c>
      <c r="H422" xml:space="preserve">
        <f xml:space="preserve">Table_246[[#This Row],[QT]]*Table_246[[#This Row],[Custo 
Un]]</f>
        <v>1</v>
      </c>
      <c r="I422">
        <v>24.75</v>
      </c>
      <c r="J422">
        <f>I422*D422</f>
        <v>24.75</v>
      </c>
      <c r="K422">
        <f>I422*D422</f>
        <v>24.75</v>
      </c>
      <c r="L422" xml:space="preserve">
        <f xml:space="preserve">Table_246[[#This Row],[Valor da 
venda]]-Table_246[[#This Row],[Valor gasto]]</f>
        <v>23.75</v>
      </c>
      <c r="M422" t="str">
        <v>aguardando</v>
      </c>
    </row>
    <row r="423" xml:space="preserve">
      <c r="A423">
        <f>IF(Table_246[[#This Row],[Data]]="","",MONTH(Table_246[[#This Row],[Data]]))</f>
        <v>6</v>
      </c>
      <c r="B423">
        <v>46178</v>
      </c>
      <c r="C423" t="str">
        <v>Jogo Ps2 Shopee</v>
      </c>
      <c r="D423">
        <v>1</v>
      </c>
      <c r="E423" t="str">
        <v>26060590G5B9P4</v>
      </c>
      <c r="F423" t="str">
        <v>Shopee</v>
      </c>
      <c r="G423">
        <f>IFERROR(VLOOKUP(C423,PROD!$A$2:$E$1204,5,0),"0")</f>
        <v>0.7</v>
      </c>
      <c r="H423" xml:space="preserve">
        <f xml:space="preserve">Table_246[[#This Row],[QT]]*Table_246[[#This Row],[Custo 
Un]]</f>
        <v>0.7</v>
      </c>
      <c r="I423">
        <v>8.37</v>
      </c>
      <c r="J423">
        <f>I423*D423</f>
        <v>8.37</v>
      </c>
      <c r="K423">
        <f>I423*D423</f>
        <v>8.37</v>
      </c>
      <c r="L423" xml:space="preserve">
        <f xml:space="preserve">Table_246[[#This Row],[Valor da 
venda]]-Table_246[[#This Row],[Valor gasto]]</f>
        <v>7.669999999999999</v>
      </c>
      <c r="M423" t="str">
        <v>aguardando</v>
      </c>
    </row>
    <row r="424" xml:space="preserve">
      <c r="A424">
        <f>IF(Table_246[[#This Row],[Data]]="","",MONTH(Table_246[[#This Row],[Data]]))</f>
        <v>6</v>
      </c>
      <c r="B424">
        <v>46178</v>
      </c>
      <c r="C424" t="str">
        <v>Cheirinho Para Carro</v>
      </c>
      <c r="D424">
        <v>1</v>
      </c>
      <c r="E424" t="str">
        <v>260606AY2SD1DW</v>
      </c>
      <c r="F424" t="str">
        <v>Shopee</v>
      </c>
      <c r="G424">
        <v>7</v>
      </c>
      <c r="H424" xml:space="preserve">
        <f xml:space="preserve">Table_246[[#This Row],[QT]]*Table_246[[#This Row],[Custo 
Un]]</f>
        <v>7</v>
      </c>
      <c r="I424">
        <v>11</v>
      </c>
      <c r="J424">
        <f>I424*D424</f>
        <v>11</v>
      </c>
      <c r="K424">
        <f>I424*D424</f>
        <v>11</v>
      </c>
      <c r="L424" xml:space="preserve">
        <f xml:space="preserve">Table_246[[#This Row],[Valor da 
venda]]-Table_246[[#This Row],[Valor gasto]]</f>
        <v>4</v>
      </c>
      <c r="M424" t="str">
        <v>aguardando</v>
      </c>
    </row>
    <row r="425" xml:space="preserve">
      <c r="A425">
        <f>IF(Table_246[[#This Row],[Data]]="","",MONTH(Table_246[[#This Row],[Data]]))</f>
        <v>6</v>
      </c>
      <c r="B425">
        <v>46178</v>
      </c>
      <c r="C425" t="str">
        <v>Cheirinho Para Carro</v>
      </c>
      <c r="D425">
        <v>1</v>
      </c>
      <c r="E425" t="str">
        <v>26060481Y18VMK</v>
      </c>
      <c r="F425" t="str">
        <v>Shopee</v>
      </c>
      <c r="G425">
        <f>IFERROR(VLOOKUP(C425,PROD!$A$2:$E$1204,5,0),"0")</f>
        <v>7.5</v>
      </c>
      <c r="H425" xml:space="preserve">
        <f xml:space="preserve">Table_246[[#This Row],[QT]]*Table_246[[#This Row],[Custo 
Un]]</f>
        <v>7.5</v>
      </c>
      <c r="I425">
        <v>11</v>
      </c>
      <c r="J425">
        <f>I425*D425</f>
        <v>11</v>
      </c>
      <c r="K425">
        <f>I425*D425</f>
        <v>11</v>
      </c>
      <c r="L425" xml:space="preserve">
        <f xml:space="preserve">Table_246[[#This Row],[Valor da 
venda]]-Table_246[[#This Row],[Valor gasto]]</f>
        <v>3.5</v>
      </c>
      <c r="M425" t="str">
        <v>aguardando</v>
      </c>
    </row>
    <row r="426" xml:space="preserve">
      <c r="A426">
        <f>IF(Table_246[[#This Row],[Data]]="","",MONTH(Table_246[[#This Row],[Data]]))</f>
        <v>6</v>
      </c>
      <c r="B426">
        <v>46178</v>
      </c>
      <c r="C426" t="str">
        <v>Evok 6'' 6mb300 300w Rms Mid Bass</v>
      </c>
      <c r="D426">
        <v>1</v>
      </c>
      <c r="E426" t="str">
        <v>260606BPCWMEVU</v>
      </c>
      <c r="F426" t="str">
        <v>Shopee</v>
      </c>
      <c r="G426">
        <f>IFERROR(VLOOKUP(C426,PROD!$A$2:$E$1204,5,0),"0")</f>
        <v>350</v>
      </c>
      <c r="H426" xml:space="preserve">
        <f xml:space="preserve">Table_246[[#This Row],[QT]]*Table_246[[#This Row],[Custo 
Un]]</f>
        <v>350</v>
      </c>
      <c r="I426">
        <v>395.2</v>
      </c>
      <c r="J426">
        <f>I426*D426</f>
        <v>395.2</v>
      </c>
      <c r="K426">
        <f>I426*D426</f>
        <v>395.2</v>
      </c>
      <c r="L426" xml:space="preserve">
        <f xml:space="preserve">Table_246[[#This Row],[Valor da 
venda]]-Table_246[[#This Row],[Valor gasto]]</f>
        <v>45.19999999999999</v>
      </c>
      <c r="M426" t="str">
        <v>aguardando</v>
      </c>
    </row>
    <row r="427" xml:space="preserve">
      <c r="A427">
        <f>IF(Table_246[[#This Row],[Data]]="","",MONTH(Table_246[[#This Row],[Data]]))</f>
        <v>6</v>
      </c>
      <c r="B427">
        <v>46180</v>
      </c>
      <c r="C427" t="str">
        <v xml:space="preserve">memorycard opl </v>
      </c>
      <c r="D427">
        <v>1</v>
      </c>
      <c r="E427" t="str">
        <v>aleatorio</v>
      </c>
      <c r="F427" t="str">
        <v>Fisica</v>
      </c>
      <c r="G427">
        <v>15</v>
      </c>
      <c r="H427" xml:space="preserve">
        <f xml:space="preserve">Table_246[[#This Row],[QT]]*Table_246[[#This Row],[Custo 
Un]]</f>
        <v>15</v>
      </c>
      <c r="I427">
        <v>40</v>
      </c>
      <c r="J427">
        <f>I427*D427</f>
        <v>40</v>
      </c>
      <c r="K427">
        <f>I427*D427</f>
        <v>40</v>
      </c>
      <c r="L427" xml:space="preserve">
        <f xml:space="preserve">Table_246[[#This Row],[Valor da 
venda]]-Table_246[[#This Row],[Valor gasto]]</f>
        <v>25</v>
      </c>
      <c r="M427" t="str">
        <v>Transferido</v>
      </c>
    </row>
    <row r="428" xml:space="preserve">
      <c r="A428">
        <f>IF(Table_246[[#This Row],[Data]]="","",MONTH(Table_246[[#This Row],[Data]]))</f>
        <v>6</v>
      </c>
      <c r="B428">
        <v>46180</v>
      </c>
      <c r="C428" t="str">
        <v>cabo v8</v>
      </c>
      <c r="D428">
        <v>1</v>
      </c>
      <c r="E428" t="str">
        <v>aleatorio</v>
      </c>
      <c r="F428" t="str">
        <v>Fisica</v>
      </c>
      <c r="G428">
        <v>4</v>
      </c>
      <c r="H428" xml:space="preserve">
        <f xml:space="preserve">Table_246[[#This Row],[QT]]*Table_246[[#This Row],[Custo 
Un]]</f>
        <v>4</v>
      </c>
      <c r="I428">
        <v>10</v>
      </c>
      <c r="J428">
        <f>I428*D428</f>
        <v>10</v>
      </c>
      <c r="K428">
        <f>I428*D428</f>
        <v>10</v>
      </c>
      <c r="L428" xml:space="preserve">
        <f xml:space="preserve">Table_246[[#This Row],[Valor da 
venda]]-Table_246[[#This Row],[Valor gasto]]</f>
        <v>6</v>
      </c>
      <c r="M428" t="str">
        <v>Transferido</v>
      </c>
    </row>
    <row r="429" xml:space="preserve">
      <c r="A429">
        <f>IF(Table_246[[#This Row],[Data]]="","",MONTH(Table_246[[#This Row],[Data]]))</f>
        <v>6</v>
      </c>
      <c r="B429">
        <v>46180</v>
      </c>
      <c r="C429" t="str">
        <v>figurinha personalizada</v>
      </c>
      <c r="D429">
        <v>8</v>
      </c>
      <c r="E429" t="str">
        <v>day</v>
      </c>
      <c r="F429" t="str">
        <v>Fisica</v>
      </c>
      <c r="G429">
        <f>IFERROR(VLOOKUP(C429,PROD!$A$2:$E$1204,5,0),"0")</f>
        <v>0.1875</v>
      </c>
      <c r="H429" xml:space="preserve">
        <f xml:space="preserve">Table_246[[#This Row],[QT]]*Table_246[[#This Row],[Custo 
Un]]</f>
        <v>1.5</v>
      </c>
      <c r="I429">
        <f>10/8</f>
        <v>1.25</v>
      </c>
      <c r="J429">
        <f>I429*D429</f>
        <v>10</v>
      </c>
      <c r="K429">
        <f>I429*D429</f>
        <v>10</v>
      </c>
      <c r="L429" xml:space="preserve">
        <f xml:space="preserve">Table_246[[#This Row],[Valor da 
venda]]-Table_246[[#This Row],[Valor gasto]]</f>
        <v>8.5</v>
      </c>
      <c r="M429" t="str">
        <v>Transferido</v>
      </c>
    </row>
    <row r="430" xml:space="preserve">
      <c r="A430">
        <f>IF(Table_246[[#This Row],[Data]]="","",MONTH(Table_246[[#This Row],[Data]]))</f>
        <v>6</v>
      </c>
      <c r="B430">
        <v>46182</v>
      </c>
      <c r="C430" t="str">
        <v>figurinha personalizada</v>
      </c>
      <c r="D430">
        <v>2</v>
      </c>
      <c r="E430" t="str">
        <v>day</v>
      </c>
      <c r="F430" t="str">
        <v>Fisica</v>
      </c>
      <c r="G430">
        <f>IFERROR(VLOOKUP(C430,PROD!$A$2:$E$1204,5,0),"0")</f>
        <v>0.1875</v>
      </c>
      <c r="H430" xml:space="preserve">
        <f xml:space="preserve">Table_246[[#This Row],[QT]]*Table_246[[#This Row],[Custo 
Un]]</f>
        <v>0.375</v>
      </c>
      <c r="I430">
        <v>2</v>
      </c>
      <c r="J430">
        <f>I430*D430</f>
        <v>4</v>
      </c>
      <c r="K430">
        <f>I430*D430</f>
        <v>4</v>
      </c>
      <c r="L430" xml:space="preserve">
        <f xml:space="preserve">Table_246[[#This Row],[Valor da 
venda]]-Table_246[[#This Row],[Valor gasto]]</f>
        <v>3.625</v>
      </c>
      <c r="M430" t="str">
        <v>Transferido</v>
      </c>
    </row>
    <row r="431" xml:space="preserve">
      <c r="A431">
        <f>IF(Table_246[[#This Row],[Data]]="","",MONTH(Table_246[[#This Row],[Data]]))</f>
        <v>6</v>
      </c>
      <c r="B431">
        <v>46182</v>
      </c>
      <c r="C431" t="str">
        <v>mini boby god</v>
      </c>
      <c r="D431">
        <v>1</v>
      </c>
      <c r="E431" t="str">
        <v>day</v>
      </c>
      <c r="F431" t="str">
        <v>Fisica</v>
      </c>
      <c r="G431">
        <v>10</v>
      </c>
      <c r="H431" xml:space="preserve">
        <f xml:space="preserve">Table_246[[#This Row],[QT]]*Table_246[[#This Row],[Custo 
Un]]</f>
        <v>10</v>
      </c>
      <c r="I431">
        <v>20</v>
      </c>
      <c r="J431">
        <f>I431*D431</f>
        <v>20</v>
      </c>
      <c r="K431">
        <f>I431*D431</f>
        <v>20</v>
      </c>
      <c r="L431" xml:space="preserve">
        <f xml:space="preserve">Table_246[[#This Row],[Valor da 
venda]]-Table_246[[#This Row],[Valor gasto]]</f>
        <v>10</v>
      </c>
      <c r="M431" t="str">
        <v>aguardando</v>
      </c>
    </row>
    <row r="432" xml:space="preserve">
      <c r="A432">
        <f>IF(Table_246[[#This Row],[Data]]="","",MONTH(Table_246[[#This Row],[Data]]))</f>
        <v>6</v>
      </c>
      <c r="B432">
        <v>46183</v>
      </c>
      <c r="C432" t="str">
        <v>album de figurinhas</v>
      </c>
      <c r="D432">
        <v>1</v>
      </c>
      <c r="E432" t="str">
        <v>aleatorio</v>
      </c>
      <c r="F432" t="str">
        <v>Fisica</v>
      </c>
      <c r="G432">
        <v>20</v>
      </c>
      <c r="H432" xml:space="preserve">
        <f xml:space="preserve">Table_246[[#This Row],[QT]]*Table_246[[#This Row],[Custo 
Un]]</f>
        <v>20</v>
      </c>
      <c r="I432">
        <v>25</v>
      </c>
      <c r="J432">
        <f>I432*D432</f>
        <v>25</v>
      </c>
      <c r="K432">
        <f>I432*D432</f>
        <v>25</v>
      </c>
      <c r="L432" xml:space="preserve">
        <f xml:space="preserve">Table_246[[#This Row],[Valor da 
venda]]-Table_246[[#This Row],[Valor gasto]]</f>
        <v>5</v>
      </c>
      <c r="M432" t="str">
        <v>Transferido</v>
      </c>
    </row>
    <row r="433" xml:space="preserve">
      <c r="A433">
        <f>IF(Table_246[[#This Row],[Data]]="","",MONTH(Table_246[[#This Row],[Data]]))</f>
        <v>6</v>
      </c>
      <c r="B433">
        <v>46184</v>
      </c>
      <c r="C433" t="str">
        <v>figurinhas da copa</v>
      </c>
      <c r="D433">
        <v>6</v>
      </c>
      <c r="E433" t="str">
        <v>aleatorio</v>
      </c>
      <c r="F433" t="str">
        <v>Fisica</v>
      </c>
      <c r="G433">
        <v>6</v>
      </c>
      <c r="H433" xml:space="preserve">
        <f xml:space="preserve">Table_246[[#This Row],[QT]]*Table_246[[#This Row],[Custo 
Un]]</f>
        <v>36</v>
      </c>
      <c r="I433">
        <v>7</v>
      </c>
      <c r="J433">
        <f>I433*D433</f>
        <v>42</v>
      </c>
      <c r="K433">
        <f>I433*D433</f>
        <v>42</v>
      </c>
      <c r="L433" xml:space="preserve">
        <f xml:space="preserve">Table_246[[#This Row],[Valor da 
venda]]-Table_246[[#This Row],[Valor gasto]]</f>
        <v>6</v>
      </c>
      <c r="M433" t="str">
        <v>Transferido</v>
      </c>
    </row>
    <row r="434" xml:space="preserve">
      <c r="A434">
        <f>IF(Table_246[[#This Row],[Data]]="","",MONTH(Table_246[[#This Row],[Data]]))</f>
        <v>6</v>
      </c>
      <c r="B434">
        <v>46185</v>
      </c>
      <c r="C434" t="str">
        <v>vuvulzela</v>
      </c>
      <c r="D434">
        <v>1</v>
      </c>
      <c r="E434" t="str">
        <v>aleatorio</v>
      </c>
      <c r="F434" t="str">
        <v>Fisica</v>
      </c>
      <c r="G434">
        <v>45</v>
      </c>
      <c r="H434" xml:space="preserve">
        <f xml:space="preserve">Table_246[[#This Row],[QT]]*Table_246[[#This Row],[Custo 
Un]]</f>
        <v>45</v>
      </c>
      <c r="I434">
        <v>80</v>
      </c>
      <c r="J434">
        <f>I434*D434</f>
        <v>80</v>
      </c>
      <c r="K434">
        <f>I434*D434</f>
        <v>80</v>
      </c>
      <c r="L434" xml:space="preserve">
        <f xml:space="preserve">Table_246[[#This Row],[Valor da 
venda]]-Table_246[[#This Row],[Valor gasto]]</f>
        <v>35</v>
      </c>
      <c r="M434" t="str">
        <v>Transferido</v>
      </c>
    </row>
    <row r="435" xml:space="preserve">
      <c r="A435">
        <f>IF(Table_246[[#This Row],[Data]]="","",MONTH(Table_246[[#This Row],[Data]]))</f>
        <v>6</v>
      </c>
      <c r="B435">
        <v>46186</v>
      </c>
      <c r="C435" t="str">
        <v>Opl</v>
      </c>
      <c r="D435">
        <v>1</v>
      </c>
      <c r="E435" t="str">
        <v>aleatorio</v>
      </c>
      <c r="F435" t="str">
        <v>Fisica</v>
      </c>
      <c r="G435" t="str">
        <f>IFERROR(VLOOKUP(C435,[1]PROD!$A$2:$F$1204,5,0),"0")</f>
        <v>0</v>
      </c>
      <c r="H435" xml:space="preserve">
        <f xml:space="preserve">Table_246[[#This Row],[QT]]*Table_246[[#This Row],[Custo 
Un]]</f>
        <v>0</v>
      </c>
      <c r="I435">
        <v>15</v>
      </c>
      <c r="J435">
        <f>I435*D435</f>
        <v>15</v>
      </c>
      <c r="K435">
        <f>I435*D435</f>
        <v>15</v>
      </c>
      <c r="L435" xml:space="preserve">
        <f xml:space="preserve">Table_246[[#This Row],[Valor da 
venda]]-Table_246[[#This Row],[Valor gasto]]</f>
        <v>15</v>
      </c>
      <c r="M435" t="str">
        <v>Transferido</v>
      </c>
    </row>
    <row r="436" xml:space="preserve">
      <c r="A436">
        <f>IF(Table_246[[#This Row],[Data]]="","",MONTH(Table_246[[#This Row],[Data]]))</f>
        <v>6</v>
      </c>
      <c r="B436">
        <v>46187</v>
      </c>
      <c r="C436" t="str">
        <v>chaveiro copa</v>
      </c>
      <c r="D436">
        <v>3</v>
      </c>
      <c r="E436" t="str">
        <v>aleatorio</v>
      </c>
      <c r="F436" t="str">
        <v>Fisica</v>
      </c>
      <c r="G436">
        <v>5</v>
      </c>
      <c r="H436" xml:space="preserve">
        <f xml:space="preserve">Table_246[[#This Row],[QT]]*Table_246[[#This Row],[Custo 
Un]]</f>
        <v>15</v>
      </c>
      <c r="I436">
        <v>7</v>
      </c>
      <c r="J436">
        <f>I436*D436</f>
        <v>21</v>
      </c>
      <c r="K436">
        <f>I436*D436</f>
        <v>21</v>
      </c>
      <c r="L436" xml:space="preserve">
        <f xml:space="preserve">Table_246[[#This Row],[Valor da 
venda]]-Table_246[[#This Row],[Valor gasto]]</f>
        <v>6</v>
      </c>
      <c r="M436" t="str">
        <v>Transferido</v>
      </c>
    </row>
    <row r="437" xml:space="preserve">
      <c r="A437">
        <f>IF(Table_246[[#This Row],[Data]]="","",MONTH(Table_246[[#This Row],[Data]]))</f>
        <v>6</v>
      </c>
      <c r="B437">
        <v>46188</v>
      </c>
      <c r="C437" t="str">
        <v>bandeira carro</v>
      </c>
      <c r="D437">
        <v>1</v>
      </c>
      <c r="E437" t="str">
        <v>aleatorio</v>
      </c>
      <c r="F437" t="str">
        <v>Fisica</v>
      </c>
      <c r="G437">
        <v>4.5</v>
      </c>
      <c r="H437" xml:space="preserve">
        <f xml:space="preserve">Table_246[[#This Row],[QT]]*Table_246[[#This Row],[Custo 
Un]]</f>
        <v>4.5</v>
      </c>
      <c r="I437">
        <v>10</v>
      </c>
      <c r="J437">
        <f>I437*D437</f>
        <v>10</v>
      </c>
      <c r="K437">
        <f>I437*D437</f>
        <v>10</v>
      </c>
      <c r="L437" xml:space="preserve">
        <f xml:space="preserve">Table_246[[#This Row],[Valor da 
venda]]-Table_246[[#This Row],[Valor gasto]]</f>
        <v>5.5</v>
      </c>
      <c r="M437" t="str">
        <v>Transferido</v>
      </c>
    </row>
    <row r="438" xml:space="preserve">
      <c r="A438">
        <f>IF(Table_246[[#This Row],[Data]]="","",MONTH(Table_246[[#This Row],[Data]]))</f>
        <v>6</v>
      </c>
      <c r="B438">
        <v>46189</v>
      </c>
      <c r="C438" t="str">
        <v>bandeira carro</v>
      </c>
      <c r="D438">
        <v>2</v>
      </c>
      <c r="E438" t="str">
        <v>aleatorio</v>
      </c>
      <c r="F438" t="str">
        <v>Fisica</v>
      </c>
      <c r="G438">
        <v>4.5</v>
      </c>
      <c r="H438" xml:space="preserve">
        <f xml:space="preserve">Table_246[[#This Row],[QT]]*Table_246[[#This Row],[Custo 
Un]]</f>
        <v>9</v>
      </c>
      <c r="I438">
        <v>7</v>
      </c>
      <c r="J438">
        <f>I438*D438</f>
        <v>14</v>
      </c>
      <c r="K438">
        <f>I438*D438</f>
        <v>14</v>
      </c>
      <c r="L438" xml:space="preserve">
        <f xml:space="preserve">Table_246[[#This Row],[Valor da 
venda]]-Table_246[[#This Row],[Valor gasto]]</f>
        <v>5</v>
      </c>
      <c r="M438" t="str">
        <v>Transferido</v>
      </c>
    </row>
    <row r="439" xml:space="preserve">
      <c r="A439">
        <f>IF(Table_246[[#This Row],[Data]]="","",MONTH(Table_246[[#This Row],[Data]]))</f>
        <v>6</v>
      </c>
      <c r="B439">
        <v>46190</v>
      </c>
      <c r="C439" t="str">
        <v>Formatação</v>
      </c>
      <c r="D439">
        <v>1</v>
      </c>
      <c r="E439" t="str">
        <v>gian</v>
      </c>
      <c r="F439" t="str">
        <v>Fisica</v>
      </c>
      <c r="G439">
        <f>IFERROR(VLOOKUP(C439,[1]PROD!$A$2:$F$1204,5,0),"0")</f>
        <v>0</v>
      </c>
      <c r="H439" xml:space="preserve">
        <f xml:space="preserve">Table_246[[#This Row],[QT]]*Table_246[[#This Row],[Custo 
Un]]</f>
        <v>0</v>
      </c>
      <c r="I439">
        <v>20</v>
      </c>
      <c r="J439">
        <f>I439*D439</f>
        <v>20</v>
      </c>
      <c r="K439">
        <f>I439*D439</f>
        <v>20</v>
      </c>
      <c r="L439" xml:space="preserve">
        <f xml:space="preserve">Table_246[[#This Row],[Valor da 
venda]]-Table_246[[#This Row],[Valor gasto]]</f>
        <v>20</v>
      </c>
      <c r="M439" t="str">
        <v>Transferido</v>
      </c>
    </row>
    <row r="440" xml:space="preserve">
      <c r="A440">
        <f>IF(Table_246[[#This Row],[Data]]="","",MONTH(Table_246[[#This Row],[Data]]))</f>
        <v>6</v>
      </c>
      <c r="B440">
        <v>46191</v>
      </c>
      <c r="C440" t="str">
        <v>vuvulzela</v>
      </c>
      <c r="D440">
        <v>1</v>
      </c>
      <c r="E440" t="str">
        <v>aleatorio</v>
      </c>
      <c r="F440" t="str">
        <v>Fisica</v>
      </c>
      <c r="G440">
        <v>45</v>
      </c>
      <c r="H440" xml:space="preserve">
        <f xml:space="preserve">Table_246[[#This Row],[QT]]*Table_246[[#This Row],[Custo 
Un]]</f>
        <v>45</v>
      </c>
      <c r="I440">
        <v>65</v>
      </c>
      <c r="J440">
        <f>I440*D440</f>
        <v>65</v>
      </c>
      <c r="K440">
        <f>I440*D440</f>
        <v>65</v>
      </c>
      <c r="L440" xml:space="preserve">
        <f xml:space="preserve">Table_246[[#This Row],[Valor da 
venda]]-Table_246[[#This Row],[Valor gasto]]</f>
        <v>20</v>
      </c>
      <c r="M440" t="str">
        <v>Transferido</v>
      </c>
    </row>
    <row r="441" xml:space="preserve">
      <c r="A441">
        <f>IF(Table_246[[#This Row],[Data]]="","",MONTH(Table_246[[#This Row],[Data]]))</f>
        <v>6</v>
      </c>
      <c r="B441">
        <v>46192</v>
      </c>
      <c r="C441" t="str">
        <v>chaveiro copa</v>
      </c>
      <c r="D441">
        <v>1</v>
      </c>
      <c r="E441" t="str">
        <v>remedio</v>
      </c>
      <c r="F441" t="str">
        <v>Fisica</v>
      </c>
      <c r="G441">
        <v>5</v>
      </c>
      <c r="H441" xml:space="preserve">
        <f xml:space="preserve">Table_246[[#This Row],[QT]]*Table_246[[#This Row],[Custo 
Un]]</f>
        <v>5</v>
      </c>
      <c r="I441">
        <v>10</v>
      </c>
      <c r="J441">
        <f>I441*D441</f>
        <v>10</v>
      </c>
      <c r="K441">
        <f>I441*D441</f>
        <v>10</v>
      </c>
      <c r="L441" xml:space="preserve">
        <f xml:space="preserve">Table_246[[#This Row],[Valor da 
venda]]-Table_246[[#This Row],[Valor gasto]]</f>
        <v>5</v>
      </c>
      <c r="M441" t="str">
        <v>Transferido</v>
      </c>
    </row>
    <row r="442" xml:space="preserve">
      <c r="A442">
        <f>IF(Table_246[[#This Row],[Data]]="","",MONTH(Table_246[[#This Row],[Data]]))</f>
        <v>6</v>
      </c>
      <c r="B442">
        <v>46193</v>
      </c>
      <c r="C442" t="str">
        <v>cartinha pokemon</v>
      </c>
      <c r="D442">
        <v>2</v>
      </c>
      <c r="E442" t="str">
        <v>samuel</v>
      </c>
      <c r="F442" t="str">
        <v>Fisica</v>
      </c>
      <c r="G442">
        <v>2.5</v>
      </c>
      <c r="H442" xml:space="preserve">
        <f xml:space="preserve">Table_246[[#This Row],[QT]]*Table_246[[#This Row],[Custo 
Un]]</f>
        <v>5</v>
      </c>
      <c r="I442">
        <v>5</v>
      </c>
      <c r="J442">
        <f>I442*D442</f>
        <v>10</v>
      </c>
      <c r="K442">
        <f>I442*D442</f>
        <v>10</v>
      </c>
      <c r="L442" xml:space="preserve">
        <f xml:space="preserve">Table_246[[#This Row],[Valor da 
venda]]-Table_246[[#This Row],[Valor gasto]]</f>
        <v>5</v>
      </c>
      <c r="M442" t="str">
        <v>Transferido</v>
      </c>
    </row>
    <row r="443" xml:space="preserve">
      <c r="A443">
        <f>IF(Table_246[[#This Row],[Data]]="","",MONTH(Table_246[[#This Row],[Data]]))</f>
        <v>6</v>
      </c>
      <c r="B443">
        <v>46194</v>
      </c>
      <c r="C443" t="str">
        <v>Suporte Veicular</v>
      </c>
      <c r="D443">
        <v>1</v>
      </c>
      <c r="E443" t="str">
        <v>aleatorio</v>
      </c>
      <c r="F443" t="str">
        <v>Fisica</v>
      </c>
      <c r="G443">
        <v>10</v>
      </c>
      <c r="H443" xml:space="preserve">
        <f xml:space="preserve">Table_246[[#This Row],[QT]]*Table_246[[#This Row],[Custo 
Un]]</f>
        <v>10</v>
      </c>
      <c r="I443">
        <v>25</v>
      </c>
      <c r="J443">
        <f>I443*D443</f>
        <v>25</v>
      </c>
      <c r="K443">
        <f>I443*D443</f>
        <v>25</v>
      </c>
      <c r="L443" xml:space="preserve">
        <f xml:space="preserve">Table_246[[#This Row],[Valor da 
venda]]-Table_246[[#This Row],[Valor gasto]]</f>
        <v>15</v>
      </c>
      <c r="M443" t="str">
        <v>Transferido</v>
      </c>
    </row>
    <row r="444" xml:space="preserve">
      <c r="A444">
        <f>IF(Table_246[[#This Row],[Data]]="","",MONTH(Table_246[[#This Row],[Data]]))</f>
        <v>6</v>
      </c>
      <c r="B444">
        <v>46195</v>
      </c>
      <c r="C444" t="str">
        <v>bola de futebol</v>
      </c>
      <c r="D444">
        <v>1</v>
      </c>
      <c r="E444" t="str">
        <v>aleatorio</v>
      </c>
      <c r="F444" t="str">
        <v>Fisica</v>
      </c>
      <c r="G444">
        <v>10</v>
      </c>
      <c r="H444" xml:space="preserve">
        <f xml:space="preserve">Table_246[[#This Row],[QT]]*Table_246[[#This Row],[Custo 
Un]]</f>
        <v>10</v>
      </c>
      <c r="I444">
        <v>20</v>
      </c>
      <c r="J444">
        <f>I444*D444</f>
        <v>20</v>
      </c>
      <c r="K444">
        <f>I444*D444</f>
        <v>20</v>
      </c>
      <c r="L444" xml:space="preserve">
        <f xml:space="preserve">Table_246[[#This Row],[Valor da 
venda]]-Table_246[[#This Row],[Valor gasto]]</f>
        <v>10</v>
      </c>
      <c r="M444" t="str">
        <v>Transferido</v>
      </c>
    </row>
    <row r="445" xml:space="preserve">
      <c r="A445">
        <f>IF(Table_246[[#This Row],[Data]]="","",MONTH(Table_246[[#This Row],[Data]]))</f>
        <v>6</v>
      </c>
      <c r="B445">
        <v>46196</v>
      </c>
      <c r="C445" t="str">
        <v>figurinhas da copa</v>
      </c>
      <c r="D445">
        <v>2</v>
      </c>
      <c r="E445" t="str">
        <v>mikaelle</v>
      </c>
      <c r="F445" t="str">
        <v>Fisica</v>
      </c>
      <c r="G445">
        <f>51/12</f>
        <v>4.25</v>
      </c>
      <c r="H445" xml:space="preserve">
        <f xml:space="preserve">Table_246[[#This Row],[QT]]*Table_246[[#This Row],[Custo 
Un]]</f>
        <v>8.5</v>
      </c>
      <c r="I445">
        <v>7</v>
      </c>
      <c r="J445">
        <f>I445*D445</f>
        <v>14</v>
      </c>
      <c r="K445">
        <f>I445*D445</f>
        <v>14</v>
      </c>
      <c r="L445" xml:space="preserve">
        <f xml:space="preserve">Table_246[[#This Row],[Valor da 
venda]]-Table_246[[#This Row],[Valor gasto]]</f>
        <v>5.5</v>
      </c>
      <c r="M445" t="str">
        <v>aguardando</v>
      </c>
    </row>
    <row r="446" xml:space="preserve">
      <c r="A446">
        <f>IF(Table_246[[#This Row],[Data]]="","",MONTH(Table_246[[#This Row],[Data]]))</f>
        <v>6</v>
      </c>
      <c r="B446">
        <v>46197</v>
      </c>
      <c r="C446" t="str">
        <v>figurinhas da copa</v>
      </c>
      <c r="D446">
        <v>2</v>
      </c>
      <c r="E446" t="str">
        <v>samuel</v>
      </c>
      <c r="F446" t="str">
        <v>Fisica</v>
      </c>
      <c r="G446">
        <f>51/12</f>
        <v>4.25</v>
      </c>
      <c r="H446" xml:space="preserve">
        <f xml:space="preserve">Table_246[[#This Row],[QT]]*Table_246[[#This Row],[Custo 
Un]]</f>
        <v>8.5</v>
      </c>
      <c r="I446">
        <v>7</v>
      </c>
      <c r="J446">
        <f>I446*D446</f>
        <v>14</v>
      </c>
      <c r="K446">
        <f>I446*D446</f>
        <v>14</v>
      </c>
      <c r="L446" xml:space="preserve">
        <f xml:space="preserve">Table_246[[#This Row],[Valor da 
venda]]-Table_246[[#This Row],[Valor gasto]]</f>
        <v>5.5</v>
      </c>
      <c r="M446" t="str">
        <v>aguardando</v>
      </c>
    </row>
    <row r="447" xml:space="preserve">
      <c r="A447">
        <f>IF(Table_246[[#This Row],[Data]]="","",MONTH(Table_246[[#This Row],[Data]]))</f>
        <v>6</v>
      </c>
      <c r="B447">
        <v>46198</v>
      </c>
      <c r="C447" t="str">
        <v>figurinhas da copa</v>
      </c>
      <c r="D447">
        <v>2</v>
      </c>
      <c r="E447" t="str">
        <v>day</v>
      </c>
      <c r="F447" t="str">
        <v>Fisica</v>
      </c>
      <c r="G447">
        <f>51/12</f>
        <v>4.25</v>
      </c>
      <c r="H447" xml:space="preserve">
        <f xml:space="preserve">Table_246[[#This Row],[QT]]*Table_246[[#This Row],[Custo 
Un]]</f>
        <v>8.5</v>
      </c>
      <c r="I447">
        <v>7</v>
      </c>
      <c r="J447">
        <f>I447*D447</f>
        <v>14</v>
      </c>
      <c r="K447">
        <f>I447*D447</f>
        <v>14</v>
      </c>
      <c r="L447" xml:space="preserve">
        <f xml:space="preserve">Table_246[[#This Row],[Valor da 
venda]]-Table_246[[#This Row],[Valor gasto]]</f>
        <v>5.5</v>
      </c>
      <c r="M447" t="str">
        <v>Transferido</v>
      </c>
    </row>
    <row r="448" xml:space="preserve">
      <c r="A448">
        <f>IF(Table_246[[#This Row],[Data]]="","",MONTH(Table_246[[#This Row],[Data]]))</f>
        <v>6</v>
      </c>
      <c r="B448">
        <v>46199</v>
      </c>
      <c r="C448" t="str">
        <v>pdf da copa</v>
      </c>
      <c r="D448">
        <v>1</v>
      </c>
      <c r="E448" t="str">
        <v>aleatorio</v>
      </c>
      <c r="F448" t="str">
        <v>Fisica</v>
      </c>
      <c r="G448" t="str">
        <f>IFERROR(VLOOKUP(C448,[1]PROD!$A$2:$F$1204,5,0),"0")</f>
        <v>0</v>
      </c>
      <c r="H448" xml:space="preserve">
        <f xml:space="preserve">Table_246[[#This Row],[QT]]*Table_246[[#This Row],[Custo 
Un]]</f>
        <v>0</v>
      </c>
      <c r="I448">
        <v>20</v>
      </c>
      <c r="J448">
        <f>I448*D448</f>
        <v>20</v>
      </c>
      <c r="K448">
        <f>I448*D448</f>
        <v>20</v>
      </c>
      <c r="L448" xml:space="preserve">
        <f xml:space="preserve">Table_246[[#This Row],[Valor da 
venda]]-Table_246[[#This Row],[Valor gasto]]</f>
        <v>20</v>
      </c>
      <c r="M448" t="str">
        <v>Transferido</v>
      </c>
    </row>
    <row r="449" xml:space="preserve">
      <c r="A449">
        <f>IF(Table_246[[#This Row],[Data]]="","",MONTH(Table_246[[#This Row],[Data]]))</f>
        <v>6</v>
      </c>
      <c r="B449">
        <v>46200</v>
      </c>
      <c r="C449" t="str">
        <v>gravação ps2</v>
      </c>
      <c r="D449">
        <v>2</v>
      </c>
      <c r="E449" t="str">
        <v>aleatorio</v>
      </c>
      <c r="F449" t="str">
        <v>Fisica</v>
      </c>
      <c r="G449" t="str">
        <f>IFERROR(VLOOKUP(C449,[1]PROD!$A$2:$F$1204,5,0),"0")</f>
        <v>0</v>
      </c>
      <c r="H449" xml:space="preserve">
        <f xml:space="preserve">Table_246[[#This Row],[QT]]*Table_246[[#This Row],[Custo 
Un]]</f>
        <v>0</v>
      </c>
      <c r="I449">
        <v>5</v>
      </c>
      <c r="J449">
        <f>I449*D449</f>
        <v>10</v>
      </c>
      <c r="K449">
        <f>I449*D449</f>
        <v>10</v>
      </c>
      <c r="L449" xml:space="preserve">
        <f xml:space="preserve">Table_246[[#This Row],[Valor da 
venda]]-Table_246[[#This Row],[Valor gasto]]</f>
        <v>10</v>
      </c>
      <c r="M449" t="str">
        <v>Transferido</v>
      </c>
    </row>
    <row r="450" xml:space="preserve">
      <c r="A450">
        <f>IF(Table_246[[#This Row],[Data]]="","",MONTH(Table_246[[#This Row],[Data]]))</f>
        <v>6</v>
      </c>
      <c r="B450">
        <v>46201</v>
      </c>
      <c r="C450" t="str">
        <v>impressao figurinhas</v>
      </c>
      <c r="D450">
        <v>4</v>
      </c>
      <c r="E450" t="str">
        <v>aleatorio</v>
      </c>
      <c r="F450" t="str">
        <v>Fisica</v>
      </c>
      <c r="G450">
        <v>1.5</v>
      </c>
      <c r="H450" xml:space="preserve">
        <f xml:space="preserve">Table_246[[#This Row],[QT]]*Table_246[[#This Row],[Custo 
Un]]</f>
        <v>6</v>
      </c>
      <c r="I450">
        <v>10</v>
      </c>
      <c r="J450">
        <f>I450*D450</f>
        <v>40</v>
      </c>
      <c r="K450">
        <f>I450*D450</f>
        <v>40</v>
      </c>
      <c r="L450" xml:space="preserve">
        <f xml:space="preserve">Table_246[[#This Row],[Valor da 
venda]]-Table_246[[#This Row],[Valor gasto]]</f>
        <v>34</v>
      </c>
      <c r="M450" t="str">
        <v>Transferido</v>
      </c>
    </row>
    <row r="451" xml:space="preserve">
      <c r="A451">
        <f>IF(Table_246[[#This Row],[Data]]="","",MONTH(Table_246[[#This Row],[Data]]))</f>
        <v>6</v>
      </c>
      <c r="B451">
        <v>46202</v>
      </c>
      <c r="C451" t="str">
        <v>tv box unitv</v>
      </c>
      <c r="D451">
        <v>1</v>
      </c>
      <c r="E451" t="str">
        <v>aleatorio</v>
      </c>
      <c r="F451" t="str">
        <v>Fisica</v>
      </c>
      <c r="G451">
        <v>280</v>
      </c>
      <c r="H451" xml:space="preserve">
        <f xml:space="preserve">Table_246[[#This Row],[QT]]*Table_246[[#This Row],[Custo 
Un]]</f>
        <v>280</v>
      </c>
      <c r="I451">
        <v>350</v>
      </c>
      <c r="J451">
        <f>I451*D451</f>
        <v>350</v>
      </c>
      <c r="K451">
        <f>I451*D451</f>
        <v>350</v>
      </c>
      <c r="L451" xml:space="preserve">
        <f xml:space="preserve">Table_246[[#This Row],[Valor da 
venda]]-Table_246[[#This Row],[Valor gasto]]</f>
        <v>70</v>
      </c>
      <c r="M451" t="str">
        <v>Transferido</v>
      </c>
    </row>
    <row r="452" xml:space="preserve">
      <c r="A452">
        <f>IF(Table_246[[#This Row],[Data]]="","",MONTH(Table_246[[#This Row],[Data]]))</f>
        <v>6</v>
      </c>
      <c r="B452">
        <v>46203</v>
      </c>
      <c r="C452" t="str">
        <v>Impressao Preta</v>
      </c>
      <c r="D452">
        <v>2</v>
      </c>
      <c r="E452" t="str">
        <v>remedio</v>
      </c>
      <c r="F452" t="str">
        <v>Fisica</v>
      </c>
      <c r="G452">
        <f>IFERROR(VLOOKUP(C452,[1]PROD!$A$2:$F$1204,5,0),"0")</f>
        <v>0.07</v>
      </c>
      <c r="H452" xml:space="preserve">
        <f xml:space="preserve">Table_246[[#This Row],[QT]]*Table_246[[#This Row],[Custo 
Un]]</f>
        <v>0.14</v>
      </c>
      <c r="I452">
        <v>1</v>
      </c>
      <c r="J452">
        <f>I452*D452</f>
        <v>2</v>
      </c>
      <c r="K452">
        <f>I452*D452</f>
        <v>2</v>
      </c>
      <c r="L452" xml:space="preserve">
        <f xml:space="preserve">Table_246[[#This Row],[Valor da 
venda]]-Table_246[[#This Row],[Valor gasto]]</f>
        <v>1.8599999999999999</v>
      </c>
      <c r="M452" t="str">
        <v>Transferido</v>
      </c>
    </row>
    <row r="453" xml:space="preserve">
      <c r="L453" xml:space="preserve">
        <f xml:space="preserve">Table_246[[#This Row],[Valor da 
venda]]-Table_246[[#This Row],[Valor gasto]]</f>
        <v>0</v>
      </c>
    </row>
    <row r="454" xml:space="preserve">
      <c r="L454" xml:space="preserve">
        <f xml:space="preserve">Table_246[[#This Row],[Valor da 
venda]]-Table_246[[#This Row],[Valor gasto]]</f>
        <v>0</v>
      </c>
    </row>
    <row r="455" xml:space="preserve">
      <c r="L455" xml:space="preserve">
        <f xml:space="preserve">Table_246[[#This Row],[Valor da 
venda]]-Table_246[[#This Row],[Valor gasto]]</f>
        <v>0</v>
      </c>
    </row>
    <row r="456" xml:space="preserve">
      <c r="L456" xml:space="preserve">
        <f xml:space="preserve">Table_246[[#This Row],[Valor da 
venda]]-Table_246[[#This Row],[Valor gasto]]</f>
        <v>0</v>
      </c>
    </row>
    <row r="457" xml:space="preserve">
      <c r="L457" xml:space="preserve">
        <f xml:space="preserve">Table_246[[#This Row],[Valor da 
venda]]-Table_246[[#This Row],[Valor gasto]]</f>
        <v>0</v>
      </c>
    </row>
    <row r="458" xml:space="preserve">
      <c r="L458" xml:space="preserve">
        <f xml:space="preserve">Table_246[[#This Row],[Valor da 
venda]]-Table_246[[#This Row],[Valor gasto]]</f>
        <v>0</v>
      </c>
    </row>
    <row r="459" xml:space="preserve">
      <c r="L459" xml:space="preserve">
        <f xml:space="preserve">Table_246[[#This Row],[Valor da 
venda]]-Table_246[[#This Row],[Valor gasto]]</f>
        <v>0</v>
      </c>
    </row>
    <row r="460" xml:space="preserve">
      <c r="L460" xml:space="preserve">
        <f xml:space="preserve">Table_246[[#This Row],[Valor da 
venda]]-Table_246[[#This Row],[Valor gasto]]</f>
        <v>0</v>
      </c>
    </row>
    <row r="461" xml:space="preserve">
      <c r="L461" xml:space="preserve">
        <f xml:space="preserve">Table_246[[#This Row],[Valor da 
venda]]-Table_246[[#This Row],[Valor gasto]]</f>
        <v>0</v>
      </c>
    </row>
    <row r="462" xml:space="preserve">
      <c r="L462" xml:space="preserve">
        <f xml:space="preserve">Table_246[[#This Row],[Valor da 
venda]]-Table_246[[#This Row],[Valor gasto]]</f>
        <v>0</v>
      </c>
    </row>
    <row r="463" xml:space="preserve">
      <c r="L463" xml:space="preserve">
        <f xml:space="preserve">Table_246[[#This Row],[Valor da 
venda]]-Table_246[[#This Row],[Valor gasto]]</f>
        <v>0</v>
      </c>
    </row>
    <row r="464" xml:space="preserve">
      <c r="L464" xml:space="preserve">
        <f xml:space="preserve">Table_246[[#This Row],[Valor da 
venda]]-Table_246[[#This Row],[Valor gasto]]</f>
        <v>0</v>
      </c>
    </row>
    <row r="465" xml:space="preserve">
      <c r="L465" xml:space="preserve">
        <f xml:space="preserve">Table_246[[#This Row],[Valor da 
venda]]-Table_246[[#This Row],[Valor gasto]]</f>
        <v>0</v>
      </c>
    </row>
    <row r="466" xml:space="preserve">
      <c r="L466" xml:space="preserve">
        <f xml:space="preserve">Table_246[[#This Row],[Valor da 
venda]]-Table_246[[#This Row],[Valor gasto]]</f>
        <v>0</v>
      </c>
    </row>
    <row r="467" xml:space="preserve">
      <c r="L467" xml:space="preserve">
        <f xml:space="preserve">Table_246[[#This Row],[Valor da 
venda]]-Table_246[[#This Row],[Valor gasto]]</f>
        <v>0</v>
      </c>
    </row>
    <row r="468" xml:space="preserve">
      <c r="L468" xml:space="preserve">
        <f xml:space="preserve">Table_246[[#This Row],[Valor da 
venda]]-Table_246[[#This Row],[Valor gasto]]</f>
        <v>0</v>
      </c>
    </row>
    <row r="469" xml:space="preserve">
      <c r="L469" xml:space="preserve">
        <f xml:space="preserve">Table_246[[#This Row],[Valor da 
venda]]-Table_246[[#This Row],[Valor gasto]]</f>
        <v>0</v>
      </c>
    </row>
    <row r="470" xml:space="preserve">
      <c r="L470" xml:space="preserve">
        <f xml:space="preserve">Table_246[[#This Row],[Valor da 
venda]]-Table_246[[#This Row],[Valor gasto]]</f>
        <v>0</v>
      </c>
    </row>
    <row r="471" xml:space="preserve">
      <c r="L471" xml:space="preserve">
        <f xml:space="preserve">Table_246[[#This Row],[Valor da 
venda]]-Table_246[[#This Row],[Valor gasto]]</f>
        <v>0</v>
      </c>
    </row>
    <row r="472" xml:space="preserve">
      <c r="L472" xml:space="preserve">
        <f xml:space="preserve">Table_246[[#This Row],[Valor da 
venda]]-Table_246[[#This Row],[Valor gasto]]</f>
        <v>0</v>
      </c>
    </row>
    <row r="473" xml:space="preserve">
      <c r="L473" xml:space="preserve">
        <f xml:space="preserve">Table_246[[#This Row],[Valor da 
venda]]-Table_246[[#This Row],[Valor gasto]]</f>
        <v>0</v>
      </c>
    </row>
    <row r="474" xml:space="preserve">
      <c r="L474" xml:space="preserve">
        <f xml:space="preserve">Table_246[[#This Row],[Valor da 
venda]]-Table_246[[#This Row],[Valor gasto]]</f>
        <v>0</v>
      </c>
    </row>
    <row r="475" xml:space="preserve">
      <c r="L475" xml:space="preserve">
        <f xml:space="preserve">Table_246[[#This Row],[Valor da 
venda]]-Table_246[[#This Row],[Valor gasto]]</f>
        <v>0</v>
      </c>
    </row>
    <row r="476" xml:space="preserve">
      <c r="L476" xml:space="preserve">
        <f xml:space="preserve">Table_246[[#This Row],[Valor da 
venda]]-Table_246[[#This Row],[Valor gasto]]</f>
        <v>0</v>
      </c>
    </row>
    <row r="477" xml:space="preserve">
      <c r="L477" xml:space="preserve">
        <f xml:space="preserve">Table_246[[#This Row],[Valor da 
venda]]-Table_246[[#This Row],[Valor gasto]]</f>
        <v>0</v>
      </c>
    </row>
    <row r="478" xml:space="preserve">
      <c r="L478" xml:space="preserve">
        <f xml:space="preserve">Table_246[[#This Row],[Valor da 
venda]]-Table_246[[#This Row],[Valor gasto]]</f>
        <v>0</v>
      </c>
    </row>
    <row r="479" xml:space="preserve">
      <c r="L479" xml:space="preserve">
        <f xml:space="preserve">Table_246[[#This Row],[Valor da 
venda]]-Table_246[[#This Row],[Valor gasto]]</f>
        <v>0</v>
      </c>
    </row>
    <row r="480" xml:space="preserve">
      <c r="L480" xml:space="preserve">
        <f xml:space="preserve">Table_246[[#This Row],[Valor da 
venda]]-Table_246[[#This Row],[Valor gasto]]</f>
        <v>0</v>
      </c>
    </row>
    <row r="481" xml:space="preserve">
      <c r="L481" xml:space="preserve">
        <f xml:space="preserve">Table_246[[#This Row],[Valor da 
venda]]-Table_246[[#This Row],[Valor gasto]]</f>
        <v>0</v>
      </c>
    </row>
    <row r="482" xml:space="preserve">
      <c r="L482" xml:space="preserve">
        <f xml:space="preserve">Table_246[[#This Row],[Valor da 
venda]]-Table_246[[#This Row],[Valor gasto]]</f>
        <v>0</v>
      </c>
    </row>
    <row r="483" xml:space="preserve">
      <c r="L483" xml:space="preserve">
        <f xml:space="preserve">Table_246[[#This Row],[Valor da 
venda]]-Table_246[[#This Row],[Valor gasto]]</f>
        <v>0</v>
      </c>
    </row>
    <row r="484" xml:space="preserve">
      <c r="L484" xml:space="preserve">
        <f xml:space="preserve">Table_246[[#This Row],[Valor da 
venda]]-Table_246[[#This Row],[Valor gasto]]</f>
        <v>0</v>
      </c>
    </row>
    <row r="485" xml:space="preserve">
      <c r="L485" xml:space="preserve">
        <f xml:space="preserve">Table_246[[#This Row],[Valor da 
venda]]-Table_246[[#This Row],[Valor gasto]]</f>
        <v>0</v>
      </c>
    </row>
    <row r="486" xml:space="preserve">
      <c r="L486" xml:space="preserve">
        <f xml:space="preserve">Table_246[[#This Row],[Valor da 
venda]]-Table_246[[#This Row],[Valor gasto]]</f>
        <v>0</v>
      </c>
    </row>
    <row r="487" xml:space="preserve">
      <c r="L487" xml:space="preserve">
        <f xml:space="preserve">Table_246[[#This Row],[Valor da 
venda]]-Table_246[[#This Row],[Valor gasto]]</f>
        <v>0</v>
      </c>
    </row>
    <row r="488" xml:space="preserve">
      <c r="L488" xml:space="preserve">
        <f xml:space="preserve">Table_246[[#This Row],[Valor da 
venda]]-Table_246[[#This Row],[Valor gasto]]</f>
        <v>0</v>
      </c>
    </row>
    <row r="489" xml:space="preserve">
      <c r="L489" xml:space="preserve">
        <f xml:space="preserve">Table_246[[#This Row],[Valor da 
venda]]-Table_246[[#This Row],[Valor gasto]]</f>
        <v>0</v>
      </c>
    </row>
    <row r="490" xml:space="preserve">
      <c r="L490" xml:space="preserve">
        <f xml:space="preserve">Table_246[[#This Row],[Valor da 
venda]]-Table_246[[#This Row],[Valor gasto]]</f>
        <v>0</v>
      </c>
    </row>
    <row r="491" xml:space="preserve">
      <c r="L491" xml:space="preserve">
        <f xml:space="preserve">Table_246[[#This Row],[Valor da 
venda]]-Table_246[[#This Row],[Valor gasto]]</f>
        <v>0</v>
      </c>
    </row>
    <row r="492" xml:space="preserve">
      <c r="L492" xml:space="preserve">
        <f xml:space="preserve">Table_246[[#This Row],[Valor da 
venda]]-Table_246[[#This Row],[Valor gasto]]</f>
        <v>0</v>
      </c>
    </row>
    <row r="493" xml:space="preserve">
      <c r="L493" xml:space="preserve">
        <f xml:space="preserve">Table_246[[#This Row],[Valor da 
venda]]-Table_246[[#This Row],[Valor gasto]]</f>
        <v>0</v>
      </c>
    </row>
    <row r="494" xml:space="preserve">
      <c r="L494" xml:space="preserve">
        <f xml:space="preserve">Table_246[[#This Row],[Valor da 
venda]]-Table_246[[#This Row],[Valor gasto]]</f>
        <v>0</v>
      </c>
    </row>
    <row r="495" xml:space="preserve">
      <c r="L495" xml:space="preserve">
        <f xml:space="preserve">Table_246[[#This Row],[Valor da 
venda]]-Table_246[[#This Row],[Valor gasto]]</f>
        <v>0</v>
      </c>
    </row>
    <row r="496" xml:space="preserve">
      <c r="L496" xml:space="preserve">
        <f xml:space="preserve">Table_246[[#This Row],[Valor da 
venda]]-Table_246[[#This Row],[Valor gasto]]</f>
        <v>0</v>
      </c>
    </row>
    <row r="497" xml:space="preserve">
      <c r="L497" xml:space="preserve">
        <f xml:space="preserve">Table_246[[#This Row],[Valor da 
venda]]-Table_246[[#This Row],[Valor gasto]]</f>
        <v>0</v>
      </c>
    </row>
    <row r="498" xml:space="preserve">
      <c r="L498" xml:space="preserve">
        <f xml:space="preserve">Table_246[[#This Row],[Valor da 
venda]]-Table_246[[#This Row],[Valor gasto]]</f>
        <v>0</v>
      </c>
    </row>
    <row r="499" xml:space="preserve">
      <c r="L499" xml:space="preserve">
        <f xml:space="preserve">Table_246[[#This Row],[Valor da 
venda]]-Table_246[[#This Row],[Valor gasto]]</f>
        <v>0</v>
      </c>
    </row>
    <row r="500" xml:space="preserve">
      <c r="L500" xml:space="preserve">
        <f xml:space="preserve">Table_246[[#This Row],[Valor da 
venda]]-Table_246[[#This Row],[Valor gasto]]</f>
        <v>0</v>
      </c>
    </row>
    <row r="501" xml:space="preserve">
      <c r="L501" xml:space="preserve">
        <f xml:space="preserve">Table_246[[#This Row],[Valor da 
venda]]-Table_246[[#This Row],[Valor gasto]]</f>
        <v>0</v>
      </c>
    </row>
    <row r="502" xml:space="preserve">
      <c r="L502" xml:space="preserve">
        <f xml:space="preserve">Table_246[[#This Row],[Valor da 
venda]]-Table_246[[#This Row],[Valor gasto]]</f>
        <v>0</v>
      </c>
    </row>
    <row r="503" xml:space="preserve">
      <c r="L503" xml:space="preserve">
        <f xml:space="preserve">Table_246[[#This Row],[Valor da 
venda]]-Table_246[[#This Row],[Valor gasto]]</f>
        <v>0</v>
      </c>
    </row>
    <row r="504" xml:space="preserve">
      <c r="L504" xml:space="preserve">
        <f xml:space="preserve">Table_246[[#This Row],[Valor da 
venda]]-Table_246[[#This Row],[Valor gasto]]</f>
        <v>0</v>
      </c>
    </row>
    <row r="505" xml:space="preserve">
      <c r="L505" xml:space="preserve">
        <f xml:space="preserve">Table_246[[#This Row],[Valor da 
venda]]-Table_246[[#This Row],[Valor gasto]]</f>
        <v>0</v>
      </c>
    </row>
    <row r="506" xml:space="preserve">
      <c r="L506" xml:space="preserve">
        <f xml:space="preserve">Table_246[[#This Row],[Valor da 
venda]]-Table_246[[#This Row],[Valor gasto]]</f>
        <v>0</v>
      </c>
    </row>
    <row r="507" xml:space="preserve">
      <c r="L507" xml:space="preserve">
        <f xml:space="preserve">Table_246[[#This Row],[Valor da 
venda]]-Table_246[[#This Row],[Valor gasto]]</f>
        <v>0</v>
      </c>
    </row>
    <row r="508" xml:space="preserve">
      <c r="L508" xml:space="preserve">
        <f xml:space="preserve">Table_246[[#This Row],[Valor da 
venda]]-Table_246[[#This Row],[Valor gasto]]</f>
        <v>0</v>
      </c>
    </row>
    <row r="509" xml:space="preserve">
      <c r="L509" xml:space="preserve">
        <f xml:space="preserve">Table_246[[#This Row],[Valor da 
venda]]-Table_246[[#This Row],[Valor gasto]]</f>
        <v>0</v>
      </c>
    </row>
    <row r="510" xml:space="preserve">
      <c r="L510" xml:space="preserve">
        <f xml:space="preserve">Table_246[[#This Row],[Valor da 
venda]]-Table_246[[#This Row],[Valor gasto]]</f>
        <v>0</v>
      </c>
    </row>
    <row r="511" xml:space="preserve">
      <c r="L511" xml:space="preserve">
        <f xml:space="preserve">Table_246[[#This Row],[Valor da 
venda]]-Table_246[[#This Row],[Valor gasto]]</f>
        <v>0</v>
      </c>
    </row>
    <row r="512" xml:space="preserve">
      <c r="L512" xml:space="preserve">
        <f xml:space="preserve">Table_246[[#This Row],[Valor da 
venda]]-Table_246[[#This Row],[Valor gasto]]</f>
        <v>0</v>
      </c>
    </row>
    <row r="513" xml:space="preserve">
      <c r="L513" xml:space="preserve">
        <f xml:space="preserve">Table_246[[#This Row],[Valor da 
venda]]-Table_246[[#This Row],[Valor gasto]]</f>
        <v>0</v>
      </c>
    </row>
    <row r="514" xml:space="preserve">
      <c r="L514" xml:space="preserve">
        <f xml:space="preserve">Table_246[[#This Row],[Valor da 
venda]]-Table_246[[#This Row],[Valor gasto]]</f>
        <v>0</v>
      </c>
    </row>
    <row r="515" xml:space="preserve">
      <c r="L515" xml:space="preserve">
        <f xml:space="preserve">Table_246[[#This Row],[Valor da 
venda]]-Table_246[[#This Row],[Valor gasto]]</f>
        <v>0</v>
      </c>
    </row>
    <row r="516" xml:space="preserve">
      <c r="L516" xml:space="preserve">
        <f xml:space="preserve">Table_246[[#This Row],[Valor da 
venda]]-Table_246[[#This Row],[Valor gasto]]</f>
        <v>0</v>
      </c>
    </row>
    <row r="517" xml:space="preserve">
      <c r="L517" xml:space="preserve">
        <f xml:space="preserve">Table_246[[#This Row],[Valor da 
venda]]-Table_246[[#This Row],[Valor gasto]]</f>
        <v>0</v>
      </c>
    </row>
    <row r="518" xml:space="preserve">
      <c r="L518" xml:space="preserve">
        <f xml:space="preserve">Table_246[[#This Row],[Valor da 
venda]]-Table_246[[#This Row],[Valor gasto]]</f>
        <v>0</v>
      </c>
    </row>
    <row r="519" xml:space="preserve">
      <c r="L519" xml:space="preserve">
        <f xml:space="preserve">Table_246[[#This Row],[Valor da 
venda]]-Table_246[[#This Row],[Valor gasto]]</f>
        <v>0</v>
      </c>
    </row>
    <row r="520" xml:space="preserve">
      <c r="L520" xml:space="preserve">
        <f xml:space="preserve">Table_246[[#This Row],[Valor da 
venda]]-Table_246[[#This Row],[Valor gasto]]</f>
        <v>0</v>
      </c>
    </row>
    <row r="521" xml:space="preserve">
      <c r="L521" xml:space="preserve">
        <f xml:space="preserve">Table_246[[#This Row],[Valor da 
venda]]-Table_246[[#This Row],[Valor gasto]]</f>
        <v>0</v>
      </c>
    </row>
    <row r="522" xml:space="preserve">
      <c r="L522" xml:space="preserve">
        <f xml:space="preserve">Table_246[[#This Row],[Valor da 
venda]]-Table_246[[#This Row],[Valor gasto]]</f>
        <v>0</v>
      </c>
    </row>
    <row r="523" xml:space="preserve">
      <c r="L523" xml:space="preserve">
        <f xml:space="preserve">Table_246[[#This Row],[Valor da 
venda]]-Table_246[[#This Row],[Valor gasto]]</f>
        <v>0</v>
      </c>
    </row>
    <row r="524" xml:space="preserve">
      <c r="L524" xml:space="preserve">
        <f xml:space="preserve">Table_246[[#This Row],[Valor da 
venda]]-Table_246[[#This Row],[Valor gasto]]</f>
        <v>0</v>
      </c>
    </row>
    <row r="525" xml:space="preserve">
      <c r="L525" xml:space="preserve">
        <f xml:space="preserve">Table_246[[#This Row],[Valor da 
venda]]-Table_246[[#This Row],[Valor gasto]]</f>
        <v>0</v>
      </c>
    </row>
    <row r="526" xml:space="preserve">
      <c r="L526" xml:space="preserve">
        <f xml:space="preserve">Table_246[[#This Row],[Valor da 
venda]]-Table_246[[#This Row],[Valor gasto]]</f>
        <v>0</v>
      </c>
    </row>
    <row r="527" xml:space="preserve">
      <c r="L527" xml:space="preserve">
        <f xml:space="preserve">Table_246[[#This Row],[Valor da 
venda]]-Table_246[[#This Row],[Valor gasto]]</f>
        <v>0</v>
      </c>
    </row>
    <row r="528" xml:space="preserve">
      <c r="L528" xml:space="preserve">
        <f xml:space="preserve">Table_246[[#This Row],[Valor da 
venda]]-Table_246[[#This Row],[Valor gasto]]</f>
        <v>0</v>
      </c>
    </row>
    <row r="529" xml:space="preserve">
      <c r="L529" xml:space="preserve">
        <f xml:space="preserve">Table_246[[#This Row],[Valor da 
venda]]-Table_246[[#This Row],[Valor gasto]]</f>
        <v>0</v>
      </c>
    </row>
    <row r="530" xml:space="preserve">
      <c r="L530" xml:space="preserve">
        <f xml:space="preserve">Table_246[[#This Row],[Valor da 
venda]]-Table_246[[#This Row],[Valor gasto]]</f>
        <v>0</v>
      </c>
    </row>
    <row r="531" xml:space="preserve">
      <c r="L531" xml:space="preserve">
        <f xml:space="preserve">Table_246[[#This Row],[Valor da 
venda]]-Table_246[[#This Row],[Valor gasto]]</f>
        <v>0</v>
      </c>
    </row>
    <row r="532" xml:space="preserve">
      <c r="L532" xml:space="preserve">
        <f xml:space="preserve">Table_246[[#This Row],[Valor da 
venda]]-Table_246[[#This Row],[Valor gasto]]</f>
        <v>0</v>
      </c>
    </row>
    <row r="533" xml:space="preserve">
      <c r="L533" xml:space="preserve">
        <f xml:space="preserve">Table_246[[#This Row],[Valor da 
venda]]-Table_246[[#This Row],[Valor gasto]]</f>
        <v>0</v>
      </c>
    </row>
    <row r="534" xml:space="preserve">
      <c r="L534" xml:space="preserve">
        <f xml:space="preserve">Table_246[[#This Row],[Valor da 
venda]]-Table_246[[#This Row],[Valor gasto]]</f>
        <v>0</v>
      </c>
    </row>
    <row r="535" xml:space="preserve">
      <c r="L535" xml:space="preserve">
        <f xml:space="preserve">Table_246[[#This Row],[Valor da 
venda]]-Table_246[[#This Row],[Valor gasto]]</f>
        <v>0</v>
      </c>
    </row>
    <row r="536" xml:space="preserve">
      <c r="L536" xml:space="preserve">
        <f xml:space="preserve">Table_246[[#This Row],[Valor da 
venda]]-Table_246[[#This Row],[Valor gasto]]</f>
        <v>0</v>
      </c>
    </row>
    <row r="537" xml:space="preserve">
      <c r="L537" xml:space="preserve">
        <f xml:space="preserve">Table_246[[#This Row],[Valor da 
venda]]-Table_246[[#This Row],[Valor gasto]]</f>
        <v>0</v>
      </c>
    </row>
    <row r="538" xml:space="preserve">
      <c r="L538" xml:space="preserve">
        <f xml:space="preserve">Table_246[[#This Row],[Valor da 
venda]]-Table_246[[#This Row],[Valor gasto]]</f>
        <v>0</v>
      </c>
    </row>
    <row r="539" xml:space="preserve">
      <c r="L539" xml:space="preserve">
        <f xml:space="preserve">Table_246[[#This Row],[Valor da 
venda]]-Table_246[[#This Row],[Valor gasto]]</f>
        <v>0</v>
      </c>
    </row>
    <row r="540" xml:space="preserve">
      <c r="L540" xml:space="preserve">
        <f xml:space="preserve">Table_246[[#This Row],[Valor da 
venda]]-Table_246[[#This Row],[Valor gasto]]</f>
        <v>0</v>
      </c>
    </row>
    <row r="541" xml:space="preserve">
      <c r="L541" xml:space="preserve">
        <f xml:space="preserve">Table_246[[#This Row],[Valor da 
venda]]-Table_246[[#This Row],[Valor gasto]]</f>
        <v>0</v>
      </c>
    </row>
    <row r="542" xml:space="preserve">
      <c r="L542" xml:space="preserve">
        <f xml:space="preserve">Table_246[[#This Row],[Valor da 
venda]]-Table_246[[#This Row],[Valor gasto]]</f>
        <v>0</v>
      </c>
    </row>
    <row r="543" xml:space="preserve">
      <c r="L543" xml:space="preserve">
        <f xml:space="preserve">Table_246[[#This Row],[Valor da 
venda]]-Table_246[[#This Row],[Valor gasto]]</f>
        <v>0</v>
      </c>
    </row>
    <row r="544" xml:space="preserve">
      <c r="L544" xml:space="preserve">
        <f xml:space="preserve">Table_246[[#This Row],[Valor da 
venda]]-Table_246[[#This Row],[Valor gasto]]</f>
        <v>0</v>
      </c>
    </row>
    <row r="545" xml:space="preserve">
      <c r="L545" xml:space="preserve">
        <f xml:space="preserve">Table_246[[#This Row],[Valor da 
venda]]-Table_246[[#This Row],[Valor gasto]]</f>
        <v>0</v>
      </c>
    </row>
    <row r="546" xml:space="preserve">
      <c r="L546" xml:space="preserve">
        <f xml:space="preserve">Table_246[[#This Row],[Valor da 
venda]]-Table_246[[#This Row],[Valor gasto]]</f>
        <v>0</v>
      </c>
    </row>
    <row r="547" xml:space="preserve">
      <c r="L547" xml:space="preserve">
        <f xml:space="preserve">Table_246[[#This Row],[Valor da 
venda]]-Table_246[[#This Row],[Valor gasto]]</f>
        <v>0</v>
      </c>
    </row>
    <row r="548" xml:space="preserve">
      <c r="L548" xml:space="preserve">
        <f xml:space="preserve">Table_246[[#This Row],[Valor da 
venda]]-Table_246[[#This Row],[Valor gasto]]</f>
        <v>0</v>
      </c>
    </row>
    <row r="549" xml:space="preserve">
      <c r="L549" xml:space="preserve">
        <f xml:space="preserve">Table_246[[#This Row],[Valor da 
venda]]-Table_246[[#This Row],[Valor gasto]]</f>
        <v>0</v>
      </c>
    </row>
    <row r="550" xml:space="preserve">
      <c r="L550" xml:space="preserve">
        <f xml:space="preserve">Table_246[[#This Row],[Valor da 
venda]]-Table_246[[#This Row],[Valor gasto]]</f>
        <v>0</v>
      </c>
    </row>
    <row r="551" xml:space="preserve">
      <c r="L551" xml:space="preserve">
        <f xml:space="preserve">Table_246[[#This Row],[Valor da 
venda]]-Table_246[[#This Row],[Valor gasto]]</f>
        <v>0</v>
      </c>
    </row>
    <row r="552" xml:space="preserve">
      <c r="L552" xml:space="preserve">
        <f xml:space="preserve">Table_246[[#This Row],[Valor da 
venda]]-Table_246[[#This Row],[Valor gasto]]</f>
        <v>0</v>
      </c>
    </row>
    <row r="553" xml:space="preserve">
      <c r="L553" xml:space="preserve">
        <f xml:space="preserve">Table_246[[#This Row],[Valor da 
venda]]-Table_246[[#This Row],[Valor gasto]]</f>
        <v>0</v>
      </c>
    </row>
    <row r="554" xml:space="preserve">
      <c r="L554" xml:space="preserve">
        <f xml:space="preserve">Table_246[[#This Row],[Valor da 
venda]]-Table_246[[#This Row],[Valor gasto]]</f>
        <v>0</v>
      </c>
    </row>
    <row r="555" xml:space="preserve">
      <c r="L555" xml:space="preserve">
        <f xml:space="preserve">Table_246[[#This Row],[Valor da 
venda]]-Table_246[[#This Row],[Valor gasto]]</f>
        <v>0</v>
      </c>
    </row>
    <row r="556" xml:space="preserve">
      <c r="L556" xml:space="preserve">
        <f xml:space="preserve">Table_246[[#This Row],[Valor da 
venda]]-Table_246[[#This Row],[Valor gasto]]</f>
        <v>0</v>
      </c>
    </row>
    <row r="557" xml:space="preserve">
      <c r="L557" xml:space="preserve">
        <f xml:space="preserve">Table_246[[#This Row],[Valor da 
venda]]-Table_246[[#This Row],[Valor gasto]]</f>
        <v>0</v>
      </c>
    </row>
    <row r="558" xml:space="preserve">
      <c r="L558" xml:space="preserve">
        <f xml:space="preserve">Table_246[[#This Row],[Valor da 
venda]]-Table_246[[#This Row],[Valor gasto]]</f>
        <v>0</v>
      </c>
    </row>
    <row r="559" xml:space="preserve">
      <c r="L559" xml:space="preserve">
        <f xml:space="preserve">Table_246[[#This Row],[Valor da 
venda]]-Table_246[[#This Row],[Valor gasto]]</f>
        <v>0</v>
      </c>
    </row>
    <row r="560" xml:space="preserve">
      <c r="L560" xml:space="preserve">
        <f xml:space="preserve">Table_246[[#This Row],[Valor da 
venda]]-Table_246[[#This Row],[Valor gasto]]</f>
        <v>0</v>
      </c>
    </row>
    <row r="561" xml:space="preserve">
      <c r="L561" xml:space="preserve">
        <f xml:space="preserve">Table_246[[#This Row],[Valor da 
venda]]-Table_246[[#This Row],[Valor gasto]]</f>
        <v>0</v>
      </c>
    </row>
    <row r="562" xml:space="preserve">
      <c r="L562" xml:space="preserve">
        <f xml:space="preserve">Table_246[[#This Row],[Valor da 
venda]]-Table_246[[#This Row],[Valor gasto]]</f>
        <v>0</v>
      </c>
    </row>
    <row r="563" xml:space="preserve">
      <c r="L563" xml:space="preserve">
        <f xml:space="preserve">Table_246[[#This Row],[Valor da 
venda]]-Table_246[[#This Row],[Valor gasto]]</f>
        <v>0</v>
      </c>
    </row>
    <row r="564" xml:space="preserve">
      <c r="L564" xml:space="preserve">
        <f xml:space="preserve">Table_246[[#This Row],[Valor da 
venda]]-Table_246[[#This Row],[Valor gasto]]</f>
        <v>0</v>
      </c>
    </row>
    <row r="565" xml:space="preserve">
      <c r="L565" xml:space="preserve">
        <f xml:space="preserve">Table_246[[#This Row],[Valor da 
venda]]-Table_246[[#This Row],[Valor gasto]]</f>
        <v>0</v>
      </c>
    </row>
    <row r="566" xml:space="preserve">
      <c r="L566" xml:space="preserve">
        <f xml:space="preserve">Table_246[[#This Row],[Valor da 
venda]]-Table_246[[#This Row],[Valor gasto]]</f>
        <v>0</v>
      </c>
    </row>
    <row r="567" xml:space="preserve">
      <c r="L567" xml:space="preserve">
        <f xml:space="preserve">Table_246[[#This Row],[Valor da 
venda]]-Table_246[[#This Row],[Valor gasto]]</f>
        <v>0</v>
      </c>
    </row>
    <row r="568" xml:space="preserve">
      <c r="L568" xml:space="preserve">
        <f xml:space="preserve">Table_246[[#This Row],[Valor da 
venda]]-Table_246[[#This Row],[Valor gasto]]</f>
        <v>0</v>
      </c>
    </row>
    <row r="569" xml:space="preserve">
      <c r="L569" xml:space="preserve">
        <f xml:space="preserve">Table_246[[#This Row],[Valor da 
venda]]-Table_246[[#This Row],[Valor gasto]]</f>
        <v>0</v>
      </c>
    </row>
    <row r="570" xml:space="preserve">
      <c r="L570" xml:space="preserve">
        <f xml:space="preserve">Table_246[[#This Row],[Valor da 
venda]]-Table_246[[#This Row],[Valor gasto]]</f>
        <v>0</v>
      </c>
    </row>
    <row r="571" xml:space="preserve">
      <c r="L571" xml:space="preserve">
        <f xml:space="preserve">Table_246[[#This Row],[Valor da 
venda]]-Table_246[[#This Row],[Valor gasto]]</f>
        <v>0</v>
      </c>
    </row>
    <row r="572" xml:space="preserve">
      <c r="L572" xml:space="preserve">
        <f xml:space="preserve">Table_246[[#This Row],[Valor da 
venda]]-Table_246[[#This Row],[Valor gasto]]</f>
        <v>0</v>
      </c>
    </row>
    <row r="573" xml:space="preserve">
      <c r="L573" xml:space="preserve">
        <f xml:space="preserve">Table_246[[#This Row],[Valor da 
venda]]-Table_246[[#This Row],[Valor gasto]]</f>
        <v>0</v>
      </c>
    </row>
    <row r="574" xml:space="preserve">
      <c r="L574" xml:space="preserve">
        <f xml:space="preserve">Table_246[[#This Row],[Valor da 
venda]]-Table_246[[#This Row],[Valor gasto]]</f>
        <v>0</v>
      </c>
    </row>
    <row r="575" xml:space="preserve">
      <c r="L575" xml:space="preserve">
        <f xml:space="preserve">Table_246[[#This Row],[Valor da 
venda]]-Table_246[[#This Row],[Valor gasto]]</f>
        <v>0</v>
      </c>
    </row>
    <row r="576" xml:space="preserve">
      <c r="L576" xml:space="preserve">
        <f xml:space="preserve">Table_246[[#This Row],[Valor da 
venda]]-Table_246[[#This Row],[Valor gasto]]</f>
        <v>0</v>
      </c>
    </row>
    <row r="577" xml:space="preserve">
      <c r="L577" xml:space="preserve">
        <f xml:space="preserve">Table_246[[#This Row],[Valor da 
venda]]-Table_246[[#This Row],[Valor gasto]]</f>
        <v>0</v>
      </c>
    </row>
    <row r="578" xml:space="preserve">
      <c r="L578" xml:space="preserve">
        <f xml:space="preserve">Table_246[[#This Row],[Valor da 
venda]]-Table_246[[#This Row],[Valor gasto]]</f>
        <v>0</v>
      </c>
    </row>
    <row r="579" xml:space="preserve">
      <c r="L579" xml:space="preserve">
        <f xml:space="preserve">Table_246[[#This Row],[Valor da 
venda]]-Table_246[[#This Row],[Valor gasto]]</f>
        <v>0</v>
      </c>
    </row>
    <row r="580" xml:space="preserve">
      <c r="L580" xml:space="preserve">
        <f xml:space="preserve">Table_246[[#This Row],[Valor da 
venda]]-Table_246[[#This Row],[Valor gasto]]</f>
        <v>0</v>
      </c>
    </row>
    <row r="581" xml:space="preserve">
      <c r="L581" xml:space="preserve">
        <f xml:space="preserve">Table_246[[#This Row],[Valor da 
venda]]-Table_246[[#This Row],[Valor gasto]]</f>
        <v>0</v>
      </c>
    </row>
    <row r="582" xml:space="preserve">
      <c r="L582" xml:space="preserve">
        <f xml:space="preserve">Table_246[[#This Row],[Valor da 
venda]]-Table_246[[#This Row],[Valor gasto]]</f>
        <v>0</v>
      </c>
    </row>
    <row r="583" xml:space="preserve">
      <c r="L583" xml:space="preserve">
        <f xml:space="preserve">Table_246[[#This Row],[Valor da 
venda]]-Table_246[[#This Row],[Valor gasto]]</f>
        <v>0</v>
      </c>
    </row>
    <row r="584" xml:space="preserve">
      <c r="L584" xml:space="preserve">
        <f xml:space="preserve">Table_246[[#This Row],[Valor da 
venda]]-Table_246[[#This Row],[Valor gasto]]</f>
        <v>0</v>
      </c>
    </row>
    <row r="585" xml:space="preserve">
      <c r="L585" xml:space="preserve">
        <f xml:space="preserve">Table_246[[#This Row],[Valor da 
venda]]-Table_246[[#This Row],[Valor gasto]]</f>
        <v>0</v>
      </c>
    </row>
    <row r="586" xml:space="preserve">
      <c r="L586" xml:space="preserve">
        <f xml:space="preserve">Table_246[[#This Row],[Valor da 
venda]]-Table_246[[#This Row],[Valor gasto]]</f>
        <v>0</v>
      </c>
    </row>
    <row r="587" xml:space="preserve">
      <c r="L587" xml:space="preserve">
        <f xml:space="preserve">Table_246[[#This Row],[Valor da 
venda]]-Table_246[[#This Row],[Valor gasto]]</f>
        <v>0</v>
      </c>
    </row>
    <row r="588" xml:space="preserve">
      <c r="L588" xml:space="preserve">
        <f xml:space="preserve">Table_246[[#This Row],[Valor da 
venda]]-Table_246[[#This Row],[Valor gasto]]</f>
        <v>0</v>
      </c>
    </row>
    <row r="589" xml:space="preserve">
      <c r="L589" xml:space="preserve">
        <f xml:space="preserve">Table_246[[#This Row],[Valor da 
venda]]-Table_246[[#This Row],[Valor gasto]]</f>
        <v>0</v>
      </c>
    </row>
    <row r="590" xml:space="preserve">
      <c r="L590" xml:space="preserve">
        <f xml:space="preserve">Table_246[[#This Row],[Valor da 
venda]]-Table_246[[#This Row],[Valor gasto]]</f>
        <v>0</v>
      </c>
    </row>
    <row r="591" xml:space="preserve">
      <c r="L591" xml:space="preserve">
        <f xml:space="preserve">Table_246[[#This Row],[Valor da 
venda]]-Table_246[[#This Row],[Valor gasto]]</f>
        <v>0</v>
      </c>
    </row>
    <row r="592" xml:space="preserve">
      <c r="L592" xml:space="preserve">
        <f xml:space="preserve">Table_246[[#This Row],[Valor da 
venda]]-Table_246[[#This Row],[Valor gasto]]</f>
        <v>0</v>
      </c>
    </row>
    <row r="593" xml:space="preserve">
      <c r="L593" xml:space="preserve">
        <f xml:space="preserve">Table_246[[#This Row],[Valor da 
venda]]-Table_246[[#This Row],[Valor gasto]]</f>
        <v>0</v>
      </c>
    </row>
    <row r="594" xml:space="preserve">
      <c r="L594" xml:space="preserve">
        <f xml:space="preserve">Table_246[[#This Row],[Valor da 
venda]]-Table_246[[#This Row],[Valor gasto]]</f>
        <v>0</v>
      </c>
    </row>
    <row r="595" xml:space="preserve">
      <c r="L595" xml:space="preserve">
        <f xml:space="preserve">Table_246[[#This Row],[Valor da 
venda]]-Table_246[[#This Row],[Valor gasto]]</f>
        <v>0</v>
      </c>
    </row>
    <row r="596" xml:space="preserve">
      <c r="L596" xml:space="preserve">
        <f xml:space="preserve">Table_246[[#This Row],[Valor da 
venda]]-Table_246[[#This Row],[Valor gasto]]</f>
        <v>0</v>
      </c>
    </row>
    <row r="597" xml:space="preserve">
      <c r="L597" xml:space="preserve">
        <f xml:space="preserve">Table_246[[#This Row],[Valor da 
venda]]-Table_246[[#This Row],[Valor gasto]]</f>
        <v>0</v>
      </c>
    </row>
    <row r="598" xml:space="preserve">
      <c r="L598" xml:space="preserve">
        <f xml:space="preserve">Table_246[[#This Row],[Valor da 
venda]]-Table_246[[#This Row],[Valor gasto]]</f>
        <v>0</v>
      </c>
    </row>
    <row r="599" xml:space="preserve">
      <c r="L599" xml:space="preserve">
        <f xml:space="preserve">Table_246[[#This Row],[Valor da 
venda]]-Table_246[[#This Row],[Valor gasto]]</f>
        <v>0</v>
      </c>
    </row>
    <row r="600" xml:space="preserve">
      <c r="L600" xml:space="preserve">
        <f xml:space="preserve">Table_246[[#This Row],[Valor da 
venda]]-Table_246[[#This Row],[Valor gasto]]</f>
        <v>0</v>
      </c>
    </row>
    <row r="601" xml:space="preserve">
      <c r="L601" xml:space="preserve">
        <f xml:space="preserve">Table_246[[#This Row],[Valor da 
venda]]-Table_246[[#This Row],[Valor gasto]]</f>
        <v>0</v>
      </c>
    </row>
    <row r="602" xml:space="preserve">
      <c r="L602" xml:space="preserve">
        <f xml:space="preserve">Table_246[[#This Row],[Valor da 
venda]]-Table_246[[#This Row],[Valor gasto]]</f>
        <v>0</v>
      </c>
    </row>
    <row r="603" xml:space="preserve">
      <c r="L603" xml:space="preserve">
        <f xml:space="preserve">Table_246[[#This Row],[Valor da 
venda]]-Table_246[[#This Row],[Valor gasto]]</f>
        <v>0</v>
      </c>
    </row>
    <row r="604" xml:space="preserve">
      <c r="L604" xml:space="preserve">
        <f xml:space="preserve">Table_246[[#This Row],[Valor da 
venda]]-Table_246[[#This Row],[Valor gasto]]</f>
        <v>0</v>
      </c>
    </row>
    <row r="605" xml:space="preserve">
      <c r="L605" xml:space="preserve">
        <f xml:space="preserve">Table_246[[#This Row],[Valor da 
venda]]-Table_246[[#This Row],[Valor gasto]]</f>
        <v>0</v>
      </c>
    </row>
    <row r="606" xml:space="preserve">
      <c r="L606" xml:space="preserve">
        <f xml:space="preserve">Table_246[[#This Row],[Valor da 
venda]]-Table_246[[#This Row],[Valor gasto]]</f>
        <v>0</v>
      </c>
    </row>
    <row r="607" xml:space="preserve">
      <c r="L607" xml:space="preserve">
        <f xml:space="preserve">Table_246[[#This Row],[Valor da 
venda]]-Table_246[[#This Row],[Valor gasto]]</f>
        <v>0</v>
      </c>
    </row>
    <row r="608" xml:space="preserve">
      <c r="L608" xml:space="preserve">
        <f xml:space="preserve">Table_246[[#This Row],[Valor da 
venda]]-Table_246[[#This Row],[Valor gasto]]</f>
        <v>0</v>
      </c>
    </row>
    <row r="609" xml:space="preserve">
      <c r="L609" xml:space="preserve">
        <f xml:space="preserve">Table_246[[#This Row],[Valor da 
venda]]-Table_246[[#This Row],[Valor gasto]]</f>
        <v>0</v>
      </c>
    </row>
    <row r="610" xml:space="preserve">
      <c r="L610" xml:space="preserve">
        <f xml:space="preserve">Table_246[[#This Row],[Valor da 
venda]]-Table_246[[#This Row],[Valor gasto]]</f>
        <v>0</v>
      </c>
    </row>
    <row r="611" xml:space="preserve">
      <c r="L611" xml:space="preserve">
        <f xml:space="preserve">Table_246[[#This Row],[Valor da 
venda]]-Table_246[[#This Row],[Valor gasto]]</f>
        <v>0</v>
      </c>
    </row>
    <row r="612" xml:space="preserve">
      <c r="L612" xml:space="preserve">
        <f xml:space="preserve">Table_246[[#This Row],[Valor da 
venda]]-Table_246[[#This Row],[Valor gasto]]</f>
        <v>0</v>
      </c>
    </row>
    <row r="613" xml:space="preserve">
      <c r="L613" xml:space="preserve">
        <f xml:space="preserve">Table_246[[#This Row],[Valor da 
venda]]-Table_246[[#This Row],[Valor gasto]]</f>
        <v>0</v>
      </c>
    </row>
    <row r="614" xml:space="preserve">
      <c r="L614" xml:space="preserve">
        <f xml:space="preserve">Table_246[[#This Row],[Valor da 
venda]]-Table_246[[#This Row],[Valor gasto]]</f>
        <v>0</v>
      </c>
    </row>
    <row r="615" xml:space="preserve">
      <c r="L615" xml:space="preserve">
        <f xml:space="preserve">Table_246[[#This Row],[Valor da 
venda]]-Table_246[[#This Row],[Valor gasto]]</f>
        <v>0</v>
      </c>
    </row>
    <row r="616" xml:space="preserve">
      <c r="L616" xml:space="preserve">
        <f xml:space="preserve">Table_246[[#This Row],[Valor da 
venda]]-Table_246[[#This Row],[Valor gasto]]</f>
        <v>0</v>
      </c>
    </row>
    <row r="617" xml:space="preserve">
      <c r="L617" xml:space="preserve">
        <f xml:space="preserve">Table_246[[#This Row],[Valor da 
venda]]-Table_246[[#This Row],[Valor gasto]]</f>
        <v>0</v>
      </c>
    </row>
    <row r="618" xml:space="preserve">
      <c r="L618" xml:space="preserve">
        <f xml:space="preserve">Table_246[[#This Row],[Valor da 
venda]]-Table_246[[#This Row],[Valor gasto]]</f>
        <v>0</v>
      </c>
    </row>
    <row r="619" xml:space="preserve">
      <c r="L619" xml:space="preserve">
        <f xml:space="preserve">Table_246[[#This Row],[Valor da 
venda]]-Table_246[[#This Row],[Valor gasto]]</f>
        <v>0</v>
      </c>
    </row>
    <row r="620" xml:space="preserve">
      <c r="L620" xml:space="preserve">
        <f xml:space="preserve">Table_246[[#This Row],[Valor da 
venda]]-Table_246[[#This Row],[Valor gasto]]</f>
        <v>0</v>
      </c>
    </row>
    <row r="621" xml:space="preserve">
      <c r="L621" xml:space="preserve">
        <f xml:space="preserve">Table_246[[#This Row],[Valor da 
venda]]-Table_246[[#This Row],[Valor gasto]]</f>
        <v>0</v>
      </c>
    </row>
    <row r="622" xml:space="preserve">
      <c r="L622" xml:space="preserve">
        <f xml:space="preserve">Table_246[[#This Row],[Valor da 
venda]]-Table_246[[#This Row],[Valor gasto]]</f>
        <v>0</v>
      </c>
    </row>
    <row r="623" xml:space="preserve">
      <c r="L623" xml:space="preserve">
        <f xml:space="preserve">Table_246[[#This Row],[Valor da 
venda]]-Table_246[[#This Row],[Valor gasto]]</f>
        <v>0</v>
      </c>
    </row>
    <row r="624" xml:space="preserve">
      <c r="L624" xml:space="preserve">
        <f xml:space="preserve">Table_246[[#This Row],[Valor da 
venda]]-Table_246[[#This Row],[Valor gasto]]</f>
        <v>0</v>
      </c>
    </row>
    <row r="625" xml:space="preserve">
      <c r="L625" xml:space="preserve">
        <f xml:space="preserve">Table_246[[#This Row],[Valor da 
venda]]-Table_246[[#This Row],[Valor gasto]]</f>
        <v>0</v>
      </c>
    </row>
    <row r="626" xml:space="preserve">
      <c r="L626" xml:space="preserve">
        <f xml:space="preserve">Table_246[[#This Row],[Valor da 
venda]]-Table_246[[#This Row],[Valor gasto]]</f>
        <v>0</v>
      </c>
    </row>
    <row r="627" xml:space="preserve">
      <c r="L627" xml:space="preserve">
        <f xml:space="preserve">Table_246[[#This Row],[Valor da 
venda]]-Table_246[[#This Row],[Valor gasto]]</f>
        <v>0</v>
      </c>
    </row>
    <row r="628" xml:space="preserve">
      <c r="L628" xml:space="preserve">
        <f xml:space="preserve">Table_246[[#This Row],[Valor da 
venda]]-Table_246[[#This Row],[Valor gasto]]</f>
        <v>0</v>
      </c>
    </row>
    <row r="629" xml:space="preserve">
      <c r="L629" xml:space="preserve">
        <f xml:space="preserve">Table_246[[#This Row],[Valor da 
venda]]-Table_246[[#This Row],[Valor gasto]]</f>
        <v>0</v>
      </c>
    </row>
    <row r="630" xml:space="preserve">
      <c r="L630" xml:space="preserve">
        <f xml:space="preserve">Table_246[[#This Row],[Valor da 
venda]]-Table_246[[#This Row],[Valor gasto]]</f>
        <v>0</v>
      </c>
    </row>
    <row r="631" xml:space="preserve">
      <c r="L631" xml:space="preserve">
        <f xml:space="preserve">Table_246[[#This Row],[Valor da 
venda]]-Table_246[[#This Row],[Valor gasto]]</f>
        <v>0</v>
      </c>
    </row>
    <row r="632" xml:space="preserve">
      <c r="L632" xml:space="preserve">
        <f xml:space="preserve">Table_246[[#This Row],[Valor da 
venda]]-Table_246[[#This Row],[Valor gasto]]</f>
        <v>0</v>
      </c>
    </row>
    <row r="633" xml:space="preserve">
      <c r="L633" xml:space="preserve">
        <f xml:space="preserve">Table_246[[#This Row],[Valor da 
venda]]-Table_246[[#This Row],[Valor gasto]]</f>
        <v>0</v>
      </c>
    </row>
    <row r="634" xml:space="preserve">
      <c r="L634" xml:space="preserve">
        <f xml:space="preserve">Table_246[[#This Row],[Valor da 
venda]]-Table_246[[#This Row],[Valor gasto]]</f>
        <v>0</v>
      </c>
    </row>
    <row r="635" xml:space="preserve">
      <c r="L635" xml:space="preserve">
        <f xml:space="preserve">Table_246[[#This Row],[Valor da 
venda]]-Table_246[[#This Row],[Valor gasto]]</f>
        <v>0</v>
      </c>
    </row>
    <row r="636" xml:space="preserve">
      <c r="L636" xml:space="preserve">
        <f xml:space="preserve">Table_246[[#This Row],[Valor da 
venda]]-Table_246[[#This Row],[Valor gasto]]</f>
        <v>0</v>
      </c>
    </row>
    <row r="637" xml:space="preserve">
      <c r="L637" xml:space="preserve">
        <f xml:space="preserve">Table_246[[#This Row],[Valor da 
venda]]-Table_246[[#This Row],[Valor gasto]]</f>
        <v>0</v>
      </c>
    </row>
    <row r="638" xml:space="preserve">
      <c r="L638" xml:space="preserve">
        <f xml:space="preserve">Table_246[[#This Row],[Valor da 
venda]]-Table_246[[#This Row],[Valor gasto]]</f>
        <v>0</v>
      </c>
    </row>
    <row r="639" xml:space="preserve">
      <c r="L639" xml:space="preserve">
        <f xml:space="preserve">Table_246[[#This Row],[Valor da 
venda]]-Table_246[[#This Row],[Valor gasto]]</f>
        <v>0</v>
      </c>
    </row>
    <row r="640" xml:space="preserve">
      <c r="L640" xml:space="preserve">
        <f xml:space="preserve">Table_246[[#This Row],[Valor da 
venda]]-Table_246[[#This Row],[Valor gasto]]</f>
        <v>0</v>
      </c>
    </row>
    <row r="641" xml:space="preserve">
      <c r="L641" xml:space="preserve">
        <f xml:space="preserve">Table_246[[#This Row],[Valor da 
venda]]-Table_246[[#This Row],[Valor gasto]]</f>
        <v>0</v>
      </c>
    </row>
    <row r="642" xml:space="preserve">
      <c r="L642" xml:space="preserve">
        <f xml:space="preserve">Table_246[[#This Row],[Valor da 
venda]]-Table_246[[#This Row],[Valor gasto]]</f>
        <v>0</v>
      </c>
    </row>
    <row r="643" xml:space="preserve">
      <c r="L643" xml:space="preserve">
        <f xml:space="preserve">Table_246[[#This Row],[Valor da 
venda]]-Table_246[[#This Row],[Valor gasto]]</f>
        <v>0</v>
      </c>
    </row>
    <row r="644" xml:space="preserve">
      <c r="L644" xml:space="preserve">
        <f xml:space="preserve">Table_246[[#This Row],[Valor da 
venda]]-Table_246[[#This Row],[Valor gasto]]</f>
        <v>0</v>
      </c>
    </row>
    <row r="645" xml:space="preserve">
      <c r="L645" xml:space="preserve">
        <f xml:space="preserve">Table_246[[#This Row],[Valor da 
venda]]-Table_246[[#This Row],[Valor gasto]]</f>
        <v>0</v>
      </c>
    </row>
    <row r="646" xml:space="preserve">
      <c r="L646" xml:space="preserve">
        <f xml:space="preserve">Table_246[[#This Row],[Valor da 
venda]]-Table_246[[#This Row],[Valor gasto]]</f>
        <v>0</v>
      </c>
    </row>
    <row r="647" xml:space="preserve">
      <c r="L647" xml:space="preserve">
        <f xml:space="preserve">Table_246[[#This Row],[Valor da 
venda]]-Table_246[[#This Row],[Valor gasto]]</f>
        <v>0</v>
      </c>
    </row>
    <row r="648" xml:space="preserve">
      <c r="L648" xml:space="preserve">
        <f xml:space="preserve">Table_246[[#This Row],[Valor da 
venda]]-Table_246[[#This Row],[Valor gasto]]</f>
        <v>0</v>
      </c>
    </row>
    <row r="649" xml:space="preserve">
      <c r="L649" xml:space="preserve">
        <f xml:space="preserve">Table_246[[#This Row],[Valor da 
venda]]-Table_246[[#This Row],[Valor gasto]]</f>
        <v>0</v>
      </c>
    </row>
    <row r="650" xml:space="preserve">
      <c r="L650" xml:space="preserve">
        <f xml:space="preserve">Table_246[[#This Row],[Valor da 
venda]]-Table_246[[#This Row],[Valor gasto]]</f>
        <v>0</v>
      </c>
    </row>
    <row r="651" xml:space="preserve">
      <c r="L651" xml:space="preserve">
        <f xml:space="preserve">Table_246[[#This Row],[Valor da 
venda]]-Table_246[[#This Row],[Valor gasto]]</f>
        <v>0</v>
      </c>
    </row>
    <row r="652" xml:space="preserve">
      <c r="L652" xml:space="preserve">
        <f xml:space="preserve">Table_246[[#This Row],[Valor da 
venda]]-Table_246[[#This Row],[Valor gasto]]</f>
        <v>0</v>
      </c>
    </row>
    <row r="653" xml:space="preserve">
      <c r="L653" xml:space="preserve">
        <f xml:space="preserve">Table_246[[#This Row],[Valor da 
venda]]-Table_246[[#This Row],[Valor gasto]]</f>
        <v>0</v>
      </c>
    </row>
    <row r="654" xml:space="preserve">
      <c r="L654" xml:space="preserve">
        <f xml:space="preserve">Table_246[[#This Row],[Valor da 
venda]]-Table_246[[#This Row],[Valor gasto]]</f>
        <v>0</v>
      </c>
    </row>
    <row r="655" xml:space="preserve">
      <c r="L655" xml:space="preserve">
        <f xml:space="preserve">Table_246[[#This Row],[Valor da 
venda]]-Table_246[[#This Row],[Valor gasto]]</f>
        <v>0</v>
      </c>
    </row>
    <row r="656" xml:space="preserve">
      <c r="L656" xml:space="preserve">
        <f xml:space="preserve">Table_246[[#This Row],[Valor da 
venda]]-Table_246[[#This Row],[Valor gasto]]</f>
        <v>0</v>
      </c>
    </row>
    <row r="657" xml:space="preserve">
      <c r="L657" xml:space="preserve">
        <f xml:space="preserve">Table_246[[#This Row],[Valor da 
venda]]-Table_246[[#This Row],[Valor gasto]]</f>
        <v>0</v>
      </c>
    </row>
    <row r="658" xml:space="preserve">
      <c r="L658" xml:space="preserve">
        <f xml:space="preserve">Table_246[[#This Row],[Valor da 
venda]]-Table_246[[#This Row],[Valor gasto]]</f>
        <v>0</v>
      </c>
    </row>
    <row r="659" xml:space="preserve">
      <c r="L659" xml:space="preserve">
        <f xml:space="preserve">Table_246[[#This Row],[Valor da 
venda]]-Table_246[[#This Row],[Valor gasto]]</f>
        <v>0</v>
      </c>
    </row>
    <row r="660" xml:space="preserve">
      <c r="L660" xml:space="preserve">
        <f xml:space="preserve">Table_246[[#This Row],[Valor da 
venda]]-Table_246[[#This Row],[Valor gasto]]</f>
        <v>0</v>
      </c>
    </row>
    <row r="661" xml:space="preserve">
      <c r="L661" xml:space="preserve">
        <f xml:space="preserve">Table_246[[#This Row],[Valor da 
venda]]-Table_246[[#This Row],[Valor gasto]]</f>
        <v>0</v>
      </c>
    </row>
    <row r="662" xml:space="preserve">
      <c r="L662" xml:space="preserve">
        <f xml:space="preserve">Table_246[[#This Row],[Valor da 
venda]]-Table_246[[#This Row],[Valor gasto]]</f>
        <v>0</v>
      </c>
    </row>
    <row r="663" xml:space="preserve">
      <c r="L663" xml:space="preserve">
        <f xml:space="preserve">Table_246[[#This Row],[Valor da 
venda]]-Table_246[[#This Row],[Valor gasto]]</f>
        <v>0</v>
      </c>
    </row>
    <row r="664" xml:space="preserve">
      <c r="L664" xml:space="preserve">
        <f xml:space="preserve">Table_246[[#This Row],[Valor da 
venda]]-Table_246[[#This Row],[Valor gasto]]</f>
        <v>0</v>
      </c>
    </row>
    <row r="665" xml:space="preserve">
      <c r="L665" xml:space="preserve">
        <f xml:space="preserve">Table_246[[#This Row],[Valor da 
venda]]-Table_246[[#This Row],[Valor gasto]]</f>
        <v>0</v>
      </c>
    </row>
    <row r="666" xml:space="preserve">
      <c r="L666" xml:space="preserve">
        <f xml:space="preserve">Table_246[[#This Row],[Valor da 
venda]]-Table_246[[#This Row],[Valor gasto]]</f>
        <v>0</v>
      </c>
    </row>
    <row r="667" xml:space="preserve">
      <c r="L667" xml:space="preserve">
        <f xml:space="preserve">Table_246[[#This Row],[Valor da 
venda]]-Table_246[[#This Row],[Valor gasto]]</f>
        <v>0</v>
      </c>
    </row>
    <row r="668" xml:space="preserve">
      <c r="L668" xml:space="preserve">
        <f xml:space="preserve">Table_246[[#This Row],[Valor da 
venda]]-Table_246[[#This Row],[Valor gasto]]</f>
        <v>0</v>
      </c>
    </row>
    <row r="669" xml:space="preserve">
      <c r="L669" xml:space="preserve">
        <f xml:space="preserve">Table_246[[#This Row],[Valor da 
venda]]-Table_246[[#This Row],[Valor gasto]]</f>
        <v>0</v>
      </c>
    </row>
    <row r="670" xml:space="preserve">
      <c r="L670" xml:space="preserve">
        <f xml:space="preserve">Table_246[[#This Row],[Valor da 
venda]]-Table_246[[#This Row],[Valor gasto]]</f>
        <v>0</v>
      </c>
    </row>
    <row r="671" xml:space="preserve">
      <c r="L671" xml:space="preserve">
        <f xml:space="preserve">Table_246[[#This Row],[Valor da 
venda]]-Table_246[[#This Row],[Valor gasto]]</f>
        <v>0</v>
      </c>
    </row>
    <row r="672" xml:space="preserve">
      <c r="L672" xml:space="preserve">
        <f xml:space="preserve">Table_246[[#This Row],[Valor da 
venda]]-Table_246[[#This Row],[Valor gasto]]</f>
        <v>0</v>
      </c>
    </row>
    <row r="673" xml:space="preserve">
      <c r="L673" xml:space="preserve">
        <f xml:space="preserve">Table_246[[#This Row],[Valor da 
venda]]-Table_246[[#This Row],[Valor gasto]]</f>
        <v>0</v>
      </c>
    </row>
    <row r="674" xml:space="preserve">
      <c r="L674" xml:space="preserve">
        <f xml:space="preserve">Table_246[[#This Row],[Valor da 
venda]]-Table_246[[#This Row],[Valor gasto]]</f>
        <v>0</v>
      </c>
    </row>
    <row r="675" xml:space="preserve">
      <c r="L675" xml:space="preserve">
        <f xml:space="preserve">Table_246[[#This Row],[Valor da 
venda]]-Table_246[[#This Row],[Valor gasto]]</f>
        <v>0</v>
      </c>
    </row>
    <row r="676" xml:space="preserve">
      <c r="L676" xml:space="preserve">
        <f xml:space="preserve">Table_246[[#This Row],[Valor da 
venda]]-Table_246[[#This Row],[Valor gasto]]</f>
        <v>0</v>
      </c>
    </row>
    <row r="677" xml:space="preserve">
      <c r="L677" xml:space="preserve">
        <f xml:space="preserve">Table_246[[#This Row],[Valor da 
venda]]-Table_246[[#This Row],[Valor gasto]]</f>
        <v>0</v>
      </c>
    </row>
    <row r="678" xml:space="preserve">
      <c r="L678" xml:space="preserve">
        <f xml:space="preserve">Table_246[[#This Row],[Valor da 
venda]]-Table_246[[#This Row],[Valor gasto]]</f>
        <v>0</v>
      </c>
    </row>
    <row r="679" xml:space="preserve">
      <c r="L679" xml:space="preserve">
        <f xml:space="preserve">Table_246[[#This Row],[Valor da 
venda]]-Table_246[[#This Row],[Valor gasto]]</f>
        <v>0</v>
      </c>
    </row>
    <row r="680" xml:space="preserve">
      <c r="L680" xml:space="preserve">
        <f xml:space="preserve">Table_246[[#This Row],[Valor da 
venda]]-Table_246[[#This Row],[Valor gasto]]</f>
        <v>0</v>
      </c>
    </row>
    <row r="681" xml:space="preserve">
      <c r="L681" xml:space="preserve">
        <f xml:space="preserve">Table_246[[#This Row],[Valor da 
venda]]-Table_246[[#This Row],[Valor gasto]]</f>
        <v>0</v>
      </c>
    </row>
    <row r="682" xml:space="preserve">
      <c r="L682" xml:space="preserve">
        <f xml:space="preserve">Table_246[[#This Row],[Valor da 
venda]]-Table_246[[#This Row],[Valor gasto]]</f>
        <v>0</v>
      </c>
    </row>
    <row r="683" xml:space="preserve">
      <c r="L683" xml:space="preserve">
        <f xml:space="preserve">Table_246[[#This Row],[Valor da 
venda]]-Table_246[[#This Row],[Valor gasto]]</f>
        <v>0</v>
      </c>
    </row>
    <row r="684" xml:space="preserve">
      <c r="L684" xml:space="preserve">
        <f xml:space="preserve">Table_246[[#This Row],[Valor da 
venda]]-Table_246[[#This Row],[Valor gasto]]</f>
        <v>0</v>
      </c>
    </row>
    <row r="685" xml:space="preserve">
      <c r="L685" xml:space="preserve">
        <f xml:space="preserve">Table_246[[#This Row],[Valor da 
venda]]-Table_246[[#This Row],[Valor gasto]]</f>
        <v>0</v>
      </c>
    </row>
    <row r="686" xml:space="preserve">
      <c r="L686" xml:space="preserve">
        <f xml:space="preserve">Table_246[[#This Row],[Valor da 
venda]]-Table_246[[#This Row],[Valor gasto]]</f>
        <v>0</v>
      </c>
    </row>
    <row r="687" xml:space="preserve">
      <c r="L687" xml:space="preserve">
        <f xml:space="preserve">Table_246[[#This Row],[Valor da 
venda]]-Table_246[[#This Row],[Valor gasto]]</f>
        <v>0</v>
      </c>
    </row>
    <row r="688" xml:space="preserve">
      <c r="L688" xml:space="preserve">
        <f xml:space="preserve">Table_246[[#This Row],[Valor da 
venda]]-Table_246[[#This Row],[Valor gasto]]</f>
        <v>0</v>
      </c>
    </row>
    <row r="689" xml:space="preserve">
      <c r="L689" xml:space="preserve">
        <f xml:space="preserve">Table_246[[#This Row],[Valor da 
venda]]-Table_246[[#This Row],[Valor gasto]]</f>
        <v>0</v>
      </c>
    </row>
    <row r="690" xml:space="preserve">
      <c r="L690" xml:space="preserve">
        <f xml:space="preserve">Table_246[[#This Row],[Valor da 
venda]]-Table_246[[#This Row],[Valor gasto]]</f>
        <v>0</v>
      </c>
    </row>
    <row r="691" xml:space="preserve">
      <c r="L691" xml:space="preserve">
        <f xml:space="preserve">Table_246[[#This Row],[Valor da 
venda]]-Table_246[[#This Row],[Valor gasto]]</f>
        <v>0</v>
      </c>
    </row>
    <row r="692" xml:space="preserve">
      <c r="L692" xml:space="preserve">
        <f xml:space="preserve">Table_246[[#This Row],[Valor da 
venda]]-Table_246[[#This Row],[Valor gasto]]</f>
        <v>0</v>
      </c>
    </row>
    <row r="693" xml:space="preserve">
      <c r="L693" xml:space="preserve">
        <f xml:space="preserve">Table_246[[#This Row],[Valor da 
venda]]-Table_246[[#This Row],[Valor gasto]]</f>
        <v>0</v>
      </c>
    </row>
    <row r="694" xml:space="preserve">
      <c r="L694" xml:space="preserve">
        <f xml:space="preserve">Table_246[[#This Row],[Valor da 
venda]]-Table_246[[#This Row],[Valor gasto]]</f>
        <v>0</v>
      </c>
    </row>
    <row r="695" xml:space="preserve">
      <c r="L695" xml:space="preserve">
        <f xml:space="preserve">Table_246[[#This Row],[Valor da 
venda]]-Table_246[[#This Row],[Valor gasto]]</f>
        <v>0</v>
      </c>
    </row>
    <row r="696" xml:space="preserve">
      <c r="L696" xml:space="preserve">
        <f xml:space="preserve">Table_246[[#This Row],[Valor da 
venda]]-Table_246[[#This Row],[Valor gasto]]</f>
        <v>0</v>
      </c>
    </row>
    <row r="697" xml:space="preserve">
      <c r="L697" xml:space="preserve">
        <f xml:space="preserve">Table_246[[#This Row],[Valor da 
venda]]-Table_246[[#This Row],[Valor gasto]]</f>
        <v>0</v>
      </c>
    </row>
    <row r="698" xml:space="preserve">
      <c r="L698" xml:space="preserve">
        <f xml:space="preserve">Table_246[[#This Row],[Valor da 
venda]]-Table_246[[#This Row],[Valor gasto]]</f>
        <v>0</v>
      </c>
    </row>
    <row r="699" xml:space="preserve">
      <c r="L699" xml:space="preserve">
        <f xml:space="preserve">Table_246[[#This Row],[Valor da 
venda]]-Table_246[[#This Row],[Valor gasto]]</f>
        <v>0</v>
      </c>
    </row>
    <row r="700" xml:space="preserve">
      <c r="L700" xml:space="preserve">
        <f xml:space="preserve">Table_246[[#This Row],[Valor da 
venda]]-Table_246[[#This Row],[Valor gasto]]</f>
        <v>0</v>
      </c>
    </row>
    <row r="701" xml:space="preserve">
      <c r="L701" xml:space="preserve">
        <f xml:space="preserve">Table_246[[#This Row],[Valor da 
venda]]-Table_246[[#This Row],[Valor gasto]]</f>
        <v>0</v>
      </c>
    </row>
    <row r="702" xml:space="preserve">
      <c r="L702" xml:space="preserve">
        <f xml:space="preserve">Table_246[[#This Row],[Valor da 
venda]]-Table_246[[#This Row],[Valor gasto]]</f>
        <v>0</v>
      </c>
    </row>
    <row r="703" xml:space="preserve">
      <c r="L703" xml:space="preserve">
        <f xml:space="preserve">Table_246[[#This Row],[Valor da 
venda]]-Table_246[[#This Row],[Valor gasto]]</f>
        <v>0</v>
      </c>
    </row>
    <row r="704" xml:space="preserve">
      <c r="L704" xml:space="preserve">
        <f xml:space="preserve">Table_246[[#This Row],[Valor da 
venda]]-Table_246[[#This Row],[Valor gasto]]</f>
        <v>0</v>
      </c>
    </row>
    <row r="705" xml:space="preserve">
      <c r="L705" xml:space="preserve">
        <f xml:space="preserve">Table_246[[#This Row],[Valor da 
venda]]-Table_246[[#This Row],[Valor gasto]]</f>
        <v>0</v>
      </c>
    </row>
    <row r="706" xml:space="preserve">
      <c r="L706" xml:space="preserve">
        <f xml:space="preserve">Table_246[[#This Row],[Valor da 
venda]]-Table_246[[#This Row],[Valor gasto]]</f>
        <v>0</v>
      </c>
    </row>
    <row r="707" xml:space="preserve">
      <c r="L707" xml:space="preserve">
        <f xml:space="preserve">Table_246[[#This Row],[Valor da 
venda]]-Table_246[[#This Row],[Valor gasto]]</f>
        <v>0</v>
      </c>
    </row>
    <row r="708" xml:space="preserve">
      <c r="L708" xml:space="preserve">
        <f xml:space="preserve">Table_246[[#This Row],[Valor da 
venda]]-Table_246[[#This Row],[Valor gasto]]</f>
        <v>0</v>
      </c>
    </row>
    <row r="709" xml:space="preserve">
      <c r="L709" xml:space="preserve">
        <f xml:space="preserve">Table_246[[#This Row],[Valor da 
venda]]-Table_246[[#This Row],[Valor gasto]]</f>
        <v>0</v>
      </c>
    </row>
    <row r="710" xml:space="preserve">
      <c r="L710" xml:space="preserve">
        <f xml:space="preserve">Table_246[[#This Row],[Valor da 
venda]]-Table_246[[#This Row],[Valor gasto]]</f>
        <v>0</v>
      </c>
    </row>
    <row r="711" xml:space="preserve">
      <c r="L711" xml:space="preserve">
        <f xml:space="preserve">Table_246[[#This Row],[Valor da 
venda]]-Table_246[[#This Row],[Valor gasto]]</f>
        <v>0</v>
      </c>
    </row>
    <row r="712" xml:space="preserve">
      <c r="L712" xml:space="preserve">
        <f xml:space="preserve">Table_246[[#This Row],[Valor da 
venda]]-Table_246[[#This Row],[Valor gasto]]</f>
        <v>0</v>
      </c>
    </row>
    <row r="713" xml:space="preserve">
      <c r="L713" xml:space="preserve">
        <f xml:space="preserve">Table_246[[#This Row],[Valor da 
venda]]-Table_246[[#This Row],[Valor gasto]]</f>
        <v>0</v>
      </c>
    </row>
    <row r="714" xml:space="preserve">
      <c r="L714" xml:space="preserve">
        <f xml:space="preserve">Table_246[[#This Row],[Valor da 
venda]]-Table_246[[#This Row],[Valor gasto]]</f>
        <v>0</v>
      </c>
    </row>
    <row r="715" xml:space="preserve">
      <c r="L715" xml:space="preserve">
        <f xml:space="preserve">Table_246[[#This Row],[Valor da 
venda]]-Table_246[[#This Row],[Valor gasto]]</f>
        <v>0</v>
      </c>
    </row>
    <row r="716" xml:space="preserve">
      <c r="L716" xml:space="preserve">
        <f xml:space="preserve">Table_246[[#This Row],[Valor da 
venda]]-Table_246[[#This Row],[Valor gasto]]</f>
        <v>0</v>
      </c>
    </row>
    <row r="717" xml:space="preserve">
      <c r="L717" xml:space="preserve">
        <f xml:space="preserve">Table_246[[#This Row],[Valor da 
venda]]-Table_246[[#This Row],[Valor gasto]]</f>
        <v>0</v>
      </c>
    </row>
    <row r="718" xml:space="preserve">
      <c r="L718" xml:space="preserve">
        <f xml:space="preserve">Table_246[[#This Row],[Valor da 
venda]]-Table_246[[#This Row],[Valor gasto]]</f>
        <v>0</v>
      </c>
    </row>
    <row r="719" xml:space="preserve">
      <c r="L719" xml:space="preserve">
        <f xml:space="preserve">Table_246[[#This Row],[Valor da 
venda]]-Table_246[[#This Row],[Valor gasto]]</f>
        <v>0</v>
      </c>
    </row>
    <row r="720" xml:space="preserve">
      <c r="L720" xml:space="preserve">
        <f xml:space="preserve">Table_246[[#This Row],[Valor da 
venda]]-Table_246[[#This Row],[Valor gasto]]</f>
        <v>0</v>
      </c>
    </row>
    <row r="721" xml:space="preserve">
      <c r="L721" xml:space="preserve">
        <f xml:space="preserve">Table_246[[#This Row],[Valor da 
venda]]-Table_246[[#This Row],[Valor gasto]]</f>
        <v>0</v>
      </c>
    </row>
    <row r="722" xml:space="preserve">
      <c r="L722" xml:space="preserve">
        <f xml:space="preserve">Table_246[[#This Row],[Valor da 
venda]]-Table_246[[#This Row],[Valor gasto]]</f>
        <v>0</v>
      </c>
    </row>
    <row r="723" xml:space="preserve">
      <c r="L723" xml:space="preserve">
        <f xml:space="preserve">Table_246[[#This Row],[Valor da 
venda]]-Table_246[[#This Row],[Valor gasto]]</f>
        <v>0</v>
      </c>
    </row>
    <row r="724" xml:space="preserve">
      <c r="L724" xml:space="preserve">
        <f xml:space="preserve">Table_246[[#This Row],[Valor da 
venda]]-Table_246[[#This Row],[Valor gasto]]</f>
        <v>0</v>
      </c>
    </row>
    <row r="725" xml:space="preserve">
      <c r="L725" xml:space="preserve">
        <f xml:space="preserve">Table_246[[#This Row],[Valor da 
venda]]-Table_246[[#This Row],[Valor gasto]]</f>
        <v>0</v>
      </c>
    </row>
    <row r="726" xml:space="preserve">
      <c r="L726" xml:space="preserve">
        <f xml:space="preserve">Table_246[[#This Row],[Valor da 
venda]]-Table_246[[#This Row],[Valor gasto]]</f>
        <v>0</v>
      </c>
    </row>
    <row r="727" xml:space="preserve">
      <c r="L727" xml:space="preserve">
        <f xml:space="preserve">Table_246[[#This Row],[Valor da 
venda]]-Table_246[[#This Row],[Valor gasto]]</f>
        <v>0</v>
      </c>
    </row>
    <row r="728" xml:space="preserve">
      <c r="L728" xml:space="preserve">
        <f xml:space="preserve">Table_246[[#This Row],[Valor da 
venda]]-Table_246[[#This Row],[Valor gasto]]</f>
        <v>0</v>
      </c>
    </row>
    <row r="729" xml:space="preserve">
      <c r="L729" xml:space="preserve">
        <f xml:space="preserve">Table_246[[#This Row],[Valor da 
venda]]-Table_246[[#This Row],[Valor gasto]]</f>
        <v>0</v>
      </c>
    </row>
    <row r="730" xml:space="preserve">
      <c r="L730" xml:space="preserve">
        <f xml:space="preserve">Table_246[[#This Row],[Valor da 
venda]]-Table_246[[#This Row],[Valor gasto]]</f>
        <v>0</v>
      </c>
    </row>
    <row r="731" xml:space="preserve">
      <c r="L731" xml:space="preserve">
        <f xml:space="preserve">Table_246[[#This Row],[Valor da 
venda]]-Table_246[[#This Row],[Valor gasto]]</f>
        <v>0</v>
      </c>
    </row>
    <row r="732" xml:space="preserve">
      <c r="L732" xml:space="preserve">
        <f xml:space="preserve">Table_246[[#This Row],[Valor da 
venda]]-Table_246[[#This Row],[Valor gasto]]</f>
        <v>0</v>
      </c>
    </row>
    <row r="733" xml:space="preserve">
      <c r="L733" xml:space="preserve">
        <f xml:space="preserve">Table_246[[#This Row],[Valor da 
venda]]-Table_246[[#This Row],[Valor gasto]]</f>
        <v>0</v>
      </c>
    </row>
    <row r="734" xml:space="preserve">
      <c r="L734" xml:space="preserve">
        <f xml:space="preserve">Table_246[[#This Row],[Valor da 
venda]]-Table_246[[#This Row],[Valor gasto]]</f>
        <v>0</v>
      </c>
    </row>
    <row r="735" xml:space="preserve">
      <c r="L735" xml:space="preserve">
        <f xml:space="preserve">Table_246[[#This Row],[Valor da 
venda]]-Table_246[[#This Row],[Valor gasto]]</f>
        <v>0</v>
      </c>
    </row>
    <row r="736" xml:space="preserve">
      <c r="L736" xml:space="preserve">
        <f xml:space="preserve">Table_246[[#This Row],[Valor da 
venda]]-Table_246[[#This Row],[Valor gasto]]</f>
        <v>0</v>
      </c>
    </row>
    <row r="737" xml:space="preserve">
      <c r="L737" xml:space="preserve">
        <f xml:space="preserve">Table_246[[#This Row],[Valor da 
venda]]-Table_246[[#This Row],[Valor gasto]]</f>
        <v>0</v>
      </c>
    </row>
    <row r="738" xml:space="preserve">
      <c r="L738" xml:space="preserve">
        <f xml:space="preserve">Table_246[[#This Row],[Valor da 
venda]]-Table_246[[#This Row],[Valor gasto]]</f>
        <v>0</v>
      </c>
    </row>
    <row r="739" xml:space="preserve">
      <c r="L739" xml:space="preserve">
        <f xml:space="preserve">Table_246[[#This Row],[Valor da 
venda]]-Table_246[[#This Row],[Valor gasto]]</f>
        <v>0</v>
      </c>
    </row>
    <row r="740" xml:space="preserve">
      <c r="L740" xml:space="preserve">
        <f xml:space="preserve">Table_246[[#This Row],[Valor da 
venda]]-Table_246[[#This Row],[Valor gasto]]</f>
        <v>0</v>
      </c>
    </row>
    <row r="741" xml:space="preserve">
      <c r="L741" xml:space="preserve">
        <f xml:space="preserve">Table_246[[#This Row],[Valor da 
venda]]-Table_246[[#This Row],[Valor gasto]]</f>
        <v>0</v>
      </c>
    </row>
    <row r="742" xml:space="preserve">
      <c r="L742" xml:space="preserve">
        <f xml:space="preserve">Table_246[[#This Row],[Valor da 
venda]]-Table_246[[#This Row],[Valor gasto]]</f>
        <v>0</v>
      </c>
    </row>
    <row r="743" xml:space="preserve">
      <c r="L743" xml:space="preserve">
        <f xml:space="preserve">Table_246[[#This Row],[Valor da 
venda]]-Table_246[[#This Row],[Valor gasto]]</f>
        <v>0</v>
      </c>
    </row>
    <row r="744" xml:space="preserve">
      <c r="L744" xml:space="preserve">
        <f xml:space="preserve">Table_246[[#This Row],[Valor da 
venda]]-Table_246[[#This Row],[Valor gasto]]</f>
        <v>0</v>
      </c>
    </row>
    <row r="745" xml:space="preserve">
      <c r="L745" xml:space="preserve">
        <f xml:space="preserve">Table_246[[#This Row],[Valor da 
venda]]-Table_246[[#This Row],[Valor gasto]]</f>
        <v>0</v>
      </c>
    </row>
    <row r="746" xml:space="preserve">
      <c r="L746" xml:space="preserve">
        <f xml:space="preserve">Table_246[[#This Row],[Valor da 
venda]]-Table_246[[#This Row],[Valor gasto]]</f>
        <v>0</v>
      </c>
    </row>
    <row r="747" xml:space="preserve">
      <c r="L747" xml:space="preserve">
        <f xml:space="preserve">Table_246[[#This Row],[Valor da 
venda]]-Table_246[[#This Row],[Valor gasto]]</f>
        <v>0</v>
      </c>
    </row>
    <row r="748" xml:space="preserve">
      <c r="L748" xml:space="preserve">
        <f xml:space="preserve">Table_246[[#This Row],[Valor da 
venda]]-Table_246[[#This Row],[Valor gasto]]</f>
        <v>0</v>
      </c>
    </row>
    <row r="749" xml:space="preserve">
      <c r="L749" xml:space="preserve">
        <f xml:space="preserve">Table_246[[#This Row],[Valor da 
venda]]-Table_246[[#This Row],[Valor gasto]]</f>
        <v>0</v>
      </c>
    </row>
    <row r="750" xml:space="preserve">
      <c r="L750" xml:space="preserve">
        <f xml:space="preserve">Table_246[[#This Row],[Valor da 
venda]]-Table_246[[#This Row],[Valor gasto]]</f>
        <v>0</v>
      </c>
    </row>
    <row r="751" xml:space="preserve">
      <c r="L751" xml:space="preserve">
        <f xml:space="preserve">Table_246[[#This Row],[Valor da 
venda]]-Table_246[[#This Row],[Valor gasto]]</f>
        <v>0</v>
      </c>
    </row>
    <row r="752" xml:space="preserve">
      <c r="L752" xml:space="preserve">
        <f xml:space="preserve">Table_246[[#This Row],[Valor da 
venda]]-Table_246[[#This Row],[Valor gasto]]</f>
        <v>0</v>
      </c>
    </row>
    <row r="753" xml:space="preserve">
      <c r="L753" xml:space="preserve">
        <f xml:space="preserve">Table_246[[#This Row],[Valor da 
venda]]-Table_246[[#This Row],[Valor gasto]]</f>
        <v>0</v>
      </c>
    </row>
    <row r="754" xml:space="preserve">
      <c r="L754" xml:space="preserve">
        <f xml:space="preserve">Table_246[[#This Row],[Valor da 
venda]]-Table_246[[#This Row],[Valor gasto]]</f>
        <v>0</v>
      </c>
    </row>
    <row r="755" xml:space="preserve">
      <c r="L755" xml:space="preserve">
        <f xml:space="preserve">Table_246[[#This Row],[Valor da 
venda]]-Table_246[[#This Row],[Valor gasto]]</f>
        <v>0</v>
      </c>
    </row>
    <row r="756" xml:space="preserve">
      <c r="L756" xml:space="preserve">
        <f xml:space="preserve">Table_246[[#This Row],[Valor da 
venda]]-Table_246[[#This Row],[Valor gasto]]</f>
        <v>0</v>
      </c>
    </row>
    <row r="757" xml:space="preserve">
      <c r="L757" xml:space="preserve">
        <f xml:space="preserve">Table_246[[#This Row],[Valor da 
venda]]-Table_246[[#This Row],[Valor gasto]]</f>
        <v>0</v>
      </c>
    </row>
    <row r="758" xml:space="preserve">
      <c r="L758" xml:space="preserve">
        <f xml:space="preserve">Table_246[[#This Row],[Valor da 
venda]]-Table_246[[#This Row],[Valor gasto]]</f>
        <v>0</v>
      </c>
    </row>
    <row r="759" xml:space="preserve">
      <c r="L759" xml:space="preserve">
        <f xml:space="preserve">Table_246[[#This Row],[Valor da 
venda]]-Table_246[[#This Row],[Valor gasto]]</f>
        <v>0</v>
      </c>
    </row>
    <row r="760" xml:space="preserve">
      <c r="L760" xml:space="preserve">
        <f xml:space="preserve">Table_246[[#This Row],[Valor da 
venda]]-Table_246[[#This Row],[Valor gasto]]</f>
        <v>0</v>
      </c>
    </row>
    <row r="761" xml:space="preserve">
      <c r="L761" xml:space="preserve">
        <f xml:space="preserve">Table_246[[#This Row],[Valor da 
venda]]-Table_246[[#This Row],[Valor gasto]]</f>
        <v>0</v>
      </c>
    </row>
    <row r="762" xml:space="preserve">
      <c r="L762" xml:space="preserve">
        <f xml:space="preserve">Table_246[[#This Row],[Valor da 
venda]]-Table_246[[#This Row],[Valor gasto]]</f>
        <v>0</v>
      </c>
    </row>
    <row r="763" xml:space="preserve">
      <c r="L763" xml:space="preserve">
        <f xml:space="preserve">Table_246[[#This Row],[Valor da 
venda]]-Table_246[[#This Row],[Valor gasto]]</f>
        <v>0</v>
      </c>
    </row>
    <row r="764" xml:space="preserve">
      <c r="L764" xml:space="preserve">
        <f xml:space="preserve">Table_246[[#This Row],[Valor da 
venda]]-Table_246[[#This Row],[Valor gasto]]</f>
        <v>0</v>
      </c>
    </row>
    <row r="765" xml:space="preserve">
      <c r="L765" xml:space="preserve">
        <f xml:space="preserve">Table_246[[#This Row],[Valor da 
venda]]-Table_246[[#This Row],[Valor gasto]]</f>
        <v>0</v>
      </c>
    </row>
    <row r="766" xml:space="preserve">
      <c r="L766" xml:space="preserve">
        <f xml:space="preserve">Table_246[[#This Row],[Valor da 
venda]]-Table_246[[#This Row],[Valor gasto]]</f>
        <v>0</v>
      </c>
    </row>
    <row r="767" xml:space="preserve">
      <c r="L767" xml:space="preserve">
        <f xml:space="preserve">Table_246[[#This Row],[Valor da 
venda]]-Table_246[[#This Row],[Valor gasto]]</f>
        <v>0</v>
      </c>
    </row>
    <row r="768" xml:space="preserve">
      <c r="L768" xml:space="preserve">
        <f xml:space="preserve">Table_246[[#This Row],[Valor da 
venda]]-Table_246[[#This Row],[Valor gasto]]</f>
        <v>0</v>
      </c>
    </row>
    <row r="769" xml:space="preserve">
      <c r="L769" xml:space="preserve">
        <f xml:space="preserve">Table_246[[#This Row],[Valor da 
venda]]-Table_246[[#This Row],[Valor gasto]]</f>
        <v>0</v>
      </c>
    </row>
    <row r="770" xml:space="preserve">
      <c r="L770" xml:space="preserve">
        <f xml:space="preserve">Table_246[[#This Row],[Valor da 
venda]]-Table_246[[#This Row],[Valor gasto]]</f>
        <v>0</v>
      </c>
    </row>
    <row r="771" xml:space="preserve">
      <c r="L771" xml:space="preserve">
        <f xml:space="preserve">Table_246[[#This Row],[Valor da 
venda]]-Table_246[[#This Row],[Valor gasto]]</f>
        <v>0</v>
      </c>
    </row>
    <row r="772" xml:space="preserve">
      <c r="L772" xml:space="preserve">
        <f xml:space="preserve">Table_246[[#This Row],[Valor da 
venda]]-Table_246[[#This Row],[Valor gasto]]</f>
        <v>0</v>
      </c>
    </row>
    <row r="773" xml:space="preserve">
      <c r="L773" xml:space="preserve">
        <f xml:space="preserve">Table_246[[#This Row],[Valor da 
venda]]-Table_246[[#This Row],[Valor gasto]]</f>
        <v>0</v>
      </c>
    </row>
    <row r="774" xml:space="preserve">
      <c r="L774" xml:space="preserve">
        <f xml:space="preserve">Table_246[[#This Row],[Valor da 
venda]]-Table_246[[#This Row],[Valor gasto]]</f>
        <v>0</v>
      </c>
    </row>
    <row r="775" xml:space="preserve">
      <c r="L775" xml:space="preserve">
        <f xml:space="preserve">Table_246[[#This Row],[Valor da 
venda]]-Table_246[[#This Row],[Valor gasto]]</f>
        <v>0</v>
      </c>
    </row>
    <row r="776" xml:space="preserve">
      <c r="L776" xml:space="preserve">
        <f xml:space="preserve">Table_246[[#This Row],[Valor da 
venda]]-Table_246[[#This Row],[Valor gasto]]</f>
        <v>0</v>
      </c>
    </row>
    <row r="777" xml:space="preserve">
      <c r="L777" xml:space="preserve">
        <f xml:space="preserve">Table_246[[#This Row],[Valor da 
venda]]-Table_246[[#This Row],[Valor gasto]]</f>
        <v>0</v>
      </c>
    </row>
    <row r="778" xml:space="preserve">
      <c r="L778" xml:space="preserve">
        <f xml:space="preserve">Table_246[[#This Row],[Valor da 
venda]]-Table_246[[#This Row],[Valor gasto]]</f>
        <v>0</v>
      </c>
    </row>
    <row r="779" xml:space="preserve">
      <c r="L779" xml:space="preserve">
        <f xml:space="preserve">Table_246[[#This Row],[Valor da 
venda]]-Table_246[[#This Row],[Valor gasto]]</f>
        <v>0</v>
      </c>
    </row>
    <row r="780" xml:space="preserve">
      <c r="L780" xml:space="preserve">
        <f xml:space="preserve">Table_246[[#This Row],[Valor da 
venda]]-Table_246[[#This Row],[Valor gasto]]</f>
        <v>0</v>
      </c>
    </row>
    <row r="781" xml:space="preserve">
      <c r="L781" xml:space="preserve">
        <f xml:space="preserve">Table_246[[#This Row],[Valor da 
venda]]-Table_246[[#This Row],[Valor gasto]]</f>
        <v>0</v>
      </c>
    </row>
    <row r="782" xml:space="preserve">
      <c r="L782" xml:space="preserve">
        <f xml:space="preserve">Table_246[[#This Row],[Valor da 
venda]]-Table_246[[#This Row],[Valor gasto]]</f>
        <v>0</v>
      </c>
    </row>
    <row r="783" xml:space="preserve">
      <c r="L783" xml:space="preserve">
        <f xml:space="preserve">Table_246[[#This Row],[Valor da 
venda]]-Table_246[[#This Row],[Valor gasto]]</f>
        <v>0</v>
      </c>
    </row>
    <row r="784" xml:space="preserve">
      <c r="L784" xml:space="preserve">
        <f xml:space="preserve">Table_246[[#This Row],[Valor da 
venda]]-Table_246[[#This Row],[Valor gasto]]</f>
        <v>0</v>
      </c>
    </row>
    <row r="785" xml:space="preserve">
      <c r="L785" xml:space="preserve">
        <f xml:space="preserve">Table_246[[#This Row],[Valor da 
venda]]-Table_246[[#This Row],[Valor gasto]]</f>
        <v>0</v>
      </c>
    </row>
    <row r="786" xml:space="preserve">
      <c r="L786" xml:space="preserve">
        <f xml:space="preserve">Table_246[[#This Row],[Valor da 
venda]]-Table_246[[#This Row],[Valor gasto]]</f>
        <v>0</v>
      </c>
    </row>
    <row r="787" xml:space="preserve">
      <c r="L787" xml:space="preserve">
        <f xml:space="preserve">Table_246[[#This Row],[Valor da 
venda]]-Table_246[[#This Row],[Valor gasto]]</f>
        <v>0</v>
      </c>
    </row>
    <row r="788" xml:space="preserve">
      <c r="L788" xml:space="preserve">
        <f xml:space="preserve">Table_246[[#This Row],[Valor da 
venda]]-Table_246[[#This Row],[Valor gasto]]</f>
        <v>0</v>
      </c>
    </row>
    <row r="789" xml:space="preserve">
      <c r="L789" xml:space="preserve">
        <f xml:space="preserve">Table_246[[#This Row],[Valor da 
venda]]-Table_246[[#This Row],[Valor gasto]]</f>
        <v>0</v>
      </c>
    </row>
    <row r="790" xml:space="preserve">
      <c r="L790" xml:space="preserve">
        <f xml:space="preserve">Table_246[[#This Row],[Valor da 
venda]]-Table_246[[#This Row],[Valor gasto]]</f>
        <v>0</v>
      </c>
    </row>
    <row r="791" xml:space="preserve">
      <c r="L791" xml:space="preserve">
        <f xml:space="preserve">Table_246[[#This Row],[Valor da 
venda]]-Table_246[[#This Row],[Valor gasto]]</f>
        <v>0</v>
      </c>
    </row>
    <row r="792" xml:space="preserve">
      <c r="L792" xml:space="preserve">
        <f xml:space="preserve">Table_246[[#This Row],[Valor da 
venda]]-Table_246[[#This Row],[Valor gasto]]</f>
        <v>0</v>
      </c>
    </row>
    <row r="793" xml:space="preserve">
      <c r="L793" xml:space="preserve">
        <f xml:space="preserve">Table_246[[#This Row],[Valor da 
venda]]-Table_246[[#This Row],[Valor gasto]]</f>
        <v>0</v>
      </c>
    </row>
    <row r="794" xml:space="preserve">
      <c r="L794" xml:space="preserve">
        <f xml:space="preserve">Table_246[[#This Row],[Valor da 
venda]]-Table_246[[#This Row],[Valor gasto]]</f>
        <v>0</v>
      </c>
    </row>
    <row r="795" xml:space="preserve">
      <c r="L795" xml:space="preserve">
        <f xml:space="preserve">Table_246[[#This Row],[Valor da 
venda]]-Table_246[[#This Row],[Valor gasto]]</f>
        <v>0</v>
      </c>
    </row>
    <row r="796" xml:space="preserve">
      <c r="L796" xml:space="preserve">
        <f xml:space="preserve">Table_246[[#This Row],[Valor da 
venda]]-Table_246[[#This Row],[Valor gasto]]</f>
        <v>0</v>
      </c>
    </row>
    <row r="797" xml:space="preserve">
      <c r="L797" xml:space="preserve">
        <f xml:space="preserve">Table_246[[#This Row],[Valor da 
venda]]-Table_246[[#This Row],[Valor gasto]]</f>
        <v>0</v>
      </c>
    </row>
    <row r="798" xml:space="preserve">
      <c r="L798" xml:space="preserve">
        <f xml:space="preserve">Table_246[[#This Row],[Valor da 
venda]]-Table_246[[#This Row],[Valor gasto]]</f>
        <v>0</v>
      </c>
    </row>
    <row r="799" xml:space="preserve">
      <c r="L799" xml:space="preserve">
        <f xml:space="preserve">Table_246[[#This Row],[Valor da 
venda]]-Table_246[[#This Row],[Valor gasto]]</f>
        <v>0</v>
      </c>
    </row>
    <row r="800" xml:space="preserve">
      <c r="L800" xml:space="preserve">
        <f xml:space="preserve">Table_246[[#This Row],[Valor da 
venda]]-Table_246[[#This Row],[Valor gasto]]</f>
        <v>0</v>
      </c>
    </row>
    <row r="801" xml:space="preserve">
      <c r="L801" xml:space="preserve">
        <f xml:space="preserve">Table_246[[#This Row],[Valor da 
venda]]-Table_246[[#This Row],[Valor gasto]]</f>
        <v>0</v>
      </c>
    </row>
    <row r="802" xml:space="preserve">
      <c r="L802" xml:space="preserve">
        <f xml:space="preserve">Table_246[[#This Row],[Valor da 
venda]]-Table_246[[#This Row],[Valor gasto]]</f>
        <v>0</v>
      </c>
    </row>
    <row r="803" xml:space="preserve">
      <c r="L803" xml:space="preserve">
        <f xml:space="preserve">Table_246[[#This Row],[Valor da 
venda]]-Table_246[[#This Row],[Valor gasto]]</f>
        <v>0</v>
      </c>
    </row>
    <row r="804" xml:space="preserve">
      <c r="L804" xml:space="preserve">
        <f xml:space="preserve">Table_246[[#This Row],[Valor da 
venda]]-Table_246[[#This Row],[Valor gasto]]</f>
        <v>0</v>
      </c>
    </row>
    <row r="805" xml:space="preserve">
      <c r="L805" xml:space="preserve">
        <f xml:space="preserve">Table_246[[#This Row],[Valor da 
venda]]-Table_246[[#This Row],[Valor gasto]]</f>
        <v>0</v>
      </c>
    </row>
    <row r="806" xml:space="preserve">
      <c r="L806" xml:space="preserve">
        <f xml:space="preserve">Table_246[[#This Row],[Valor da 
venda]]-Table_246[[#This Row],[Valor gasto]]</f>
        <v>0</v>
      </c>
    </row>
    <row r="807" xml:space="preserve">
      <c r="L807" xml:space="preserve">
        <f xml:space="preserve">Table_246[[#This Row],[Valor da 
venda]]-Table_246[[#This Row],[Valor gasto]]</f>
        <v>0</v>
      </c>
    </row>
    <row r="808" xml:space="preserve">
      <c r="L808" xml:space="preserve">
        <f xml:space="preserve">Table_246[[#This Row],[Valor da 
venda]]-Table_246[[#This Row],[Valor gasto]]</f>
        <v>0</v>
      </c>
    </row>
    <row r="809" xml:space="preserve">
      <c r="L809" xml:space="preserve">
        <f xml:space="preserve">Table_246[[#This Row],[Valor da 
venda]]-Table_246[[#This Row],[Valor gasto]]</f>
        <v>0</v>
      </c>
    </row>
    <row r="810" xml:space="preserve">
      <c r="L810" xml:space="preserve">
        <f xml:space="preserve">Table_246[[#This Row],[Valor da 
venda]]-Table_246[[#This Row],[Valor gasto]]</f>
        <v>0</v>
      </c>
    </row>
    <row r="811" xml:space="preserve">
      <c r="L811" xml:space="preserve">
        <f xml:space="preserve">Table_246[[#This Row],[Valor da 
venda]]-Table_246[[#This Row],[Valor gasto]]</f>
        <v>0</v>
      </c>
    </row>
    <row r="812" xml:space="preserve">
      <c r="L812" xml:space="preserve">
        <f xml:space="preserve">Table_246[[#This Row],[Valor da 
venda]]-Table_246[[#This Row],[Valor gasto]]</f>
        <v>0</v>
      </c>
    </row>
    <row r="813" xml:space="preserve">
      <c r="L813" xml:space="preserve">
        <f xml:space="preserve">Table_246[[#This Row],[Valor da 
venda]]-Table_246[[#This Row],[Valor gasto]]</f>
        <v>0</v>
      </c>
    </row>
    <row r="814" xml:space="preserve">
      <c r="L814" xml:space="preserve">
        <f xml:space="preserve">Table_246[[#This Row],[Valor da 
venda]]-Table_246[[#This Row],[Valor gasto]]</f>
        <v>0</v>
      </c>
    </row>
    <row r="815" xml:space="preserve">
      <c r="L815" xml:space="preserve">
        <f xml:space="preserve">Table_246[[#This Row],[Valor da 
venda]]-Table_246[[#This Row],[Valor gasto]]</f>
        <v>0</v>
      </c>
    </row>
    <row r="816" xml:space="preserve">
      <c r="L816" xml:space="preserve">
        <f xml:space="preserve">Table_246[[#This Row],[Valor da 
venda]]-Table_246[[#This Row],[Valor gasto]]</f>
        <v>0</v>
      </c>
    </row>
    <row r="817" xml:space="preserve">
      <c r="L817" xml:space="preserve">
        <f xml:space="preserve">Table_246[[#This Row],[Valor da 
venda]]-Table_246[[#This Row],[Valor gasto]]</f>
        <v>0</v>
      </c>
    </row>
    <row r="818" xml:space="preserve">
      <c r="L818" xml:space="preserve">
        <f xml:space="preserve">Table_246[[#This Row],[Valor da 
venda]]-Table_246[[#This Row],[Valor gasto]]</f>
        <v>0</v>
      </c>
    </row>
    <row r="819" xml:space="preserve">
      <c r="L819" xml:space="preserve">
        <f xml:space="preserve">Table_246[[#This Row],[Valor da 
venda]]-Table_246[[#This Row],[Valor gasto]]</f>
        <v>0</v>
      </c>
    </row>
    <row r="820" xml:space="preserve">
      <c r="L820" xml:space="preserve">
        <f xml:space="preserve">Table_246[[#This Row],[Valor da 
venda]]-Table_246[[#This Row],[Valor gasto]]</f>
        <v>0</v>
      </c>
    </row>
    <row r="821" xml:space="preserve">
      <c r="L821" xml:space="preserve">
        <f xml:space="preserve">Table_246[[#This Row],[Valor da 
venda]]-Table_246[[#This Row],[Valor gasto]]</f>
        <v>0</v>
      </c>
    </row>
    <row r="822" xml:space="preserve">
      <c r="L822" xml:space="preserve">
        <f xml:space="preserve">Table_246[[#This Row],[Valor da 
venda]]-Table_246[[#This Row],[Valor gasto]]</f>
        <v>0</v>
      </c>
    </row>
    <row r="823" xml:space="preserve">
      <c r="L823" xml:space="preserve">
        <f xml:space="preserve">Table_246[[#This Row],[Valor da 
venda]]-Table_246[[#This Row],[Valor gasto]]</f>
        <v>0</v>
      </c>
    </row>
    <row r="824" xml:space="preserve">
      <c r="L824" xml:space="preserve">
        <f xml:space="preserve">Table_246[[#This Row],[Valor da 
venda]]-Table_246[[#This Row],[Valor gasto]]</f>
        <v>0</v>
      </c>
    </row>
    <row r="825" xml:space="preserve">
      <c r="L825" xml:space="preserve">
        <f xml:space="preserve">Table_246[[#This Row],[Valor da 
venda]]-Table_246[[#This Row],[Valor gasto]]</f>
        <v>0</v>
      </c>
    </row>
    <row r="826" xml:space="preserve">
      <c r="L826" xml:space="preserve">
        <f xml:space="preserve">Table_246[[#This Row],[Valor da 
venda]]-Table_246[[#This Row],[Valor gasto]]</f>
        <v>0</v>
      </c>
    </row>
    <row r="827" xml:space="preserve">
      <c r="L827" xml:space="preserve">
        <f xml:space="preserve">Table_246[[#This Row],[Valor da 
venda]]-Table_246[[#This Row],[Valor gasto]]</f>
        <v>0</v>
      </c>
    </row>
    <row r="828" xml:space="preserve">
      <c r="L828" xml:space="preserve">
        <f xml:space="preserve">Table_246[[#This Row],[Valor da 
venda]]-Table_246[[#This Row],[Valor gasto]]</f>
        <v>0</v>
      </c>
    </row>
    <row r="829" xml:space="preserve">
      <c r="L829" xml:space="preserve">
        <f xml:space="preserve">Table_246[[#This Row],[Valor da 
venda]]-Table_246[[#This Row],[Valor gasto]]</f>
        <v>0</v>
      </c>
    </row>
    <row r="830" xml:space="preserve">
      <c r="L830" xml:space="preserve">
        <f xml:space="preserve">Table_246[[#This Row],[Valor da 
venda]]-Table_246[[#This Row],[Valor gasto]]</f>
        <v>0</v>
      </c>
    </row>
    <row r="831" xml:space="preserve">
      <c r="L831" xml:space="preserve">
        <f xml:space="preserve">Table_246[[#This Row],[Valor da 
venda]]-Table_246[[#This Row],[Valor gasto]]</f>
        <v>0</v>
      </c>
    </row>
    <row r="832" xml:space="preserve">
      <c r="L832" xml:space="preserve">
        <f xml:space="preserve">Table_246[[#This Row],[Valor da 
venda]]-Table_246[[#This Row],[Valor gasto]]</f>
        <v>0</v>
      </c>
    </row>
    <row r="833" xml:space="preserve">
      <c r="L833" xml:space="preserve">
        <f xml:space="preserve">Table_246[[#This Row],[Valor da 
venda]]-Table_246[[#This Row],[Valor gasto]]</f>
        <v>0</v>
      </c>
    </row>
    <row r="834" xml:space="preserve">
      <c r="L834" xml:space="preserve">
        <f xml:space="preserve">Table_246[[#This Row],[Valor da 
venda]]-Table_246[[#This Row],[Valor gasto]]</f>
        <v>0</v>
      </c>
    </row>
    <row r="835" xml:space="preserve">
      <c r="L835" xml:space="preserve">
        <f xml:space="preserve">Table_246[[#This Row],[Valor da 
venda]]-Table_246[[#This Row],[Valor gasto]]</f>
        <v>0</v>
      </c>
    </row>
    <row r="836" xml:space="preserve">
      <c r="L836" xml:space="preserve">
        <f xml:space="preserve">Table_246[[#This Row],[Valor da 
venda]]-Table_246[[#This Row],[Valor gasto]]</f>
        <v>0</v>
      </c>
    </row>
    <row r="837" xml:space="preserve">
      <c r="L837" xml:space="preserve">
        <f xml:space="preserve">Table_246[[#This Row],[Valor da 
venda]]-Table_246[[#This Row],[Valor gasto]]</f>
        <v>0</v>
      </c>
    </row>
    <row r="838" xml:space="preserve">
      <c r="L838" xml:space="preserve">
        <f xml:space="preserve">Table_246[[#This Row],[Valor da 
venda]]-Table_246[[#This Row],[Valor gasto]]</f>
        <v>0</v>
      </c>
    </row>
    <row r="839" xml:space="preserve">
      <c r="L839" xml:space="preserve">
        <f xml:space="preserve">Table_246[[#This Row],[Valor da 
venda]]-Table_246[[#This Row],[Valor gasto]]</f>
        <v>0</v>
      </c>
    </row>
    <row r="840" xml:space="preserve">
      <c r="L840" xml:space="preserve">
        <f xml:space="preserve">Table_246[[#This Row],[Valor da 
venda]]-Table_246[[#This Row],[Valor gasto]]</f>
        <v>0</v>
      </c>
    </row>
    <row r="841" xml:space="preserve">
      <c r="L841" xml:space="preserve">
        <f xml:space="preserve">Table_246[[#This Row],[Valor da 
venda]]-Table_246[[#This Row],[Valor gasto]]</f>
        <v>0</v>
      </c>
    </row>
    <row r="842" xml:space="preserve">
      <c r="L842" xml:space="preserve">
        <f xml:space="preserve">Table_246[[#This Row],[Valor da 
venda]]-Table_246[[#This Row],[Valor gasto]]</f>
        <v>0</v>
      </c>
    </row>
    <row r="843" xml:space="preserve">
      <c r="L843" xml:space="preserve">
        <f xml:space="preserve">Table_246[[#This Row],[Valor da 
venda]]-Table_246[[#This Row],[Valor gasto]]</f>
        <v>0</v>
      </c>
    </row>
    <row r="844" xml:space="preserve">
      <c r="L844" xml:space="preserve">
        <f xml:space="preserve">Table_246[[#This Row],[Valor da 
venda]]-Table_246[[#This Row],[Valor gasto]]</f>
        <v>0</v>
      </c>
    </row>
    <row r="845" xml:space="preserve">
      <c r="L845" xml:space="preserve">
        <f xml:space="preserve">Table_246[[#This Row],[Valor da 
venda]]-Table_246[[#This Row],[Valor gasto]]</f>
        <v>0</v>
      </c>
    </row>
    <row r="846" xml:space="preserve">
      <c r="L846" xml:space="preserve">
        <f xml:space="preserve">Table_246[[#This Row],[Valor da 
venda]]-Table_246[[#This Row],[Valor gasto]]</f>
        <v>0</v>
      </c>
    </row>
    <row r="847" xml:space="preserve">
      <c r="L847" xml:space="preserve">
        <f xml:space="preserve">Table_246[[#This Row],[Valor da 
venda]]-Table_246[[#This Row],[Valor gasto]]</f>
        <v>0</v>
      </c>
    </row>
    <row r="848" xml:space="preserve">
      <c r="L848" xml:space="preserve">
        <f xml:space="preserve">Table_246[[#This Row],[Valor da 
venda]]-Table_246[[#This Row],[Valor gasto]]</f>
        <v>0</v>
      </c>
    </row>
    <row r="849" xml:space="preserve">
      <c r="L849" xml:space="preserve">
        <f xml:space="preserve">Table_246[[#This Row],[Valor da 
venda]]-Table_246[[#This Row],[Valor gasto]]</f>
        <v>0</v>
      </c>
    </row>
    <row r="850" xml:space="preserve">
      <c r="L850" xml:space="preserve">
        <f xml:space="preserve">Table_246[[#This Row],[Valor da 
venda]]-Table_246[[#This Row],[Valor gasto]]</f>
        <v>0</v>
      </c>
    </row>
    <row r="851" xml:space="preserve">
      <c r="L851" xml:space="preserve">
        <f xml:space="preserve">Table_246[[#This Row],[Valor da 
venda]]-Table_246[[#This Row],[Valor gasto]]</f>
        <v>0</v>
      </c>
    </row>
    <row r="852" xml:space="preserve">
      <c r="L852" xml:space="preserve">
        <f xml:space="preserve">Table_246[[#This Row],[Valor da 
venda]]-Table_246[[#This Row],[Valor gasto]]</f>
        <v>0</v>
      </c>
    </row>
    <row r="853" xml:space="preserve">
      <c r="L853" xml:space="preserve">
        <f xml:space="preserve">Table_246[[#This Row],[Valor da 
venda]]-Table_246[[#This Row],[Valor gasto]]</f>
        <v>0</v>
      </c>
    </row>
    <row r="854" xml:space="preserve">
      <c r="L854" xml:space="preserve">
        <f xml:space="preserve">Table_246[[#This Row],[Valor da 
venda]]-Table_246[[#This Row],[Valor gasto]]</f>
        <v>0</v>
      </c>
    </row>
    <row r="855" xml:space="preserve">
      <c r="L855" xml:space="preserve">
        <f xml:space="preserve">Table_246[[#This Row],[Valor da 
venda]]-Table_246[[#This Row],[Valor gasto]]</f>
        <v>0</v>
      </c>
    </row>
    <row r="856" xml:space="preserve">
      <c r="L856" xml:space="preserve">
        <f xml:space="preserve">Table_246[[#This Row],[Valor da 
venda]]-Table_246[[#This Row],[Valor gasto]]</f>
        <v>0</v>
      </c>
    </row>
    <row r="857" xml:space="preserve">
      <c r="L857" xml:space="preserve">
        <f xml:space="preserve">Table_246[[#This Row],[Valor da 
venda]]-Table_246[[#This Row],[Valor gasto]]</f>
        <v>0</v>
      </c>
    </row>
    <row r="858" xml:space="preserve">
      <c r="L858" xml:space="preserve">
        <f xml:space="preserve">Table_246[[#This Row],[Valor da 
venda]]-Table_246[[#This Row],[Valor gasto]]</f>
        <v>0</v>
      </c>
    </row>
    <row r="859" xml:space="preserve">
      <c r="L859" xml:space="preserve">
        <f xml:space="preserve">Table_246[[#This Row],[Valor da 
venda]]-Table_246[[#This Row],[Valor gasto]]</f>
        <v>0</v>
      </c>
    </row>
    <row r="860" xml:space="preserve">
      <c r="L860" xml:space="preserve">
        <f xml:space="preserve">Table_246[[#This Row],[Valor da 
venda]]-Table_246[[#This Row],[Valor gasto]]</f>
        <v>0</v>
      </c>
    </row>
    <row r="861" xml:space="preserve">
      <c r="L861" xml:space="preserve">
        <f xml:space="preserve">Table_246[[#This Row],[Valor da 
venda]]-Table_246[[#This Row],[Valor gasto]]</f>
        <v>0</v>
      </c>
    </row>
    <row r="862" xml:space="preserve">
      <c r="L862" xml:space="preserve">
        <f xml:space="preserve">Table_246[[#This Row],[Valor da 
venda]]-Table_246[[#This Row],[Valor gasto]]</f>
        <v>0</v>
      </c>
    </row>
    <row r="863" xml:space="preserve">
      <c r="L863" xml:space="preserve">
        <f xml:space="preserve">Table_246[[#This Row],[Valor da 
venda]]-Table_246[[#This Row],[Valor gasto]]</f>
        <v>0</v>
      </c>
    </row>
    <row r="864" xml:space="preserve">
      <c r="L864" xml:space="preserve">
        <f xml:space="preserve">Table_246[[#This Row],[Valor da 
venda]]-Table_246[[#This Row],[Valor gasto]]</f>
        <v>0</v>
      </c>
    </row>
    <row r="865" xml:space="preserve">
      <c r="L865" xml:space="preserve">
        <f xml:space="preserve">Table_246[[#This Row],[Valor da 
venda]]-Table_246[[#This Row],[Valor gasto]]</f>
        <v>0</v>
      </c>
    </row>
    <row r="866" xml:space="preserve">
      <c r="L866" xml:space="preserve">
        <f xml:space="preserve">Table_246[[#This Row],[Valor da 
venda]]-Table_246[[#This Row],[Valor gasto]]</f>
        <v>0</v>
      </c>
    </row>
    <row r="867" xml:space="preserve">
      <c r="L867" xml:space="preserve">
        <f xml:space="preserve">Table_246[[#This Row],[Valor da 
venda]]-Table_246[[#This Row],[Valor gasto]]</f>
        <v>0</v>
      </c>
    </row>
    <row r="868" xml:space="preserve">
      <c r="L868" xml:space="preserve">
        <f xml:space="preserve">Table_246[[#This Row],[Valor da 
venda]]-Table_246[[#This Row],[Valor gasto]]</f>
        <v>0</v>
      </c>
    </row>
    <row r="869" xml:space="preserve">
      <c r="L869" xml:space="preserve">
        <f xml:space="preserve">Table_246[[#This Row],[Valor da 
venda]]-Table_246[[#This Row],[Valor gasto]]</f>
        <v>0</v>
      </c>
    </row>
    <row r="870" xml:space="preserve">
      <c r="L870" xml:space="preserve">
        <f xml:space="preserve">Table_246[[#This Row],[Valor da 
venda]]-Table_246[[#This Row],[Valor gasto]]</f>
        <v>0</v>
      </c>
    </row>
    <row r="871" xml:space="preserve">
      <c r="L871" xml:space="preserve">
        <f xml:space="preserve">Table_246[[#This Row],[Valor da 
venda]]-Table_246[[#This Row],[Valor gasto]]</f>
        <v>0</v>
      </c>
    </row>
    <row r="872" xml:space="preserve">
      <c r="L872" xml:space="preserve">
        <f xml:space="preserve">Table_246[[#This Row],[Valor da 
venda]]-Table_246[[#This Row],[Valor gasto]]</f>
        <v>0</v>
      </c>
    </row>
    <row r="873" xml:space="preserve">
      <c r="L873" xml:space="preserve">
        <f xml:space="preserve">Table_246[[#This Row],[Valor da 
venda]]-Table_246[[#This Row],[Valor gasto]]</f>
        <v>0</v>
      </c>
    </row>
    <row r="874" xml:space="preserve">
      <c r="L874" xml:space="preserve">
        <f xml:space="preserve">Table_246[[#This Row],[Valor da 
venda]]-Table_246[[#This Row],[Valor gasto]]</f>
        <v>0</v>
      </c>
    </row>
    <row r="875" xml:space="preserve">
      <c r="L875" xml:space="preserve">
        <f xml:space="preserve">Table_246[[#This Row],[Valor da 
venda]]-Table_246[[#This Row],[Valor gasto]]</f>
        <v>0</v>
      </c>
    </row>
    <row r="876" xml:space="preserve">
      <c r="L876" xml:space="preserve">
        <f xml:space="preserve">Table_246[[#This Row],[Valor da 
venda]]-Table_246[[#This Row],[Valor gasto]]</f>
        <v>0</v>
      </c>
    </row>
    <row r="877" xml:space="preserve">
      <c r="L877" xml:space="preserve">
        <f xml:space="preserve">Table_246[[#This Row],[Valor da 
venda]]-Table_246[[#This Row],[Valor gasto]]</f>
        <v>0</v>
      </c>
    </row>
    <row r="878" xml:space="preserve">
      <c r="L878" xml:space="preserve">
        <f xml:space="preserve">Table_246[[#This Row],[Valor da 
venda]]-Table_246[[#This Row],[Valor gasto]]</f>
        <v>0</v>
      </c>
    </row>
    <row r="879" xml:space="preserve">
      <c r="L879" xml:space="preserve">
        <f xml:space="preserve">Table_246[[#This Row],[Valor da 
venda]]-Table_246[[#This Row],[Valor gasto]]</f>
        <v>0</v>
      </c>
    </row>
    <row r="880" xml:space="preserve">
      <c r="L880" xml:space="preserve">
        <f xml:space="preserve">Table_246[[#This Row],[Valor da 
venda]]-Table_246[[#This Row],[Valor gasto]]</f>
        <v>0</v>
      </c>
    </row>
    <row r="881" xml:space="preserve">
      <c r="L881" xml:space="preserve">
        <f xml:space="preserve">Table_246[[#This Row],[Valor da 
venda]]-Table_246[[#This Row],[Valor gasto]]</f>
        <v>0</v>
      </c>
    </row>
    <row r="882" xml:space="preserve">
      <c r="L882" xml:space="preserve">
        <f xml:space="preserve">Table_246[[#This Row],[Valor da 
venda]]-Table_246[[#This Row],[Valor gasto]]</f>
        <v>0</v>
      </c>
    </row>
    <row r="883" xml:space="preserve">
      <c r="L883" xml:space="preserve">
        <f xml:space="preserve">Table_246[[#This Row],[Valor da 
venda]]-Table_246[[#This Row],[Valor gasto]]</f>
        <v>0</v>
      </c>
    </row>
    <row r="884" xml:space="preserve">
      <c r="L884" xml:space="preserve">
        <f xml:space="preserve">Table_246[[#This Row],[Valor da 
venda]]-Table_246[[#This Row],[Valor gasto]]</f>
        <v>0</v>
      </c>
    </row>
    <row r="885" xml:space="preserve">
      <c r="L885" xml:space="preserve">
        <f xml:space="preserve">Table_246[[#This Row],[Valor da 
venda]]-Table_246[[#This Row],[Valor gasto]]</f>
        <v>0</v>
      </c>
    </row>
    <row r="886" xml:space="preserve">
      <c r="L886" xml:space="preserve">
        <f xml:space="preserve">Table_246[[#This Row],[Valor da 
venda]]-Table_246[[#This Row],[Valor gasto]]</f>
        <v>0</v>
      </c>
    </row>
    <row r="887" xml:space="preserve">
      <c r="L887" xml:space="preserve">
        <f xml:space="preserve">Table_246[[#This Row],[Valor da 
venda]]-Table_246[[#This Row],[Valor gasto]]</f>
        <v>0</v>
      </c>
    </row>
    <row r="888" xml:space="preserve">
      <c r="L888" xml:space="preserve">
        <f xml:space="preserve">Table_246[[#This Row],[Valor da 
venda]]-Table_246[[#This Row],[Valor gasto]]</f>
        <v>0</v>
      </c>
    </row>
    <row r="889" xml:space="preserve">
      <c r="L889" xml:space="preserve">
        <f xml:space="preserve">Table_246[[#This Row],[Valor da 
venda]]-Table_246[[#This Row],[Valor gasto]]</f>
        <v>0</v>
      </c>
    </row>
    <row r="890" xml:space="preserve">
      <c r="L890" xml:space="preserve">
        <f xml:space="preserve">Table_246[[#This Row],[Valor da 
venda]]-Table_246[[#This Row],[Valor gasto]]</f>
        <v>0</v>
      </c>
    </row>
    <row r="891" xml:space="preserve">
      <c r="L891" xml:space="preserve">
        <f xml:space="preserve">Table_246[[#This Row],[Valor da 
venda]]-Table_246[[#This Row],[Valor gasto]]</f>
        <v>0</v>
      </c>
    </row>
    <row r="892" xml:space="preserve">
      <c r="L892" xml:space="preserve">
        <f xml:space="preserve">Table_246[[#This Row],[Valor da 
venda]]-Table_246[[#This Row],[Valor gasto]]</f>
        <v>0</v>
      </c>
    </row>
    <row r="893" xml:space="preserve">
      <c r="L893" xml:space="preserve">
        <f xml:space="preserve">Table_246[[#This Row],[Valor da 
venda]]-Table_246[[#This Row],[Valor gasto]]</f>
        <v>0</v>
      </c>
    </row>
    <row r="894" xml:space="preserve">
      <c r="L894" xml:space="preserve">
        <f xml:space="preserve">Table_246[[#This Row],[Valor da 
venda]]-Table_246[[#This Row],[Valor gasto]]</f>
        <v>0</v>
      </c>
    </row>
    <row r="895" xml:space="preserve">
      <c r="L895" xml:space="preserve">
        <f xml:space="preserve">Table_246[[#This Row],[Valor da 
venda]]-Table_246[[#This Row],[Valor gasto]]</f>
        <v>0</v>
      </c>
    </row>
    <row r="896" xml:space="preserve">
      <c r="L896" xml:space="preserve">
        <f xml:space="preserve">Table_246[[#This Row],[Valor da 
venda]]-Table_246[[#This Row],[Valor gasto]]</f>
        <v>0</v>
      </c>
    </row>
    <row r="897" xml:space="preserve">
      <c r="L897" xml:space="preserve">
        <f xml:space="preserve">Table_246[[#This Row],[Valor da 
venda]]-Table_246[[#This Row],[Valor gasto]]</f>
        <v>0</v>
      </c>
    </row>
    <row r="898" xml:space="preserve">
      <c r="L898" xml:space="preserve">
        <f xml:space="preserve">Table_246[[#This Row],[Valor da 
venda]]-Table_246[[#This Row],[Valor gasto]]</f>
        <v>0</v>
      </c>
    </row>
    <row r="899" xml:space="preserve">
      <c r="L899" xml:space="preserve">
        <f xml:space="preserve">Table_246[[#This Row],[Valor da 
venda]]-Table_246[[#This Row],[Valor gasto]]</f>
        <v>0</v>
      </c>
    </row>
    <row r="900" xml:space="preserve">
      <c r="L900" xml:space="preserve">
        <f xml:space="preserve">Table_246[[#This Row],[Valor da 
venda]]-Table_246[[#This Row],[Valor gasto]]</f>
        <v>0</v>
      </c>
    </row>
    <row r="901" xml:space="preserve">
      <c r="L901" xml:space="preserve">
        <f xml:space="preserve">Table_246[[#This Row],[Valor da 
venda]]-Table_246[[#This Row],[Valor gasto]]</f>
        <v>0</v>
      </c>
    </row>
    <row r="902" xml:space="preserve">
      <c r="L902" xml:space="preserve">
        <f xml:space="preserve">Table_246[[#This Row],[Valor da 
venda]]-Table_246[[#This Row],[Valor gasto]]</f>
        <v>0</v>
      </c>
    </row>
    <row r="903" xml:space="preserve">
      <c r="L903" xml:space="preserve">
        <f xml:space="preserve">Table_246[[#This Row],[Valor da 
venda]]-Table_246[[#This Row],[Valor gasto]]</f>
        <v>0</v>
      </c>
    </row>
    <row r="904" xml:space="preserve">
      <c r="L904" xml:space="preserve">
        <f xml:space="preserve">Table_246[[#This Row],[Valor da 
venda]]-Table_246[[#This Row],[Valor gasto]]</f>
        <v>0</v>
      </c>
    </row>
    <row r="905" xml:space="preserve">
      <c r="L905" xml:space="preserve">
        <f xml:space="preserve">Table_246[[#This Row],[Valor da 
venda]]-Table_246[[#This Row],[Valor gasto]]</f>
        <v>0</v>
      </c>
    </row>
    <row r="906" xml:space="preserve">
      <c r="L906" xml:space="preserve">
        <f xml:space="preserve">Table_246[[#This Row],[Valor da 
venda]]-Table_246[[#This Row],[Valor gasto]]</f>
        <v>0</v>
      </c>
    </row>
    <row r="907" xml:space="preserve">
      <c r="L907" xml:space="preserve">
        <f xml:space="preserve">Table_246[[#This Row],[Valor da 
venda]]-Table_246[[#This Row],[Valor gasto]]</f>
        <v>0</v>
      </c>
    </row>
    <row r="908" xml:space="preserve">
      <c r="L908" xml:space="preserve">
        <f xml:space="preserve">Table_246[[#This Row],[Valor da 
venda]]-Table_246[[#This Row],[Valor gasto]]</f>
        <v>0</v>
      </c>
    </row>
    <row r="909" xml:space="preserve">
      <c r="L909" xml:space="preserve">
        <f xml:space="preserve">Table_246[[#This Row],[Valor da 
venda]]-Table_246[[#This Row],[Valor gasto]]</f>
        <v>0</v>
      </c>
    </row>
    <row r="910" xml:space="preserve">
      <c r="L910" xml:space="preserve">
        <f xml:space="preserve">Table_246[[#This Row],[Valor da 
venda]]-Table_246[[#This Row],[Valor gasto]]</f>
        <v>0</v>
      </c>
    </row>
    <row r="911" xml:space="preserve">
      <c r="L911" xml:space="preserve">
        <f xml:space="preserve">Table_246[[#This Row],[Valor da 
venda]]-Table_246[[#This Row],[Valor gasto]]</f>
        <v>0</v>
      </c>
    </row>
    <row r="912" xml:space="preserve">
      <c r="L912" xml:space="preserve">
        <f xml:space="preserve">Table_246[[#This Row],[Valor da 
venda]]-Table_246[[#This Row],[Valor gasto]]</f>
        <v>0</v>
      </c>
    </row>
    <row r="913" xml:space="preserve">
      <c r="L913" xml:space="preserve">
        <f xml:space="preserve">Table_246[[#This Row],[Valor da 
venda]]-Table_246[[#This Row],[Valor gasto]]</f>
        <v>0</v>
      </c>
    </row>
    <row r="914" xml:space="preserve">
      <c r="L914" xml:space="preserve">
        <f xml:space="preserve">Table_246[[#This Row],[Valor da 
venda]]-Table_246[[#This Row],[Valor gasto]]</f>
        <v>0</v>
      </c>
    </row>
    <row r="915" xml:space="preserve">
      <c r="L915" xml:space="preserve">
        <f xml:space="preserve">Table_246[[#This Row],[Valor da 
venda]]-Table_246[[#This Row],[Valor gasto]]</f>
        <v>0</v>
      </c>
    </row>
    <row r="916" xml:space="preserve">
      <c r="L916" xml:space="preserve">
        <f xml:space="preserve">Table_246[[#This Row],[Valor da 
venda]]-Table_246[[#This Row],[Valor gasto]]</f>
        <v>0</v>
      </c>
    </row>
    <row r="917" xml:space="preserve">
      <c r="L917" xml:space="preserve">
        <f xml:space="preserve">Table_246[[#This Row],[Valor da 
venda]]-Table_246[[#This Row],[Valor gasto]]</f>
        <v>0</v>
      </c>
    </row>
    <row r="918" xml:space="preserve">
      <c r="L918" xml:space="preserve">
        <f xml:space="preserve">Table_246[[#This Row],[Valor da 
venda]]-Table_246[[#This Row],[Valor gasto]]</f>
        <v>0</v>
      </c>
    </row>
    <row r="919" xml:space="preserve">
      <c r="L919" xml:space="preserve">
        <f xml:space="preserve">Table_246[[#This Row],[Valor da 
venda]]-Table_246[[#This Row],[Valor gasto]]</f>
        <v>0</v>
      </c>
    </row>
    <row r="920" xml:space="preserve">
      <c r="L920" xml:space="preserve">
        <f xml:space="preserve">Table_246[[#This Row],[Valor da 
venda]]-Table_246[[#This Row],[Valor gasto]]</f>
        <v>0</v>
      </c>
    </row>
    <row r="921" xml:space="preserve">
      <c r="L921" xml:space="preserve">
        <f xml:space="preserve">Table_246[[#This Row],[Valor da 
venda]]-Table_246[[#This Row],[Valor gasto]]</f>
        <v>0</v>
      </c>
    </row>
    <row r="922" xml:space="preserve">
      <c r="L922" xml:space="preserve">
        <f xml:space="preserve">Table_246[[#This Row],[Valor da 
venda]]-Table_246[[#This Row],[Valor gasto]]</f>
        <v>0</v>
      </c>
    </row>
    <row r="923" xml:space="preserve">
      <c r="L923" xml:space="preserve">
        <f xml:space="preserve">Table_246[[#This Row],[Valor da 
venda]]-Table_246[[#This Row],[Valor gasto]]</f>
        <v>0</v>
      </c>
    </row>
    <row r="924" xml:space="preserve">
      <c r="L924" xml:space="preserve">
        <f xml:space="preserve">Table_246[[#This Row],[Valor da 
venda]]-Table_246[[#This Row],[Valor gasto]]</f>
        <v>0</v>
      </c>
    </row>
    <row r="925" xml:space="preserve">
      <c r="L925" xml:space="preserve">
        <f xml:space="preserve">Table_246[[#This Row],[Valor da 
venda]]-Table_246[[#This Row],[Valor gasto]]</f>
        <v>0</v>
      </c>
    </row>
    <row r="926" xml:space="preserve">
      <c r="L926" xml:space="preserve">
        <f xml:space="preserve">Table_246[[#This Row],[Valor da 
venda]]-Table_246[[#This Row],[Valor gasto]]</f>
        <v>0</v>
      </c>
    </row>
    <row r="927" xml:space="preserve">
      <c r="L927" xml:space="preserve">
        <f xml:space="preserve">Table_246[[#This Row],[Valor da 
venda]]-Table_246[[#This Row],[Valor gasto]]</f>
        <v>0</v>
      </c>
    </row>
    <row r="928" xml:space="preserve">
      <c r="L928" xml:space="preserve">
        <f xml:space="preserve">Table_246[[#This Row],[Valor da 
venda]]-Table_246[[#This Row],[Valor gasto]]</f>
        <v>0</v>
      </c>
    </row>
    <row r="929" xml:space="preserve">
      <c r="L929" xml:space="preserve">
        <f xml:space="preserve">Table_246[[#This Row],[Valor da 
venda]]-Table_246[[#This Row],[Valor gasto]]</f>
        <v>0</v>
      </c>
    </row>
    <row r="930" xml:space="preserve">
      <c r="L930" xml:space="preserve">
        <f xml:space="preserve">Table_246[[#This Row],[Valor da 
venda]]-Table_246[[#This Row],[Valor gasto]]</f>
        <v>0</v>
      </c>
    </row>
    <row r="931" xml:space="preserve">
      <c r="L931" xml:space="preserve">
        <f xml:space="preserve">Table_246[[#This Row],[Valor da 
venda]]-Table_246[[#This Row],[Valor gasto]]</f>
        <v>0</v>
      </c>
    </row>
    <row r="932" xml:space="preserve">
      <c r="L932" xml:space="preserve">
        <f xml:space="preserve">Table_246[[#This Row],[Valor da 
venda]]-Table_246[[#This Row],[Valor gasto]]</f>
        <v>0</v>
      </c>
    </row>
    <row r="933" xml:space="preserve">
      <c r="L933" xml:space="preserve">
        <f xml:space="preserve">Table_246[[#This Row],[Valor da 
venda]]-Table_246[[#This Row],[Valor gasto]]</f>
        <v>0</v>
      </c>
    </row>
    <row r="934" xml:space="preserve">
      <c r="L934" xml:space="preserve">
        <f xml:space="preserve">Table_246[[#This Row],[Valor da 
venda]]-Table_246[[#This Row],[Valor gasto]]</f>
        <v>0</v>
      </c>
    </row>
    <row r="935" xml:space="preserve">
      <c r="L935" xml:space="preserve">
        <f xml:space="preserve">Table_246[[#This Row],[Valor da 
venda]]-Table_246[[#This Row],[Valor gasto]]</f>
        <v>0</v>
      </c>
    </row>
    <row r="936" xml:space="preserve">
      <c r="L936" xml:space="preserve">
        <f xml:space="preserve">Table_246[[#This Row],[Valor da 
venda]]-Table_246[[#This Row],[Valor gasto]]</f>
        <v>0</v>
      </c>
    </row>
    <row r="937" xml:space="preserve">
      <c r="L937" xml:space="preserve">
        <f xml:space="preserve">Table_246[[#This Row],[Valor da 
venda]]-Table_246[[#This Row],[Valor gasto]]</f>
        <v>0</v>
      </c>
    </row>
    <row r="938" xml:space="preserve">
      <c r="L938" xml:space="preserve">
        <f xml:space="preserve">Table_246[[#This Row],[Valor da 
venda]]-Table_246[[#This Row],[Valor gasto]]</f>
        <v>0</v>
      </c>
    </row>
    <row r="939" xml:space="preserve">
      <c r="L939" xml:space="preserve">
        <f xml:space="preserve">Table_246[[#This Row],[Valor da 
venda]]-Table_246[[#This Row],[Valor gasto]]</f>
        <v>0</v>
      </c>
    </row>
    <row r="940" xml:space="preserve">
      <c r="L940" xml:space="preserve">
        <f xml:space="preserve">Table_246[[#This Row],[Valor da 
venda]]-Table_246[[#This Row],[Valor gasto]]</f>
        <v>0</v>
      </c>
    </row>
    <row r="941" xml:space="preserve">
      <c r="L941" xml:space="preserve">
        <f xml:space="preserve">Table_246[[#This Row],[Valor da 
venda]]-Table_246[[#This Row],[Valor gasto]]</f>
        <v>0</v>
      </c>
    </row>
    <row r="942" xml:space="preserve">
      <c r="L942" xml:space="preserve">
        <f xml:space="preserve">Table_246[[#This Row],[Valor da 
venda]]-Table_246[[#This Row],[Valor gasto]]</f>
        <v>0</v>
      </c>
    </row>
    <row r="943" xml:space="preserve">
      <c r="L943" xml:space="preserve">
        <f xml:space="preserve">Table_246[[#This Row],[Valor da 
venda]]-Table_246[[#This Row],[Valor gasto]]</f>
        <v>0</v>
      </c>
    </row>
    <row r="944" xml:space="preserve">
      <c r="L944" xml:space="preserve">
        <f xml:space="preserve">Table_246[[#This Row],[Valor da 
venda]]-Table_246[[#This Row],[Valor gasto]]</f>
        <v>0</v>
      </c>
    </row>
    <row r="945" xml:space="preserve">
      <c r="L945" xml:space="preserve">
        <f xml:space="preserve">Table_246[[#This Row],[Valor da 
venda]]-Table_246[[#This Row],[Valor gasto]]</f>
        <v>0</v>
      </c>
    </row>
    <row r="946" xml:space="preserve">
      <c r="L946" xml:space="preserve">
        <f xml:space="preserve">Table_246[[#This Row],[Valor da 
venda]]-Table_246[[#This Row],[Valor gasto]]</f>
        <v>0</v>
      </c>
    </row>
    <row r="947" xml:space="preserve">
      <c r="L947" xml:space="preserve">
        <f xml:space="preserve">Table_246[[#This Row],[Valor da 
venda]]-Table_246[[#This Row],[Valor gasto]]</f>
        <v>0</v>
      </c>
    </row>
    <row r="948" xml:space="preserve">
      <c r="L948" xml:space="preserve">
        <f xml:space="preserve">Table_246[[#This Row],[Valor da 
venda]]-Table_246[[#This Row],[Valor gasto]]</f>
        <v>0</v>
      </c>
    </row>
    <row r="949" xml:space="preserve">
      <c r="L949" xml:space="preserve">
        <f xml:space="preserve">Table_246[[#This Row],[Valor da 
venda]]-Table_246[[#This Row],[Valor gasto]]</f>
        <v>0</v>
      </c>
    </row>
    <row r="950" xml:space="preserve">
      <c r="L950" xml:space="preserve">
        <f xml:space="preserve">Table_246[[#This Row],[Valor da 
venda]]-Table_246[[#This Row],[Valor gasto]]</f>
        <v>0</v>
      </c>
    </row>
    <row r="951" xml:space="preserve">
      <c r="L951" xml:space="preserve">
        <f xml:space="preserve">Table_246[[#This Row],[Valor da 
venda]]-Table_246[[#This Row],[Valor gasto]]</f>
        <v>0</v>
      </c>
    </row>
    <row r="952" xml:space="preserve">
      <c r="L952" xml:space="preserve">
        <f xml:space="preserve">Table_246[[#This Row],[Valor da 
venda]]-Table_246[[#This Row],[Valor gasto]]</f>
        <v>0</v>
      </c>
    </row>
    <row r="953" xml:space="preserve">
      <c r="L953" xml:space="preserve">
        <f xml:space="preserve">Table_246[[#This Row],[Valor da 
venda]]-Table_246[[#This Row],[Valor gasto]]</f>
        <v>0</v>
      </c>
    </row>
    <row r="954" xml:space="preserve">
      <c r="L954" xml:space="preserve">
        <f xml:space="preserve">Table_246[[#This Row],[Valor da 
venda]]-Table_246[[#This Row],[Valor gasto]]</f>
        <v>0</v>
      </c>
    </row>
    <row r="955" xml:space="preserve">
      <c r="L955" xml:space="preserve">
        <f xml:space="preserve">Table_246[[#This Row],[Valor da 
venda]]-Table_246[[#This Row],[Valor gasto]]</f>
        <v>0</v>
      </c>
    </row>
    <row r="956" xml:space="preserve">
      <c r="L956" xml:space="preserve">
        <f xml:space="preserve">Table_246[[#This Row],[Valor da 
venda]]-Table_246[[#This Row],[Valor gasto]]</f>
        <v>0</v>
      </c>
    </row>
    <row r="957" xml:space="preserve">
      <c r="L957" xml:space="preserve">
        <f xml:space="preserve">Table_246[[#This Row],[Valor da 
venda]]-Table_246[[#This Row],[Valor gasto]]</f>
        <v>0</v>
      </c>
    </row>
    <row r="958" xml:space="preserve">
      <c r="L958" xml:space="preserve">
        <f xml:space="preserve">Table_246[[#This Row],[Valor da 
venda]]-Table_246[[#This Row],[Valor gasto]]</f>
        <v>0</v>
      </c>
    </row>
    <row r="959" xml:space="preserve">
      <c r="L959" xml:space="preserve">
        <f xml:space="preserve">Table_246[[#This Row],[Valor da 
venda]]-Table_246[[#This Row],[Valor gasto]]</f>
        <v>0</v>
      </c>
    </row>
    <row r="960" xml:space="preserve">
      <c r="L960" xml:space="preserve">
        <f xml:space="preserve">Table_246[[#This Row],[Valor da 
venda]]-Table_246[[#This Row],[Valor gasto]]</f>
        <v>0</v>
      </c>
    </row>
    <row r="961" xml:space="preserve">
      <c r="L961" xml:space="preserve">
        <f xml:space="preserve">Table_246[[#This Row],[Valor da 
venda]]-Table_246[[#This Row],[Valor gasto]]</f>
        <v>0</v>
      </c>
    </row>
    <row r="962" xml:space="preserve">
      <c r="L962" xml:space="preserve">
        <f xml:space="preserve">Table_246[[#This Row],[Valor da 
venda]]-Table_246[[#This Row],[Valor gasto]]</f>
        <v>0</v>
      </c>
    </row>
    <row r="963" xml:space="preserve">
      <c r="L963" xml:space="preserve">
        <f xml:space="preserve">Table_246[[#This Row],[Valor da 
venda]]-Table_246[[#This Row],[Valor gasto]]</f>
        <v>0</v>
      </c>
    </row>
    <row r="964" xml:space="preserve">
      <c r="L964" xml:space="preserve">
        <f xml:space="preserve">Table_246[[#This Row],[Valor da 
venda]]-Table_246[[#This Row],[Valor gasto]]</f>
        <v>0</v>
      </c>
    </row>
    <row r="965" xml:space="preserve">
      <c r="L965" xml:space="preserve">
        <f xml:space="preserve">Table_246[[#This Row],[Valor da 
venda]]-Table_246[[#This Row],[Valor gasto]]</f>
        <v>0</v>
      </c>
    </row>
    <row r="966" xml:space="preserve">
      <c r="L966" xml:space="preserve">
        <f xml:space="preserve">Table_246[[#This Row],[Valor da 
venda]]-Table_246[[#This Row],[Valor gasto]]</f>
        <v>0</v>
      </c>
    </row>
    <row r="967" xml:space="preserve">
      <c r="L967" xml:space="preserve">
        <f xml:space="preserve">Table_246[[#This Row],[Valor da 
venda]]-Table_246[[#This Row],[Valor gasto]]</f>
        <v>0</v>
      </c>
    </row>
    <row r="968" xml:space="preserve">
      <c r="L968" xml:space="preserve">
        <f xml:space="preserve">Table_246[[#This Row],[Valor da 
venda]]-Table_246[[#This Row],[Valor gasto]]</f>
        <v>0</v>
      </c>
    </row>
    <row r="969" xml:space="preserve">
      <c r="L969" xml:space="preserve">
        <f xml:space="preserve">Table_246[[#This Row],[Valor da 
venda]]-Table_246[[#This Row],[Valor gasto]]</f>
        <v>0</v>
      </c>
    </row>
    <row r="970" xml:space="preserve">
      <c r="L970" xml:space="preserve">
        <f xml:space="preserve">Table_246[[#This Row],[Valor da 
venda]]-Table_246[[#This Row],[Valor gasto]]</f>
        <v>0</v>
      </c>
    </row>
    <row r="971" xml:space="preserve">
      <c r="L971" xml:space="preserve">
        <f xml:space="preserve">Table_246[[#This Row],[Valor da 
venda]]-Table_246[[#This Row],[Valor gasto]]</f>
        <v>0</v>
      </c>
    </row>
    <row r="972" xml:space="preserve">
      <c r="L972" xml:space="preserve">
        <f xml:space="preserve">Table_246[[#This Row],[Valor da 
venda]]-Table_246[[#This Row],[Valor gasto]]</f>
        <v>0</v>
      </c>
    </row>
    <row r="973" xml:space="preserve">
      <c r="L973" xml:space="preserve">
        <f xml:space="preserve">Table_246[[#This Row],[Valor da 
venda]]-Table_246[[#This Row],[Valor gasto]]</f>
        <v>0</v>
      </c>
    </row>
    <row r="974" xml:space="preserve">
      <c r="L974" xml:space="preserve">
        <f xml:space="preserve">Table_246[[#This Row],[Valor da 
venda]]-Table_246[[#This Row],[Valor gasto]]</f>
        <v>0</v>
      </c>
    </row>
    <row r="975" xml:space="preserve">
      <c r="L975" xml:space="preserve">
        <f xml:space="preserve">Table_246[[#This Row],[Valor da 
venda]]-Table_246[[#This Row],[Valor gasto]]</f>
        <v>0</v>
      </c>
    </row>
    <row r="976" xml:space="preserve">
      <c r="L976" xml:space="preserve">
        <f xml:space="preserve">Table_246[[#This Row],[Valor da 
venda]]-Table_246[[#This Row],[Valor gasto]]</f>
        <v>0</v>
      </c>
    </row>
    <row r="977" xml:space="preserve">
      <c r="L977" xml:space="preserve">
        <f xml:space="preserve">Table_246[[#This Row],[Valor da 
venda]]-Table_246[[#This Row],[Valor gasto]]</f>
        <v>0</v>
      </c>
    </row>
    <row r="978" xml:space="preserve">
      <c r="L978" xml:space="preserve">
        <f xml:space="preserve">Table_246[[#This Row],[Valor da 
venda]]-Table_246[[#This Row],[Valor gasto]]</f>
        <v>0</v>
      </c>
    </row>
    <row r="979" xml:space="preserve">
      <c r="L979" xml:space="preserve">
        <f xml:space="preserve">Table_246[[#This Row],[Valor da 
venda]]-Table_246[[#This Row],[Valor gasto]]</f>
        <v>0</v>
      </c>
    </row>
    <row r="980" xml:space="preserve">
      <c r="L980" xml:space="preserve">
        <f xml:space="preserve">Table_246[[#This Row],[Valor da 
venda]]-Table_246[[#This Row],[Valor gasto]]</f>
        <v>0</v>
      </c>
    </row>
    <row r="981" xml:space="preserve">
      <c r="L981" xml:space="preserve">
        <f xml:space="preserve">Table_246[[#This Row],[Valor da 
venda]]-Table_246[[#This Row],[Valor gasto]]</f>
        <v>0</v>
      </c>
    </row>
    <row r="982" xml:space="preserve">
      <c r="L982" xml:space="preserve">
        <f xml:space="preserve">Table_246[[#This Row],[Valor da 
venda]]-Table_246[[#This Row],[Valor gasto]]</f>
        <v>0</v>
      </c>
    </row>
    <row r="983" xml:space="preserve">
      <c r="L983" xml:space="preserve">
        <f xml:space="preserve">Table_246[[#This Row],[Valor da 
venda]]-Table_246[[#This Row],[Valor gasto]]</f>
        <v>0</v>
      </c>
    </row>
    <row r="984" xml:space="preserve">
      <c r="L984" xml:space="preserve">
        <f xml:space="preserve">Table_246[[#This Row],[Valor da 
venda]]-Table_246[[#This Row],[Valor gasto]]</f>
        <v>0</v>
      </c>
    </row>
    <row r="985" xml:space="preserve">
      <c r="L985" xml:space="preserve">
        <f xml:space="preserve">Table_246[[#This Row],[Valor da 
venda]]-Table_246[[#This Row],[Valor gasto]]</f>
        <v>0</v>
      </c>
    </row>
    <row r="986" xml:space="preserve">
      <c r="L986" xml:space="preserve">
        <f xml:space="preserve">Table_246[[#This Row],[Valor da 
venda]]-Table_246[[#This Row],[Valor gasto]]</f>
        <v>0</v>
      </c>
    </row>
    <row r="987" xml:space="preserve">
      <c r="L987" xml:space="preserve">
        <f xml:space="preserve">Table_246[[#This Row],[Valor da 
venda]]-Table_246[[#This Row],[Valor gasto]]</f>
        <v>0</v>
      </c>
    </row>
    <row r="988" xml:space="preserve">
      <c r="L988" xml:space="preserve">
        <f xml:space="preserve">Table_246[[#This Row],[Valor da 
venda]]-Table_246[[#This Row],[Valor gasto]]</f>
        <v>0</v>
      </c>
    </row>
    <row r="989" xml:space="preserve">
      <c r="L989" xml:space="preserve">
        <f xml:space="preserve">Table_246[[#This Row],[Valor da 
venda]]-Table_246[[#This Row],[Valor gasto]]</f>
        <v>0</v>
      </c>
    </row>
    <row r="990" xml:space="preserve">
      <c r="L990" xml:space="preserve">
        <f xml:space="preserve">Table_246[[#This Row],[Valor da 
venda]]-Table_246[[#This Row],[Valor gasto]]</f>
        <v>0</v>
      </c>
    </row>
    <row r="991" xml:space="preserve">
      <c r="L991" xml:space="preserve">
        <f xml:space="preserve">Table_246[[#This Row],[Valor da 
venda]]-Table_246[[#This Row],[Valor gasto]]</f>
        <v>0</v>
      </c>
    </row>
    <row r="992" xml:space="preserve">
      <c r="L992" xml:space="preserve">
        <f xml:space="preserve">Table_246[[#This Row],[Valor da 
venda]]-Table_246[[#This Row],[Valor gasto]]</f>
        <v>0</v>
      </c>
    </row>
    <row r="993" xml:space="preserve">
      <c r="L993" xml:space="preserve">
        <f xml:space="preserve">Table_246[[#This Row],[Valor da 
venda]]-Table_246[[#This Row],[Valor gasto]]</f>
        <v>0</v>
      </c>
    </row>
    <row r="994" xml:space="preserve">
      <c r="L994" xml:space="preserve">
        <f xml:space="preserve">Table_246[[#This Row],[Valor da 
venda]]-Table_246[[#This Row],[Valor gasto]]</f>
        <v>0</v>
      </c>
    </row>
    <row r="995" xml:space="preserve">
      <c r="L995" xml:space="preserve">
        <f xml:space="preserve">Table_246[[#This Row],[Valor da 
venda]]-Table_246[[#This Row],[Valor gasto]]</f>
        <v>0</v>
      </c>
    </row>
    <row r="996" xml:space="preserve">
      <c r="L996" xml:space="preserve">
        <f xml:space="preserve">Table_246[[#This Row],[Valor da 
venda]]-Table_246[[#This Row],[Valor gasto]]</f>
        <v>0</v>
      </c>
    </row>
    <row r="997" xml:space="preserve">
      <c r="L997" xml:space="preserve">
        <f xml:space="preserve">Table_246[[#This Row],[Valor da 
venda]]-Table_246[[#This Row],[Valor gasto]]</f>
        <v>0</v>
      </c>
    </row>
    <row r="998" xml:space="preserve">
      <c r="L998" xml:space="preserve">
        <f xml:space="preserve">Table_246[[#This Row],[Valor da 
venda]]-Table_246[[#This Row],[Valor gasto]]</f>
        <v>0</v>
      </c>
    </row>
    <row r="999" xml:space="preserve">
      <c r="L999" xml:space="preserve">
        <f xml:space="preserve">Table_246[[#This Row],[Valor da 
venda]]-Table_246[[#This Row],[Valor gasto]]</f>
        <v>0</v>
      </c>
    </row>
    <row r="1000" xml:space="preserve">
      <c r="L1000" xml:space="preserve">
        <f xml:space="preserve">Table_246[[#This Row],[Valor da 
venda]]-Table_246[[#This Row],[Valor gasto]]</f>
        <v>0</v>
      </c>
    </row>
    <row r="1001" xml:space="preserve">
      <c r="L1001" xml:space="preserve">
        <f xml:space="preserve">Table_246[[#This Row],[Valor da 
venda]]-Table_246[[#This Row],[Valor gasto]]</f>
        <v>0</v>
      </c>
    </row>
    <row r="1002" xml:space="preserve">
      <c r="L1002" xml:space="preserve">
        <f xml:space="preserve">Table_246[[#This Row],[Valor da 
venda]]-Table_246[[#This Row],[Valor gasto]]</f>
        <v>0</v>
      </c>
    </row>
    <row r="1003" xml:space="preserve">
      <c r="L1003" xml:space="preserve">
        <f xml:space="preserve">Table_246[[#This Row],[Valor da 
venda]]-Table_246[[#This Row],[Valor gasto]]</f>
        <v>0</v>
      </c>
    </row>
    <row r="1004" xml:space="preserve">
      <c r="L1004" xml:space="preserve">
        <f xml:space="preserve">Table_246[[#This Row],[Valor da 
venda]]-Table_246[[#This Row],[Valor gasto]]</f>
        <v>0</v>
      </c>
    </row>
    <row r="1005" xml:space="preserve">
      <c r="L1005" xml:space="preserve">
        <f xml:space="preserve">Table_246[[#This Row],[Valor da 
venda]]-Table_246[[#This Row],[Valor gasto]]</f>
        <v>0</v>
      </c>
    </row>
    <row r="1006" xml:space="preserve">
      <c r="L1006" xml:space="preserve">
        <f xml:space="preserve">Table_246[[#This Row],[Valor da 
venda]]-Table_246[[#This Row],[Valor gasto]]</f>
        <v>0</v>
      </c>
    </row>
    <row r="1007" xml:space="preserve">
      <c r="L1007" xml:space="preserve">
        <f xml:space="preserve">Table_246[[#This Row],[Valor da 
venda]]-Table_246[[#This Row],[Valor gasto]]</f>
        <v>0</v>
      </c>
    </row>
    <row r="1008" xml:space="preserve">
      <c r="L1008" xml:space="preserve">
        <f xml:space="preserve">Table_246[[#This Row],[Valor da 
venda]]-Table_246[[#This Row],[Valor gasto]]</f>
        <v>0</v>
      </c>
    </row>
    <row r="1009" xml:space="preserve">
      <c r="L1009" xml:space="preserve">
        <f xml:space="preserve">Table_246[[#This Row],[Valor da 
venda]]-Table_246[[#This Row],[Valor gasto]]</f>
        <v>0</v>
      </c>
    </row>
    <row r="1010" xml:space="preserve">
      <c r="L1010" xml:space="preserve">
        <f xml:space="preserve">Table_246[[#This Row],[Valor da 
venda]]-Table_246[[#This Row],[Valor gasto]]</f>
        <v>0</v>
      </c>
    </row>
    <row r="1011" xml:space="preserve">
      <c r="L1011" xml:space="preserve">
        <f xml:space="preserve">Table_246[[#This Row],[Valor da 
venda]]-Table_246[[#This Row],[Valor gasto]]</f>
        <v>0</v>
      </c>
    </row>
    <row r="1012" xml:space="preserve">
      <c r="L1012" xml:space="preserve">
        <f xml:space="preserve">Table_246[[#This Row],[Valor da 
venda]]-Table_246[[#This Row],[Valor gasto]]</f>
        <v>0</v>
      </c>
    </row>
    <row r="1013" xml:space="preserve">
      <c r="L1013" xml:space="preserve">
        <f xml:space="preserve">Table_246[[#This Row],[Valor da 
venda]]-Table_246[[#This Row],[Valor gasto]]</f>
        <v>0</v>
      </c>
    </row>
    <row r="1014" xml:space="preserve">
      <c r="L1014" xml:space="preserve">
        <f xml:space="preserve">Table_246[[#This Row],[Valor da 
venda]]-Table_246[[#This Row],[Valor gasto]]</f>
        <v>0</v>
      </c>
    </row>
    <row r="1015" xml:space="preserve">
      <c r="L1015" xml:space="preserve">
        <f xml:space="preserve">Table_246[[#This Row],[Valor da 
venda]]-Table_246[[#This Row],[Valor gasto]]</f>
        <v>0</v>
      </c>
    </row>
    <row r="1016" xml:space="preserve">
      <c r="L1016" xml:space="preserve">
        <f xml:space="preserve">Table_246[[#This Row],[Valor da 
venda]]-Table_246[[#This Row],[Valor gasto]]</f>
        <v>0</v>
      </c>
    </row>
    <row r="1017" xml:space="preserve">
      <c r="L1017" xml:space="preserve">
        <f xml:space="preserve">Table_246[[#This Row],[Valor da 
venda]]-Table_246[[#This Row],[Valor gasto]]</f>
        <v>0</v>
      </c>
    </row>
    <row r="1018" xml:space="preserve">
      <c r="L1018" xml:space="preserve">
        <f xml:space="preserve">Table_246[[#This Row],[Valor da 
venda]]-Table_246[[#This Row],[Valor gasto]]</f>
        <v>0</v>
      </c>
    </row>
    <row r="1019" xml:space="preserve">
      <c r="L1019" xml:space="preserve">
        <f xml:space="preserve">Table_246[[#This Row],[Valor da 
venda]]-Table_246[[#This Row],[Valor gasto]]</f>
        <v>0</v>
      </c>
    </row>
    <row r="1020" xml:space="preserve">
      <c r="L1020" xml:space="preserve">
        <f xml:space="preserve">Table_246[[#This Row],[Valor da 
venda]]-Table_246[[#This Row],[Valor gasto]]</f>
        <v>0</v>
      </c>
    </row>
    <row r="1021" xml:space="preserve">
      <c r="L1021" xml:space="preserve">
        <f xml:space="preserve">Table_246[[#This Row],[Valor da 
venda]]-Table_246[[#This Row],[Valor gasto]]</f>
        <v>0</v>
      </c>
    </row>
    <row r="1022" xml:space="preserve">
      <c r="L1022" xml:space="preserve">
        <f xml:space="preserve">Table_246[[#This Row],[Valor da 
venda]]-Table_246[[#This Row],[Valor gasto]]</f>
        <v>0</v>
      </c>
    </row>
    <row r="1023" xml:space="preserve">
      <c r="L1023" xml:space="preserve">
        <f xml:space="preserve">Table_246[[#This Row],[Valor da 
venda]]-Table_246[[#This Row],[Valor gasto]]</f>
        <v>0</v>
      </c>
    </row>
    <row r="1024" xml:space="preserve">
      <c r="L1024" xml:space="preserve">
        <f xml:space="preserve">Table_246[[#This Row],[Valor da 
venda]]-Table_246[[#This Row],[Valor gasto]]</f>
        <v>0</v>
      </c>
    </row>
    <row r="1025" xml:space="preserve">
      <c r="L1025" xml:space="preserve">
        <f xml:space="preserve">Table_246[[#This Row],[Valor da 
venda]]-Table_246[[#This Row],[Valor gasto]]</f>
        <v>0</v>
      </c>
    </row>
    <row r="1026" xml:space="preserve">
      <c r="L1026" xml:space="preserve">
        <f xml:space="preserve">Table_246[[#This Row],[Valor da 
venda]]-Table_246[[#This Row],[Valor gasto]]</f>
        <v>0</v>
      </c>
    </row>
    <row r="1027" xml:space="preserve">
      <c r="L1027" xml:space="preserve">
        <f xml:space="preserve">Table_246[[#This Row],[Valor da 
venda]]-Table_246[[#This Row],[Valor gasto]]</f>
        <v>0</v>
      </c>
    </row>
    <row r="1028" xml:space="preserve">
      <c r="L1028" xml:space="preserve">
        <f xml:space="preserve">Table_246[[#This Row],[Valor da 
venda]]-Table_246[[#This Row],[Valor gasto]]</f>
        <v>0</v>
      </c>
    </row>
    <row r="1029" xml:space="preserve">
      <c r="L1029" xml:space="preserve">
        <f xml:space="preserve">Table_246[[#This Row],[Valor da 
venda]]-Table_246[[#This Row],[Valor gasto]]</f>
        <v>0</v>
      </c>
    </row>
    <row r="1030" xml:space="preserve">
      <c r="L1030" xml:space="preserve">
        <f xml:space="preserve">Table_246[[#This Row],[Valor da 
venda]]-Table_246[[#This Row],[Valor gasto]]</f>
        <v>0</v>
      </c>
    </row>
    <row r="1031" xml:space="preserve">
      <c r="L1031" xml:space="preserve">
        <f xml:space="preserve">Table_246[[#This Row],[Valor da 
venda]]-Table_246[[#This Row],[Valor gasto]]</f>
        <v>0</v>
      </c>
    </row>
    <row r="1032" xml:space="preserve">
      <c r="L1032" xml:space="preserve">
        <f xml:space="preserve">Table_246[[#This Row],[Valor da 
venda]]-Table_246[[#This Row],[Valor gasto]]</f>
        <v>0</v>
      </c>
    </row>
    <row r="1033" xml:space="preserve">
      <c r="L1033" xml:space="preserve">
        <f xml:space="preserve">Table_246[[#This Row],[Valor da 
venda]]-Table_246[[#This Row],[Valor gasto]]</f>
        <v>0</v>
      </c>
    </row>
    <row r="1034" xml:space="preserve">
      <c r="L1034" xml:space="preserve">
        <f xml:space="preserve">Table_246[[#This Row],[Valor da 
venda]]-Table_246[[#This Row],[Valor gasto]]</f>
        <v>0</v>
      </c>
    </row>
    <row r="1035" xml:space="preserve">
      <c r="L1035" xml:space="preserve">
        <f xml:space="preserve">Table_246[[#This Row],[Valor da 
venda]]-Table_246[[#This Row],[Valor gasto]]</f>
        <v>0</v>
      </c>
    </row>
    <row r="1036" xml:space="preserve">
      <c r="L1036" xml:space="preserve">
        <f xml:space="preserve">Table_246[[#This Row],[Valor da 
venda]]-Table_246[[#This Row],[Valor gasto]]</f>
        <v>0</v>
      </c>
    </row>
    <row r="1037" xml:space="preserve">
      <c r="L1037" xml:space="preserve">
        <f xml:space="preserve">Table_246[[#This Row],[Valor da 
venda]]-Table_246[[#This Row],[Valor gasto]]</f>
        <v>0</v>
      </c>
    </row>
    <row r="1038" xml:space="preserve">
      <c r="L1038" xml:space="preserve">
        <f xml:space="preserve">Table_246[[#This Row],[Valor da 
venda]]-Table_246[[#This Row],[Valor gasto]]</f>
        <v>0</v>
      </c>
    </row>
    <row r="1039" xml:space="preserve">
      <c r="L1039" xml:space="preserve">
        <f xml:space="preserve">Table_246[[#This Row],[Valor da 
venda]]-Table_246[[#This Row],[Valor gasto]]</f>
        <v>0</v>
      </c>
    </row>
    <row r="1040" xml:space="preserve">
      <c r="L1040" xml:space="preserve">
        <f xml:space="preserve">Table_246[[#This Row],[Valor da 
venda]]-Table_246[[#This Row],[Valor gasto]]</f>
        <v>0</v>
      </c>
    </row>
    <row r="1041" xml:space="preserve">
      <c r="L1041" xml:space="preserve">
        <f xml:space="preserve">Table_246[[#This Row],[Valor da 
venda]]-Table_246[[#This Row],[Valor gasto]]</f>
        <v>0</v>
      </c>
    </row>
    <row r="1042" xml:space="preserve">
      <c r="L1042" xml:space="preserve">
        <f xml:space="preserve">Table_246[[#This Row],[Valor da 
venda]]-Table_246[[#This Row],[Valor gasto]]</f>
        <v>0</v>
      </c>
    </row>
    <row r="1043" xml:space="preserve">
      <c r="L1043" xml:space="preserve">
        <f xml:space="preserve">Table_246[[#This Row],[Valor da 
venda]]-Table_246[[#This Row],[Valor gasto]]</f>
        <v>0</v>
      </c>
    </row>
    <row r="1044" xml:space="preserve">
      <c r="L1044" xml:space="preserve">
        <f xml:space="preserve">Table_246[[#This Row],[Valor da 
venda]]-Table_246[[#This Row],[Valor gasto]]</f>
        <v>0</v>
      </c>
    </row>
    <row r="1045" xml:space="preserve">
      <c r="L1045" xml:space="preserve">
        <f xml:space="preserve">Table_246[[#This Row],[Valor da 
venda]]-Table_246[[#This Row],[Valor gasto]]</f>
        <v>0</v>
      </c>
    </row>
    <row r="1046" xml:space="preserve">
      <c r="L1046" xml:space="preserve">
        <f xml:space="preserve">Table_246[[#This Row],[Valor da 
venda]]-Table_246[[#This Row],[Valor gasto]]</f>
        <v>0</v>
      </c>
    </row>
    <row r="1047" xml:space="preserve">
      <c r="L1047" xml:space="preserve">
        <f xml:space="preserve">Table_246[[#This Row],[Valor da 
venda]]-Table_246[[#This Row],[Valor gasto]]</f>
        <v>0</v>
      </c>
    </row>
    <row r="1048" xml:space="preserve">
      <c r="L1048" xml:space="preserve">
        <f xml:space="preserve">Table_246[[#This Row],[Valor da 
venda]]-Table_246[[#This Row],[Valor gasto]]</f>
        <v>0</v>
      </c>
    </row>
    <row r="1049" xml:space="preserve">
      <c r="L1049" xml:space="preserve">
        <f xml:space="preserve">Table_246[[#This Row],[Valor da 
venda]]-Table_246[[#This Row],[Valor gasto]]</f>
        <v>0</v>
      </c>
    </row>
    <row r="1050" xml:space="preserve">
      <c r="L1050" xml:space="preserve">
        <f xml:space="preserve">Table_246[[#This Row],[Valor da 
venda]]-Table_246[[#This Row],[Valor gasto]]</f>
        <v>0</v>
      </c>
    </row>
    <row r="1051" xml:space="preserve">
      <c r="L1051" xml:space="preserve">
        <f xml:space="preserve">Table_246[[#This Row],[Valor da 
venda]]-Table_246[[#This Row],[Valor gasto]]</f>
        <v>0</v>
      </c>
    </row>
    <row r="1052" xml:space="preserve">
      <c r="L1052" xml:space="preserve">
        <f xml:space="preserve">Table_246[[#This Row],[Valor da 
venda]]-Table_246[[#This Row],[Valor gasto]]</f>
        <v>0</v>
      </c>
    </row>
    <row r="1053" xml:space="preserve">
      <c r="L1053" xml:space="preserve">
        <f xml:space="preserve">Table_246[[#This Row],[Valor da 
venda]]-Table_246[[#This Row],[Valor gasto]]</f>
        <v>0</v>
      </c>
    </row>
    <row r="1054" xml:space="preserve">
      <c r="L1054" xml:space="preserve">
        <f xml:space="preserve">Table_246[[#This Row],[Valor da 
venda]]-Table_246[[#This Row],[Valor gasto]]</f>
        <v>0</v>
      </c>
    </row>
    <row r="1055" xml:space="preserve">
      <c r="L1055" xml:space="preserve">
        <f xml:space="preserve">Table_246[[#This Row],[Valor da 
venda]]-Table_246[[#This Row],[Valor gasto]]</f>
        <v>0</v>
      </c>
    </row>
    <row r="1056" xml:space="preserve">
      <c r="L1056" xml:space="preserve">
        <f xml:space="preserve">Table_246[[#This Row],[Valor da 
venda]]-Table_246[[#This Row],[Valor gasto]]</f>
        <v>0</v>
      </c>
    </row>
    <row r="1057" xml:space="preserve">
      <c r="L1057" xml:space="preserve">
        <f xml:space="preserve">Table_246[[#This Row],[Valor da 
venda]]-Table_246[[#This Row],[Valor gasto]]</f>
        <v>0</v>
      </c>
    </row>
    <row r="1058" xml:space="preserve">
      <c r="L1058" xml:space="preserve">
        <f xml:space="preserve">Table_246[[#This Row],[Valor da 
venda]]-Table_246[[#This Row],[Valor gasto]]</f>
        <v>0</v>
      </c>
    </row>
    <row r="1059" xml:space="preserve">
      <c r="L1059" xml:space="preserve">
        <f xml:space="preserve">Table_246[[#This Row],[Valor da 
venda]]-Table_246[[#This Row],[Valor gasto]]</f>
        <v>0</v>
      </c>
    </row>
    <row r="1060" xml:space="preserve">
      <c r="L1060" xml:space="preserve">
        <f xml:space="preserve">Table_246[[#This Row],[Valor da 
venda]]-Table_246[[#This Row],[Valor gasto]]</f>
        <v>0</v>
      </c>
    </row>
    <row r="1061" xml:space="preserve">
      <c r="L1061" xml:space="preserve">
        <f xml:space="preserve">Table_246[[#This Row],[Valor da 
venda]]-Table_246[[#This Row],[Valor gasto]]</f>
        <v>0</v>
      </c>
    </row>
    <row r="1062" xml:space="preserve">
      <c r="L1062" xml:space="preserve">
        <f xml:space="preserve">Table_246[[#This Row],[Valor da 
venda]]-Table_246[[#This Row],[Valor gasto]]</f>
        <v>0</v>
      </c>
    </row>
    <row r="1063" xml:space="preserve">
      <c r="L1063" xml:space="preserve">
        <f xml:space="preserve">Table_246[[#This Row],[Valor da 
venda]]-Table_246[[#This Row],[Valor gasto]]</f>
        <v>0</v>
      </c>
    </row>
    <row r="1064" xml:space="preserve">
      <c r="L1064" xml:space="preserve">
        <f xml:space="preserve">Table_246[[#This Row],[Valor da 
venda]]-Table_246[[#This Row],[Valor gasto]]</f>
        <v>0</v>
      </c>
    </row>
    <row r="1065" xml:space="preserve">
      <c r="L1065" xml:space="preserve">
        <f xml:space="preserve">Table_246[[#This Row],[Valor da 
venda]]-Table_246[[#This Row],[Valor gasto]]</f>
        <v>0</v>
      </c>
    </row>
    <row r="1066" xml:space="preserve">
      <c r="L1066" xml:space="preserve">
        <f xml:space="preserve">Table_246[[#This Row],[Valor da 
venda]]-Table_246[[#This Row],[Valor gasto]]</f>
        <v>0</v>
      </c>
    </row>
    <row r="1067" xml:space="preserve">
      <c r="L1067" xml:space="preserve">
        <f xml:space="preserve">Table_246[[#This Row],[Valor da 
venda]]-Table_246[[#This Row],[Valor gasto]]</f>
        <v>0</v>
      </c>
    </row>
    <row r="1068" xml:space="preserve">
      <c r="L1068" xml:space="preserve">
        <f xml:space="preserve">Table_246[[#This Row],[Valor da 
venda]]-Table_246[[#This Row],[Valor gasto]]</f>
        <v>0</v>
      </c>
    </row>
    <row r="1069" xml:space="preserve">
      <c r="L1069" xml:space="preserve">
        <f xml:space="preserve">Table_246[[#This Row],[Valor da 
venda]]-Table_246[[#This Row],[Valor gasto]]</f>
        <v>0</v>
      </c>
    </row>
    <row r="1070" xml:space="preserve">
      <c r="L1070" xml:space="preserve">
        <f xml:space="preserve">Table_246[[#This Row],[Valor da 
venda]]-Table_246[[#This Row],[Valor gasto]]</f>
        <v>0</v>
      </c>
    </row>
    <row r="1071" xml:space="preserve">
      <c r="L1071" xml:space="preserve">
        <f xml:space="preserve">Table_246[[#This Row],[Valor da 
venda]]-Table_246[[#This Row],[Valor gasto]]</f>
        <v>0</v>
      </c>
    </row>
    <row r="1072" xml:space="preserve">
      <c r="L1072" xml:space="preserve">
        <f xml:space="preserve">Table_246[[#This Row],[Valor da 
venda]]-Table_246[[#This Row],[Valor gasto]]</f>
        <v>0</v>
      </c>
    </row>
    <row r="1073" xml:space="preserve">
      <c r="L1073" xml:space="preserve">
        <f xml:space="preserve">Table_246[[#This Row],[Valor da 
venda]]-Table_246[[#This Row],[Valor gasto]]</f>
        <v>0</v>
      </c>
    </row>
    <row r="1074" xml:space="preserve">
      <c r="L1074" xml:space="preserve">
        <f xml:space="preserve">Table_246[[#This Row],[Valor da 
venda]]-Table_246[[#This Row],[Valor gasto]]</f>
        <v>0</v>
      </c>
    </row>
    <row r="1075" xml:space="preserve">
      <c r="L1075" xml:space="preserve">
        <f xml:space="preserve">Table_246[[#This Row],[Valor da 
venda]]-Table_246[[#This Row],[Valor gasto]]</f>
        <v>0</v>
      </c>
    </row>
    <row r="1076" xml:space="preserve">
      <c r="L1076" xml:space="preserve">
        <f xml:space="preserve">Table_246[[#This Row],[Valor da 
venda]]-Table_246[[#This Row],[Valor gasto]]</f>
        <v>0</v>
      </c>
    </row>
    <row r="1077" xml:space="preserve">
      <c r="L1077" xml:space="preserve">
        <f xml:space="preserve">Table_246[[#This Row],[Valor da 
venda]]-Table_246[[#This Row],[Valor gasto]]</f>
        <v>0</v>
      </c>
    </row>
    <row r="1078" xml:space="preserve">
      <c r="L1078" xml:space="preserve">
        <f xml:space="preserve">Table_246[[#This Row],[Valor da 
venda]]-Table_246[[#This Row],[Valor gasto]]</f>
        <v>0</v>
      </c>
    </row>
    <row r="1079" xml:space="preserve">
      <c r="L1079" xml:space="preserve">
        <f xml:space="preserve">Table_246[[#This Row],[Valor da 
venda]]-Table_246[[#This Row],[Valor gasto]]</f>
        <v>0</v>
      </c>
    </row>
    <row r="1080" xml:space="preserve">
      <c r="L1080" xml:space="preserve">
        <f xml:space="preserve">Table_246[[#This Row],[Valor da 
venda]]-Table_246[[#This Row],[Valor gasto]]</f>
        <v>0</v>
      </c>
    </row>
    <row r="1081" xml:space="preserve">
      <c r="L1081" xml:space="preserve">
        <f xml:space="preserve">Table_246[[#This Row],[Valor da 
venda]]-Table_246[[#This Row],[Valor gasto]]</f>
        <v>0</v>
      </c>
    </row>
    <row r="1082" xml:space="preserve">
      <c r="L1082" xml:space="preserve">
        <f xml:space="preserve">Table_246[[#This Row],[Valor da 
venda]]-Table_246[[#This Row],[Valor gasto]]</f>
        <v>0</v>
      </c>
    </row>
    <row r="1083" xml:space="preserve">
      <c r="L1083" xml:space="preserve">
        <f xml:space="preserve">Table_246[[#This Row],[Valor da 
venda]]-Table_246[[#This Row],[Valor gasto]]</f>
        <v>0</v>
      </c>
    </row>
    <row r="1084" xml:space="preserve">
      <c r="L1084" xml:space="preserve">
        <f xml:space="preserve">Table_246[[#This Row],[Valor da 
venda]]-Table_246[[#This Row],[Valor gasto]]</f>
        <v>0</v>
      </c>
    </row>
    <row r="1085" xml:space="preserve">
      <c r="L1085" xml:space="preserve">
        <f xml:space="preserve">Table_246[[#This Row],[Valor da 
venda]]-Table_246[[#This Row],[Valor gasto]]</f>
        <v>0</v>
      </c>
    </row>
    <row r="1086" xml:space="preserve">
      <c r="L1086" xml:space="preserve">
        <f xml:space="preserve">Table_246[[#This Row],[Valor da 
venda]]-Table_246[[#This Row],[Valor gasto]]</f>
        <v>0</v>
      </c>
    </row>
    <row r="1087" xml:space="preserve">
      <c r="L1087" xml:space="preserve">
        <f xml:space="preserve">Table_246[[#This Row],[Valor da 
venda]]-Table_246[[#This Row],[Valor gasto]]</f>
        <v>0</v>
      </c>
    </row>
    <row r="1088" xml:space="preserve">
      <c r="L1088" xml:space="preserve">
        <f xml:space="preserve">Table_246[[#This Row],[Valor da 
venda]]-Table_246[[#This Row],[Valor gasto]]</f>
        <v>0</v>
      </c>
    </row>
    <row r="1089" xml:space="preserve">
      <c r="L1089" xml:space="preserve">
        <f xml:space="preserve">Table_246[[#This Row],[Valor da 
venda]]-Table_246[[#This Row],[Valor gasto]]</f>
        <v>0</v>
      </c>
    </row>
    <row r="1090" xml:space="preserve">
      <c r="L1090" xml:space="preserve">
        <f xml:space="preserve">Table_246[[#This Row],[Valor da 
venda]]-Table_246[[#This Row],[Valor gasto]]</f>
        <v>0</v>
      </c>
    </row>
    <row r="1091" xml:space="preserve">
      <c r="L1091" xml:space="preserve">
        <f xml:space="preserve">Table_246[[#This Row],[Valor da 
venda]]-Table_246[[#This Row],[Valor gasto]]</f>
        <v>0</v>
      </c>
    </row>
    <row r="1092" xml:space="preserve">
      <c r="L1092" xml:space="preserve">
        <f xml:space="preserve">Table_246[[#This Row],[Valor da 
venda]]-Table_246[[#This Row],[Valor gasto]]</f>
        <v>0</v>
      </c>
    </row>
    <row r="1093" xml:space="preserve">
      <c r="L1093" xml:space="preserve">
        <f xml:space="preserve">Table_246[[#This Row],[Valor da 
venda]]-Table_246[[#This Row],[Valor gasto]]</f>
        <v>0</v>
      </c>
    </row>
    <row r="1094" xml:space="preserve">
      <c r="L1094" xml:space="preserve">
        <f xml:space="preserve">Table_246[[#This Row],[Valor da 
venda]]-Table_246[[#This Row],[Valor gasto]]</f>
        <v>0</v>
      </c>
    </row>
    <row r="1095" xml:space="preserve">
      <c r="L1095" xml:space="preserve">
        <f xml:space="preserve">Table_246[[#This Row],[Valor da 
venda]]-Table_246[[#This Row],[Valor gasto]]</f>
        <v>0</v>
      </c>
    </row>
    <row r="1096" xml:space="preserve">
      <c r="L1096" xml:space="preserve">
        <f xml:space="preserve">Table_246[[#This Row],[Valor da 
venda]]-Table_246[[#This Row],[Valor gasto]]</f>
        <v>0</v>
      </c>
    </row>
    <row r="1097" xml:space="preserve">
      <c r="L1097" xml:space="preserve">
        <f xml:space="preserve">Table_246[[#This Row],[Valor da 
venda]]-Table_246[[#This Row],[Valor gasto]]</f>
        <v>0</v>
      </c>
    </row>
    <row r="1098" xml:space="preserve">
      <c r="L1098" xml:space="preserve">
        <f xml:space="preserve">Table_246[[#This Row],[Valor da 
venda]]-Table_246[[#This Row],[Valor gasto]]</f>
        <v>0</v>
      </c>
    </row>
    <row r="1099" xml:space="preserve">
      <c r="L1099" xml:space="preserve">
        <f xml:space="preserve">Table_246[[#This Row],[Valor da 
venda]]-Table_246[[#This Row],[Valor gasto]]</f>
        <v>0</v>
      </c>
    </row>
    <row r="1100" xml:space="preserve">
      <c r="L1100" xml:space="preserve">
        <f xml:space="preserve">Table_246[[#This Row],[Valor da 
venda]]-Table_246[[#This Row],[Valor gasto]]</f>
        <v>0</v>
      </c>
    </row>
    <row r="1101" xml:space="preserve">
      <c r="L1101" xml:space="preserve">
        <f xml:space="preserve">Table_246[[#This Row],[Valor da 
venda]]-Table_246[[#This Row],[Valor gasto]]</f>
        <v>0</v>
      </c>
    </row>
    <row r="1102" xml:space="preserve">
      <c r="L1102" xml:space="preserve">
        <f xml:space="preserve">Table_246[[#This Row],[Valor da 
venda]]-Table_246[[#This Row],[Valor gasto]]</f>
        <v>0</v>
      </c>
    </row>
    <row r="1103" xml:space="preserve">
      <c r="L1103" xml:space="preserve">
        <f xml:space="preserve">Table_246[[#This Row],[Valor da 
venda]]-Table_246[[#This Row],[Valor gasto]]</f>
        <v>0</v>
      </c>
    </row>
    <row r="1104" xml:space="preserve">
      <c r="L1104" xml:space="preserve">
        <f xml:space="preserve">Table_246[[#This Row],[Valor da 
venda]]-Table_246[[#This Row],[Valor gasto]]</f>
        <v>0</v>
      </c>
    </row>
    <row r="1105" xml:space="preserve">
      <c r="L1105" xml:space="preserve">
        <f xml:space="preserve">Table_246[[#This Row],[Valor da 
venda]]-Table_246[[#This Row],[Valor gasto]]</f>
        <v>0</v>
      </c>
    </row>
    <row r="1106" xml:space="preserve">
      <c r="L1106" xml:space="preserve">
        <f xml:space="preserve">Table_246[[#This Row],[Valor da 
venda]]-Table_246[[#This Row],[Valor gasto]]</f>
        <v>0</v>
      </c>
    </row>
    <row r="1107" xml:space="preserve">
      <c r="L1107" xml:space="preserve">
        <f xml:space="preserve">Table_246[[#This Row],[Valor da 
venda]]-Table_246[[#This Row],[Valor gasto]]</f>
        <v>0</v>
      </c>
    </row>
    <row r="1108" xml:space="preserve">
      <c r="L1108" xml:space="preserve">
        <f xml:space="preserve">Table_246[[#This Row],[Valor da 
venda]]-Table_246[[#This Row],[Valor gasto]]</f>
        <v>0</v>
      </c>
    </row>
    <row r="1109" xml:space="preserve">
      <c r="L1109" xml:space="preserve">
        <f xml:space="preserve">Table_246[[#This Row],[Valor da 
venda]]-Table_246[[#This Row],[Valor gasto]]</f>
        <v>0</v>
      </c>
    </row>
    <row r="1110" xml:space="preserve">
      <c r="L1110" xml:space="preserve">
        <f xml:space="preserve">Table_246[[#This Row],[Valor da 
venda]]-Table_246[[#This Row],[Valor gasto]]</f>
        <v>0</v>
      </c>
    </row>
  </sheetData>
  <pageMargins left="0.51" right="0.51" top="0.79" bottom="0.79" header="0" footer="0"/>
  <ignoredErrors>
    <ignoredError numberStoredAsText="1" sqref="A1:V111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298"/>
  <sheetViews>
    <sheetView workbookViewId="0" rightToLeft="0"/>
  </sheetViews>
  <sheetData>
    <row r="1">
      <c r="A1" t="str">
        <v>Produtos</v>
      </c>
      <c r="B1" t="str">
        <v>Compras</v>
      </c>
      <c r="C1" t="str">
        <v>Estoque</v>
      </c>
      <c r="D1" t="str">
        <v>Vendas</v>
      </c>
      <c r="E1" t="str">
        <v>valor custo</v>
      </c>
      <c r="G1" t="str">
        <v>MARCA</v>
      </c>
      <c r="H1" t="str">
        <v>MODELO</v>
      </c>
      <c r="I1" t="str">
        <v>Q</v>
      </c>
    </row>
    <row r="2">
      <c r="A2" t="str">
        <v>Adaptador Bluetooth</v>
      </c>
      <c r="B2">
        <v>1</v>
      </c>
      <c r="C2">
        <v>0</v>
      </c>
      <c r="D2">
        <v>0</v>
      </c>
      <c r="E2">
        <v>5</v>
      </c>
      <c r="G2" t="str">
        <v>IPHONE</v>
      </c>
      <c r="H2" t="str">
        <v>Iphone 14 PRO MAX</v>
      </c>
      <c r="I2">
        <v>1</v>
      </c>
    </row>
    <row r="3">
      <c r="A3" t="str">
        <v>Adaptador Ios P2</v>
      </c>
      <c r="B3">
        <v>1</v>
      </c>
      <c r="C3">
        <v>0</v>
      </c>
      <c r="D3">
        <v>0</v>
      </c>
      <c r="E3">
        <v>5.9</v>
      </c>
      <c r="G3" t="str">
        <v>IPHONE</v>
      </c>
      <c r="H3" t="str">
        <v>Iphone 15</v>
      </c>
      <c r="I3">
        <v>1</v>
      </c>
    </row>
    <row r="4">
      <c r="A4" t="str">
        <v>Adaptador Micro Sd</v>
      </c>
      <c r="B4">
        <v>1</v>
      </c>
      <c r="C4">
        <v>0</v>
      </c>
      <c r="D4">
        <v>0</v>
      </c>
      <c r="E4">
        <v>3.5</v>
      </c>
      <c r="G4" t="str">
        <v>IPHONE</v>
      </c>
      <c r="H4" t="str">
        <v>Iphone 15 PRO MAX</v>
      </c>
      <c r="I4">
        <v>1</v>
      </c>
    </row>
    <row r="5">
      <c r="A5" t="str">
        <v>Adaptador P2 - P10</v>
      </c>
      <c r="B5">
        <v>1</v>
      </c>
      <c r="C5">
        <v>0</v>
      </c>
      <c r="D5">
        <v>0</v>
      </c>
      <c r="E5">
        <v>5</v>
      </c>
      <c r="G5" t="str">
        <v>MOTOROLA</v>
      </c>
      <c r="H5" t="str">
        <v>G14</v>
      </c>
      <c r="I5">
        <v>2</v>
      </c>
    </row>
    <row r="6">
      <c r="A6" t="str">
        <v>Adaptador P2 Tipo C</v>
      </c>
      <c r="B6">
        <v>1</v>
      </c>
      <c r="C6">
        <v>0</v>
      </c>
      <c r="D6">
        <v>0</v>
      </c>
      <c r="E6">
        <v>8</v>
      </c>
      <c r="G6" t="str">
        <v>MOTOROLA</v>
      </c>
      <c r="H6" t="str">
        <v>MOTO edge 30 neo</v>
      </c>
      <c r="I6">
        <v>2</v>
      </c>
    </row>
    <row r="7">
      <c r="A7" t="str">
        <v>Adaptador P3X2 - P2</v>
      </c>
      <c r="B7">
        <v>1</v>
      </c>
      <c r="C7">
        <v>0</v>
      </c>
      <c r="D7">
        <v>0</v>
      </c>
      <c r="E7">
        <v>5</v>
      </c>
      <c r="G7" t="str">
        <v>MOTOROLA</v>
      </c>
      <c r="H7" t="str">
        <v xml:space="preserve">MOTO G30	</v>
      </c>
      <c r="I7">
        <v>2</v>
      </c>
    </row>
    <row r="8">
      <c r="A8" t="str">
        <v>Adaptador T</v>
      </c>
      <c r="B8">
        <v>1</v>
      </c>
      <c r="C8">
        <v>0</v>
      </c>
      <c r="D8">
        <v>0</v>
      </c>
      <c r="E8">
        <v>1.5</v>
      </c>
      <c r="G8" t="str">
        <v>SAMSUNG</v>
      </c>
      <c r="H8" t="str">
        <v>A22 5g</v>
      </c>
      <c r="I8">
        <v>3</v>
      </c>
    </row>
    <row r="9">
      <c r="A9" t="str">
        <v>Adaptador Tipo C Para Usb</v>
      </c>
      <c r="B9">
        <v>1</v>
      </c>
      <c r="C9">
        <v>0</v>
      </c>
      <c r="D9">
        <v>0</v>
      </c>
      <c r="E9">
        <v>3.5</v>
      </c>
      <c r="G9" t="str">
        <v>SAMSUNG</v>
      </c>
      <c r="H9" t="str">
        <v>m53</v>
      </c>
      <c r="I9">
        <v>1</v>
      </c>
    </row>
    <row r="10">
      <c r="A10" t="str">
        <v>Adaptador Tomada 2 Entrada</v>
      </c>
      <c r="B10">
        <v>1</v>
      </c>
      <c r="C10">
        <v>0</v>
      </c>
      <c r="D10">
        <v>0</v>
      </c>
      <c r="E10">
        <v>9.9</v>
      </c>
      <c r="G10" t="str">
        <v>XIAOMI</v>
      </c>
      <c r="H10" t="str">
        <v>mi 9a</v>
      </c>
      <c r="I10">
        <v>1</v>
      </c>
    </row>
    <row r="11">
      <c r="A11" t="str">
        <v>Adaptador V8 - Iphone</v>
      </c>
      <c r="B11">
        <v>1</v>
      </c>
      <c r="C11">
        <v>0</v>
      </c>
      <c r="D11">
        <v>0</v>
      </c>
      <c r="E11">
        <v>3.5</v>
      </c>
      <c r="G11" t="str">
        <v>XIAOMI</v>
      </c>
      <c r="H11" t="str">
        <v xml:space="preserve">Note 10 </v>
      </c>
      <c r="I11">
        <v>2</v>
      </c>
    </row>
    <row r="12">
      <c r="A12" t="str">
        <v>Adaptador Vga Para Hdmi</v>
      </c>
      <c r="B12">
        <v>1</v>
      </c>
      <c r="C12">
        <v>0</v>
      </c>
      <c r="D12">
        <v>0</v>
      </c>
      <c r="E12">
        <v>15</v>
      </c>
      <c r="G12" t="str">
        <v>XIAOMI</v>
      </c>
      <c r="H12" t="str">
        <v>Note 10 4g</v>
      </c>
      <c r="I12">
        <v>3</v>
      </c>
    </row>
    <row r="13">
      <c r="A13" t="str">
        <v>Adaptador Wifi 2.5G</v>
      </c>
      <c r="B13">
        <v>1</v>
      </c>
      <c r="C13">
        <v>0</v>
      </c>
      <c r="D13">
        <v>0</v>
      </c>
      <c r="E13">
        <v>11</v>
      </c>
      <c r="G13" t="str">
        <v>XIAOMI</v>
      </c>
      <c r="H13" t="str">
        <v>Note 12s</v>
      </c>
      <c r="I13">
        <v>1</v>
      </c>
    </row>
    <row r="14">
      <c r="A14" t="str">
        <v>Adaptador Wifi 2.5G Antena</v>
      </c>
      <c r="B14">
        <v>1</v>
      </c>
      <c r="C14">
        <v>0</v>
      </c>
      <c r="D14">
        <v>0</v>
      </c>
      <c r="E14">
        <v>12</v>
      </c>
      <c r="G14" t="str">
        <v>XIAOMI</v>
      </c>
      <c r="H14" t="str">
        <v>pc x3</v>
      </c>
      <c r="I14">
        <v>2</v>
      </c>
    </row>
    <row r="15">
      <c r="A15" t="str">
        <v>Adaptador Wifi 2.5G Antena Ms</v>
      </c>
      <c r="B15">
        <v>1</v>
      </c>
      <c r="C15">
        <v>0</v>
      </c>
      <c r="D15">
        <v>0</v>
      </c>
      <c r="E15">
        <v>9</v>
      </c>
      <c r="G15" t="str">
        <v>XIAOMI</v>
      </c>
      <c r="H15" t="str">
        <v>REDMI 12</v>
      </c>
      <c r="I15">
        <v>2</v>
      </c>
    </row>
    <row r="16">
      <c r="A16" t="str">
        <v>Adaptador Wifi 6</v>
      </c>
      <c r="B16">
        <v>1</v>
      </c>
      <c r="C16">
        <v>0</v>
      </c>
      <c r="D16">
        <v>0</v>
      </c>
      <c r="E16">
        <v>17.18</v>
      </c>
      <c r="G16" t="str">
        <v>XIAOMI</v>
      </c>
      <c r="H16" t="str">
        <v>REDMI 12c</v>
      </c>
      <c r="I16">
        <v>1</v>
      </c>
    </row>
    <row r="17">
      <c r="A17" t="str">
        <v>Alicate Universal 8 Id-4762A</v>
      </c>
      <c r="B17">
        <v>1</v>
      </c>
      <c r="C17">
        <v>0</v>
      </c>
      <c r="D17">
        <v>0</v>
      </c>
      <c r="E17">
        <v>11</v>
      </c>
      <c r="G17" t="str">
        <v>XIAOMI</v>
      </c>
      <c r="H17" t="str">
        <v>REDMI 12 pro 5g</v>
      </c>
      <c r="I17">
        <v>1</v>
      </c>
    </row>
    <row r="18">
      <c r="A18" t="str">
        <v>Arma De Hidrogel Ar15</v>
      </c>
      <c r="B18">
        <v>1</v>
      </c>
      <c r="C18">
        <v>0</v>
      </c>
      <c r="D18">
        <v>0</v>
      </c>
      <c r="E18">
        <v>35</v>
      </c>
      <c r="G18" t="str">
        <v>XIAOMI</v>
      </c>
      <c r="H18" t="str">
        <v>REDMI 13c</v>
      </c>
      <c r="I18">
        <v>2</v>
      </c>
    </row>
    <row r="19">
      <c r="A19" t="str">
        <v>Balança 10Kg</v>
      </c>
      <c r="B19">
        <v>1</v>
      </c>
      <c r="C19">
        <v>0</v>
      </c>
      <c r="D19">
        <v>0</v>
      </c>
      <c r="E19">
        <v>14</v>
      </c>
      <c r="G19" t="str">
        <v>Privacidade</v>
      </c>
    </row>
    <row r="20">
      <c r="A20" t="str">
        <v>Balança De Precisão Xm-50522</v>
      </c>
      <c r="B20">
        <v>1</v>
      </c>
      <c r="C20">
        <v>0</v>
      </c>
      <c r="D20">
        <v>0</v>
      </c>
      <c r="E20">
        <v>16</v>
      </c>
      <c r="G20" t="str">
        <v>IPHONE</v>
      </c>
      <c r="H20" t="str">
        <v>7 / 8  PLUS</v>
      </c>
      <c r="I20">
        <v>3</v>
      </c>
    </row>
    <row r="21">
      <c r="A21" t="str">
        <v>Baralho C 2 Jogos Bar-69087</v>
      </c>
      <c r="B21">
        <v>1</v>
      </c>
      <c r="C21">
        <v>0</v>
      </c>
      <c r="D21">
        <v>0</v>
      </c>
      <c r="E21">
        <v>1</v>
      </c>
      <c r="G21" t="str">
        <v>IPHONE</v>
      </c>
      <c r="H21" t="str">
        <v>XR / 11</v>
      </c>
      <c r="I21">
        <v>2</v>
      </c>
    </row>
    <row r="22">
      <c r="A22" t="str">
        <v xml:space="preserve">Bateria 23A </v>
      </c>
      <c r="B22">
        <v>1</v>
      </c>
      <c r="C22">
        <v>0</v>
      </c>
      <c r="D22">
        <v>0</v>
      </c>
      <c r="E22">
        <v>1.5</v>
      </c>
      <c r="G22" t="str">
        <v>IPHONE</v>
      </c>
      <c r="H22">
        <v>12</v>
      </c>
      <c r="I22">
        <v>1</v>
      </c>
    </row>
    <row r="23">
      <c r="A23" t="str">
        <v>Bateria 9V</v>
      </c>
      <c r="B23">
        <v>1</v>
      </c>
      <c r="C23">
        <v>0</v>
      </c>
      <c r="D23">
        <v>0</v>
      </c>
      <c r="E23">
        <v>4</v>
      </c>
    </row>
    <row r="24">
      <c r="A24" t="str">
        <v>Bobbie Goods Caderno</v>
      </c>
      <c r="B24">
        <v>1</v>
      </c>
      <c r="C24">
        <v>0</v>
      </c>
      <c r="D24">
        <v>0</v>
      </c>
      <c r="E24">
        <v>13</v>
      </c>
    </row>
    <row r="25">
      <c r="A25" t="str">
        <v>Bobbie Goods Card</v>
      </c>
      <c r="B25">
        <v>1</v>
      </c>
      <c r="C25">
        <v>0</v>
      </c>
      <c r="D25">
        <v>0</v>
      </c>
      <c r="E25">
        <v>2.5</v>
      </c>
    </row>
    <row r="26">
      <c r="A26" t="str">
        <v xml:space="preserve">Boneco Lego </v>
      </c>
      <c r="B26">
        <v>1</v>
      </c>
      <c r="C26">
        <v>0</v>
      </c>
      <c r="D26">
        <v>0</v>
      </c>
      <c r="E26">
        <v>15</v>
      </c>
    </row>
    <row r="27">
      <c r="A27" t="str">
        <v>Cabeça Carregador 3.1A Ka-5601</v>
      </c>
      <c r="B27">
        <v>1</v>
      </c>
      <c r="C27">
        <v>0</v>
      </c>
      <c r="D27">
        <v>0</v>
      </c>
      <c r="E27">
        <v>6</v>
      </c>
    </row>
    <row r="28">
      <c r="A28" t="str">
        <v>Cabo Auxiliar P2 H'Maston</v>
      </c>
      <c r="B28">
        <v>1</v>
      </c>
      <c r="C28">
        <v>0</v>
      </c>
      <c r="D28">
        <v>0</v>
      </c>
      <c r="E28">
        <v>3.5</v>
      </c>
    </row>
    <row r="29">
      <c r="A29" t="str">
        <v>Cabo Auxiliar P2 Kingo</v>
      </c>
      <c r="B29">
        <v>1</v>
      </c>
      <c r="C29">
        <v>0</v>
      </c>
      <c r="D29">
        <v>0</v>
      </c>
      <c r="E29">
        <v>7</v>
      </c>
    </row>
    <row r="30">
      <c r="A30" t="str">
        <v>Cabo Auxiliar P2 Le-804</v>
      </c>
      <c r="B30">
        <v>1</v>
      </c>
      <c r="C30">
        <v>0</v>
      </c>
      <c r="D30">
        <v>0</v>
      </c>
      <c r="E30">
        <v>2.5</v>
      </c>
    </row>
    <row r="31">
      <c r="A31" t="str">
        <v>Cabo De Dados Tc Kapbom Kap 1Mtc</v>
      </c>
      <c r="B31">
        <v>1</v>
      </c>
      <c r="C31">
        <v>0</v>
      </c>
      <c r="D31">
        <v>0</v>
      </c>
      <c r="E31">
        <v>3.5</v>
      </c>
    </row>
    <row r="32">
      <c r="A32" t="str">
        <v>Cabo De Dados V8 Kapbom Kap 1Mv8</v>
      </c>
      <c r="B32">
        <v>1</v>
      </c>
      <c r="C32">
        <v>0</v>
      </c>
      <c r="D32">
        <v>0</v>
      </c>
      <c r="E32">
        <v>3.5</v>
      </c>
    </row>
    <row r="33">
      <c r="A33" t="str">
        <v>Cabo De Força - 3 Pinos</v>
      </c>
      <c r="B33">
        <v>3</v>
      </c>
      <c r="C33">
        <v>0</v>
      </c>
      <c r="D33">
        <v>3</v>
      </c>
      <c r="E33">
        <v>6</v>
      </c>
    </row>
    <row r="34">
      <c r="A34" t="str">
        <v>Cabo De Força - Pc</v>
      </c>
      <c r="B34">
        <v>1</v>
      </c>
      <c r="C34">
        <v>0</v>
      </c>
      <c r="D34">
        <v>0</v>
      </c>
      <c r="E34">
        <v>6</v>
      </c>
    </row>
    <row r="35">
      <c r="A35" t="str">
        <v xml:space="preserve">Cabo Displayport </v>
      </c>
      <c r="B35">
        <v>1</v>
      </c>
      <c r="C35">
        <v>0</v>
      </c>
      <c r="D35">
        <v>0</v>
      </c>
      <c r="E35">
        <v>10</v>
      </c>
    </row>
    <row r="36">
      <c r="A36" t="str">
        <v>Cabo Hdmi 1,8/2M</v>
      </c>
      <c r="B36">
        <v>1</v>
      </c>
      <c r="C36">
        <v>0</v>
      </c>
      <c r="D36">
        <v>0</v>
      </c>
      <c r="E36">
        <v>6</v>
      </c>
    </row>
    <row r="37">
      <c r="A37" t="str">
        <v>Cabo Hdmi 2M</v>
      </c>
      <c r="B37">
        <v>1</v>
      </c>
      <c r="C37">
        <v>0</v>
      </c>
      <c r="D37">
        <v>0</v>
      </c>
      <c r="E37">
        <v>6</v>
      </c>
    </row>
    <row r="38">
      <c r="A38" t="str">
        <v>Cabo Hdmi 4M</v>
      </c>
      <c r="B38">
        <v>1</v>
      </c>
      <c r="C38">
        <v>0</v>
      </c>
      <c r="D38">
        <v>0</v>
      </c>
      <c r="E38">
        <v>15</v>
      </c>
    </row>
    <row r="39">
      <c r="A39" t="str">
        <v>Cabo Hmaster Tpc 4.8A</v>
      </c>
      <c r="B39">
        <v>1</v>
      </c>
      <c r="C39">
        <v>0</v>
      </c>
      <c r="D39">
        <v>0</v>
      </c>
      <c r="E39">
        <v>4</v>
      </c>
    </row>
    <row r="40">
      <c r="A40" t="str">
        <v>Cabo H'Maston Hb01-1</v>
      </c>
      <c r="B40">
        <v>1</v>
      </c>
      <c r="C40">
        <v>0</v>
      </c>
      <c r="D40">
        <v>0</v>
      </c>
      <c r="E40">
        <v>4.5</v>
      </c>
    </row>
    <row r="41">
      <c r="A41" t="str">
        <v>Cabo Inova Tc Cbo-12223</v>
      </c>
      <c r="B41">
        <v>1</v>
      </c>
      <c r="C41">
        <v>0</v>
      </c>
      <c r="D41">
        <v>0</v>
      </c>
      <c r="E41">
        <v>6</v>
      </c>
    </row>
    <row r="42">
      <c r="A42" t="str">
        <v>Cabo Iphone 20W</v>
      </c>
      <c r="B42">
        <v>3</v>
      </c>
      <c r="C42">
        <v>0</v>
      </c>
      <c r="D42">
        <v>2</v>
      </c>
      <c r="E42">
        <v>6</v>
      </c>
    </row>
    <row r="43">
      <c r="A43" t="str">
        <v>Cabo Iphone Caixa Branca</v>
      </c>
      <c r="B43">
        <v>1</v>
      </c>
      <c r="C43">
        <v>0</v>
      </c>
      <c r="D43">
        <v>0</v>
      </c>
      <c r="E43">
        <v>15</v>
      </c>
    </row>
    <row r="44">
      <c r="A44" t="str">
        <v>Cabo Iphone Hb10-2 Iphone</v>
      </c>
      <c r="B44">
        <v>1</v>
      </c>
      <c r="C44">
        <v>0</v>
      </c>
      <c r="D44">
        <v>0</v>
      </c>
      <c r="E44">
        <v>5</v>
      </c>
    </row>
    <row r="45">
      <c r="A45" t="str">
        <v>Cabo Iphone Hb10-3 Tipo C</v>
      </c>
      <c r="B45">
        <v>1</v>
      </c>
      <c r="C45">
        <v>0</v>
      </c>
      <c r="D45">
        <v>0</v>
      </c>
      <c r="E45">
        <v>5</v>
      </c>
    </row>
    <row r="46">
      <c r="A46" t="str">
        <v>Cabo Iphone Kap</v>
      </c>
      <c r="B46">
        <v>1</v>
      </c>
      <c r="C46">
        <v>0</v>
      </c>
      <c r="D46">
        <v>0</v>
      </c>
      <c r="E46">
        <v>4</v>
      </c>
    </row>
    <row r="47">
      <c r="A47" t="str">
        <v>Cabo Kingo Iphone 1M</v>
      </c>
      <c r="B47">
        <v>1</v>
      </c>
      <c r="C47">
        <v>0</v>
      </c>
      <c r="D47">
        <v>0</v>
      </c>
      <c r="E47">
        <v>7</v>
      </c>
    </row>
    <row r="48">
      <c r="A48" t="str">
        <v>Cabo Kingo Iphone 2M Leo</v>
      </c>
      <c r="B48">
        <v>1</v>
      </c>
      <c r="C48">
        <v>0</v>
      </c>
      <c r="D48">
        <v>0</v>
      </c>
      <c r="E48">
        <v>10</v>
      </c>
    </row>
    <row r="49">
      <c r="A49" t="str">
        <v>Cabo Kingo Tc 1M</v>
      </c>
      <c r="B49">
        <v>1</v>
      </c>
      <c r="C49">
        <v>0</v>
      </c>
      <c r="D49">
        <v>0</v>
      </c>
      <c r="E49">
        <v>7</v>
      </c>
    </row>
    <row r="50">
      <c r="A50" t="str">
        <v>Cabo P2/P10</v>
      </c>
      <c r="B50">
        <v>1</v>
      </c>
      <c r="C50">
        <v>0</v>
      </c>
      <c r="D50">
        <v>0</v>
      </c>
      <c r="E50">
        <v>4</v>
      </c>
    </row>
    <row r="51">
      <c r="A51" t="str">
        <v>Cabo Pmcell Tc Laranja</v>
      </c>
      <c r="B51">
        <v>1</v>
      </c>
      <c r="C51">
        <v>0</v>
      </c>
      <c r="D51">
        <v>0</v>
      </c>
      <c r="E51">
        <v>5</v>
      </c>
    </row>
    <row r="52">
      <c r="A52" t="str">
        <v>Cabo Rca Para Rca</v>
      </c>
      <c r="B52">
        <v>1</v>
      </c>
      <c r="C52">
        <v>0</v>
      </c>
      <c r="D52">
        <v>0</v>
      </c>
      <c r="E52">
        <v>3.5</v>
      </c>
    </row>
    <row r="53">
      <c r="A53" t="str">
        <v>Cabo Spartan V8</v>
      </c>
      <c r="B53">
        <v>1</v>
      </c>
      <c r="C53">
        <v>0</v>
      </c>
      <c r="D53">
        <v>0</v>
      </c>
      <c r="E53">
        <v>4.5</v>
      </c>
    </row>
    <row r="54">
      <c r="A54" t="str">
        <v>Cabo Spartan V8 Leo</v>
      </c>
      <c r="B54">
        <v>1</v>
      </c>
      <c r="C54">
        <v>0</v>
      </c>
      <c r="D54">
        <v>0</v>
      </c>
      <c r="E54">
        <v>4</v>
      </c>
    </row>
    <row r="55">
      <c r="A55" t="str">
        <v>Cabo Tipo C - Digital</v>
      </c>
      <c r="B55">
        <v>1</v>
      </c>
      <c r="C55">
        <v>0</v>
      </c>
      <c r="D55">
        <v>0</v>
      </c>
      <c r="E55">
        <v>15</v>
      </c>
    </row>
    <row r="56">
      <c r="A56" t="str">
        <v>Cabo Usb Extensor</v>
      </c>
      <c r="B56">
        <v>1</v>
      </c>
      <c r="C56">
        <v>0</v>
      </c>
      <c r="D56">
        <v>0</v>
      </c>
      <c r="E56">
        <v>3.5</v>
      </c>
    </row>
    <row r="57">
      <c r="A57" t="str">
        <v>Cabo Usb X Usb</v>
      </c>
      <c r="B57">
        <v>1</v>
      </c>
      <c r="C57">
        <v>0</v>
      </c>
      <c r="D57">
        <v>0</v>
      </c>
      <c r="E57">
        <v>4</v>
      </c>
    </row>
    <row r="58">
      <c r="A58" t="str">
        <v>Cabo V8 4.8 Max H72-1</v>
      </c>
      <c r="B58">
        <v>1</v>
      </c>
      <c r="C58">
        <v>0</v>
      </c>
      <c r="D58">
        <v>0</v>
      </c>
      <c r="E58">
        <v>4.5</v>
      </c>
    </row>
    <row r="59">
      <c r="A59" t="str">
        <v>Cabo Verde</v>
      </c>
      <c r="B59">
        <v>1</v>
      </c>
      <c r="C59">
        <v>0</v>
      </c>
      <c r="D59">
        <v>0</v>
      </c>
      <c r="E59">
        <v>15</v>
      </c>
    </row>
    <row r="60">
      <c r="A60" t="str">
        <v>Cabo Vga</v>
      </c>
      <c r="B60">
        <v>1</v>
      </c>
      <c r="C60">
        <v>0</v>
      </c>
      <c r="D60">
        <v>1</v>
      </c>
      <c r="E60">
        <v>9</v>
      </c>
    </row>
    <row r="61">
      <c r="A61" t="str">
        <v>Cabo Y P2/P3</v>
      </c>
      <c r="B61">
        <v>1</v>
      </c>
      <c r="C61">
        <v>0</v>
      </c>
      <c r="D61">
        <v>0</v>
      </c>
      <c r="E61">
        <v>5</v>
      </c>
    </row>
    <row r="62">
      <c r="A62" t="str">
        <v>Cabos Variados Saco Branco</v>
      </c>
      <c r="B62">
        <v>1</v>
      </c>
      <c r="C62">
        <v>0</v>
      </c>
      <c r="D62">
        <v>0</v>
      </c>
      <c r="E62">
        <v>5</v>
      </c>
    </row>
    <row r="63">
      <c r="A63" t="str">
        <v>Calculadora 12 Dígitos Crs8585</v>
      </c>
      <c r="B63">
        <v>1</v>
      </c>
      <c r="C63">
        <v>0</v>
      </c>
      <c r="D63">
        <v>0</v>
      </c>
      <c r="E63">
        <v>23</v>
      </c>
    </row>
    <row r="64">
      <c r="A64" t="str">
        <v>Calculadora Pequena</v>
      </c>
      <c r="B64">
        <v>1</v>
      </c>
      <c r="C64">
        <v>0</v>
      </c>
      <c r="D64">
        <v>0</v>
      </c>
      <c r="E64">
        <v>2.7</v>
      </c>
    </row>
    <row r="65">
      <c r="A65" t="str">
        <v>Camera Ip Dupla</v>
      </c>
      <c r="B65">
        <v>1</v>
      </c>
      <c r="C65">
        <v>0</v>
      </c>
      <c r="D65">
        <v>0</v>
      </c>
      <c r="E65">
        <v>105.175</v>
      </c>
    </row>
    <row r="66">
      <c r="A66" t="str">
        <v xml:space="preserve">Caneta Depiladora </v>
      </c>
      <c r="B66">
        <v>1</v>
      </c>
      <c r="C66">
        <v>0</v>
      </c>
      <c r="D66">
        <v>0</v>
      </c>
      <c r="E66">
        <v>12.5</v>
      </c>
    </row>
    <row r="67">
      <c r="A67" t="str">
        <v>Canivete Automático Knife</v>
      </c>
      <c r="B67">
        <v>1</v>
      </c>
      <c r="C67">
        <v>0</v>
      </c>
      <c r="D67">
        <v>0</v>
      </c>
      <c r="E67">
        <v>9</v>
      </c>
    </row>
    <row r="68">
      <c r="A68" t="str">
        <v>Capa A Prova D'Água</v>
      </c>
      <c r="B68">
        <v>1</v>
      </c>
      <c r="C68">
        <v>0</v>
      </c>
      <c r="D68">
        <v>0</v>
      </c>
      <c r="E68">
        <v>3.5</v>
      </c>
    </row>
    <row r="69">
      <c r="A69" t="str">
        <v>Capa Celular Simples</v>
      </c>
      <c r="B69">
        <v>1</v>
      </c>
      <c r="C69">
        <v>0</v>
      </c>
      <c r="D69">
        <v>0</v>
      </c>
      <c r="E69">
        <v>2</v>
      </c>
    </row>
    <row r="70">
      <c r="A70" t="str">
        <v>Capa De Chuva</v>
      </c>
      <c r="B70">
        <v>1</v>
      </c>
      <c r="C70">
        <v>0</v>
      </c>
      <c r="D70">
        <v>0</v>
      </c>
      <c r="E70">
        <v>7</v>
      </c>
    </row>
    <row r="71">
      <c r="A71" t="str">
        <v>Capinha</v>
      </c>
      <c r="B71">
        <v>1</v>
      </c>
      <c r="C71">
        <v>0</v>
      </c>
      <c r="D71">
        <v>0</v>
      </c>
      <c r="E71">
        <v>3</v>
      </c>
    </row>
    <row r="72">
      <c r="A72" t="str">
        <v>Card</v>
      </c>
      <c r="B72">
        <v>1</v>
      </c>
      <c r="C72">
        <v>0</v>
      </c>
      <c r="D72">
        <v>0</v>
      </c>
      <c r="E72">
        <v>0.4</v>
      </c>
    </row>
    <row r="73">
      <c r="A73" t="str">
        <v>Card Caixa 50</v>
      </c>
      <c r="B73">
        <v>1</v>
      </c>
      <c r="C73">
        <v>0</v>
      </c>
      <c r="D73">
        <v>0</v>
      </c>
      <c r="E73">
        <v>5</v>
      </c>
    </row>
    <row r="74">
      <c r="A74" t="str">
        <v>Carregador Cabeça  Spartan  - Cw-178</v>
      </c>
      <c r="B74">
        <v>1</v>
      </c>
      <c r="C74">
        <v>0</v>
      </c>
      <c r="D74">
        <v>0</v>
      </c>
      <c r="E74">
        <v>12</v>
      </c>
    </row>
    <row r="75">
      <c r="A75" t="str">
        <v>Carregador Cabeça 20W</v>
      </c>
      <c r="B75">
        <v>1</v>
      </c>
      <c r="C75">
        <v>0</v>
      </c>
      <c r="D75">
        <v>0</v>
      </c>
      <c r="E75">
        <v>11</v>
      </c>
    </row>
    <row r="76">
      <c r="A76" t="str">
        <v>Carregador Completo Iphone 20W</v>
      </c>
      <c r="B76">
        <v>99</v>
      </c>
      <c r="C76">
        <v>0</v>
      </c>
      <c r="D76">
        <v>3</v>
      </c>
      <c r="E76">
        <v>15</v>
      </c>
    </row>
    <row r="77">
      <c r="A77" t="str">
        <v>Carregador Completo Lehmox Tipo C</v>
      </c>
      <c r="B77">
        <v>1</v>
      </c>
      <c r="C77">
        <v>0</v>
      </c>
      <c r="D77">
        <v>0</v>
      </c>
      <c r="E77">
        <v>11</v>
      </c>
    </row>
    <row r="78">
      <c r="A78" t="str">
        <v>Carregador Completo Lehmox v8</v>
      </c>
      <c r="B78">
        <v>1</v>
      </c>
      <c r="C78">
        <v>0</v>
      </c>
      <c r="D78">
        <v>0</v>
      </c>
      <c r="E78">
        <v>11</v>
      </c>
    </row>
    <row r="79">
      <c r="A79" t="str">
        <v xml:space="preserve">Carregador Completo Lehmox iphone </v>
      </c>
      <c r="B79">
        <v>1</v>
      </c>
      <c r="C79">
        <v>0</v>
      </c>
      <c r="D79">
        <v>0</v>
      </c>
      <c r="E79">
        <v>11</v>
      </c>
    </row>
    <row r="80">
      <c r="A80" t="str">
        <v>Jogos De Ps2</v>
      </c>
      <c r="B80">
        <v>999</v>
      </c>
      <c r="C80">
        <v>0</v>
      </c>
      <c r="D80">
        <v>9</v>
      </c>
      <c r="E80">
        <v>0.7</v>
      </c>
    </row>
    <row r="81">
      <c r="A81" t="str">
        <v>Jogo Ps2 tiktok</v>
      </c>
      <c r="B81">
        <v>999</v>
      </c>
      <c r="C81">
        <v>0</v>
      </c>
      <c r="D81">
        <v>35</v>
      </c>
      <c r="E81">
        <v>0.7</v>
      </c>
    </row>
    <row r="82">
      <c r="A82" t="str">
        <v>Carregador Lehmox 5.1 Le-82</v>
      </c>
      <c r="B82">
        <v>1</v>
      </c>
      <c r="C82">
        <v>0</v>
      </c>
      <c r="D82">
        <v>0</v>
      </c>
      <c r="E82">
        <v>10</v>
      </c>
    </row>
    <row r="83">
      <c r="A83" t="str">
        <v>Carregador Spartan V8  Leo</v>
      </c>
      <c r="B83">
        <v>1</v>
      </c>
      <c r="C83">
        <v>0</v>
      </c>
      <c r="D83">
        <v>0</v>
      </c>
      <c r="E83">
        <v>10</v>
      </c>
    </row>
    <row r="84">
      <c r="A84" t="str">
        <v>Carregador Tipo C 4.1 Le-497</v>
      </c>
      <c r="B84">
        <v>1</v>
      </c>
      <c r="C84">
        <v>0</v>
      </c>
      <c r="D84">
        <v>0</v>
      </c>
      <c r="E84">
        <v>10</v>
      </c>
    </row>
    <row r="85">
      <c r="A85" t="str">
        <v>Carregador Tipo C 50W</v>
      </c>
      <c r="B85">
        <v>1</v>
      </c>
      <c r="C85">
        <v>0</v>
      </c>
      <c r="D85">
        <v>0</v>
      </c>
      <c r="E85">
        <v>19</v>
      </c>
    </row>
    <row r="86">
      <c r="A86" t="str">
        <v xml:space="preserve">Carregador Tipo C 67 W </v>
      </c>
      <c r="B86">
        <v>1</v>
      </c>
      <c r="C86">
        <v>0</v>
      </c>
      <c r="D86">
        <v>0</v>
      </c>
      <c r="E86">
        <v>20</v>
      </c>
    </row>
    <row r="87">
      <c r="A87" t="str">
        <v>Carregador Tipo C Le-484</v>
      </c>
      <c r="B87">
        <v>1</v>
      </c>
      <c r="C87">
        <v>0</v>
      </c>
      <c r="D87">
        <v>0</v>
      </c>
      <c r="E87">
        <v>10</v>
      </c>
    </row>
    <row r="88">
      <c r="A88" t="str">
        <v>Carregador Veicular Inova Tc</v>
      </c>
      <c r="B88">
        <v>1</v>
      </c>
      <c r="C88">
        <v>0</v>
      </c>
      <c r="D88">
        <v>0</v>
      </c>
      <c r="E88">
        <v>11</v>
      </c>
    </row>
    <row r="89">
      <c r="A89" t="str">
        <v>Carregador Veicular Kingo</v>
      </c>
      <c r="B89">
        <v>1</v>
      </c>
      <c r="C89">
        <v>0</v>
      </c>
      <c r="D89">
        <v>0</v>
      </c>
      <c r="E89">
        <v>14</v>
      </c>
    </row>
    <row r="90">
      <c r="A90" t="str">
        <v>Carregador Veicular L01-3</v>
      </c>
      <c r="B90">
        <v>1</v>
      </c>
      <c r="C90">
        <v>0</v>
      </c>
      <c r="D90">
        <v>0</v>
      </c>
      <c r="E90">
        <v>15</v>
      </c>
    </row>
    <row r="91">
      <c r="A91" t="str">
        <v>Carregador Veicular Simples</v>
      </c>
      <c r="B91">
        <v>1</v>
      </c>
      <c r="C91">
        <v>0</v>
      </c>
      <c r="D91">
        <v>0</v>
      </c>
      <c r="E91">
        <v>5</v>
      </c>
    </row>
    <row r="92">
      <c r="A92" t="str">
        <v>Carregador Veicular Spartan</v>
      </c>
      <c r="B92">
        <v>1</v>
      </c>
      <c r="C92">
        <v>0</v>
      </c>
      <c r="D92">
        <v>0</v>
      </c>
      <c r="E92">
        <v>7</v>
      </c>
    </row>
    <row r="93">
      <c r="A93" t="str">
        <v>Carregador Veicular Tipo C Le-535</v>
      </c>
      <c r="B93">
        <v>1</v>
      </c>
      <c r="C93">
        <v>0</v>
      </c>
      <c r="D93">
        <v>0</v>
      </c>
      <c r="E93">
        <v>15</v>
      </c>
    </row>
    <row r="94">
      <c r="A94" t="str">
        <v xml:space="preserve">Cartão De Memoria 16Gb </v>
      </c>
      <c r="B94">
        <v>1</v>
      </c>
      <c r="C94">
        <v>0</v>
      </c>
      <c r="D94">
        <v>0</v>
      </c>
      <c r="E94">
        <v>18.8</v>
      </c>
    </row>
    <row r="95">
      <c r="A95" t="str">
        <v xml:space="preserve">Cartão De Memoria 32Gb </v>
      </c>
      <c r="B95">
        <v>1</v>
      </c>
      <c r="C95">
        <v>0</v>
      </c>
      <c r="D95">
        <v>0</v>
      </c>
      <c r="E95">
        <v>23.5</v>
      </c>
    </row>
    <row r="96">
      <c r="A96" t="str">
        <v>Carteira Pequena</v>
      </c>
      <c r="B96">
        <v>1</v>
      </c>
      <c r="C96">
        <v>0</v>
      </c>
      <c r="D96">
        <v>0</v>
      </c>
      <c r="E96">
        <v>2.5</v>
      </c>
    </row>
    <row r="97">
      <c r="A97" t="str">
        <v>Cartinha</v>
      </c>
      <c r="B97">
        <v>1</v>
      </c>
      <c r="C97">
        <v>0</v>
      </c>
      <c r="D97">
        <v>0</v>
      </c>
      <c r="E97">
        <v>1</v>
      </c>
    </row>
    <row r="98">
      <c r="A98" t="str">
        <v>Cascata Led - Fios De Fada</v>
      </c>
      <c r="B98">
        <v>1</v>
      </c>
      <c r="C98">
        <v>0</v>
      </c>
      <c r="D98">
        <v>0</v>
      </c>
      <c r="E98">
        <v>12.88</v>
      </c>
    </row>
    <row r="99">
      <c r="A99" t="str">
        <v>Chave Allen - Canivete Ls-A08</v>
      </c>
      <c r="B99">
        <v>1</v>
      </c>
      <c r="C99">
        <v>0</v>
      </c>
      <c r="D99">
        <v>0</v>
      </c>
      <c r="E99">
        <v>13</v>
      </c>
    </row>
    <row r="100">
      <c r="A100" t="str">
        <v>Chave Para Bicicleta</v>
      </c>
      <c r="B100">
        <v>1</v>
      </c>
      <c r="C100">
        <v>0</v>
      </c>
      <c r="D100">
        <v>0</v>
      </c>
      <c r="E100">
        <v>3.5</v>
      </c>
    </row>
    <row r="101">
      <c r="A101" t="str">
        <v>Chave Tork 8Pçs Lst08</v>
      </c>
      <c r="B101">
        <v>1</v>
      </c>
      <c r="C101">
        <v>0</v>
      </c>
      <c r="D101">
        <v>0</v>
      </c>
      <c r="E101">
        <v>11.5</v>
      </c>
    </row>
    <row r="102">
      <c r="A102" t="str">
        <v>Cheirinho Para Carro</v>
      </c>
      <c r="B102">
        <v>7</v>
      </c>
      <c r="C102">
        <v>0</v>
      </c>
      <c r="D102">
        <v>21</v>
      </c>
      <c r="E102">
        <v>7.5</v>
      </c>
    </row>
    <row r="103">
      <c r="A103" t="str">
        <v>Chip Normal</v>
      </c>
      <c r="B103">
        <v>1</v>
      </c>
      <c r="C103">
        <v>0</v>
      </c>
      <c r="D103">
        <v>0</v>
      </c>
      <c r="E103">
        <v>10</v>
      </c>
    </row>
    <row r="104">
      <c r="A104" t="str">
        <v>Chip Recarregado</v>
      </c>
      <c r="B104">
        <v>1</v>
      </c>
      <c r="C104">
        <v>0</v>
      </c>
      <c r="D104">
        <v>0</v>
      </c>
      <c r="E104">
        <v>17</v>
      </c>
    </row>
    <row r="105">
      <c r="A105" t="str">
        <v>Conjunto De Chaves Allen 9Pçs Ls-4113</v>
      </c>
      <c r="B105">
        <v>1</v>
      </c>
      <c r="C105">
        <v>0</v>
      </c>
      <c r="D105">
        <v>0</v>
      </c>
      <c r="E105">
        <v>15</v>
      </c>
    </row>
    <row r="106">
      <c r="A106" t="str">
        <v>Controle Gamepad Com-7436</v>
      </c>
      <c r="B106">
        <v>1</v>
      </c>
      <c r="C106">
        <v>0</v>
      </c>
      <c r="D106">
        <v>0</v>
      </c>
      <c r="E106">
        <v>17</v>
      </c>
    </row>
    <row r="107">
      <c r="A107" t="str">
        <v>Controle Gamer Celular Ly84358</v>
      </c>
      <c r="B107">
        <v>1</v>
      </c>
      <c r="C107">
        <v>0</v>
      </c>
      <c r="D107">
        <v>0</v>
      </c>
      <c r="E107">
        <v>15</v>
      </c>
    </row>
    <row r="108">
      <c r="A108" t="str">
        <v>Controle Gatilho</v>
      </c>
      <c r="B108">
        <v>1</v>
      </c>
      <c r="C108">
        <v>0</v>
      </c>
      <c r="D108">
        <v>0</v>
      </c>
      <c r="E108">
        <v>17</v>
      </c>
    </row>
    <row r="109">
      <c r="A109" t="str">
        <v>Controle Pc</v>
      </c>
      <c r="B109">
        <v>1</v>
      </c>
      <c r="C109">
        <v>0</v>
      </c>
      <c r="D109">
        <v>0</v>
      </c>
      <c r="E109">
        <v>20</v>
      </c>
    </row>
    <row r="110">
      <c r="A110" t="str">
        <v>Controle Ps2</v>
      </c>
      <c r="B110">
        <v>1</v>
      </c>
      <c r="C110">
        <v>0</v>
      </c>
      <c r="D110">
        <v>2</v>
      </c>
      <c r="E110">
        <v>20</v>
      </c>
    </row>
    <row r="111">
      <c r="A111" t="str">
        <v>Controle Tv Box  Le-7490-1</v>
      </c>
      <c r="B111">
        <v>1</v>
      </c>
      <c r="C111">
        <v>0</v>
      </c>
      <c r="D111">
        <v>0</v>
      </c>
      <c r="E111">
        <v>5</v>
      </c>
    </row>
    <row r="112">
      <c r="A112" t="str">
        <v>Controle Tv Universal</v>
      </c>
      <c r="B112">
        <v>1</v>
      </c>
      <c r="C112">
        <v>0</v>
      </c>
      <c r="D112">
        <v>0</v>
      </c>
      <c r="E112">
        <v>8.5</v>
      </c>
    </row>
    <row r="113">
      <c r="A113" t="str">
        <v>Cooler Fan G-Vr332</v>
      </c>
      <c r="B113">
        <v>1</v>
      </c>
      <c r="C113">
        <v>0</v>
      </c>
      <c r="D113">
        <v>0</v>
      </c>
      <c r="E113">
        <v>20</v>
      </c>
    </row>
    <row r="114">
      <c r="A114" t="str">
        <v>Cooler Table - Suporte Notbook</v>
      </c>
      <c r="B114">
        <v>1</v>
      </c>
      <c r="C114">
        <v>0</v>
      </c>
      <c r="D114">
        <v>0</v>
      </c>
      <c r="E114">
        <v>25</v>
      </c>
    </row>
    <row r="115">
      <c r="A115" t="str">
        <v>Cordao Simples Cracha</v>
      </c>
      <c r="B115">
        <v>1</v>
      </c>
      <c r="C115">
        <v>0</v>
      </c>
      <c r="D115">
        <v>0</v>
      </c>
      <c r="E115">
        <v>2</v>
      </c>
    </row>
    <row r="116">
      <c r="A116" t="str">
        <v>Cordão Vasco</v>
      </c>
      <c r="B116">
        <v>1</v>
      </c>
      <c r="C116">
        <v>0</v>
      </c>
      <c r="D116">
        <v>0</v>
      </c>
      <c r="E116">
        <v>2.5</v>
      </c>
    </row>
    <row r="117">
      <c r="A117" t="str">
        <v>Cortador De Legumes Verde Grande</v>
      </c>
      <c r="B117">
        <v>1</v>
      </c>
      <c r="C117">
        <v>0</v>
      </c>
      <c r="D117">
        <v>0</v>
      </c>
      <c r="E117">
        <v>44</v>
      </c>
    </row>
    <row r="118">
      <c r="A118" t="str">
        <v xml:space="preserve">Depilador Removedor Pelos Corporal Yes Finishing Touch Light  </v>
      </c>
      <c r="B118">
        <v>1</v>
      </c>
      <c r="C118">
        <v>0</v>
      </c>
      <c r="D118">
        <v>0</v>
      </c>
      <c r="E118">
        <v>21.99</v>
      </c>
    </row>
    <row r="119">
      <c r="A119" t="str">
        <v xml:space="preserve">Detector De Metal </v>
      </c>
      <c r="B119">
        <v>1</v>
      </c>
      <c r="C119">
        <v>0</v>
      </c>
      <c r="D119">
        <v>0</v>
      </c>
      <c r="E119">
        <v>48</v>
      </c>
    </row>
    <row r="120">
      <c r="A120" t="str">
        <v>Durex</v>
      </c>
      <c r="B120">
        <v>3</v>
      </c>
      <c r="C120">
        <v>0</v>
      </c>
      <c r="D120">
        <v>1</v>
      </c>
      <c r="E120">
        <v>2.5</v>
      </c>
    </row>
    <row r="121">
      <c r="A121" t="str">
        <v>Envelope A4</v>
      </c>
      <c r="B121">
        <v>1</v>
      </c>
      <c r="C121">
        <v>0</v>
      </c>
      <c r="D121">
        <v>0</v>
      </c>
      <c r="E121">
        <v>0.39549999999999996</v>
      </c>
    </row>
    <row r="122">
      <c r="A122" t="str">
        <v>Escova De Dente Eletrica</v>
      </c>
      <c r="B122">
        <v>1</v>
      </c>
      <c r="C122">
        <v>0</v>
      </c>
      <c r="D122">
        <v>0</v>
      </c>
      <c r="E122">
        <v>15.11</v>
      </c>
    </row>
    <row r="123">
      <c r="A123" t="str">
        <v>Extensor P2</v>
      </c>
      <c r="B123">
        <v>1</v>
      </c>
      <c r="C123">
        <v>0</v>
      </c>
      <c r="D123">
        <v>0</v>
      </c>
      <c r="E123">
        <v>2.5</v>
      </c>
    </row>
    <row r="124">
      <c r="A124" t="str">
        <v>Fone De Ouvido Gamr Q0008</v>
      </c>
      <c r="B124">
        <v>1</v>
      </c>
      <c r="C124">
        <v>0</v>
      </c>
      <c r="D124">
        <v>0</v>
      </c>
      <c r="E124">
        <v>20</v>
      </c>
    </row>
    <row r="125">
      <c r="A125" t="str">
        <v>Fone De Ouvido Inova Fon-30063</v>
      </c>
      <c r="B125">
        <v>1</v>
      </c>
      <c r="C125">
        <v>0</v>
      </c>
      <c r="D125">
        <v>0</v>
      </c>
      <c r="E125">
        <v>8</v>
      </c>
    </row>
    <row r="126">
      <c r="A126" t="str">
        <v>Fone De Ouvido Lelong Le-02</v>
      </c>
      <c r="B126">
        <v>1</v>
      </c>
      <c r="C126">
        <v>0</v>
      </c>
      <c r="D126">
        <v>0</v>
      </c>
      <c r="E126">
        <v>9</v>
      </c>
    </row>
    <row r="127">
      <c r="A127" t="str">
        <v>Fone De Ouvido M10</v>
      </c>
      <c r="B127">
        <v>1</v>
      </c>
      <c r="C127">
        <v>0</v>
      </c>
      <c r="D127">
        <v>0</v>
      </c>
      <c r="E127">
        <v>17</v>
      </c>
    </row>
    <row r="128">
      <c r="A128" t="str">
        <v>Fone De Ouvido P3 Fon8619</v>
      </c>
      <c r="B128">
        <v>1</v>
      </c>
      <c r="C128">
        <v>0</v>
      </c>
      <c r="D128">
        <v>0</v>
      </c>
      <c r="E128">
        <v>18</v>
      </c>
    </row>
    <row r="129">
      <c r="A129" t="str">
        <v>Fone Fon30024 Inova</v>
      </c>
      <c r="B129">
        <v>1</v>
      </c>
      <c r="C129">
        <v>0</v>
      </c>
      <c r="D129">
        <v>0</v>
      </c>
      <c r="E129">
        <v>8</v>
      </c>
    </row>
    <row r="130">
      <c r="A130" t="str">
        <v>Fone I7</v>
      </c>
      <c r="B130">
        <v>1</v>
      </c>
      <c r="C130">
        <v>0</v>
      </c>
      <c r="D130">
        <v>0</v>
      </c>
      <c r="E130">
        <v>18</v>
      </c>
    </row>
    <row r="131">
      <c r="A131" t="str">
        <v>Fone Iphone Hmaster Ej-56</v>
      </c>
      <c r="B131">
        <v>1</v>
      </c>
      <c r="C131">
        <v>0</v>
      </c>
      <c r="D131">
        <v>0</v>
      </c>
      <c r="E131">
        <v>12</v>
      </c>
    </row>
    <row r="132">
      <c r="A132" t="str">
        <v>Fone Jbl 950</v>
      </c>
      <c r="B132">
        <v>1</v>
      </c>
      <c r="C132">
        <v>0</v>
      </c>
      <c r="D132">
        <v>0</v>
      </c>
      <c r="E132">
        <v>35</v>
      </c>
    </row>
    <row r="133">
      <c r="A133" t="str">
        <v>Fone M10</v>
      </c>
      <c r="B133">
        <v>1</v>
      </c>
      <c r="C133">
        <v>0</v>
      </c>
      <c r="D133">
        <v>0</v>
      </c>
      <c r="E133">
        <v>18</v>
      </c>
    </row>
    <row r="134">
      <c r="A134" t="str">
        <v>Fone M20</v>
      </c>
      <c r="B134">
        <v>1</v>
      </c>
      <c r="C134">
        <v>0</v>
      </c>
      <c r="D134">
        <v>0</v>
      </c>
      <c r="E134">
        <v>25</v>
      </c>
    </row>
    <row r="135">
      <c r="A135" t="str">
        <v>Fone Pmcell Fo-11</v>
      </c>
      <c r="B135">
        <v>1</v>
      </c>
      <c r="C135">
        <v>0</v>
      </c>
      <c r="D135">
        <v>0</v>
      </c>
      <c r="E135">
        <v>3.5</v>
      </c>
    </row>
    <row r="136">
      <c r="A136" t="str">
        <v>Fone Pmcell Fo-15</v>
      </c>
      <c r="B136">
        <v>1</v>
      </c>
      <c r="C136">
        <v>0</v>
      </c>
      <c r="D136">
        <v>0</v>
      </c>
      <c r="E136">
        <v>9</v>
      </c>
    </row>
    <row r="137">
      <c r="A137" t="str">
        <v>Fone Pmcell Leo</v>
      </c>
      <c r="B137">
        <v>1</v>
      </c>
      <c r="C137">
        <v>0</v>
      </c>
      <c r="D137">
        <v>0</v>
      </c>
      <c r="E137">
        <v>4</v>
      </c>
    </row>
    <row r="138">
      <c r="A138" t="str">
        <v>Fone Pmcell Tc</v>
      </c>
      <c r="B138">
        <v>1</v>
      </c>
      <c r="C138">
        <v>0</v>
      </c>
      <c r="D138">
        <v>0</v>
      </c>
      <c r="E138">
        <v>9</v>
      </c>
    </row>
    <row r="139">
      <c r="A139" t="str">
        <v>Fone Redmi Branco</v>
      </c>
      <c r="B139">
        <v>1</v>
      </c>
      <c r="C139">
        <v>0</v>
      </c>
      <c r="D139">
        <v>0</v>
      </c>
      <c r="E139">
        <v>35</v>
      </c>
    </row>
    <row r="140">
      <c r="A140" t="str">
        <v>Fone Redmi Vermelho</v>
      </c>
      <c r="B140">
        <v>1</v>
      </c>
      <c r="C140">
        <v>0</v>
      </c>
      <c r="D140">
        <v>0</v>
      </c>
      <c r="E140">
        <v>15</v>
      </c>
    </row>
    <row r="141">
      <c r="A141" t="str">
        <v>Fone Simples Ka-833 Leo</v>
      </c>
      <c r="B141">
        <v>1</v>
      </c>
      <c r="C141">
        <v>0</v>
      </c>
      <c r="D141">
        <v>0</v>
      </c>
      <c r="E141">
        <v>4</v>
      </c>
    </row>
    <row r="142">
      <c r="A142" t="str">
        <v>Fone Simples Lef-1055 Leo</v>
      </c>
      <c r="B142">
        <v>1</v>
      </c>
      <c r="C142">
        <v>0</v>
      </c>
      <c r="D142">
        <v>0</v>
      </c>
      <c r="E142">
        <v>4</v>
      </c>
    </row>
    <row r="143">
      <c r="A143" t="str">
        <v>Fone Simples Ms-5V 1 Leo</v>
      </c>
      <c r="B143">
        <v>1</v>
      </c>
      <c r="C143">
        <v>0</v>
      </c>
      <c r="D143">
        <v>0</v>
      </c>
      <c r="E143">
        <v>4</v>
      </c>
    </row>
    <row r="144">
      <c r="A144" t="str">
        <v>Fone Tipo C Apple</v>
      </c>
      <c r="B144">
        <v>1</v>
      </c>
      <c r="C144">
        <v>0</v>
      </c>
      <c r="D144">
        <v>0</v>
      </c>
      <c r="E144">
        <v>15</v>
      </c>
    </row>
    <row r="145">
      <c r="A145" t="str">
        <v>Fonte 12V</v>
      </c>
      <c r="B145">
        <v>1</v>
      </c>
      <c r="C145">
        <v>0</v>
      </c>
      <c r="D145">
        <v>0</v>
      </c>
      <c r="E145">
        <v>10</v>
      </c>
    </row>
    <row r="146">
      <c r="A146" t="str">
        <v>Fonte Notebook Grasep</v>
      </c>
      <c r="B146">
        <v>1</v>
      </c>
      <c r="C146">
        <v>0</v>
      </c>
      <c r="D146">
        <v>0</v>
      </c>
      <c r="E146">
        <v>32</v>
      </c>
    </row>
    <row r="147">
      <c r="A147" t="str">
        <v>Fonte Pc 200W</v>
      </c>
      <c r="B147">
        <v>1</v>
      </c>
      <c r="C147">
        <v>0</v>
      </c>
      <c r="D147">
        <v>0</v>
      </c>
      <c r="E147">
        <v>60</v>
      </c>
    </row>
    <row r="148">
      <c r="A148" t="str">
        <v>Fonte Tv Box 5V</v>
      </c>
      <c r="B148">
        <v>1</v>
      </c>
      <c r="C148">
        <v>0</v>
      </c>
      <c r="D148">
        <v>0</v>
      </c>
      <c r="E148">
        <v>7</v>
      </c>
    </row>
    <row r="149">
      <c r="A149" t="str">
        <v xml:space="preserve">Fonte Usb Sparta 5.8W </v>
      </c>
      <c r="B149">
        <v>1</v>
      </c>
      <c r="C149">
        <v>0</v>
      </c>
      <c r="D149">
        <v>0</v>
      </c>
      <c r="E149">
        <v>8.8</v>
      </c>
    </row>
    <row r="150">
      <c r="A150" t="str">
        <v>Fonte Usb Spartan</v>
      </c>
      <c r="B150">
        <v>1</v>
      </c>
      <c r="C150">
        <v>0</v>
      </c>
      <c r="D150">
        <v>0</v>
      </c>
      <c r="E150">
        <v>5.5</v>
      </c>
    </row>
    <row r="151">
      <c r="A151" t="str">
        <v>Fonte Veicular Usb-C Spartan</v>
      </c>
      <c r="B151">
        <v>1</v>
      </c>
      <c r="C151">
        <v>0</v>
      </c>
      <c r="D151">
        <v>0</v>
      </c>
      <c r="E151">
        <v>18</v>
      </c>
    </row>
    <row r="152">
      <c r="A152" t="str">
        <v>Game Boy + Controle</v>
      </c>
      <c r="B152">
        <v>1</v>
      </c>
      <c r="C152">
        <v>0</v>
      </c>
      <c r="D152">
        <v>0</v>
      </c>
      <c r="E152">
        <v>50</v>
      </c>
    </row>
    <row r="153">
      <c r="A153" t="str">
        <v>Game Pop It</v>
      </c>
      <c r="B153">
        <v>1</v>
      </c>
      <c r="C153">
        <v>0</v>
      </c>
      <c r="D153">
        <v>0</v>
      </c>
      <c r="E153">
        <v>27</v>
      </c>
    </row>
    <row r="154">
      <c r="A154" t="str">
        <v>Game Pop It 15 Reais</v>
      </c>
      <c r="B154">
        <v>1</v>
      </c>
      <c r="C154">
        <v>0</v>
      </c>
      <c r="D154">
        <v>0</v>
      </c>
      <c r="E154">
        <v>15</v>
      </c>
    </row>
    <row r="155">
      <c r="A155" t="str">
        <v>Garrafa 3 In 1 Colorida</v>
      </c>
      <c r="B155">
        <v>1</v>
      </c>
      <c r="C155">
        <v>0</v>
      </c>
      <c r="D155">
        <v>0</v>
      </c>
      <c r="E155">
        <v>22</v>
      </c>
    </row>
    <row r="156">
      <c r="A156" t="str">
        <v>Garrafa 3 In 1 Colorida Leo</v>
      </c>
      <c r="B156">
        <v>1</v>
      </c>
      <c r="C156">
        <v>0</v>
      </c>
      <c r="D156">
        <v>0</v>
      </c>
      <c r="E156">
        <v>22</v>
      </c>
    </row>
    <row r="157">
      <c r="A157" t="str">
        <v>Garrafa Colorida Motivacional</v>
      </c>
      <c r="B157">
        <v>1</v>
      </c>
      <c r="C157">
        <v>0</v>
      </c>
      <c r="D157">
        <v>0</v>
      </c>
      <c r="E157">
        <v>13.5</v>
      </c>
    </row>
    <row r="158">
      <c r="A158" t="str">
        <v>Garrafa Stanley 1L</v>
      </c>
      <c r="B158">
        <v>1</v>
      </c>
      <c r="C158">
        <v>0</v>
      </c>
      <c r="D158">
        <v>0</v>
      </c>
      <c r="E158">
        <v>50</v>
      </c>
    </row>
    <row r="159">
      <c r="A159" t="str">
        <v>Garrafa Stanley 600Lm</v>
      </c>
      <c r="B159">
        <v>1</v>
      </c>
      <c r="C159">
        <v>0</v>
      </c>
      <c r="D159">
        <v>0</v>
      </c>
      <c r="E159">
        <v>35</v>
      </c>
    </row>
    <row r="160">
      <c r="A160" t="str">
        <v>Gatilhos Simples</v>
      </c>
      <c r="B160">
        <v>1</v>
      </c>
      <c r="C160">
        <v>0</v>
      </c>
      <c r="D160">
        <v>0</v>
      </c>
      <c r="E160">
        <v>4</v>
      </c>
    </row>
    <row r="161">
      <c r="A161" t="str">
        <v>Gatilhos Simples Leo</v>
      </c>
      <c r="B161">
        <v>1</v>
      </c>
      <c r="C161">
        <v>0</v>
      </c>
      <c r="D161">
        <v>0</v>
      </c>
      <c r="E161">
        <v>4</v>
      </c>
    </row>
    <row r="162">
      <c r="A162" t="str">
        <v>Globo De Luz  Com Controle</v>
      </c>
      <c r="B162">
        <v>1</v>
      </c>
      <c r="C162">
        <v>0</v>
      </c>
      <c r="D162">
        <v>0</v>
      </c>
      <c r="E162">
        <v>35</v>
      </c>
    </row>
    <row r="163">
      <c r="A163" t="str">
        <v>Globo De Luz  Sem Controle</v>
      </c>
      <c r="B163">
        <v>1</v>
      </c>
      <c r="C163">
        <v>0</v>
      </c>
      <c r="D163">
        <v>0</v>
      </c>
      <c r="E163">
        <v>30</v>
      </c>
    </row>
    <row r="164">
      <c r="A164" t="str">
        <v xml:space="preserve">Guarda Chuva Automático Transparente Cabo Curvo 8 Varetas </v>
      </c>
      <c r="B164">
        <v>1</v>
      </c>
      <c r="C164">
        <v>0</v>
      </c>
      <c r="D164">
        <v>0</v>
      </c>
      <c r="E164">
        <v>16.75</v>
      </c>
    </row>
    <row r="165">
      <c r="A165" t="str">
        <v>Guirlanda Verde/Branca</v>
      </c>
      <c r="B165">
        <v>1</v>
      </c>
      <c r="C165">
        <v>0</v>
      </c>
      <c r="D165">
        <v>0</v>
      </c>
      <c r="E165">
        <v>3</v>
      </c>
    </row>
    <row r="166">
      <c r="A166" t="str">
        <v>Hub 7 Portas 2.0</v>
      </c>
      <c r="B166">
        <v>1</v>
      </c>
      <c r="C166">
        <v>0</v>
      </c>
      <c r="D166">
        <v>0</v>
      </c>
      <c r="E166">
        <v>10.99</v>
      </c>
    </row>
    <row r="167">
      <c r="A167" t="str">
        <v>Hub Usb 2</v>
      </c>
      <c r="B167">
        <v>1</v>
      </c>
      <c r="C167">
        <v>0</v>
      </c>
      <c r="D167">
        <v>0</v>
      </c>
      <c r="E167">
        <v>8</v>
      </c>
    </row>
    <row r="168">
      <c r="A168" t="str">
        <v>Impressao Colorida</v>
      </c>
      <c r="B168">
        <v>1</v>
      </c>
      <c r="C168">
        <v>0</v>
      </c>
      <c r="D168">
        <v>0</v>
      </c>
      <c r="E168">
        <v>0.05</v>
      </c>
    </row>
    <row r="169">
      <c r="A169" t="str">
        <v>Impressao Preta</v>
      </c>
      <c r="B169">
        <v>1</v>
      </c>
      <c r="C169">
        <v>0</v>
      </c>
      <c r="D169">
        <v>19</v>
      </c>
      <c r="E169">
        <v>0.07</v>
      </c>
    </row>
    <row r="170">
      <c r="A170" t="str">
        <v>Isqueiro Auto</v>
      </c>
      <c r="B170">
        <v>1</v>
      </c>
      <c r="C170">
        <v>0</v>
      </c>
      <c r="D170">
        <v>0</v>
      </c>
      <c r="E170">
        <v>0.8</v>
      </c>
    </row>
    <row r="171">
      <c r="A171" t="str">
        <v>Joelheira Ec3360 Leo</v>
      </c>
      <c r="B171">
        <v>1</v>
      </c>
      <c r="C171">
        <v>0</v>
      </c>
      <c r="D171">
        <v>0</v>
      </c>
      <c r="E171">
        <v>19</v>
      </c>
    </row>
    <row r="172">
      <c r="A172" t="str">
        <v>Jogo C 2 Canecas Vidro Chopp 480Ml</v>
      </c>
      <c r="B172">
        <v>1</v>
      </c>
      <c r="C172">
        <v>0</v>
      </c>
      <c r="D172">
        <v>0</v>
      </c>
      <c r="E172">
        <v>19</v>
      </c>
    </row>
    <row r="173">
      <c r="A173" t="str">
        <v>Jogo De Chaves Peq.</v>
      </c>
      <c r="B173">
        <v>1</v>
      </c>
      <c r="C173">
        <v>0</v>
      </c>
      <c r="D173">
        <v>0</v>
      </c>
      <c r="E173">
        <v>3.5</v>
      </c>
    </row>
    <row r="174">
      <c r="A174" t="str">
        <v>Jogo De Xbox</v>
      </c>
      <c r="B174">
        <v>1</v>
      </c>
      <c r="C174">
        <v>0</v>
      </c>
      <c r="D174">
        <v>1</v>
      </c>
      <c r="E174">
        <v>5</v>
      </c>
    </row>
    <row r="175">
      <c r="A175" t="str">
        <v>Jogo Ps2 Shopee</v>
      </c>
      <c r="B175">
        <v>1</v>
      </c>
      <c r="C175">
        <v>0</v>
      </c>
      <c r="D175">
        <v>102</v>
      </c>
      <c r="E175">
        <v>0.7</v>
      </c>
    </row>
    <row r="176">
      <c r="A176" t="str">
        <v>Jogos De Xbox</v>
      </c>
      <c r="B176">
        <v>1</v>
      </c>
      <c r="C176">
        <v>0</v>
      </c>
      <c r="D176">
        <v>1</v>
      </c>
      <c r="E176">
        <v>7.5</v>
      </c>
    </row>
    <row r="177">
      <c r="A177" t="str">
        <v>Kemei Maquina De Barbear 4 In 1</v>
      </c>
      <c r="B177">
        <v>1</v>
      </c>
      <c r="C177">
        <v>0</v>
      </c>
      <c r="D177">
        <v>0</v>
      </c>
      <c r="E177">
        <v>32.95</v>
      </c>
    </row>
    <row r="178">
      <c r="A178" t="str">
        <v xml:space="preserve">Kit 6 Formas Silicone Para Air Fryer Reutilizável Com Alça </v>
      </c>
      <c r="B178">
        <v>1</v>
      </c>
      <c r="C178">
        <v>0</v>
      </c>
      <c r="D178">
        <v>0</v>
      </c>
      <c r="E178">
        <v>10</v>
      </c>
    </row>
    <row r="179">
      <c r="A179" t="str">
        <v>Kit Caneca Café Stanley</v>
      </c>
      <c r="B179">
        <v>1</v>
      </c>
      <c r="C179">
        <v>0</v>
      </c>
      <c r="D179">
        <v>0</v>
      </c>
      <c r="E179">
        <v>26</v>
      </c>
    </row>
    <row r="180">
      <c r="A180" t="str">
        <v>Kit Chave Com 6Pçs Lsc-Ppcs</v>
      </c>
      <c r="B180">
        <v>1</v>
      </c>
      <c r="C180">
        <v>0</v>
      </c>
      <c r="D180">
        <v>0</v>
      </c>
      <c r="E180">
        <v>3.8</v>
      </c>
    </row>
    <row r="181">
      <c r="A181" t="str">
        <v>Kit Chaves 6024A</v>
      </c>
      <c r="B181">
        <v>1</v>
      </c>
      <c r="C181">
        <v>0</v>
      </c>
      <c r="D181">
        <v>0</v>
      </c>
      <c r="E181">
        <v>10</v>
      </c>
    </row>
    <row r="182">
      <c r="A182" t="str">
        <v>Kit Colheres Colorida</v>
      </c>
      <c r="B182">
        <v>1</v>
      </c>
      <c r="C182">
        <v>0</v>
      </c>
      <c r="D182">
        <v>0</v>
      </c>
      <c r="E182">
        <v>50</v>
      </c>
    </row>
    <row r="183">
      <c r="A183" t="str">
        <v>Kit Completo Carregador 20W</v>
      </c>
      <c r="B183">
        <v>1</v>
      </c>
      <c r="C183">
        <v>0</v>
      </c>
      <c r="D183">
        <v>0</v>
      </c>
      <c r="E183">
        <v>17</v>
      </c>
    </row>
    <row r="184">
      <c r="A184" t="str">
        <v>Kit Costura Crs 1184</v>
      </c>
      <c r="B184">
        <v>1</v>
      </c>
      <c r="C184">
        <v>0</v>
      </c>
      <c r="D184">
        <v>0</v>
      </c>
      <c r="E184">
        <v>5</v>
      </c>
    </row>
    <row r="185">
      <c r="A185" t="str">
        <v>Kit De Ferramentas 41Pçs Id-2226K</v>
      </c>
      <c r="B185">
        <v>1</v>
      </c>
      <c r="C185">
        <v>0</v>
      </c>
      <c r="D185">
        <v>0</v>
      </c>
      <c r="E185">
        <v>36.9</v>
      </c>
    </row>
    <row r="186">
      <c r="A186" t="str">
        <v>Kit Facas</v>
      </c>
      <c r="B186">
        <v>1</v>
      </c>
      <c r="C186">
        <v>0</v>
      </c>
      <c r="D186">
        <v>0</v>
      </c>
      <c r="E186">
        <v>23</v>
      </c>
    </row>
    <row r="187">
      <c r="A187" t="str">
        <v>Kit Ferramentas 41 Pçs Maleta</v>
      </c>
      <c r="B187">
        <v>1</v>
      </c>
      <c r="C187">
        <v>0</v>
      </c>
      <c r="D187">
        <v>0</v>
      </c>
      <c r="E187">
        <v>30</v>
      </c>
    </row>
    <row r="188">
      <c r="A188" t="str">
        <v>Kit Fusível Grande Leo</v>
      </c>
      <c r="B188">
        <v>1</v>
      </c>
      <c r="C188">
        <v>0</v>
      </c>
      <c r="D188">
        <v>0</v>
      </c>
      <c r="E188">
        <v>5</v>
      </c>
    </row>
    <row r="189">
      <c r="A189" t="str">
        <v xml:space="preserve">Kit Jogo De Facas </v>
      </c>
      <c r="B189">
        <v>1</v>
      </c>
      <c r="C189">
        <v>0</v>
      </c>
      <c r="D189">
        <v>0</v>
      </c>
      <c r="E189">
        <v>20</v>
      </c>
    </row>
    <row r="190">
      <c r="A190" t="str">
        <v>Kit Mouse E Teclado Sem Fio K4</v>
      </c>
      <c r="B190">
        <v>1</v>
      </c>
      <c r="C190">
        <v>0</v>
      </c>
      <c r="D190">
        <v>0</v>
      </c>
      <c r="E190">
        <v>60</v>
      </c>
    </row>
    <row r="191">
      <c r="A191" t="str">
        <v xml:space="preserve">Kit Porta Detergente Dispense Com Bucha Louça  </v>
      </c>
      <c r="B191">
        <v>1</v>
      </c>
      <c r="C191">
        <v>0</v>
      </c>
      <c r="D191">
        <v>0</v>
      </c>
      <c r="E191">
        <v>8.99</v>
      </c>
    </row>
    <row r="192">
      <c r="A192" t="str">
        <v>Kit Taboa Idea</v>
      </c>
      <c r="B192">
        <v>1</v>
      </c>
      <c r="C192">
        <v>0</v>
      </c>
      <c r="D192">
        <v>0</v>
      </c>
      <c r="E192">
        <v>7</v>
      </c>
    </row>
    <row r="193">
      <c r="A193" t="str">
        <v xml:space="preserve">Kit Talheres </v>
      </c>
      <c r="B193">
        <v>1</v>
      </c>
      <c r="C193">
        <v>0</v>
      </c>
      <c r="D193">
        <v>0</v>
      </c>
      <c r="E193">
        <v>38</v>
      </c>
    </row>
    <row r="194">
      <c r="A194" t="str">
        <v>Kit Teclado E Mouse Sem Fio Mb54264</v>
      </c>
      <c r="B194">
        <v>1</v>
      </c>
      <c r="C194">
        <v>0</v>
      </c>
      <c r="D194">
        <v>0</v>
      </c>
      <c r="E194">
        <v>55</v>
      </c>
    </row>
    <row r="195">
      <c r="A195" t="str">
        <v>Kit Tesoura Cabelo</v>
      </c>
      <c r="B195">
        <v>1</v>
      </c>
      <c r="C195">
        <v>0</v>
      </c>
      <c r="D195">
        <v>0</v>
      </c>
      <c r="E195">
        <v>4</v>
      </c>
    </row>
    <row r="196">
      <c r="A196" t="str">
        <v>Lapela Tipoc</v>
      </c>
      <c r="B196">
        <v>1</v>
      </c>
      <c r="C196">
        <v>0</v>
      </c>
      <c r="D196">
        <v>0</v>
      </c>
      <c r="E196">
        <v>25</v>
      </c>
    </row>
    <row r="197">
      <c r="A197" t="str">
        <v xml:space="preserve">Laxasfit 2024 Relógio Inteligente </v>
      </c>
      <c r="B197">
        <v>1</v>
      </c>
      <c r="C197">
        <v>0</v>
      </c>
      <c r="D197">
        <v>0</v>
      </c>
      <c r="E197">
        <v>34.19</v>
      </c>
    </row>
    <row r="198">
      <c r="A198" t="str">
        <v>Lego Ali</v>
      </c>
      <c r="B198">
        <v>1</v>
      </c>
      <c r="C198">
        <v>0</v>
      </c>
      <c r="D198">
        <v>0</v>
      </c>
      <c r="E198">
        <v>2.5</v>
      </c>
    </row>
    <row r="199">
      <c r="A199" t="str">
        <v>Lego Grande</v>
      </c>
      <c r="B199">
        <v>1</v>
      </c>
      <c r="C199">
        <v>0</v>
      </c>
      <c r="D199">
        <v>0</v>
      </c>
      <c r="E199">
        <v>5</v>
      </c>
    </row>
    <row r="200">
      <c r="A200" t="str">
        <v>Lego Pequeno</v>
      </c>
      <c r="B200">
        <v>1</v>
      </c>
      <c r="C200">
        <v>0</v>
      </c>
      <c r="D200">
        <v>0</v>
      </c>
      <c r="E200">
        <v>2</v>
      </c>
    </row>
    <row r="201">
      <c r="A201" t="str">
        <v>Leitor De Cartao De Memoria Dkq02</v>
      </c>
      <c r="B201">
        <v>1</v>
      </c>
      <c r="C201">
        <v>0</v>
      </c>
      <c r="D201">
        <v>0</v>
      </c>
      <c r="E201">
        <v>2</v>
      </c>
    </row>
    <row r="202">
      <c r="A202" t="str">
        <v>Leitor De Cartao De Memoria Uf0013</v>
      </c>
      <c r="B202">
        <v>1</v>
      </c>
      <c r="C202">
        <v>0</v>
      </c>
      <c r="D202">
        <v>0</v>
      </c>
      <c r="E202">
        <v>2</v>
      </c>
    </row>
    <row r="203">
      <c r="A203" t="str">
        <v>Lousa Magica 10Pol</v>
      </c>
      <c r="B203">
        <v>1</v>
      </c>
      <c r="C203">
        <v>0</v>
      </c>
      <c r="D203">
        <v>0</v>
      </c>
      <c r="E203">
        <v>15</v>
      </c>
    </row>
    <row r="204">
      <c r="A204" t="str">
        <v>Lousa Magica 12Pol</v>
      </c>
      <c r="B204">
        <v>1</v>
      </c>
      <c r="C204">
        <v>0</v>
      </c>
      <c r="D204">
        <v>0</v>
      </c>
      <c r="E204">
        <v>20</v>
      </c>
    </row>
    <row r="205">
      <c r="A205" t="str">
        <v>Lousa Magica 12Pol Novo</v>
      </c>
      <c r="B205">
        <v>1</v>
      </c>
      <c r="C205">
        <v>0</v>
      </c>
      <c r="D205">
        <v>0</v>
      </c>
      <c r="E205">
        <v>13</v>
      </c>
    </row>
    <row r="206">
      <c r="A206" t="str">
        <v>Lousa Magica 16Pol</v>
      </c>
      <c r="B206">
        <v>1</v>
      </c>
      <c r="C206">
        <v>0</v>
      </c>
      <c r="D206">
        <v>0</v>
      </c>
      <c r="E206">
        <v>28</v>
      </c>
    </row>
    <row r="207">
      <c r="A207" t="str">
        <v>Lousa Magica 8Pol</v>
      </c>
      <c r="B207">
        <v>1</v>
      </c>
      <c r="C207">
        <v>0</v>
      </c>
      <c r="D207">
        <v>0</v>
      </c>
      <c r="E207">
        <v>10</v>
      </c>
    </row>
    <row r="208">
      <c r="A208" t="str">
        <v xml:space="preserve">Luminária Astronauta </v>
      </c>
      <c r="B208">
        <v>1</v>
      </c>
      <c r="C208">
        <v>0</v>
      </c>
      <c r="D208">
        <v>0</v>
      </c>
      <c r="E208">
        <v>75</v>
      </c>
    </row>
    <row r="209">
      <c r="A209" t="str">
        <v>Luminaria Solar Led Refletor</v>
      </c>
      <c r="B209">
        <v>1</v>
      </c>
      <c r="C209">
        <v>0</v>
      </c>
      <c r="D209">
        <v>0</v>
      </c>
      <c r="E209">
        <v>30</v>
      </c>
    </row>
    <row r="210">
      <c r="A210" t="str">
        <v xml:space="preserve">Luvinha De Dedo </v>
      </c>
      <c r="B210">
        <v>1</v>
      </c>
      <c r="C210">
        <v>0</v>
      </c>
      <c r="D210">
        <v>0</v>
      </c>
      <c r="E210">
        <v>1</v>
      </c>
    </row>
    <row r="211">
      <c r="A211" t="str">
        <v>Luvinhas Dedo N</v>
      </c>
      <c r="B211">
        <v>1</v>
      </c>
      <c r="C211">
        <v>0</v>
      </c>
      <c r="D211">
        <v>0</v>
      </c>
      <c r="E211">
        <v>0.29425</v>
      </c>
    </row>
    <row r="212">
      <c r="A212" t="str">
        <v>Maquina De Cabelo Dragao Ml</v>
      </c>
      <c r="B212">
        <v>1</v>
      </c>
      <c r="C212">
        <v>0</v>
      </c>
      <c r="D212">
        <v>0</v>
      </c>
      <c r="E212">
        <v>16</v>
      </c>
    </row>
    <row r="213">
      <c r="A213" t="str">
        <v>Maquina Dourada Dragao</v>
      </c>
      <c r="B213">
        <v>1</v>
      </c>
      <c r="C213">
        <v>0</v>
      </c>
      <c r="D213">
        <v>0</v>
      </c>
      <c r="E213">
        <v>15</v>
      </c>
    </row>
    <row r="214">
      <c r="A214" t="str">
        <v>Maquinha De Bolhas Automático</v>
      </c>
      <c r="B214">
        <v>1</v>
      </c>
      <c r="C214">
        <v>0</v>
      </c>
      <c r="D214">
        <v>0</v>
      </c>
      <c r="E214">
        <v>32.33</v>
      </c>
    </row>
    <row r="215">
      <c r="A215" t="str">
        <v>Massageador Pistola</v>
      </c>
      <c r="B215">
        <v>1</v>
      </c>
      <c r="C215">
        <v>0</v>
      </c>
      <c r="D215">
        <v>0</v>
      </c>
      <c r="E215">
        <v>55</v>
      </c>
    </row>
    <row r="216">
      <c r="A216" t="str">
        <v>Mata Mosquito Eletric Mw-555</v>
      </c>
      <c r="B216">
        <v>1</v>
      </c>
      <c r="C216">
        <v>0</v>
      </c>
      <c r="D216">
        <v>0</v>
      </c>
      <c r="E216">
        <v>28</v>
      </c>
    </row>
    <row r="217">
      <c r="A217" t="str">
        <v>Memory Card 15Mb</v>
      </c>
      <c r="B217">
        <v>1</v>
      </c>
      <c r="C217">
        <v>0</v>
      </c>
      <c r="D217">
        <v>0</v>
      </c>
      <c r="E217">
        <v>15</v>
      </c>
    </row>
    <row r="218">
      <c r="A218" t="str">
        <v>Memory Card 16Mb</v>
      </c>
      <c r="B218">
        <v>1</v>
      </c>
      <c r="C218">
        <v>0</v>
      </c>
      <c r="D218">
        <v>0</v>
      </c>
      <c r="E218">
        <v>18</v>
      </c>
    </row>
    <row r="219">
      <c r="A219" t="str">
        <v>Micro Sd Kodak 64Gb</v>
      </c>
      <c r="B219">
        <v>1</v>
      </c>
      <c r="C219">
        <v>0</v>
      </c>
      <c r="D219">
        <v>0</v>
      </c>
      <c r="E219">
        <v>15</v>
      </c>
    </row>
    <row r="220">
      <c r="A220" t="str">
        <v>Microscopio 1000X</v>
      </c>
      <c r="B220">
        <v>1</v>
      </c>
      <c r="C220">
        <v>0</v>
      </c>
      <c r="D220">
        <v>0</v>
      </c>
      <c r="E220">
        <v>75</v>
      </c>
    </row>
    <row r="221">
      <c r="A221" t="str">
        <v>Mini Antena Digital</v>
      </c>
      <c r="B221">
        <v>1</v>
      </c>
      <c r="C221">
        <v>0</v>
      </c>
      <c r="D221">
        <v>0</v>
      </c>
      <c r="E221">
        <v>13</v>
      </c>
    </row>
    <row r="222">
      <c r="A222" t="str">
        <v>Mini Caixa De Som Cs2C</v>
      </c>
      <c r="B222">
        <v>1</v>
      </c>
      <c r="C222">
        <v>0</v>
      </c>
      <c r="D222">
        <v>0</v>
      </c>
      <c r="E222">
        <v>23</v>
      </c>
    </row>
    <row r="223">
      <c r="A223" t="str">
        <v>Mini Fatiador</v>
      </c>
      <c r="B223">
        <v>1</v>
      </c>
      <c r="C223">
        <v>0</v>
      </c>
      <c r="D223">
        <v>0</v>
      </c>
      <c r="E223">
        <v>1.7</v>
      </c>
    </row>
    <row r="224">
      <c r="A224" t="str">
        <v>Mini Jogo De Luz C/C</v>
      </c>
      <c r="B224">
        <v>1</v>
      </c>
      <c r="C224">
        <v>0</v>
      </c>
      <c r="D224">
        <v>0</v>
      </c>
      <c r="E224">
        <v>37</v>
      </c>
    </row>
    <row r="225">
      <c r="A225" t="str">
        <v>Mini Lanterna Kal1114</v>
      </c>
      <c r="B225">
        <v>1</v>
      </c>
      <c r="C225">
        <v>0</v>
      </c>
      <c r="D225">
        <v>0</v>
      </c>
      <c r="E225">
        <v>20</v>
      </c>
    </row>
    <row r="226">
      <c r="A226" t="str">
        <v>Mini Liquidificado</v>
      </c>
      <c r="B226">
        <v>1</v>
      </c>
      <c r="C226">
        <v>0</v>
      </c>
      <c r="D226">
        <v>0</v>
      </c>
      <c r="E226">
        <v>25</v>
      </c>
    </row>
    <row r="227">
      <c r="A227" t="str">
        <v>Mini Liquidificado Max</v>
      </c>
      <c r="B227">
        <v>1</v>
      </c>
      <c r="C227">
        <v>0</v>
      </c>
      <c r="D227">
        <v>0</v>
      </c>
      <c r="E227">
        <v>77</v>
      </c>
    </row>
    <row r="228">
      <c r="A228" t="str">
        <v>Mini Máquina De Costura</v>
      </c>
      <c r="B228">
        <v>1</v>
      </c>
      <c r="C228">
        <v>0</v>
      </c>
      <c r="D228">
        <v>2</v>
      </c>
      <c r="E228">
        <v>7.5</v>
      </c>
    </row>
    <row r="229">
      <c r="A229" t="str">
        <v xml:space="preserve">Mini Massageador </v>
      </c>
      <c r="B229">
        <v>1</v>
      </c>
      <c r="C229">
        <v>0</v>
      </c>
      <c r="D229">
        <v>0</v>
      </c>
      <c r="E229">
        <v>8</v>
      </c>
    </row>
    <row r="230">
      <c r="A230" t="str">
        <v>Mini Pau De Self  Leo</v>
      </c>
      <c r="B230">
        <v>1</v>
      </c>
      <c r="C230">
        <v>0</v>
      </c>
      <c r="D230">
        <v>0</v>
      </c>
      <c r="E230">
        <v>5.5</v>
      </c>
    </row>
    <row r="231">
      <c r="A231" t="str">
        <v>Mini Router Wifi</v>
      </c>
      <c r="B231">
        <v>1</v>
      </c>
      <c r="C231">
        <v>0</v>
      </c>
      <c r="D231">
        <v>0</v>
      </c>
      <c r="E231">
        <v>99</v>
      </c>
    </row>
    <row r="232">
      <c r="A232" t="str">
        <v>Miniteclado Tv Box</v>
      </c>
      <c r="B232">
        <v>1</v>
      </c>
      <c r="C232">
        <v>0</v>
      </c>
      <c r="D232">
        <v>0</v>
      </c>
      <c r="E232">
        <v>19</v>
      </c>
    </row>
    <row r="233">
      <c r="A233" t="str">
        <v xml:space="preserve">Misturador De Bebidas Ovos Portátil Mixer Elétrico 2 Peças Whisk </v>
      </c>
      <c r="B233">
        <v>1</v>
      </c>
      <c r="C233">
        <v>0</v>
      </c>
      <c r="D233">
        <v>0</v>
      </c>
      <c r="E233">
        <v>30</v>
      </c>
    </row>
    <row r="234">
      <c r="A234" t="str">
        <v xml:space="preserve">Mochila Dobrável À Prova D'Água Design Exclusivo Escolar Unissex  Preto  </v>
      </c>
      <c r="B234">
        <v>1</v>
      </c>
      <c r="C234">
        <v>0</v>
      </c>
      <c r="D234">
        <v>0</v>
      </c>
      <c r="E234">
        <v>16.9</v>
      </c>
    </row>
    <row r="235">
      <c r="A235" t="str">
        <v xml:space="preserve">Mochila Escolar Unissex Impermeável Com Entrada Usb  Preto  </v>
      </c>
      <c r="B235">
        <v>1</v>
      </c>
      <c r="C235">
        <v>0</v>
      </c>
      <c r="D235">
        <v>0</v>
      </c>
      <c r="E235">
        <v>31.99</v>
      </c>
    </row>
    <row r="236">
      <c r="A236" t="str">
        <v xml:space="preserve">Mochila Escolar Universitária Unissex </v>
      </c>
      <c r="B236">
        <v>1</v>
      </c>
      <c r="C236">
        <v>0</v>
      </c>
      <c r="D236">
        <v>0</v>
      </c>
      <c r="E236">
        <v>45</v>
      </c>
    </row>
    <row r="237">
      <c r="A237" t="str">
        <v>Mochila Escolar Universitária Unissex Com Estojo</v>
      </c>
      <c r="B237">
        <v>1</v>
      </c>
      <c r="C237">
        <v>0</v>
      </c>
      <c r="D237">
        <v>0</v>
      </c>
      <c r="E237">
        <v>31.99</v>
      </c>
    </row>
    <row r="238">
      <c r="A238" t="str">
        <v>Mouse B-Max</v>
      </c>
      <c r="B238">
        <v>1</v>
      </c>
      <c r="C238">
        <v>0</v>
      </c>
      <c r="D238">
        <v>0</v>
      </c>
      <c r="E238">
        <v>5.5</v>
      </c>
    </row>
    <row r="239">
      <c r="A239" t="str">
        <v>Mouse Com Fio Exbom Md-9</v>
      </c>
      <c r="B239">
        <v>1</v>
      </c>
      <c r="C239">
        <v>0</v>
      </c>
      <c r="D239">
        <v>0</v>
      </c>
      <c r="E239">
        <v>5.5</v>
      </c>
    </row>
    <row r="240">
      <c r="A240" t="str">
        <v>Mouse Com Fio In-20055</v>
      </c>
      <c r="B240">
        <v>1</v>
      </c>
      <c r="C240">
        <v>0</v>
      </c>
      <c r="D240">
        <v>0</v>
      </c>
      <c r="E240">
        <v>7</v>
      </c>
    </row>
    <row r="241">
      <c r="A241" t="str">
        <v>Mouse Gamer 01</v>
      </c>
      <c r="B241">
        <v>1</v>
      </c>
      <c r="C241">
        <v>0</v>
      </c>
      <c r="D241">
        <v>0</v>
      </c>
      <c r="E241">
        <v>15</v>
      </c>
    </row>
    <row r="242">
      <c r="A242" t="str">
        <v>Mouse Pad Com Gel</v>
      </c>
      <c r="B242">
        <v>1</v>
      </c>
      <c r="C242">
        <v>0</v>
      </c>
      <c r="D242">
        <v>0</v>
      </c>
      <c r="E242">
        <v>5</v>
      </c>
    </row>
    <row r="243">
      <c r="A243" t="str">
        <v xml:space="preserve">Mouse Pad Simples </v>
      </c>
      <c r="B243">
        <v>1</v>
      </c>
      <c r="C243">
        <v>0</v>
      </c>
      <c r="D243">
        <v>0</v>
      </c>
      <c r="E243">
        <v>5</v>
      </c>
    </row>
    <row r="244">
      <c r="A244" t="str">
        <v>Par Alto Falante Evok 6X9 280Rms</v>
      </c>
      <c r="B244">
        <v>1</v>
      </c>
      <c r="C244">
        <v>0</v>
      </c>
      <c r="D244">
        <v>0</v>
      </c>
      <c r="E244">
        <v>350</v>
      </c>
    </row>
    <row r="245">
      <c r="A245" t="str">
        <v>Pd Usb Adaptador De Carregamento Leo</v>
      </c>
      <c r="B245">
        <v>1</v>
      </c>
      <c r="C245">
        <v>0</v>
      </c>
      <c r="D245">
        <v>0</v>
      </c>
      <c r="E245">
        <v>20.5</v>
      </c>
    </row>
    <row r="246">
      <c r="A246" t="str">
        <v>Pelicula 3D</v>
      </c>
      <c r="B246">
        <v>1</v>
      </c>
      <c r="C246">
        <v>0</v>
      </c>
      <c r="D246">
        <v>13</v>
      </c>
      <c r="E246">
        <v>3</v>
      </c>
    </row>
    <row r="247">
      <c r="A247" t="str">
        <v>Pelicula Privacidade</v>
      </c>
      <c r="B247">
        <v>1</v>
      </c>
      <c r="C247">
        <v>0</v>
      </c>
      <c r="D247">
        <v>0</v>
      </c>
      <c r="E247">
        <v>6</v>
      </c>
    </row>
    <row r="248">
      <c r="A248" t="str">
        <v>Pelicularelogio 49Mm</v>
      </c>
      <c r="B248">
        <v>1</v>
      </c>
      <c r="C248">
        <v>0</v>
      </c>
      <c r="D248">
        <v>0</v>
      </c>
      <c r="E248">
        <v>6</v>
      </c>
    </row>
    <row r="249">
      <c r="A249" t="str">
        <v>Pente De Cabelo Redondo</v>
      </c>
      <c r="B249">
        <v>1</v>
      </c>
      <c r="C249">
        <v>0</v>
      </c>
      <c r="D249">
        <v>0</v>
      </c>
      <c r="E249">
        <v>2.5</v>
      </c>
    </row>
    <row r="250">
      <c r="A250" t="str">
        <v>Placa De Som Usb</v>
      </c>
      <c r="B250">
        <v>1</v>
      </c>
      <c r="C250">
        <v>0</v>
      </c>
      <c r="D250">
        <v>0</v>
      </c>
      <c r="E250">
        <v>9</v>
      </c>
    </row>
    <row r="251">
      <c r="A251" t="str">
        <v>Porta Cracha Completo</v>
      </c>
      <c r="B251">
        <v>1</v>
      </c>
      <c r="C251">
        <v>0</v>
      </c>
      <c r="D251">
        <v>0</v>
      </c>
      <c r="E251">
        <v>4</v>
      </c>
    </row>
    <row r="252">
      <c r="A252" t="str">
        <v>Porta Crachá Esticado Leo</v>
      </c>
      <c r="B252">
        <v>1</v>
      </c>
      <c r="C252">
        <v>0</v>
      </c>
      <c r="D252">
        <v>0</v>
      </c>
      <c r="E252">
        <v>1</v>
      </c>
    </row>
    <row r="253">
      <c r="A253" t="str">
        <v xml:space="preserve">Porta Retrato Duplo Te Amo De Plástico 10X15 Cm Colors </v>
      </c>
      <c r="B253">
        <v>1</v>
      </c>
      <c r="C253">
        <v>0</v>
      </c>
      <c r="D253">
        <v>0</v>
      </c>
      <c r="E253">
        <v>12</v>
      </c>
    </row>
    <row r="254">
      <c r="A254" t="str">
        <v>Processador De Alimentos 1352</v>
      </c>
      <c r="B254">
        <v>1</v>
      </c>
      <c r="C254">
        <v>0</v>
      </c>
      <c r="D254">
        <v>0</v>
      </c>
      <c r="E254">
        <v>11</v>
      </c>
    </row>
    <row r="255">
      <c r="A255" t="str">
        <v>Processador De Alimentos Pequeno Leo</v>
      </c>
      <c r="B255">
        <v>1</v>
      </c>
      <c r="C255">
        <v>0</v>
      </c>
      <c r="D255">
        <v>0</v>
      </c>
      <c r="E255">
        <v>12</v>
      </c>
    </row>
    <row r="256">
      <c r="A256" t="str">
        <v>Ralador 4 Faces</v>
      </c>
      <c r="B256">
        <v>1</v>
      </c>
      <c r="C256">
        <v>0</v>
      </c>
      <c r="D256">
        <v>0</v>
      </c>
      <c r="E256">
        <v>9</v>
      </c>
    </row>
    <row r="257">
      <c r="A257" t="str">
        <v>Ralador 6 In 1 Mandolina Multilaminas Leo</v>
      </c>
      <c r="B257">
        <v>1</v>
      </c>
      <c r="C257">
        <v>0</v>
      </c>
      <c r="D257">
        <v>0</v>
      </c>
      <c r="E257">
        <v>37</v>
      </c>
    </row>
    <row r="258">
      <c r="A258" t="str">
        <v>Ralador De Legumes Diagonal</v>
      </c>
      <c r="B258">
        <v>1</v>
      </c>
      <c r="C258">
        <v>0</v>
      </c>
      <c r="D258">
        <v>0</v>
      </c>
      <c r="E258">
        <v>43</v>
      </c>
    </row>
    <row r="259">
      <c r="A259" t="str">
        <v>Ralador Panela Leo</v>
      </c>
      <c r="B259">
        <v>1</v>
      </c>
      <c r="C259">
        <v>0</v>
      </c>
      <c r="D259">
        <v>0</v>
      </c>
      <c r="E259">
        <v>25</v>
      </c>
    </row>
    <row r="260">
      <c r="A260" t="str">
        <v xml:space="preserve">Relógio Pulseira M7 Inteligente Smatband Monitora Pressão </v>
      </c>
      <c r="B260">
        <v>1</v>
      </c>
      <c r="C260">
        <v>0</v>
      </c>
      <c r="D260">
        <v>0</v>
      </c>
      <c r="E260">
        <v>25.99</v>
      </c>
    </row>
    <row r="261">
      <c r="A261" t="str">
        <v>Super. Cola 3G Leo</v>
      </c>
      <c r="B261">
        <v>1</v>
      </c>
      <c r="C261">
        <v>0</v>
      </c>
      <c r="D261">
        <v>0</v>
      </c>
      <c r="E261">
        <v>0.5</v>
      </c>
    </row>
    <row r="262">
      <c r="A262" t="str">
        <v>Suporte Articulado</v>
      </c>
      <c r="B262">
        <v>1</v>
      </c>
      <c r="C262">
        <v>0</v>
      </c>
      <c r="D262">
        <v>0</v>
      </c>
      <c r="E262">
        <v>8</v>
      </c>
    </row>
    <row r="263">
      <c r="A263" t="str">
        <v>Suporte Celular Braço Leo</v>
      </c>
      <c r="B263">
        <v>1</v>
      </c>
      <c r="C263">
        <v>0</v>
      </c>
      <c r="D263">
        <v>0</v>
      </c>
      <c r="E263">
        <v>5</v>
      </c>
    </row>
    <row r="264">
      <c r="A264" t="str">
        <v>Suporte Celular Veicular Ventosa Bmg02</v>
      </c>
      <c r="B264">
        <v>1</v>
      </c>
      <c r="C264">
        <v>0</v>
      </c>
      <c r="D264">
        <v>0</v>
      </c>
      <c r="E264">
        <v>10</v>
      </c>
    </row>
    <row r="265">
      <c r="A265" t="str">
        <v>Suporte De Celular Ima Leo</v>
      </c>
      <c r="B265">
        <v>1</v>
      </c>
      <c r="C265">
        <v>0</v>
      </c>
      <c r="D265">
        <v>0</v>
      </c>
      <c r="E265">
        <v>12</v>
      </c>
    </row>
    <row r="266">
      <c r="A266" t="str">
        <v>Suporte De Mesa Ecooda Ec9085</v>
      </c>
      <c r="B266">
        <v>1</v>
      </c>
      <c r="C266">
        <v>0</v>
      </c>
      <c r="D266">
        <v>0</v>
      </c>
      <c r="E266">
        <v>6</v>
      </c>
    </row>
    <row r="267">
      <c r="A267" t="str">
        <v>Suporte De Tv Pequeno</v>
      </c>
      <c r="B267">
        <v>1</v>
      </c>
      <c r="C267">
        <v>0</v>
      </c>
      <c r="D267">
        <v>0</v>
      </c>
      <c r="E267">
        <v>11</v>
      </c>
    </row>
    <row r="268">
      <c r="A268" t="str">
        <v>Suporte De Tv Simples</v>
      </c>
      <c r="B268">
        <v>1</v>
      </c>
      <c r="C268">
        <v>0</v>
      </c>
      <c r="D268">
        <v>0</v>
      </c>
      <c r="E268">
        <v>12</v>
      </c>
    </row>
    <row r="269">
      <c r="A269" t="str">
        <v>Suporte Fone Leo</v>
      </c>
      <c r="B269">
        <v>1</v>
      </c>
      <c r="C269">
        <v>0</v>
      </c>
      <c r="D269">
        <v>0</v>
      </c>
      <c r="E269">
        <v>1</v>
      </c>
    </row>
    <row r="270">
      <c r="A270" t="str">
        <v>Suporte Gancho Adesivo</v>
      </c>
      <c r="B270">
        <v>1</v>
      </c>
      <c r="C270">
        <v>0</v>
      </c>
      <c r="D270">
        <v>0</v>
      </c>
      <c r="E270">
        <v>4.6</v>
      </c>
    </row>
    <row r="271">
      <c r="A271" t="str">
        <v>Suporte Magnetico 360 Kac305</v>
      </c>
      <c r="B271">
        <v>1</v>
      </c>
      <c r="C271">
        <v>0</v>
      </c>
      <c r="D271">
        <v>0</v>
      </c>
      <c r="E271">
        <v>15</v>
      </c>
    </row>
    <row r="272">
      <c r="A272" t="str">
        <v>Suporte Magnético Veicular Barra</v>
      </c>
      <c r="B272">
        <v>1</v>
      </c>
      <c r="C272">
        <v>0</v>
      </c>
      <c r="D272">
        <v>0</v>
      </c>
      <c r="E272">
        <v>6</v>
      </c>
    </row>
    <row r="273">
      <c r="A273" t="str">
        <v>Suporte Moto Le-030D</v>
      </c>
      <c r="B273">
        <v>1</v>
      </c>
      <c r="C273">
        <v>0</v>
      </c>
      <c r="D273">
        <v>0</v>
      </c>
      <c r="E273">
        <v>16</v>
      </c>
    </row>
    <row r="274">
      <c r="A274" t="str">
        <v>Suporte Triplo Jb-K5556</v>
      </c>
      <c r="B274">
        <v>1</v>
      </c>
      <c r="C274">
        <v>0</v>
      </c>
      <c r="D274">
        <v>0</v>
      </c>
      <c r="E274">
        <v>13</v>
      </c>
    </row>
    <row r="275">
      <c r="A275" t="str">
        <v xml:space="preserve">Suporte Veicular </v>
      </c>
      <c r="B275">
        <v>1</v>
      </c>
      <c r="C275">
        <v>0</v>
      </c>
      <c r="D275">
        <v>0</v>
      </c>
      <c r="E275">
        <v>12</v>
      </c>
    </row>
    <row r="276">
      <c r="A276" t="str">
        <v>Suporte Veicular B-Max Bmg-07</v>
      </c>
      <c r="B276">
        <v>1</v>
      </c>
      <c r="C276">
        <v>0</v>
      </c>
      <c r="D276">
        <v>0</v>
      </c>
      <c r="E276">
        <v>10</v>
      </c>
    </row>
    <row r="277">
      <c r="A277" t="str">
        <v>Suporte Veicular Le-010</v>
      </c>
      <c r="B277">
        <v>1</v>
      </c>
      <c r="C277">
        <v>0</v>
      </c>
      <c r="D277">
        <v>0</v>
      </c>
      <c r="E277">
        <v>6</v>
      </c>
    </row>
    <row r="278">
      <c r="A278" t="str">
        <v>Suporte Veicular Retrovisor B-Max</v>
      </c>
      <c r="B278">
        <v>1</v>
      </c>
      <c r="C278">
        <v>0</v>
      </c>
      <c r="D278">
        <v>0</v>
      </c>
      <c r="E278">
        <v>11</v>
      </c>
    </row>
    <row r="279">
      <c r="A279" t="str">
        <v>Suporte Veicular Ventosa It-Blue</v>
      </c>
      <c r="B279">
        <v>1</v>
      </c>
      <c r="C279">
        <v>0</v>
      </c>
      <c r="D279">
        <v>0</v>
      </c>
      <c r="E279">
        <v>11</v>
      </c>
    </row>
    <row r="280">
      <c r="A280" t="str">
        <v>T 3 Pontas</v>
      </c>
      <c r="B280">
        <v>1</v>
      </c>
      <c r="C280">
        <v>0</v>
      </c>
      <c r="D280">
        <v>0</v>
      </c>
      <c r="E280">
        <v>1.5</v>
      </c>
    </row>
    <row r="281">
      <c r="A281" t="str">
        <v>Tapete Massageador</v>
      </c>
      <c r="B281">
        <v>1</v>
      </c>
      <c r="C281">
        <v>0</v>
      </c>
      <c r="D281">
        <v>0</v>
      </c>
      <c r="E281">
        <v>17</v>
      </c>
    </row>
    <row r="282">
      <c r="A282" t="str">
        <v>Teclado Bright 0014</v>
      </c>
      <c r="B282">
        <v>1</v>
      </c>
      <c r="C282">
        <v>0</v>
      </c>
      <c r="D282">
        <v>0</v>
      </c>
      <c r="E282">
        <v>14</v>
      </c>
    </row>
    <row r="283">
      <c r="A283" t="str">
        <v>Teclado Bring Usb Preto</v>
      </c>
      <c r="B283">
        <v>1</v>
      </c>
      <c r="C283">
        <v>0</v>
      </c>
      <c r="D283">
        <v>0</v>
      </c>
      <c r="E283">
        <v>15.5</v>
      </c>
    </row>
    <row r="284">
      <c r="A284" t="str">
        <v>Teclado Semigamer</v>
      </c>
      <c r="B284">
        <v>1</v>
      </c>
      <c r="C284">
        <v>0</v>
      </c>
      <c r="D284">
        <v>0</v>
      </c>
      <c r="E284">
        <v>25</v>
      </c>
    </row>
    <row r="285">
      <c r="A285" t="str">
        <v>Tripe Pequeno</v>
      </c>
      <c r="B285">
        <v>1</v>
      </c>
      <c r="C285">
        <v>0</v>
      </c>
      <c r="D285">
        <v>0</v>
      </c>
      <c r="E285">
        <v>4.99</v>
      </c>
    </row>
    <row r="286">
      <c r="A286" t="str">
        <v>Triturador De Alimentos Manual Grande</v>
      </c>
      <c r="B286">
        <v>1</v>
      </c>
      <c r="C286">
        <v>0</v>
      </c>
      <c r="D286">
        <v>0</v>
      </c>
      <c r="E286">
        <v>11</v>
      </c>
    </row>
    <row r="287">
      <c r="A287" t="str">
        <v>Unitv V10</v>
      </c>
      <c r="B287">
        <v>1</v>
      </c>
      <c r="C287">
        <v>0</v>
      </c>
      <c r="D287">
        <v>2</v>
      </c>
      <c r="E287">
        <v>305</v>
      </c>
    </row>
    <row r="288">
      <c r="A288" t="str">
        <v>Uno</v>
      </c>
      <c r="B288">
        <v>1</v>
      </c>
      <c r="C288">
        <v>0</v>
      </c>
      <c r="D288">
        <v>1</v>
      </c>
      <c r="E288">
        <v>6</v>
      </c>
    </row>
    <row r="289">
      <c r="A289" t="str">
        <v>kit opl + 32gb</v>
      </c>
      <c r="B289">
        <v>99</v>
      </c>
      <c r="C289">
        <v>0</v>
      </c>
      <c r="D289">
        <v>2</v>
      </c>
      <c r="E289">
        <v>34</v>
      </c>
    </row>
    <row r="290">
      <c r="A290" t="str">
        <v>Desentupidor</v>
      </c>
      <c r="B290">
        <v>99</v>
      </c>
      <c r="C290">
        <v>0</v>
      </c>
      <c r="D290">
        <v>3</v>
      </c>
      <c r="E290">
        <v>12.5</v>
      </c>
    </row>
    <row r="291">
      <c r="A291" t="str">
        <v>Jogo Ps2 tiktok</v>
      </c>
      <c r="B291">
        <v>99</v>
      </c>
      <c r="C291">
        <v>0</v>
      </c>
      <c r="D291">
        <v>35</v>
      </c>
      <c r="E291">
        <v>0.7</v>
      </c>
    </row>
    <row r="292">
      <c r="A292" t="str">
        <v>Figurinhas copa ifood</v>
      </c>
      <c r="B292">
        <v>12</v>
      </c>
      <c r="C292">
        <v>0</v>
      </c>
      <c r="D292">
        <v>5</v>
      </c>
      <c r="E292">
        <v>4.5</v>
      </c>
    </row>
    <row r="293">
      <c r="A293" t="str">
        <v>figurinha separada ifood</v>
      </c>
      <c r="B293">
        <v>60</v>
      </c>
      <c r="C293">
        <v>0</v>
      </c>
      <c r="D293">
        <v>2</v>
      </c>
      <c r="E293">
        <v>0.7619047619047619</v>
      </c>
    </row>
    <row r="294">
      <c r="A294" t="str">
        <v>Figurinhas copa brasil</v>
      </c>
      <c r="B294">
        <v>7</v>
      </c>
      <c r="C294">
        <v>0</v>
      </c>
      <c r="D294">
        <v>2</v>
      </c>
      <c r="E294">
        <v>6</v>
      </c>
    </row>
    <row r="295">
      <c r="A295" t="str">
        <v>figurinhas</v>
      </c>
      <c r="B295">
        <v>70</v>
      </c>
      <c r="C295">
        <v>0</v>
      </c>
      <c r="D295">
        <v>2</v>
      </c>
      <c r="E295">
        <v>0.71</v>
      </c>
    </row>
    <row r="296">
      <c r="A296" t="str">
        <v>Arquivo pdf Shopee</v>
      </c>
      <c r="B296">
        <v>1</v>
      </c>
      <c r="C296">
        <v>0</v>
      </c>
      <c r="D296">
        <v>23</v>
      </c>
      <c r="E296">
        <v>1</v>
      </c>
    </row>
    <row r="297">
      <c r="A297" t="str">
        <v>Evok 6'' 6mb300 300w Rms Mid Bass</v>
      </c>
      <c r="B297">
        <v>99</v>
      </c>
      <c r="C297">
        <v>0</v>
      </c>
      <c r="D297">
        <v>4</v>
      </c>
      <c r="E297">
        <v>350</v>
      </c>
    </row>
    <row r="298">
      <c r="A298" t="str">
        <v>figurinha personalizada</v>
      </c>
      <c r="B298">
        <v>999</v>
      </c>
      <c r="C298">
        <v>0</v>
      </c>
      <c r="D298">
        <v>2</v>
      </c>
      <c r="E298">
        <v>0.1875</v>
      </c>
    </row>
  </sheetData>
  <ignoredErrors>
    <ignoredError numberStoredAsText="1" sqref="A1:J29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Y50"/>
  <sheetViews>
    <sheetView workbookViewId="0" rightToLeft="0"/>
  </sheetViews>
  <sheetData>
    <row r="3">
      <c r="B3" t="str">
        <v>ZM Store</v>
      </c>
      <c r="G3" t="str">
        <v>Número</v>
      </c>
      <c r="H3">
        <v>385</v>
      </c>
      <c r="O3" t="str">
        <v>ZM Store</v>
      </c>
      <c r="T3" t="str">
        <v>Número</v>
      </c>
      <c r="U3">
        <f>H3</f>
        <v>385</v>
      </c>
    </row>
    <row r="5">
      <c r="B5" t="str">
        <v>Endereço</v>
      </c>
      <c r="C5" t="str">
        <v>Feicenter box 64 Samambaia N</v>
      </c>
      <c r="G5" t="str">
        <v>Data</v>
      </c>
      <c r="H5">
        <f>TODAY()</f>
        <v>46216</v>
      </c>
      <c r="O5" t="str">
        <v>Endereço</v>
      </c>
      <c r="P5" t="str">
        <v>Feicenter box 64 Samambaia N</v>
      </c>
      <c r="T5" t="str">
        <v>Data</v>
      </c>
      <c r="U5">
        <f>TODAY()</f>
        <v>46216</v>
      </c>
    </row>
    <row r="6">
      <c r="B6" t="str">
        <v>Telefone</v>
      </c>
      <c r="C6" t="str">
        <v>(61) 98182-0906</v>
      </c>
      <c r="O6" t="str">
        <v>Telefone</v>
      </c>
      <c r="P6" t="str">
        <v>(61) 98182-0906</v>
      </c>
    </row>
    <row r="9">
      <c r="B9" t="str">
        <v>FICHA DE PEDIDO</v>
      </c>
      <c r="O9" t="str">
        <v>FICHA DE PEDIDO</v>
      </c>
    </row>
    <row r="11">
      <c r="B11" t="str">
        <v>Cliente:</v>
      </c>
      <c r="O11" t="str">
        <v>Cliente:</v>
      </c>
      <c r="P11">
        <f>C11</f>
        <v>0</v>
      </c>
    </row>
    <row r="12">
      <c r="B12" t="str">
        <v>Telefone:</v>
      </c>
      <c r="C12" t="str">
        <v>61 9368-7737</v>
      </c>
      <c r="O12" t="str">
        <v>Telefone:</v>
      </c>
      <c r="P12" t="str">
        <f>C12</f>
        <v>61 9368-7737</v>
      </c>
    </row>
    <row r="13">
      <c r="B13" t="str">
        <v>E-mail:</v>
      </c>
      <c r="O13" t="str">
        <v>E-mail:</v>
      </c>
      <c r="P13">
        <f>C13</f>
        <v>0</v>
      </c>
    </row>
    <row r="14">
      <c r="B14" t="str">
        <v>Endereço:</v>
      </c>
      <c r="O14" t="str">
        <v>Endereço:</v>
      </c>
      <c r="P14">
        <f>C14</f>
        <v>0</v>
      </c>
    </row>
    <row r="15">
      <c r="B15" t="str">
        <v>Cidade:</v>
      </c>
      <c r="C15" t="str">
        <v>Brasília</v>
      </c>
      <c r="E15" t="str">
        <v>CEP:</v>
      </c>
      <c r="H15" t="str">
        <v>Vendedor:</v>
      </c>
      <c r="I15" t="str">
        <v>Leonardo Coutinho</v>
      </c>
      <c r="O15" t="str">
        <v>Cidade:</v>
      </c>
      <c r="P15" t="str">
        <f>C15</f>
        <v>Brasília</v>
      </c>
      <c r="R15" t="str">
        <v>CEP:</v>
      </c>
      <c r="S15">
        <f>F15</f>
        <v>0</v>
      </c>
      <c r="U15" t="str">
        <v>Vendedor:</v>
      </c>
      <c r="V15" t="str">
        <f>I15</f>
        <v>Leonardo Coutinho</v>
      </c>
    </row>
    <row r="18">
      <c r="B18" t="str">
        <v>Qtde</v>
      </c>
      <c r="C18" t="str">
        <v>Descrição</v>
      </c>
      <c r="J18" t="str">
        <v>Valor</v>
      </c>
      <c r="K18" t="str">
        <v>Total</v>
      </c>
      <c r="O18" t="str">
        <v>Qtde</v>
      </c>
      <c r="P18" t="str">
        <v>Descrição</v>
      </c>
      <c r="W18" t="str">
        <v>Valor</v>
      </c>
      <c r="X18" t="str">
        <v>Total</v>
      </c>
    </row>
    <row r="19">
      <c r="B19">
        <v>1</v>
      </c>
      <c r="C19" t="str">
        <v>Formatação</v>
      </c>
      <c r="J19">
        <v>70</v>
      </c>
      <c r="K19">
        <f>J19*B19</f>
        <v>70</v>
      </c>
      <c r="O19">
        <f>B19</f>
        <v>1</v>
      </c>
      <c r="P19" t="str">
        <f>C19</f>
        <v>Formatação</v>
      </c>
      <c r="W19">
        <f>J19</f>
        <v>70</v>
      </c>
      <c r="X19">
        <f>K19</f>
        <v>70</v>
      </c>
    </row>
    <row r="20">
      <c r="K20">
        <f>J20*B20</f>
        <v>0</v>
      </c>
      <c r="O20">
        <f>B20</f>
        <v>0</v>
      </c>
      <c r="P20">
        <f>C20</f>
        <v>0</v>
      </c>
      <c r="W20">
        <f>J20</f>
        <v>0</v>
      </c>
      <c r="X20">
        <f>K20</f>
        <v>0</v>
      </c>
    </row>
    <row r="21">
      <c r="K21">
        <f>J21*B21</f>
        <v>0</v>
      </c>
      <c r="O21">
        <f>B21</f>
        <v>0</v>
      </c>
      <c r="P21">
        <f>C21</f>
        <v>0</v>
      </c>
      <c r="W21">
        <f>J21</f>
        <v>0</v>
      </c>
      <c r="X21">
        <f>K21</f>
        <v>0</v>
      </c>
    </row>
    <row r="22">
      <c r="K22">
        <f>J22*B22</f>
        <v>0</v>
      </c>
      <c r="O22">
        <f>B22</f>
        <v>0</v>
      </c>
      <c r="P22">
        <f>C22</f>
        <v>0</v>
      </c>
      <c r="W22">
        <f>J22</f>
        <v>0</v>
      </c>
      <c r="X22">
        <f>K22</f>
        <v>0</v>
      </c>
    </row>
    <row r="23">
      <c r="K23">
        <f>J23*B23</f>
        <v>0</v>
      </c>
      <c r="O23">
        <f>B23</f>
        <v>0</v>
      </c>
      <c r="P23">
        <f>C23</f>
        <v>0</v>
      </c>
      <c r="W23">
        <f>J23</f>
        <v>0</v>
      </c>
      <c r="X23">
        <f>K23</f>
        <v>0</v>
      </c>
    </row>
    <row r="24">
      <c r="K24">
        <f>J24*B24</f>
        <v>0</v>
      </c>
      <c r="O24">
        <f>B24</f>
        <v>0</v>
      </c>
      <c r="P24">
        <f>C24</f>
        <v>0</v>
      </c>
      <c r="W24">
        <f>J24</f>
        <v>0</v>
      </c>
      <c r="X24">
        <f>K24</f>
        <v>0</v>
      </c>
    </row>
    <row r="25">
      <c r="K25">
        <f>J25*B25</f>
        <v>0</v>
      </c>
      <c r="O25">
        <f>B25</f>
        <v>0</v>
      </c>
      <c r="P25">
        <f>C25</f>
        <v>0</v>
      </c>
      <c r="W25">
        <f>J25</f>
        <v>0</v>
      </c>
      <c r="X25">
        <f>K25</f>
        <v>0</v>
      </c>
    </row>
    <row r="26">
      <c r="K26">
        <f>J26*B26</f>
        <v>0</v>
      </c>
      <c r="O26">
        <f>B26</f>
        <v>0</v>
      </c>
      <c r="P26">
        <f>C26</f>
        <v>0</v>
      </c>
      <c r="W26">
        <f>J26</f>
        <v>0</v>
      </c>
      <c r="X26">
        <f>K26</f>
        <v>0</v>
      </c>
    </row>
    <row r="27">
      <c r="K27">
        <f>J27*B27</f>
        <v>0</v>
      </c>
      <c r="O27">
        <f>B27</f>
        <v>0</v>
      </c>
      <c r="P27">
        <f>C27</f>
        <v>0</v>
      </c>
      <c r="W27">
        <f>J27</f>
        <v>0</v>
      </c>
      <c r="X27">
        <f>K27</f>
        <v>0</v>
      </c>
    </row>
    <row r="28">
      <c r="K28">
        <f>J28*B28</f>
        <v>0</v>
      </c>
      <c r="O28">
        <f>B28</f>
        <v>0</v>
      </c>
      <c r="P28">
        <f>C28</f>
        <v>0</v>
      </c>
      <c r="W28">
        <f>J28</f>
        <v>0</v>
      </c>
      <c r="X28">
        <f>K28</f>
        <v>0</v>
      </c>
    </row>
    <row r="29">
      <c r="K29">
        <f>J29*B29</f>
        <v>0</v>
      </c>
      <c r="O29">
        <f>B29</f>
        <v>0</v>
      </c>
      <c r="P29">
        <f>C29</f>
        <v>0</v>
      </c>
      <c r="W29">
        <f>J29</f>
        <v>0</v>
      </c>
      <c r="X29">
        <f>K29</f>
        <v>0</v>
      </c>
    </row>
    <row r="30">
      <c r="K30">
        <f>J30*B30</f>
        <v>0</v>
      </c>
      <c r="O30">
        <f>B30</f>
        <v>0</v>
      </c>
      <c r="P30">
        <f>C30</f>
        <v>0</v>
      </c>
      <c r="W30">
        <f>J30</f>
        <v>0</v>
      </c>
      <c r="X30">
        <f>K30</f>
        <v>0</v>
      </c>
    </row>
    <row r="31">
      <c r="K31">
        <f>J31*B31</f>
        <v>0</v>
      </c>
      <c r="O31">
        <f>B31</f>
        <v>0</v>
      </c>
      <c r="P31">
        <f>C31</f>
        <v>0</v>
      </c>
      <c r="W31">
        <f>J31</f>
        <v>0</v>
      </c>
      <c r="X31">
        <f>K31</f>
        <v>0</v>
      </c>
    </row>
    <row r="32">
      <c r="K32">
        <f>J32*B32</f>
        <v>0</v>
      </c>
      <c r="O32">
        <f>B32</f>
        <v>0</v>
      </c>
      <c r="P32">
        <f>C32</f>
        <v>0</v>
      </c>
      <c r="W32">
        <f>J32</f>
        <v>0</v>
      </c>
      <c r="X32">
        <f>K32</f>
        <v>0</v>
      </c>
    </row>
    <row r="33">
      <c r="K33">
        <f>J33*B33</f>
        <v>0</v>
      </c>
      <c r="O33">
        <f>B33</f>
        <v>0</v>
      </c>
      <c r="P33">
        <f>C33</f>
        <v>0</v>
      </c>
      <c r="W33">
        <f>J33</f>
        <v>0</v>
      </c>
      <c r="X33">
        <f>K33</f>
        <v>0</v>
      </c>
    </row>
    <row r="34">
      <c r="K34">
        <f>J34*B34</f>
        <v>0</v>
      </c>
      <c r="O34">
        <f>B34</f>
        <v>0</v>
      </c>
      <c r="P34">
        <f>C37</f>
        <v>0</v>
      </c>
      <c r="W34">
        <f>J34</f>
        <v>0</v>
      </c>
      <c r="X34">
        <f>K34</f>
        <v>0</v>
      </c>
    </row>
    <row r="35">
      <c r="K35">
        <f>J35*B35</f>
        <v>0</v>
      </c>
      <c r="O35">
        <f>B35</f>
        <v>0</v>
      </c>
      <c r="P35">
        <f>C35</f>
        <v>0</v>
      </c>
      <c r="W35">
        <f>J35</f>
        <v>0</v>
      </c>
      <c r="X35">
        <f>K35</f>
        <v>0</v>
      </c>
    </row>
    <row r="36">
      <c r="K36">
        <f>J36*B36</f>
        <v>0</v>
      </c>
      <c r="O36">
        <f>B36</f>
        <v>0</v>
      </c>
      <c r="P36">
        <f>C36</f>
        <v>0</v>
      </c>
      <c r="W36">
        <f>J36</f>
        <v>0</v>
      </c>
      <c r="X36">
        <f>K36</f>
        <v>0</v>
      </c>
    </row>
    <row r="37">
      <c r="B37" t="str">
        <v xml:space="preserve">Observação do serviço: </v>
      </c>
      <c r="O37" t="str">
        <v xml:space="preserve">Observação do serviço: </v>
      </c>
    </row>
    <row r="38">
      <c r="B38" t="str">
        <v xml:space="preserve">Notebook Samsung RV415, com fonte, formatação simples. </v>
      </c>
      <c r="O38" t="str">
        <f>B38</f>
        <v xml:space="preserve">Notebook Samsung RV415, com fonte, formatação simples. </v>
      </c>
    </row>
    <row r="43">
      <c r="B43" t="str">
        <v>Produtos deixados a mais de 90 dias seram vendidos !!</v>
      </c>
      <c r="O43" t="str">
        <v>Produtos deixados a mais de 90 dias seram vendidos !!</v>
      </c>
    </row>
    <row r="46">
      <c r="B46" t="str">
        <v>Observação</v>
      </c>
      <c r="I46" t="str">
        <v>Valor Total</v>
      </c>
      <c r="J46">
        <f>SUM(K19:K41)</f>
        <v>70</v>
      </c>
      <c r="O46" t="str">
        <v>Observação</v>
      </c>
      <c r="P46">
        <f>C46</f>
        <v>0</v>
      </c>
      <c r="V46" t="str">
        <v>Valor Total</v>
      </c>
      <c r="W46">
        <f>SUM(X19:X41)</f>
        <v>70</v>
      </c>
    </row>
    <row r="47">
      <c r="I47" t="str">
        <v>Desconto</v>
      </c>
      <c r="V47" t="str">
        <v>Desconto</v>
      </c>
      <c r="W47">
        <f>J47</f>
        <v>0</v>
      </c>
    </row>
    <row r="48">
      <c r="B48" t="str">
        <v xml:space="preserve">Garantia </v>
      </c>
      <c r="C48" t="str">
        <v>30 dias</v>
      </c>
      <c r="E48" t="str">
        <v>Data final</v>
      </c>
      <c r="F48">
        <f>H5+30</f>
        <v>46246</v>
      </c>
      <c r="I48" t="str">
        <v>Valor final</v>
      </c>
      <c r="J48">
        <f>J46-J47</f>
        <v>70</v>
      </c>
      <c r="O48" t="str">
        <v xml:space="preserve">Garantia </v>
      </c>
      <c r="P48" t="str">
        <v>30 dias</v>
      </c>
      <c r="R48" t="str">
        <v>Data final</v>
      </c>
      <c r="S48">
        <f>U5+30</f>
        <v>46246</v>
      </c>
      <c r="V48" t="str">
        <v>Valor final</v>
      </c>
      <c r="W48">
        <f>W46-W47</f>
        <v>70</v>
      </c>
    </row>
  </sheetData>
  <mergeCells count="80">
    <mergeCell ref="P28:V28"/>
    <mergeCell ref="P23:V23"/>
    <mergeCell ref="P30:V30"/>
    <mergeCell ref="W48:X48"/>
    <mergeCell ref="W46:X46"/>
    <mergeCell ref="W47:X47"/>
    <mergeCell ref="O43:X44"/>
    <mergeCell ref="P27:V27"/>
    <mergeCell ref="P36:V36"/>
    <mergeCell ref="B43:K44"/>
    <mergeCell ref="P11:X11"/>
    <mergeCell ref="V15:X15"/>
    <mergeCell ref="P12:X12"/>
    <mergeCell ref="P13:X13"/>
    <mergeCell ref="P14:X14"/>
    <mergeCell ref="B37:K37"/>
    <mergeCell ref="B38:K41"/>
    <mergeCell ref="O37:X37"/>
    <mergeCell ref="O38:X41"/>
    <mergeCell ref="P15:Q15"/>
    <mergeCell ref="S15:T15"/>
    <mergeCell ref="P29:V29"/>
    <mergeCell ref="P18:V18"/>
    <mergeCell ref="P19:V19"/>
    <mergeCell ref="P20:V20"/>
    <mergeCell ref="O3:R3"/>
    <mergeCell ref="U3:V3"/>
    <mergeCell ref="T5:T6"/>
    <mergeCell ref="U5:V6"/>
    <mergeCell ref="O9:X9"/>
    <mergeCell ref="P5:R5"/>
    <mergeCell ref="P6:R6"/>
    <mergeCell ref="P21:V21"/>
    <mergeCell ref="P22:V22"/>
    <mergeCell ref="P24:V24"/>
    <mergeCell ref="P25:V25"/>
    <mergeCell ref="P26:V26"/>
    <mergeCell ref="C33:I33"/>
    <mergeCell ref="C34:I34"/>
    <mergeCell ref="C35:I35"/>
    <mergeCell ref="C36:I36"/>
    <mergeCell ref="P31:V31"/>
    <mergeCell ref="P32:V32"/>
    <mergeCell ref="P33:V33"/>
    <mergeCell ref="P34:V34"/>
    <mergeCell ref="P35:V35"/>
    <mergeCell ref="C30:I30"/>
    <mergeCell ref="C31:I31"/>
    <mergeCell ref="C32:I32"/>
    <mergeCell ref="C11:K11"/>
    <mergeCell ref="C29:I29"/>
    <mergeCell ref="C23:I23"/>
    <mergeCell ref="C18:I18"/>
    <mergeCell ref="C19:I19"/>
    <mergeCell ref="C20:I20"/>
    <mergeCell ref="C24:I24"/>
    <mergeCell ref="C21:I21"/>
    <mergeCell ref="C22:I22"/>
    <mergeCell ref="C25:I25"/>
    <mergeCell ref="C26:I26"/>
    <mergeCell ref="C27:I27"/>
    <mergeCell ref="C28:I28"/>
    <mergeCell ref="I15:K15"/>
    <mergeCell ref="B3:E3"/>
    <mergeCell ref="H3:I3"/>
    <mergeCell ref="C5:E5"/>
    <mergeCell ref="C15:D15"/>
    <mergeCell ref="F15:G15"/>
    <mergeCell ref="C6:E6"/>
    <mergeCell ref="G5:G6"/>
    <mergeCell ref="H5:I6"/>
    <mergeCell ref="B9:K9"/>
    <mergeCell ref="C14:K14"/>
    <mergeCell ref="C13:K13"/>
    <mergeCell ref="C12:K12"/>
    <mergeCell ref="C46:G46"/>
    <mergeCell ref="P46:T46"/>
    <mergeCell ref="J46:K46"/>
    <mergeCell ref="J47:K47"/>
    <mergeCell ref="J48:K48"/>
  </mergeCells>
  <pageMargins left="0.25" right="0.25" top="0.75" bottom="0.75" header="0.3" footer="0.3"/>
  <ignoredErrors>
    <ignoredError numberStoredAsText="1" sqref="A1:Y5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D474"/>
  <sheetViews>
    <sheetView workbookViewId="0" rightToLeft="0"/>
  </sheetViews>
  <sheetData>
    <row r="1">
      <c r="A1" t="str">
        <v>Vendas  CNPJ 2024</v>
      </c>
      <c r="I1" t="str">
        <v>Contas a pagar 03</v>
      </c>
      <c r="N1" t="str">
        <v>Divida</v>
      </c>
      <c r="S1" t="str">
        <v>Total dividas</v>
      </c>
      <c r="W1" t="str">
        <v>Divida higor</v>
      </c>
      <c r="AB1" t="str">
        <v>Produtos</v>
      </c>
      <c r="AC1" t="str">
        <v>Compras</v>
      </c>
      <c r="AD1" t="str">
        <v>Estoque</v>
      </c>
    </row>
    <row r="2">
      <c r="A2" t="str">
        <v>Meses</v>
      </c>
      <c r="B2" t="str">
        <v>Meses</v>
      </c>
      <c r="C2" t="str">
        <v>Vendas Shopee</v>
      </c>
      <c r="D2" t="str">
        <v>Presencial</v>
      </c>
      <c r="E2" t="str">
        <v>Infinite</v>
      </c>
      <c r="F2" t="str">
        <v>Picpay</v>
      </c>
      <c r="G2" t="str">
        <v>Magalu</v>
      </c>
      <c r="I2" t="str">
        <v>Nome</v>
      </c>
      <c r="J2" t="str">
        <v>Nome</v>
      </c>
      <c r="K2" t="str">
        <v>dt</v>
      </c>
      <c r="N2" t="str">
        <v>Remédio</v>
      </c>
      <c r="O2" t="str">
        <v>10x</v>
      </c>
      <c r="P2">
        <v>50</v>
      </c>
      <c r="S2" t="str">
        <v>Banco</v>
      </c>
      <c r="T2" t="str">
        <v>Valor sem desconto</v>
      </c>
      <c r="U2" t="str">
        <v>Valor com desconto</v>
      </c>
      <c r="W2" t="str">
        <v>Total divida</v>
      </c>
      <c r="X2">
        <f>600</f>
        <v>600</v>
      </c>
      <c r="AB2" t="str">
        <v>Adaptador IOS p2</v>
      </c>
      <c r="AC2">
        <v>1</v>
      </c>
      <c r="AD2">
        <f>AC2-AE2</f>
        <v>1</v>
      </c>
    </row>
    <row r="3">
      <c r="A3">
        <v>1</v>
      </c>
      <c r="B3" t="str">
        <v>Janeiro</v>
      </c>
      <c r="C3">
        <v>1528.12</v>
      </c>
      <c r="D3">
        <v>120</v>
      </c>
      <c r="E3">
        <v>0</v>
      </c>
      <c r="I3" t="str">
        <v>Aluguel</v>
      </c>
      <c r="J3">
        <v>600</v>
      </c>
      <c r="K3">
        <v>10</v>
      </c>
      <c r="N3" t="str">
        <v>Pago</v>
      </c>
      <c r="O3">
        <f>70+20+50</f>
        <v>140</v>
      </c>
      <c r="P3">
        <v>500</v>
      </c>
      <c r="S3" t="str">
        <v>Itaú</v>
      </c>
      <c r="T3">
        <v>537.49</v>
      </c>
      <c r="U3">
        <v>227.95</v>
      </c>
      <c r="W3" t="str">
        <v>Falta pagar</v>
      </c>
      <c r="X3">
        <f>X2-X13</f>
        <v>390</v>
      </c>
      <c r="AB3" t="str">
        <v>Adaptador MICRO SD</v>
      </c>
      <c r="AC3">
        <v>2</v>
      </c>
      <c r="AD3">
        <f>AC3-AE3</f>
        <v>2</v>
      </c>
    </row>
    <row r="4">
      <c r="A4">
        <v>2</v>
      </c>
      <c r="B4" t="str">
        <v>Fevereiro</v>
      </c>
      <c r="C4">
        <v>1018.94</v>
      </c>
      <c r="D4">
        <v>0</v>
      </c>
      <c r="E4">
        <v>0</v>
      </c>
      <c r="I4" t="str">
        <v>NET1</v>
      </c>
      <c r="J4">
        <v>100</v>
      </c>
      <c r="K4">
        <v>10</v>
      </c>
      <c r="S4" t="str">
        <v>Empresa MP</v>
      </c>
      <c r="T4">
        <v>394.89</v>
      </c>
      <c r="U4">
        <v>177.71</v>
      </c>
      <c r="W4" t="str">
        <v>-------------------</v>
      </c>
      <c r="X4" t="str">
        <v>------------</v>
      </c>
      <c r="AB4" t="str">
        <v>Adaptador p2 - p10</v>
      </c>
      <c r="AC4">
        <v>1</v>
      </c>
      <c r="AD4">
        <f>AC4-AE4</f>
        <v>1</v>
      </c>
    </row>
    <row r="5">
      <c r="A5">
        <v>3</v>
      </c>
      <c r="B5" t="str">
        <v>Março</v>
      </c>
      <c r="C5">
        <v>300.48</v>
      </c>
      <c r="D5">
        <v>0</v>
      </c>
      <c r="E5">
        <v>50</v>
      </c>
      <c r="I5" t="str">
        <v>Mae</v>
      </c>
      <c r="J5">
        <v>100</v>
      </c>
      <c r="K5">
        <v>10</v>
      </c>
      <c r="N5" t="str">
        <v xml:space="preserve">Total </v>
      </c>
      <c r="O5">
        <f>O3-500</f>
        <v>-360</v>
      </c>
      <c r="S5" t="str">
        <v>Cartão MP</v>
      </c>
      <c r="T5">
        <v>7046.09</v>
      </c>
      <c r="U5">
        <v>3107.47</v>
      </c>
      <c r="W5" t="str">
        <v>Produtos pego</v>
      </c>
      <c r="AB5" t="str">
        <v>Adaptador p2 tipo c</v>
      </c>
      <c r="AC5">
        <v>2</v>
      </c>
      <c r="AD5">
        <f>AC5-AE5</f>
        <v>2</v>
      </c>
    </row>
    <row r="6">
      <c r="A6">
        <v>4</v>
      </c>
      <c r="B6" t="str">
        <v>Abril</v>
      </c>
      <c r="C6">
        <v>481.53</v>
      </c>
      <c r="D6">
        <v>350</v>
      </c>
      <c r="E6">
        <f>SUM(2500+30+55+40+65+1805)</f>
        <v>4495</v>
      </c>
      <c r="I6" t="str">
        <v>CARTAO</v>
      </c>
      <c r="J6">
        <v>545.16</v>
      </c>
      <c r="K6">
        <v>15</v>
      </c>
      <c r="S6">
        <v>99</v>
      </c>
      <c r="T6">
        <v>11194.34</v>
      </c>
      <c r="U6">
        <v>11194.34</v>
      </c>
      <c r="W6" t="str">
        <v>Cadeado com Alarme</v>
      </c>
      <c r="X6">
        <v>65</v>
      </c>
      <c r="AB6" t="str">
        <v>Adaptador P3X2 - P2</v>
      </c>
      <c r="AC6">
        <v>1</v>
      </c>
      <c r="AD6">
        <f>AC6-AE6</f>
        <v>1</v>
      </c>
    </row>
    <row r="7">
      <c r="A7">
        <v>5</v>
      </c>
      <c r="B7" t="str">
        <v>Maio</v>
      </c>
      <c r="C7">
        <v>201.6</v>
      </c>
      <c r="D7">
        <v>0</v>
      </c>
      <c r="E7">
        <f>SUM(60+20+650)</f>
        <v>730</v>
      </c>
      <c r="I7" t="str">
        <v>RENATA</v>
      </c>
      <c r="J7">
        <v>10</v>
      </c>
      <c r="K7">
        <v>15</v>
      </c>
      <c r="S7" t="str">
        <v>Cartão NU</v>
      </c>
      <c r="T7">
        <v>27027.55</v>
      </c>
      <c r="U7">
        <v>13427.4</v>
      </c>
      <c r="W7" t="str">
        <v>Dinheiro emprestado</v>
      </c>
      <c r="X7">
        <v>30</v>
      </c>
      <c r="AB7" t="str">
        <v>Adaptador rede - usb</v>
      </c>
      <c r="AC7">
        <v>1</v>
      </c>
      <c r="AD7">
        <f>AC7-AE7</f>
        <v>1</v>
      </c>
    </row>
    <row r="8">
      <c r="A8">
        <v>6</v>
      </c>
      <c r="B8" t="str">
        <v>Junho</v>
      </c>
      <c r="C8">
        <v>291.79</v>
      </c>
      <c r="D8">
        <v>0</v>
      </c>
      <c r="E8">
        <f>SUM(14+5+50+45+25+2+360+60+44+3+4+3+20+200)</f>
        <v>835</v>
      </c>
      <c r="I8" t="str">
        <v>CHIP</v>
      </c>
      <c r="S8" t="str">
        <v>Empresa NU</v>
      </c>
      <c r="T8">
        <f>1021.42+14105.35</f>
        <v>15126.77</v>
      </c>
      <c r="U8">
        <f>532.34+7388.86</f>
        <v>7921.2</v>
      </c>
      <c r="W8" t="str">
        <v>Trava de freio a disco</v>
      </c>
      <c r="X8">
        <v>35</v>
      </c>
      <c r="AB8" t="str">
        <v>Adaptador tipo c para usb</v>
      </c>
      <c r="AC8">
        <v>7</v>
      </c>
      <c r="AD8">
        <f>AC8-AE8</f>
        <v>7</v>
      </c>
    </row>
    <row r="9">
      <c r="A9">
        <v>7</v>
      </c>
      <c r="B9" t="str">
        <v>Julho</v>
      </c>
      <c r="C9">
        <v>444.24</v>
      </c>
      <c r="D9">
        <v>0</v>
      </c>
      <c r="E9">
        <f>SUM(7+95+2+2500+30+70+30+50+330+15+18+45+10+2+150+10+10+15)</f>
        <v>3389</v>
      </c>
      <c r="I9" t="str">
        <v>Shopee 1</v>
      </c>
      <c r="J9">
        <v>220.8</v>
      </c>
      <c r="K9">
        <v>20</v>
      </c>
      <c r="S9" t="str">
        <v>Neon</v>
      </c>
      <c r="T9">
        <v>3303.72</v>
      </c>
      <c r="U9">
        <v>2758.75</v>
      </c>
      <c r="W9" t="str">
        <v>Hub divisor</v>
      </c>
      <c r="X9">
        <v>80</v>
      </c>
      <c r="AB9" t="str">
        <v xml:space="preserve">Adaptador Tomada 2 Entradas + 3 Usb Celular Universal Led  Variada  </v>
      </c>
      <c r="AC9">
        <v>2</v>
      </c>
      <c r="AD9">
        <f>AC9-AE9</f>
        <v>2</v>
      </c>
    </row>
    <row r="10">
      <c r="A10">
        <v>8</v>
      </c>
      <c r="B10" t="str">
        <v>Agosto</v>
      </c>
      <c r="C10">
        <v>552.75</v>
      </c>
      <c r="D10">
        <v>0</v>
      </c>
      <c r="E10">
        <f>SUM(2+10+6+22.5+3+2+5+2+11)</f>
        <v>63.5</v>
      </c>
      <c r="I10" t="str">
        <v>Shopee 2</v>
      </c>
      <c r="J10">
        <v>220.8</v>
      </c>
      <c r="K10">
        <v>20</v>
      </c>
      <c r="S10" t="str">
        <v>Nu PJ</v>
      </c>
      <c r="T10">
        <v>2434.54</v>
      </c>
      <c r="U10">
        <v>1544.43</v>
      </c>
      <c r="AB10" t="str">
        <v>Adaptador v8 - Iphone</v>
      </c>
      <c r="AC10">
        <v>2</v>
      </c>
      <c r="AD10">
        <f>AC10-AE10</f>
        <v>2</v>
      </c>
    </row>
    <row r="11">
      <c r="A11">
        <v>9</v>
      </c>
      <c r="B11" t="str">
        <v>Setembro</v>
      </c>
      <c r="C11">
        <v>234.8</v>
      </c>
      <c r="D11">
        <v>0</v>
      </c>
      <c r="E11">
        <f>SUM(50+2+42+30+10+5)</f>
        <v>139</v>
      </c>
      <c r="I11" t="str">
        <v>DARF</v>
      </c>
      <c r="J11">
        <v>81</v>
      </c>
      <c r="K11">
        <v>20</v>
      </c>
      <c r="AB11" t="str">
        <v>Adaptador VGA para HDMI</v>
      </c>
      <c r="AC11">
        <v>3</v>
      </c>
      <c r="AD11">
        <f>AC11-AE11</f>
        <v>3</v>
      </c>
    </row>
    <row r="12">
      <c r="A12">
        <v>10</v>
      </c>
      <c r="B12" t="str">
        <v>Outubro</v>
      </c>
      <c r="C12">
        <v>312.44</v>
      </c>
      <c r="D12">
        <v>0</v>
      </c>
      <c r="E12">
        <f>SUM(30+10)</f>
        <v>40</v>
      </c>
      <c r="I12" t="str">
        <v>Aliexpress</v>
      </c>
      <c r="J12">
        <v>54.47</v>
      </c>
      <c r="K12">
        <v>20</v>
      </c>
      <c r="S12" t="str">
        <v>Total</v>
      </c>
      <c r="T12">
        <f>SUM(T3:T11)</f>
        <v>67065.39</v>
      </c>
      <c r="U12">
        <f>SUM(U3:U11)</f>
        <v>40359.25</v>
      </c>
      <c r="AB12" t="str">
        <v>Adaptador Wifi 2.5G</v>
      </c>
      <c r="AC12">
        <v>3</v>
      </c>
      <c r="AD12">
        <f>AC12-AE12</f>
        <v>3</v>
      </c>
    </row>
    <row r="13">
      <c r="A13">
        <v>11</v>
      </c>
      <c r="B13" t="str">
        <v>Novembro</v>
      </c>
      <c r="C13">
        <v>564.38</v>
      </c>
      <c r="D13">
        <v>0</v>
      </c>
      <c r="G13">
        <v>669.7</v>
      </c>
      <c r="I13" t="str">
        <v>NET CPF</v>
      </c>
      <c r="J13">
        <v>100</v>
      </c>
      <c r="K13">
        <v>21</v>
      </c>
      <c r="W13" t="str">
        <v>Total pego</v>
      </c>
      <c r="X13">
        <f>SUM(X6:X12)</f>
        <v>210</v>
      </c>
      <c r="AB13" t="str">
        <v>Adaptador Wifi 2.5G Antena</v>
      </c>
      <c r="AC13">
        <v>1</v>
      </c>
      <c r="AD13">
        <f>AC13-AE13</f>
        <v>1</v>
      </c>
    </row>
    <row r="14">
      <c r="A14">
        <v>12</v>
      </c>
      <c r="B14" t="str">
        <v>Dezembro</v>
      </c>
      <c r="C14">
        <v>3223.22</v>
      </c>
      <c r="I14" t="str">
        <v>NET PJ</v>
      </c>
      <c r="J14">
        <v>100</v>
      </c>
      <c r="K14">
        <v>21</v>
      </c>
      <c r="AB14" t="str">
        <v>Adaptador Wifi 2.5G Antena MS</v>
      </c>
      <c r="AC14">
        <v>1</v>
      </c>
      <c r="AD14">
        <f>AC14-AE14</f>
        <v>1</v>
      </c>
    </row>
    <row r="15">
      <c r="A15" t="str">
        <v>Soma</v>
      </c>
      <c r="C15">
        <f>SUM(C3:C14)</f>
        <v>9154.289999999999</v>
      </c>
      <c r="D15">
        <f>SUM(D3:D14)</f>
        <v>470</v>
      </c>
      <c r="E15">
        <v>9759.5</v>
      </c>
      <c r="F15">
        <f>SUM(F3:F14)</f>
        <v>0</v>
      </c>
      <c r="G15">
        <f>SUM(G3:G14)</f>
        <v>669.7</v>
      </c>
      <c r="I15" t="str">
        <v>AGUA</v>
      </c>
      <c r="J15">
        <v>100</v>
      </c>
      <c r="K15">
        <v>27</v>
      </c>
      <c r="AB15" t="str">
        <v>Alicate Universal 8 Id-4762A</v>
      </c>
      <c r="AC15">
        <v>1</v>
      </c>
      <c r="AD15">
        <f>AC15-AE15</f>
        <v>1</v>
      </c>
    </row>
    <row r="16">
      <c r="A16" t="str">
        <v>Total</v>
      </c>
      <c r="C16">
        <f>SUM(C15:G15)</f>
        <v>20053.49</v>
      </c>
      <c r="D16" t="str">
        <v>Falta</v>
      </c>
      <c r="E16">
        <f>81000-C16</f>
        <v>60946.509999999995</v>
      </c>
      <c r="AB16" t="str">
        <v>Amolador de faca</v>
      </c>
      <c r="AC16">
        <v>2</v>
      </c>
      <c r="AD16">
        <f>AC16-AE16</f>
        <v>2</v>
      </c>
    </row>
    <row r="17">
      <c r="I17" t="str">
        <v>TOTAL</v>
      </c>
      <c r="J17">
        <f>SUM(J3:J15)</f>
        <v>2232.2299999999996</v>
      </c>
      <c r="AB17" t="str">
        <v>Antena Digital</v>
      </c>
      <c r="AC17">
        <v>0</v>
      </c>
      <c r="AD17">
        <f>AC17-AE17</f>
        <v>0</v>
      </c>
    </row>
    <row r="18">
      <c r="A18" t="str">
        <v>Vendas  CNPJ 2024</v>
      </c>
      <c r="AB18" t="str">
        <v>Balança 10kg</v>
      </c>
      <c r="AC18">
        <v>2</v>
      </c>
      <c r="AD18">
        <f>AC18-AE18</f>
        <v>2</v>
      </c>
    </row>
    <row r="19">
      <c r="A19" t="str">
        <v>Meses</v>
      </c>
      <c r="B19" t="str">
        <v>Meses</v>
      </c>
      <c r="C19" t="str">
        <v>Vendas Shopee</v>
      </c>
      <c r="D19" t="str">
        <v>Presencial</v>
      </c>
      <c r="E19" t="str">
        <v>Infiniti</v>
      </c>
      <c r="AB19" t="str">
        <v>Balança de mala</v>
      </c>
      <c r="AC19">
        <v>1</v>
      </c>
      <c r="AD19">
        <f>AC19-AE19</f>
        <v>1</v>
      </c>
    </row>
    <row r="20">
      <c r="A20">
        <v>1</v>
      </c>
      <c r="B20" t="str">
        <v>Janeiro</v>
      </c>
      <c r="AB20" t="str">
        <v>Balança De Precisão Xm-50522</v>
      </c>
      <c r="AC20">
        <v>3</v>
      </c>
      <c r="AD20">
        <f>AC20-AE20</f>
        <v>3</v>
      </c>
    </row>
    <row r="21">
      <c r="A21">
        <v>2</v>
      </c>
      <c r="B21" t="str">
        <v>Fevereiro</v>
      </c>
      <c r="AB21" t="str">
        <v>Baralho C 2 Jogos Bar-69087</v>
      </c>
      <c r="AC21">
        <v>1</v>
      </c>
      <c r="AD21">
        <f>AC21-AE21</f>
        <v>1</v>
      </c>
    </row>
    <row r="22">
      <c r="A22">
        <v>3</v>
      </c>
      <c r="B22" t="str">
        <v>Março</v>
      </c>
      <c r="AB22" t="str">
        <v>Baralho C 2 Jogos Bar-69087</v>
      </c>
      <c r="AC22">
        <v>5</v>
      </c>
      <c r="AD22">
        <f>AC22-AE22</f>
        <v>5</v>
      </c>
    </row>
    <row r="23">
      <c r="A23">
        <v>4</v>
      </c>
      <c r="B23" t="str">
        <v>Abril</v>
      </c>
      <c r="AB23" t="str">
        <v>Bateria 9v</v>
      </c>
      <c r="AC23">
        <v>1</v>
      </c>
      <c r="AD23">
        <f>AC23-AE23</f>
        <v>1</v>
      </c>
    </row>
    <row r="24">
      <c r="A24">
        <v>5</v>
      </c>
      <c r="B24" t="str">
        <v>Maio</v>
      </c>
      <c r="AB24" t="str">
        <v xml:space="preserve">Blindagem </v>
      </c>
      <c r="AC24">
        <v>1</v>
      </c>
      <c r="AD24">
        <f>AC24-AE24</f>
        <v>1</v>
      </c>
    </row>
    <row r="25">
      <c r="A25">
        <v>6</v>
      </c>
      <c r="B25" t="str">
        <v>Junho</v>
      </c>
      <c r="AB25" t="str">
        <v>Bolsa Multifuncional Masculina De Peito</v>
      </c>
      <c r="AC25">
        <v>2</v>
      </c>
      <c r="AD25">
        <f>AC25-AE25</f>
        <v>2</v>
      </c>
    </row>
    <row r="26">
      <c r="A26">
        <v>7</v>
      </c>
      <c r="B26" t="str">
        <v>Julho</v>
      </c>
      <c r="AB26" t="str">
        <v>Bolsa Necessaire Organizadora Para Cosméticos</v>
      </c>
      <c r="AC26">
        <v>1</v>
      </c>
      <c r="AD26">
        <f>AC26-AE26</f>
        <v>1</v>
      </c>
    </row>
    <row r="27">
      <c r="A27">
        <v>8</v>
      </c>
      <c r="B27" t="str">
        <v>Agosto</v>
      </c>
      <c r="AB27" t="str">
        <v>Bomba D'Agua Automatica</v>
      </c>
      <c r="AC27">
        <v>0</v>
      </c>
      <c r="AD27">
        <f>AC27-AE27</f>
        <v>0</v>
      </c>
    </row>
    <row r="28">
      <c r="A28">
        <v>9</v>
      </c>
      <c r="B28" t="str">
        <v>Setembro</v>
      </c>
      <c r="AB28" t="str">
        <v>Bomba D'Agua manual</v>
      </c>
      <c r="AC28">
        <v>1</v>
      </c>
      <c r="AD28">
        <f>AC28-AE28</f>
        <v>1</v>
      </c>
    </row>
    <row r="29">
      <c r="A29">
        <v>10</v>
      </c>
      <c r="B29" t="str">
        <v>Outubro</v>
      </c>
      <c r="AB29" t="str">
        <v>Cabo Auxiliar P2 Kingo</v>
      </c>
      <c r="AC29">
        <v>3</v>
      </c>
      <c r="AD29">
        <f>AC29-AE29</f>
        <v>3</v>
      </c>
    </row>
    <row r="30">
      <c r="A30">
        <v>11</v>
      </c>
      <c r="B30" t="str">
        <v>Novembro</v>
      </c>
      <c r="AB30" t="str">
        <v>Cabo Colorido 2 Metros Iphone</v>
      </c>
      <c r="AC30">
        <v>1</v>
      </c>
      <c r="AD30">
        <f>AC30-AE30</f>
        <v>1</v>
      </c>
    </row>
    <row r="31">
      <c r="A31">
        <v>12</v>
      </c>
      <c r="B31" t="str">
        <v>Dezembro</v>
      </c>
      <c r="AB31" t="str">
        <v>Cabo Colorido 2 Metros Tipo C</v>
      </c>
      <c r="AC31">
        <v>5</v>
      </c>
      <c r="AD31">
        <f>AC31-AE31</f>
        <v>5</v>
      </c>
    </row>
    <row r="32">
      <c r="A32" t="str">
        <v>Soma</v>
      </c>
      <c r="C32">
        <f>SUM(C20:C31)</f>
        <v>0</v>
      </c>
      <c r="D32">
        <f>SUM(D20:D31)</f>
        <v>0</v>
      </c>
      <c r="E32">
        <f>SUM(E20:E31)</f>
        <v>0</v>
      </c>
      <c r="F32">
        <f>SUM(F20:F31)</f>
        <v>0</v>
      </c>
      <c r="G32">
        <f>SUM(G20:G31)</f>
        <v>0</v>
      </c>
      <c r="AB32" t="str">
        <v>Cabo Colorido 2 Metros V8</v>
      </c>
      <c r="AC32">
        <v>1</v>
      </c>
      <c r="AD32">
        <f>AC32-AE32</f>
        <v>1</v>
      </c>
    </row>
    <row r="33">
      <c r="A33" t="str">
        <v>Total</v>
      </c>
      <c r="C33">
        <f>SUM(C32:G32)</f>
        <v>0</v>
      </c>
      <c r="D33" t="str">
        <v>Falta</v>
      </c>
      <c r="E33">
        <f>81000-C33</f>
        <v>81000</v>
      </c>
      <c r="AB33" t="str">
        <v>Cabo Colorido Iphone 1M</v>
      </c>
      <c r="AC33">
        <v>7</v>
      </c>
      <c r="AD33">
        <f>AC33-AE33</f>
        <v>7</v>
      </c>
    </row>
    <row r="34">
      <c r="AB34" t="str">
        <v>Cabo Colorido Tipo C 1M</v>
      </c>
      <c r="AC34">
        <v>3</v>
      </c>
      <c r="AD34">
        <f>AC34-AE34</f>
        <v>3</v>
      </c>
    </row>
    <row r="35">
      <c r="AB35" t="str">
        <v>Cabo Colorido v8 1M</v>
      </c>
      <c r="AC35">
        <v>1</v>
      </c>
      <c r="AD35">
        <f>AC35-AE35</f>
        <v>1</v>
      </c>
    </row>
    <row r="36">
      <c r="AB36" t="str">
        <v xml:space="preserve">cabo de força </v>
      </c>
      <c r="AC36">
        <v>1</v>
      </c>
      <c r="AD36">
        <f>AC36-AE36</f>
        <v>1</v>
      </c>
    </row>
    <row r="37">
      <c r="AB37" t="str">
        <v>Cabo De Força - Pc</v>
      </c>
      <c r="AC37">
        <v>1</v>
      </c>
      <c r="AD37">
        <f>AC37-AE37</f>
        <v>1</v>
      </c>
    </row>
    <row r="38">
      <c r="AB38" t="str">
        <v>Cabo Hdmi 2M</v>
      </c>
      <c r="AC38">
        <v>2</v>
      </c>
      <c r="AD38">
        <f>AC38-AE38</f>
        <v>2</v>
      </c>
    </row>
    <row r="39">
      <c r="AB39" t="str">
        <v xml:space="preserve">Cabo HDMI 4 em 1 </v>
      </c>
      <c r="AC39">
        <v>1</v>
      </c>
      <c r="AD39">
        <f>AC39-AE39</f>
        <v>1</v>
      </c>
    </row>
    <row r="40">
      <c r="AB40" t="str">
        <v>Cabo Hdmi 4M</v>
      </c>
      <c r="AC40">
        <v>1</v>
      </c>
      <c r="AD40">
        <f>AC40-AE40</f>
        <v>1</v>
      </c>
    </row>
    <row r="41">
      <c r="AB41" t="str">
        <v>Cabo Hmaster Tpc 4.8A</v>
      </c>
      <c r="AC41">
        <v>2</v>
      </c>
      <c r="AD41">
        <f>AC41-AE41</f>
        <v>2</v>
      </c>
    </row>
    <row r="42">
      <c r="AB42" t="str">
        <v>Cabo Inova Tc Cbo-12223</v>
      </c>
      <c r="AC42">
        <v>3</v>
      </c>
      <c r="AD42">
        <f>AC42-AE42</f>
        <v>3</v>
      </c>
    </row>
    <row r="43">
      <c r="AB43" t="str">
        <v>Cabo iphone 20w</v>
      </c>
      <c r="AC43">
        <v>5</v>
      </c>
      <c r="AD43">
        <f>AC43-AE43</f>
        <v>5</v>
      </c>
    </row>
    <row r="44">
      <c r="AB44" t="str">
        <v>Cabo iphone caixa branca</v>
      </c>
      <c r="AC44">
        <v>2</v>
      </c>
      <c r="AD44">
        <f>AC44-AE44</f>
        <v>2</v>
      </c>
    </row>
    <row r="45">
      <c r="AB45" t="str">
        <v>Cabo Iphone Tipo C - Leo</v>
      </c>
      <c r="AC45">
        <v>1</v>
      </c>
      <c r="AD45">
        <f>AC45-AE45</f>
        <v>1</v>
      </c>
    </row>
    <row r="46">
      <c r="AB46" t="str">
        <v>Cabo Kingo Iphone 1M</v>
      </c>
      <c r="AC46">
        <v>9</v>
      </c>
      <c r="AD46">
        <f>AC46-AE46</f>
        <v>9</v>
      </c>
    </row>
    <row r="47">
      <c r="AB47" t="str">
        <v>Cabo Kingo Iphone 2M Leo</v>
      </c>
      <c r="AC47">
        <v>2</v>
      </c>
      <c r="AD47">
        <f>AC47-AE47</f>
        <v>2</v>
      </c>
    </row>
    <row r="48">
      <c r="AB48" t="str">
        <v>Cabo Kingo Tc 1M</v>
      </c>
      <c r="AC48">
        <v>7</v>
      </c>
      <c r="AD48">
        <f>AC48-AE48</f>
        <v>7</v>
      </c>
    </row>
    <row r="49">
      <c r="AB49" t="str">
        <v>Cabo P2/P10</v>
      </c>
      <c r="AC49">
        <v>1</v>
      </c>
      <c r="AD49">
        <f>AC49-AE49</f>
        <v>1</v>
      </c>
    </row>
    <row r="50">
      <c r="AB50" t="str">
        <v>Cabo Spartan V8</v>
      </c>
      <c r="AC50">
        <v>4</v>
      </c>
      <c r="AD50">
        <f>AC50-AE50</f>
        <v>4</v>
      </c>
    </row>
    <row r="51">
      <c r="AB51" t="str">
        <v>Cabo Spartan V8 Leo</v>
      </c>
      <c r="AC51">
        <v>0</v>
      </c>
      <c r="AD51">
        <f>AC51-AE51</f>
        <v>0</v>
      </c>
    </row>
    <row r="52">
      <c r="AB52" t="str">
        <v>Cabo tipo C - digital</v>
      </c>
      <c r="AC52">
        <v>1</v>
      </c>
      <c r="AD52">
        <f>AC52-AE52</f>
        <v>1</v>
      </c>
    </row>
    <row r="53">
      <c r="AB53" t="str">
        <v>Cabo Tipo C  Leo</v>
      </c>
      <c r="AC53">
        <v>2</v>
      </c>
      <c r="AD53">
        <f>AC53-AE53</f>
        <v>2</v>
      </c>
    </row>
    <row r="54">
      <c r="AB54" t="str">
        <v>Cabo usb EXTENSOR</v>
      </c>
      <c r="AC54">
        <v>1</v>
      </c>
      <c r="AD54">
        <f>AC54-AE54</f>
        <v>1</v>
      </c>
    </row>
    <row r="55">
      <c r="AB55" t="str">
        <v>Cabo Y p2/p3</v>
      </c>
      <c r="AC55">
        <v>4</v>
      </c>
      <c r="AD55">
        <f>AC55-AE55</f>
        <v>4</v>
      </c>
    </row>
    <row r="56">
      <c r="AB56" t="str">
        <v>Cabos Variados Saco Branco Leo</v>
      </c>
      <c r="AC56">
        <v>5</v>
      </c>
      <c r="AD56">
        <f>AC56-AE56</f>
        <v>5</v>
      </c>
    </row>
    <row r="57">
      <c r="AB57" t="str">
        <v>caixa de som id-2438u</v>
      </c>
      <c r="AC57">
        <v>0</v>
      </c>
      <c r="AD57">
        <f>AC57-AE57</f>
        <v>0</v>
      </c>
    </row>
    <row r="58">
      <c r="AB58" t="str">
        <v>Caixa de som id-7224u</v>
      </c>
      <c r="AC58">
        <v>2</v>
      </c>
      <c r="AD58">
        <f>AC58-AE58</f>
        <v>2</v>
      </c>
    </row>
    <row r="59">
      <c r="AB59" t="str">
        <v>Caixa De Som Inova Kv-88631</v>
      </c>
      <c r="AC59">
        <v>2</v>
      </c>
      <c r="AD59">
        <f>AC59-AE59</f>
        <v>2</v>
      </c>
    </row>
    <row r="60">
      <c r="AB60" t="str">
        <v>Caixa de som JBL GO3</v>
      </c>
      <c r="AC60">
        <v>4</v>
      </c>
      <c r="AD60">
        <f>AC60-AE60</f>
        <v>4</v>
      </c>
    </row>
    <row r="61">
      <c r="AB61" t="str">
        <v>Caixa de som LS-666B Microfone</v>
      </c>
      <c r="AC61">
        <v>0</v>
      </c>
      <c r="AD61">
        <f>AC61-AE61</f>
        <v>0</v>
      </c>
    </row>
    <row r="62">
      <c r="AB62" t="str">
        <v>Caixa de som md-12268 leds</v>
      </c>
      <c r="AC62">
        <v>1</v>
      </c>
      <c r="AD62">
        <f>AC62-AE62</f>
        <v>1</v>
      </c>
    </row>
    <row r="63">
      <c r="AB63" t="str">
        <v>Caixa De Som Ws-887</v>
      </c>
      <c r="AC63">
        <v>4</v>
      </c>
      <c r="AD63">
        <f>AC63-AE63</f>
        <v>4</v>
      </c>
    </row>
    <row r="64">
      <c r="AB64" t="str">
        <v>Caixa Pilha Aa</v>
      </c>
      <c r="AC64">
        <v>2</v>
      </c>
      <c r="AD64">
        <f>AC64-AE64</f>
        <v>2</v>
      </c>
    </row>
    <row r="65">
      <c r="AB65" t="str">
        <v>Caixa Se Som Bluetooth 3*</v>
      </c>
      <c r="AC65">
        <v>2</v>
      </c>
      <c r="AD65">
        <f>AC65-AE65</f>
        <v>2</v>
      </c>
    </row>
    <row r="66">
      <c r="AB66" t="str">
        <v>Calculadora 12 Dígitos Crs8585</v>
      </c>
      <c r="AC66">
        <v>1</v>
      </c>
      <c r="AD66">
        <f>AC66-AE66</f>
        <v>1</v>
      </c>
    </row>
    <row r="67">
      <c r="AB67" t="str">
        <v>Calculadora Pequena</v>
      </c>
      <c r="AC67">
        <v>3</v>
      </c>
      <c r="AD67">
        <f>AC67-AE67</f>
        <v>3</v>
      </c>
    </row>
    <row r="68">
      <c r="AB68" t="str">
        <v>Camera Ip Dupla</v>
      </c>
      <c r="AC68">
        <v>2</v>
      </c>
      <c r="AD68">
        <f>AC68-AE68</f>
        <v>2</v>
      </c>
    </row>
    <row r="69">
      <c r="AB69" t="str">
        <v>Caneca starnley</v>
      </c>
      <c r="AC69">
        <v>1</v>
      </c>
      <c r="AD69">
        <f>AC69-AE69</f>
        <v>1</v>
      </c>
    </row>
    <row r="70">
      <c r="AB70" t="str">
        <v xml:space="preserve">Caneta Depiladora </v>
      </c>
      <c r="AC70">
        <v>2</v>
      </c>
      <c r="AD70">
        <f>AC70-AE70</f>
        <v>2</v>
      </c>
    </row>
    <row r="71">
      <c r="AB71" t="str">
        <v>Canivete Automático Knife</v>
      </c>
      <c r="AC71">
        <v>2</v>
      </c>
      <c r="AD71">
        <f>AC71-AE71</f>
        <v>2</v>
      </c>
    </row>
    <row r="72">
      <c r="AB72" t="str">
        <v>Canivete Multiuso Id-8406C Leo</v>
      </c>
      <c r="AC72">
        <v>1</v>
      </c>
      <c r="AD72">
        <f>AC72-AE72</f>
        <v>1</v>
      </c>
    </row>
    <row r="73">
      <c r="AB73" t="str">
        <v>Capa A Prova D'Água</v>
      </c>
      <c r="AC73">
        <v>6</v>
      </c>
      <c r="AD73">
        <f>AC73-AE73</f>
        <v>6</v>
      </c>
    </row>
    <row r="74">
      <c r="AB74" t="str">
        <v>Capa Celular Simples</v>
      </c>
      <c r="AC74">
        <v>5</v>
      </c>
      <c r="AD74">
        <f>AC74-AE74</f>
        <v>5</v>
      </c>
    </row>
    <row r="75">
      <c r="AB75" t="str">
        <v>Capa Celular Simples</v>
      </c>
      <c r="AC75">
        <v>10</v>
      </c>
      <c r="AD75">
        <f>AC75-AE75</f>
        <v>10</v>
      </c>
    </row>
    <row r="76">
      <c r="AB76" t="str">
        <v>Capinha</v>
      </c>
      <c r="AC76">
        <v>11</v>
      </c>
      <c r="AD76">
        <f>AC76-AE76</f>
        <v>11</v>
      </c>
    </row>
    <row r="77">
      <c r="AB77" t="str">
        <v>Carregador Cabeça  Spartan  - Cw-178</v>
      </c>
      <c r="AC77">
        <v>5</v>
      </c>
      <c r="AD77">
        <f>AC77-AE77</f>
        <v>5</v>
      </c>
    </row>
    <row r="78">
      <c r="AB78" t="str">
        <v>Carregador cabeça 20w</v>
      </c>
      <c r="AC78">
        <v>5</v>
      </c>
      <c r="AD78">
        <f>AC78-AE78</f>
        <v>5</v>
      </c>
    </row>
    <row r="79">
      <c r="AB79" t="str">
        <v>Carregador Completo Spartan 3 V8 Cw-Xg20-V8</v>
      </c>
      <c r="AC79">
        <v>4</v>
      </c>
      <c r="AD79">
        <f>AC79-AE79</f>
        <v>4</v>
      </c>
    </row>
    <row r="80">
      <c r="AB80" t="str">
        <v xml:space="preserve">Carregador Completo Spartan Tc - Cw-301 </v>
      </c>
      <c r="AC80">
        <v>4</v>
      </c>
      <c r="AD80">
        <f>AC80-AE80</f>
        <v>4</v>
      </c>
    </row>
    <row r="81">
      <c r="AB81" t="str">
        <v xml:space="preserve">Carregador Completo Spartan Tc - Cw-301 </v>
      </c>
      <c r="AC81">
        <v>5</v>
      </c>
      <c r="AD81">
        <f>AC81-AE81</f>
        <v>5</v>
      </c>
    </row>
    <row r="82">
      <c r="AB82" t="str">
        <v>Carregador por indução 15w</v>
      </c>
      <c r="AC82">
        <v>1</v>
      </c>
      <c r="AD82">
        <f>AC82-AE82</f>
        <v>1</v>
      </c>
    </row>
    <row r="83">
      <c r="AB83" t="str">
        <v>Carregador Spartan V8  Leo</v>
      </c>
      <c r="AC83">
        <v>3</v>
      </c>
      <c r="AD83">
        <f>AC83-AE83</f>
        <v>3</v>
      </c>
    </row>
    <row r="84">
      <c r="AB84" t="str">
        <v>carregador tipo C 50w</v>
      </c>
      <c r="AC84">
        <v>1</v>
      </c>
      <c r="AD84">
        <f>AC84-AE84</f>
        <v>1</v>
      </c>
    </row>
    <row r="85">
      <c r="AB85" t="str">
        <v>Carregador Veicular Inova Tc</v>
      </c>
      <c r="AC85">
        <v>4</v>
      </c>
      <c r="AD85">
        <f>AC85-AE85</f>
        <v>4</v>
      </c>
    </row>
    <row r="86">
      <c r="AB86" t="str">
        <v>Carregador veicular kingo</v>
      </c>
      <c r="AC86">
        <v>1</v>
      </c>
      <c r="AD86">
        <f>AC86-AE86</f>
        <v>1</v>
      </c>
    </row>
    <row r="87">
      <c r="AB87" t="str">
        <v>Carregador Veicular L01-3</v>
      </c>
      <c r="AC87">
        <v>2</v>
      </c>
      <c r="AD87">
        <f>AC87-AE87</f>
        <v>2</v>
      </c>
    </row>
    <row r="88">
      <c r="AB88" t="str">
        <v>Carregador veicular simples</v>
      </c>
      <c r="AC88">
        <v>2</v>
      </c>
      <c r="AD88">
        <f>AC88-AE88</f>
        <v>2</v>
      </c>
    </row>
    <row r="89">
      <c r="AB89" t="str">
        <v>Carregador veicular spartan</v>
      </c>
      <c r="AC89">
        <v>2</v>
      </c>
      <c r="AD89">
        <f>AC89-AE89</f>
        <v>2</v>
      </c>
    </row>
    <row r="90">
      <c r="AB90" t="str">
        <v>Carro de metal - Fusca</v>
      </c>
      <c r="AC90">
        <v>1</v>
      </c>
      <c r="AD90">
        <f>AC90-AE90</f>
        <v>1</v>
      </c>
    </row>
    <row r="91">
      <c r="AB91" t="str">
        <v>Carro de metal - kombi</v>
      </c>
      <c r="AC91">
        <v>1</v>
      </c>
      <c r="AD91">
        <f>AC91-AE91</f>
        <v>1</v>
      </c>
    </row>
    <row r="92">
      <c r="AB92" t="str">
        <v xml:space="preserve">Cartão De Memoria 16Gb </v>
      </c>
      <c r="AC92">
        <v>2</v>
      </c>
      <c r="AD92">
        <f>AC92-AE92</f>
        <v>2</v>
      </c>
    </row>
    <row r="93">
      <c r="AB93" t="str">
        <v xml:space="preserve">Cartão De Memoria 32Gb </v>
      </c>
      <c r="AC93">
        <v>3</v>
      </c>
      <c r="AD93">
        <f>AC93-AE93</f>
        <v>3</v>
      </c>
    </row>
    <row r="94">
      <c r="AB94" t="str">
        <v>Carteira Pequena</v>
      </c>
      <c r="AC94">
        <v>4</v>
      </c>
      <c r="AD94">
        <f>AC94-AE94</f>
        <v>4</v>
      </c>
    </row>
    <row r="95">
      <c r="AB95" t="str">
        <v>Case Iphone C&amp;H</v>
      </c>
      <c r="AC95">
        <v>1</v>
      </c>
      <c r="AD95">
        <f>AC95-AE95</f>
        <v>1</v>
      </c>
    </row>
    <row r="96">
      <c r="AB96" t="str">
        <v>Case Iphone Caixa</v>
      </c>
      <c r="AC96">
        <v>6</v>
      </c>
      <c r="AD96">
        <f>AC96-AE96</f>
        <v>6</v>
      </c>
    </row>
    <row r="97">
      <c r="AB97" t="str">
        <v>Case Iphone Transparente</v>
      </c>
      <c r="AC97">
        <v>5</v>
      </c>
      <c r="AD97">
        <f>AC97-AE97</f>
        <v>5</v>
      </c>
    </row>
    <row r="98">
      <c r="AB98" t="str">
        <v>Chapeu cowboy</v>
      </c>
      <c r="AC98">
        <v>1</v>
      </c>
      <c r="AD98">
        <f>AC98-AE98</f>
        <v>1</v>
      </c>
    </row>
    <row r="99">
      <c r="AB99" t="str">
        <v>Charge 3+ Leo</v>
      </c>
      <c r="AC99">
        <v>1</v>
      </c>
      <c r="AD99">
        <f>AC99-AE99</f>
        <v>1</v>
      </c>
    </row>
    <row r="100">
      <c r="AB100" t="str">
        <v>Chave Allen - Canivete Ls-A08</v>
      </c>
      <c r="AC100">
        <v>1</v>
      </c>
      <c r="AD100">
        <f>AC100-AE100</f>
        <v>1</v>
      </c>
    </row>
    <row r="101">
      <c r="AB101" t="str">
        <v>Chave de rodas</v>
      </c>
      <c r="AC101">
        <v>2</v>
      </c>
      <c r="AD101">
        <f>AC101-AE101</f>
        <v>2</v>
      </c>
    </row>
    <row r="102">
      <c r="AB102" t="str">
        <v>Chave Mandril Leo</v>
      </c>
      <c r="AC102">
        <v>4</v>
      </c>
      <c r="AD102">
        <f>AC102-AE102</f>
        <v>4</v>
      </c>
    </row>
    <row r="103">
      <c r="AB103" t="str">
        <v>Chave Para Bicicleta</v>
      </c>
      <c r="AC103">
        <v>3</v>
      </c>
      <c r="AD103">
        <f>AC103-AE103</f>
        <v>3</v>
      </c>
    </row>
    <row r="104">
      <c r="AB104" t="str">
        <v>Chave Tork 8Pçs Lst08</v>
      </c>
      <c r="AC104">
        <v>1</v>
      </c>
      <c r="AD104">
        <f>AC104-AE104</f>
        <v>1</v>
      </c>
    </row>
    <row r="105">
      <c r="AB105" t="str">
        <v>Cheirinho Hungria</v>
      </c>
      <c r="AC105">
        <v>10</v>
      </c>
      <c r="AD105">
        <f>AC105-AE105</f>
        <v>10</v>
      </c>
    </row>
    <row r="106">
      <c r="AB106" t="str">
        <v>Climatizador Utra Air Cooler</v>
      </c>
      <c r="AC106">
        <v>2</v>
      </c>
      <c r="AD106">
        <f>AC106-AE106</f>
        <v>2</v>
      </c>
    </row>
    <row r="107">
      <c r="AB107" t="str">
        <v>Conjunto De Chaves Allen 9Pçs Ls-4113</v>
      </c>
      <c r="AC107">
        <v>1</v>
      </c>
      <c r="AD107">
        <f>AC107-AE107</f>
        <v>1</v>
      </c>
    </row>
    <row r="108">
      <c r="AB108" t="str">
        <v>Controle gamepad com-7436</v>
      </c>
      <c r="AC108">
        <v>1</v>
      </c>
      <c r="AD108">
        <f>AC108-AE108</f>
        <v>1</v>
      </c>
    </row>
    <row r="109">
      <c r="AB109" t="str">
        <v>Controle Gamer Celular Ly84358</v>
      </c>
      <c r="AC109">
        <v>1</v>
      </c>
      <c r="AD109">
        <f>AC109-AE109</f>
        <v>1</v>
      </c>
    </row>
    <row r="110">
      <c r="AB110" t="str">
        <v>Controle Gatilho</v>
      </c>
      <c r="AC110">
        <v>1</v>
      </c>
      <c r="AD110">
        <f>AC110-AE110</f>
        <v>1</v>
      </c>
    </row>
    <row r="111">
      <c r="AB111" t="str">
        <v>Controle Pc</v>
      </c>
      <c r="AC111">
        <v>2</v>
      </c>
      <c r="AD111">
        <f>AC111-AE111</f>
        <v>2</v>
      </c>
    </row>
    <row r="112">
      <c r="AB112" t="str">
        <v>Controle ps2</v>
      </c>
      <c r="AC112">
        <v>1</v>
      </c>
      <c r="AD112">
        <f>AC112-AE112</f>
        <v>1</v>
      </c>
    </row>
    <row r="113">
      <c r="AB113" t="str">
        <v>Controle Ps4</v>
      </c>
      <c r="AC113">
        <v>1</v>
      </c>
      <c r="AD113">
        <f>AC113-AE113</f>
        <v>1</v>
      </c>
    </row>
    <row r="114">
      <c r="AB114" t="str">
        <v>Controle TV</v>
      </c>
      <c r="AC114">
        <v>1</v>
      </c>
      <c r="AD114">
        <f>AC114-AE114</f>
        <v>1</v>
      </c>
    </row>
    <row r="115">
      <c r="AB115" t="str">
        <v>Controle Tv Box  Le-7490-1</v>
      </c>
      <c r="AC115">
        <v>4</v>
      </c>
      <c r="AD115">
        <f>AC115-AE115</f>
        <v>4</v>
      </c>
    </row>
    <row r="116">
      <c r="AB116" t="str">
        <v>Controle tv universal</v>
      </c>
      <c r="AC116">
        <v>1</v>
      </c>
      <c r="AD116">
        <f>AC116-AE116</f>
        <v>1</v>
      </c>
    </row>
    <row r="117">
      <c r="AB117" t="str">
        <v>Conversor Digital Full Hd</v>
      </c>
      <c r="AC117">
        <v>1</v>
      </c>
      <c r="AD117">
        <f>AC117-AE117</f>
        <v>1</v>
      </c>
    </row>
    <row r="118">
      <c r="AB118" t="str">
        <v>Cooler table - suporte notbook</v>
      </c>
      <c r="AC118">
        <v>1</v>
      </c>
      <c r="AD118">
        <f>AC118-AE118</f>
        <v>1</v>
      </c>
    </row>
    <row r="119">
      <c r="AB119" t="str">
        <v>Copo Stanley 500Ml</v>
      </c>
      <c r="AC119">
        <v>3</v>
      </c>
      <c r="AD119">
        <f>AC119-AE119</f>
        <v>3</v>
      </c>
    </row>
    <row r="120">
      <c r="AB120" t="str">
        <v>Copo Stanley Com Som</v>
      </c>
      <c r="AC120">
        <v>2</v>
      </c>
      <c r="AD120">
        <f>AC120-AE120</f>
        <v>2</v>
      </c>
    </row>
    <row r="121">
      <c r="AB121" t="str">
        <v>cordao simples cracha</v>
      </c>
      <c r="AC121">
        <v>20</v>
      </c>
      <c r="AD121">
        <f>AC121-AE121</f>
        <v>20</v>
      </c>
    </row>
    <row r="122">
      <c r="AB122" t="str">
        <v>Cordão Vasco</v>
      </c>
      <c r="AC122">
        <v>2</v>
      </c>
      <c r="AD122">
        <f>AC122-AE122</f>
        <v>2</v>
      </c>
    </row>
    <row r="123">
      <c r="AB123" t="str">
        <v>Corrente 100X2,2 Try5860</v>
      </c>
      <c r="AC123">
        <v>1</v>
      </c>
      <c r="AD123">
        <f>AC123-AE123</f>
        <v>1</v>
      </c>
    </row>
    <row r="124">
      <c r="AB124" t="str">
        <v>Cortador De Legumes Verde grande</v>
      </c>
      <c r="AC124">
        <v>1</v>
      </c>
      <c r="AD124">
        <f>AC124-AE124</f>
        <v>1</v>
      </c>
    </row>
    <row r="125">
      <c r="AB125" t="str">
        <v xml:space="preserve">Depilador Removedor Pelos Corporal Yes Finishing Touch Light  </v>
      </c>
      <c r="AC125">
        <v>3</v>
      </c>
      <c r="AD125">
        <f>AC125-AE125</f>
        <v>3</v>
      </c>
    </row>
    <row r="126">
      <c r="AB126" t="str">
        <v>Detector de dinheiro</v>
      </c>
      <c r="AC126">
        <v>2</v>
      </c>
      <c r="AD126">
        <f>AC126-AE126</f>
        <v>2</v>
      </c>
    </row>
    <row r="127">
      <c r="AB127" t="str">
        <v xml:space="preserve">Detector De Metal </v>
      </c>
      <c r="AC127">
        <v>1</v>
      </c>
      <c r="AD127">
        <f>AC127-AE127</f>
        <v>1</v>
      </c>
    </row>
    <row r="128">
      <c r="AB128" t="str">
        <v>Digitalização</v>
      </c>
      <c r="AC128">
        <v>999</v>
      </c>
      <c r="AD128">
        <f>AC128-AE128</f>
        <v>999</v>
      </c>
    </row>
    <row r="129">
      <c r="AB129" t="str">
        <v>Domino Lata Leo</v>
      </c>
      <c r="AC129">
        <v>1</v>
      </c>
      <c r="AD129">
        <f>AC129-AE129</f>
        <v>1</v>
      </c>
    </row>
    <row r="130">
      <c r="AB130" t="str">
        <v>E7S Tws Fones Leo</v>
      </c>
      <c r="AC130">
        <v>0</v>
      </c>
      <c r="AD130">
        <f>AC130-AE130</f>
        <v>0</v>
      </c>
    </row>
    <row r="131">
      <c r="AB131" t="str">
        <v xml:space="preserve">Esfregão Mop De Limpeza Triangular Giratório De 360° </v>
      </c>
      <c r="AC131">
        <v>0</v>
      </c>
      <c r="AD131">
        <f>AC131-AE131</f>
        <v>0</v>
      </c>
    </row>
    <row r="132">
      <c r="AB132" t="str">
        <v xml:space="preserve">Esfregão Mop De Limpeza Triangular Giratório De 360°  </v>
      </c>
      <c r="AC132">
        <v>4</v>
      </c>
      <c r="AD132">
        <f>AC132-AE132</f>
        <v>4</v>
      </c>
    </row>
    <row r="133">
      <c r="AB133" t="str">
        <v xml:space="preserve">Esfregão Rodo Magico Mop Flat Retrátil 360° Com Refil 134 Cm </v>
      </c>
      <c r="AC133">
        <v>1</v>
      </c>
      <c r="AD133">
        <f>AC133-AE133</f>
        <v>1</v>
      </c>
    </row>
    <row r="134">
      <c r="AB134" t="str">
        <v>Estilingue led</v>
      </c>
      <c r="AC134">
        <v>10</v>
      </c>
      <c r="AD134">
        <f>AC134-AE134</f>
        <v>10</v>
      </c>
    </row>
    <row r="135">
      <c r="AB135" t="str">
        <v>F9 Fones De Ouvido</v>
      </c>
      <c r="AC135">
        <v>1</v>
      </c>
      <c r="AD135">
        <f>AC135-AE135</f>
        <v>1</v>
      </c>
    </row>
    <row r="136">
      <c r="AB136" t="str">
        <v>Faca</v>
      </c>
      <c r="AC136">
        <v>2</v>
      </c>
      <c r="AD136">
        <f>AC136-AE136</f>
        <v>2</v>
      </c>
    </row>
    <row r="137">
      <c r="AB137" t="str">
        <v>Fone Airpods Max</v>
      </c>
      <c r="AC137">
        <v>0</v>
      </c>
      <c r="AD137">
        <f>AC137-AE137</f>
        <v>0</v>
      </c>
    </row>
    <row r="138">
      <c r="AB138" t="str">
        <v>Fone Bluetooth lehmox LEF-Y90</v>
      </c>
      <c r="AC138">
        <v>1</v>
      </c>
      <c r="AD138">
        <f>AC138-AE138</f>
        <v>1</v>
      </c>
    </row>
    <row r="139">
      <c r="AB139" t="str">
        <v>Fone Bluetooth Sem Fios P9</v>
      </c>
      <c r="AC139">
        <v>3</v>
      </c>
      <c r="AD139">
        <f>AC139-AE139</f>
        <v>3</v>
      </c>
    </row>
    <row r="140">
      <c r="AB140" t="str">
        <v>Fone de ouvido gamer inova</v>
      </c>
      <c r="AC140">
        <v>1</v>
      </c>
      <c r="AD140">
        <f>AC140-AE140</f>
        <v>1</v>
      </c>
    </row>
    <row r="141">
      <c r="AB141" t="str">
        <v>Fone De Ouvido Lelong Le-02</v>
      </c>
      <c r="AC141">
        <v>2</v>
      </c>
      <c r="AD141">
        <f>AC141-AE141</f>
        <v>2</v>
      </c>
    </row>
    <row r="142">
      <c r="AB142" t="str">
        <v>Fone De Ouvido P3 Fon8619</v>
      </c>
      <c r="AC142">
        <v>1</v>
      </c>
      <c r="AD142">
        <f>AC142-AE142</f>
        <v>1</v>
      </c>
    </row>
    <row r="143">
      <c r="AB143" t="str">
        <v>Fone Fon30024 Inova</v>
      </c>
      <c r="AC143">
        <v>6</v>
      </c>
      <c r="AD143">
        <f>AC143-AE143</f>
        <v>6</v>
      </c>
    </row>
    <row r="144">
      <c r="AB144" t="str">
        <v>Fone Iphone Hmaster Ej-56</v>
      </c>
      <c r="AC144">
        <v>4</v>
      </c>
      <c r="AD144">
        <f>AC144-AE144</f>
        <v>4</v>
      </c>
    </row>
    <row r="145">
      <c r="AB145" t="str">
        <v>Fone jbl 950</v>
      </c>
      <c r="AC145">
        <v>1</v>
      </c>
      <c r="AD145">
        <f>AC145-AE145</f>
        <v>1</v>
      </c>
    </row>
    <row r="146">
      <c r="AB146" t="str">
        <v>Fone m10</v>
      </c>
      <c r="AC146">
        <v>3</v>
      </c>
      <c r="AD146">
        <f>AC146-AE146</f>
        <v>3</v>
      </c>
    </row>
    <row r="147">
      <c r="AB147" t="str">
        <v>Fone Pmcell Fo-11</v>
      </c>
      <c r="AC147">
        <v>3</v>
      </c>
      <c r="AD147">
        <f>AC147-AE147</f>
        <v>3</v>
      </c>
    </row>
    <row r="148">
      <c r="AB148" t="str">
        <v>Fone Pmcell Fo-15</v>
      </c>
      <c r="AC148">
        <v>2</v>
      </c>
      <c r="AD148">
        <f>AC148-AE148</f>
        <v>2</v>
      </c>
    </row>
    <row r="149">
      <c r="AB149" t="str">
        <v>Fone Pmcell Leo</v>
      </c>
      <c r="AC149">
        <v>0</v>
      </c>
      <c r="AD149">
        <f>AC149-AE149</f>
        <v>0</v>
      </c>
    </row>
    <row r="150">
      <c r="AB150" t="str">
        <v>Fone redmi branco</v>
      </c>
      <c r="AC150">
        <v>1</v>
      </c>
      <c r="AD150">
        <f>AC150-AE150</f>
        <v>1</v>
      </c>
    </row>
    <row r="151">
      <c r="AB151" t="str">
        <v>Fone redmi vermelho</v>
      </c>
      <c r="AC151">
        <v>1</v>
      </c>
      <c r="AD151">
        <f>AC151-AE151</f>
        <v>1</v>
      </c>
    </row>
    <row r="152">
      <c r="AB152" t="str">
        <v>Fone Simples Ka-833 Leo</v>
      </c>
      <c r="AC152">
        <v>1</v>
      </c>
      <c r="AD152">
        <f>AC152-AE152</f>
        <v>1</v>
      </c>
    </row>
    <row r="153">
      <c r="AB153" t="str">
        <v>Fone Simples Lef-1055 Leo</v>
      </c>
      <c r="AC153">
        <v>1</v>
      </c>
      <c r="AD153">
        <f>AC153-AE153</f>
        <v>1</v>
      </c>
    </row>
    <row r="154">
      <c r="AB154" t="str">
        <v>Fone Simples Ms-5V 1 Leo</v>
      </c>
      <c r="AC154">
        <v>2</v>
      </c>
      <c r="AD154">
        <f>AC154-AE154</f>
        <v>2</v>
      </c>
    </row>
    <row r="155">
      <c r="AB155" t="str">
        <v>Fonte tv box 5v</v>
      </c>
      <c r="AC155">
        <v>3</v>
      </c>
      <c r="AD155">
        <f>AC155-AE155</f>
        <v>3</v>
      </c>
    </row>
    <row r="156">
      <c r="AB156" t="str">
        <v xml:space="preserve">Fonte Usb Sparta 5.8W </v>
      </c>
      <c r="AC156">
        <v>4</v>
      </c>
      <c r="AD156">
        <f>AC156-AE156</f>
        <v>4</v>
      </c>
    </row>
    <row r="157">
      <c r="AB157" t="str">
        <v>Fonte Usb Spartan</v>
      </c>
      <c r="AC157">
        <v>4</v>
      </c>
      <c r="AD157">
        <f>AC157-AE157</f>
        <v>4</v>
      </c>
    </row>
    <row r="158">
      <c r="AB158" t="str">
        <v>Fonte Veicular Usb-C Spartan</v>
      </c>
      <c r="AC158">
        <v>2</v>
      </c>
      <c r="AD158">
        <f>AC158-AE158</f>
        <v>2</v>
      </c>
    </row>
    <row r="159">
      <c r="AB159" t="str">
        <v>Formatação</v>
      </c>
      <c r="AC159">
        <v>10</v>
      </c>
      <c r="AD159">
        <f>AC159-AE159</f>
        <v>10</v>
      </c>
    </row>
    <row r="160">
      <c r="AB160" t="str">
        <v>Game Boy + Controle</v>
      </c>
      <c r="AC160">
        <v>1</v>
      </c>
      <c r="AD160">
        <f>AC160-AE160</f>
        <v>1</v>
      </c>
    </row>
    <row r="161">
      <c r="AB161" t="str">
        <v>Game Pop It</v>
      </c>
      <c r="AC161">
        <v>4</v>
      </c>
      <c r="AD161">
        <f>AC161-AE161</f>
        <v>4</v>
      </c>
    </row>
    <row r="162">
      <c r="AB162" t="str">
        <v>Game Pop It 15 reais</v>
      </c>
      <c r="AC162">
        <v>6</v>
      </c>
      <c r="AD162">
        <f>AC162-AE162</f>
        <v>6</v>
      </c>
    </row>
    <row r="163">
      <c r="AB163" t="str">
        <v>Garrafa 3 In 1 Colorida</v>
      </c>
      <c r="AC163">
        <v>4</v>
      </c>
      <c r="AD163">
        <f>AC163-AE163</f>
        <v>4</v>
      </c>
    </row>
    <row r="164">
      <c r="AB164" t="str">
        <v>Garrafa 3 In 1 Colorida Leo</v>
      </c>
      <c r="AC164">
        <v>1</v>
      </c>
      <c r="AD164">
        <f>AC164-AE164</f>
        <v>1</v>
      </c>
    </row>
    <row r="165">
      <c r="AB165" t="str">
        <v>Garrafa colorida motivacional</v>
      </c>
      <c r="AC165">
        <v>3</v>
      </c>
      <c r="AD165">
        <f>AC165-AE165</f>
        <v>3</v>
      </c>
    </row>
    <row r="166">
      <c r="AB166" t="str">
        <v>Garrafa Stanley 1L</v>
      </c>
      <c r="AC166">
        <v>2</v>
      </c>
      <c r="AD166">
        <f>AC166-AE166</f>
        <v>2</v>
      </c>
    </row>
    <row r="167">
      <c r="AB167" t="str">
        <v>Garrafa Stanley 600Lm</v>
      </c>
      <c r="AC167">
        <v>4</v>
      </c>
      <c r="AD167">
        <f>AC167-AE167</f>
        <v>4</v>
      </c>
    </row>
    <row r="168">
      <c r="AB168" t="str">
        <v>Gatilhos Simples Leo</v>
      </c>
      <c r="AC168">
        <v>2</v>
      </c>
      <c r="AD168">
        <f>AC168-AE168</f>
        <v>2</v>
      </c>
    </row>
    <row r="169">
      <c r="AB169" t="str">
        <v>Globo de luz  com controle</v>
      </c>
      <c r="AC169">
        <v>2</v>
      </c>
      <c r="AD169">
        <f>AC169-AE169</f>
        <v>2</v>
      </c>
    </row>
    <row r="170">
      <c r="AB170" t="str">
        <v>Globo de luz  sem controle</v>
      </c>
      <c r="AC170">
        <v>1</v>
      </c>
      <c r="AD170">
        <f>AC170-AE170</f>
        <v>1</v>
      </c>
    </row>
    <row r="171">
      <c r="AB171" t="str">
        <v xml:space="preserve">Guarda Chuva Automático Transparente Cabo Curvo 8 Varetas </v>
      </c>
      <c r="AC171">
        <v>3</v>
      </c>
      <c r="AD171">
        <f>AC171-AE171</f>
        <v>3</v>
      </c>
    </row>
    <row r="172">
      <c r="AB172" t="str">
        <v>Impressao Colorida</v>
      </c>
      <c r="AC172">
        <v>500</v>
      </c>
      <c r="AD172">
        <f>AC172-AE172</f>
        <v>500</v>
      </c>
    </row>
    <row r="173">
      <c r="AB173" t="str">
        <v>Impressao Preta</v>
      </c>
      <c r="AC173">
        <v>500</v>
      </c>
      <c r="AD173">
        <f>AC173-AE173</f>
        <v>500</v>
      </c>
    </row>
    <row r="174">
      <c r="AB174" t="str">
        <v>Joelheira Ec3360 Leo</v>
      </c>
      <c r="AC174">
        <v>5</v>
      </c>
      <c r="AD174">
        <f>AC174-AE174</f>
        <v>5</v>
      </c>
    </row>
    <row r="175">
      <c r="AB175" t="str">
        <v>Jogo C 2 Canecas Vidro Chopp 480Ml</v>
      </c>
      <c r="AC175">
        <v>1</v>
      </c>
      <c r="AD175">
        <f>AC175-AE175</f>
        <v>1</v>
      </c>
    </row>
    <row r="176">
      <c r="AB176" t="str">
        <v>Jogo De Chaves Peq.</v>
      </c>
      <c r="AC176">
        <v>3</v>
      </c>
      <c r="AD176">
        <f>AC176-AE176</f>
        <v>3</v>
      </c>
    </row>
    <row r="177">
      <c r="AB177" t="str">
        <v xml:space="preserve">Kit 6 Formas Silicone Para Air Fryer Reutilizável Com Alça </v>
      </c>
      <c r="AC177">
        <v>1</v>
      </c>
      <c r="AD177">
        <f>AC177-AE177</f>
        <v>1</v>
      </c>
    </row>
    <row r="178">
      <c r="AB178" t="str">
        <v>Kit Caneca Café Stanley</v>
      </c>
      <c r="AC178">
        <v>2</v>
      </c>
      <c r="AD178">
        <f>AC178-AE178</f>
        <v>2</v>
      </c>
    </row>
    <row r="179">
      <c r="AB179" t="str">
        <v>Kit Chave Com 6Pçs Lsc-Ppcs</v>
      </c>
      <c r="AC179">
        <v>2</v>
      </c>
      <c r="AD179">
        <f>AC179-AE179</f>
        <v>2</v>
      </c>
    </row>
    <row r="180">
      <c r="AB180" t="str">
        <v>Kit Colheres Colorida</v>
      </c>
      <c r="AC180">
        <v>3</v>
      </c>
      <c r="AD180">
        <f>AC180-AE180</f>
        <v>3</v>
      </c>
    </row>
    <row r="181">
      <c r="AB181" t="str">
        <v>Kit Costura Crs 1184</v>
      </c>
      <c r="AC181">
        <v>4</v>
      </c>
      <c r="AD181">
        <f>AC181-AE181</f>
        <v>4</v>
      </c>
    </row>
    <row r="182">
      <c r="AB182" t="str">
        <v>Kit De Ferramentas 41Pçs Id-2226K</v>
      </c>
      <c r="AC182">
        <v>1</v>
      </c>
      <c r="AD182">
        <f>AC182-AE182</f>
        <v>1</v>
      </c>
    </row>
    <row r="183">
      <c r="AB183" t="str">
        <v>kit facas</v>
      </c>
      <c r="AC183">
        <v>1</v>
      </c>
      <c r="AD183">
        <f>AC183-AE183</f>
        <v>1</v>
      </c>
    </row>
    <row r="184">
      <c r="AB184" t="str">
        <v>Kit Ferramentas 41 Pçs Maleta</v>
      </c>
      <c r="AC184">
        <v>1</v>
      </c>
      <c r="AD184">
        <f>AC184-AE184</f>
        <v>1</v>
      </c>
    </row>
    <row r="185">
      <c r="AB185" t="str">
        <v>Kit Fusível Grande Leo</v>
      </c>
      <c r="AC185">
        <v>0</v>
      </c>
      <c r="AD185">
        <f>AC185-AE185</f>
        <v>0</v>
      </c>
    </row>
    <row r="186">
      <c r="AB186" t="str">
        <v xml:space="preserve">Kit Jogo De Facas </v>
      </c>
      <c r="AC186">
        <v>2</v>
      </c>
      <c r="AD186">
        <f>AC186-AE186</f>
        <v>2</v>
      </c>
    </row>
    <row r="187">
      <c r="AB187" t="str">
        <v xml:space="preserve">Kit Porta Detergente Dispense Com Bucha Louça  </v>
      </c>
      <c r="AC187">
        <v>2</v>
      </c>
      <c r="AD187">
        <f>AC187-AE187</f>
        <v>2</v>
      </c>
    </row>
    <row r="188">
      <c r="AB188" t="str">
        <v>Kit Taboa Idea</v>
      </c>
      <c r="AC188">
        <v>2</v>
      </c>
      <c r="AD188">
        <f>AC188-AE188</f>
        <v>2</v>
      </c>
    </row>
    <row r="189">
      <c r="AB189" t="str">
        <v xml:space="preserve">Kit talheres </v>
      </c>
      <c r="AC189">
        <v>1</v>
      </c>
      <c r="AD189">
        <f>AC189-AE189</f>
        <v>1</v>
      </c>
    </row>
    <row r="190">
      <c r="AB190" t="str">
        <v>kit teclado e mouse sem fio mb54264</v>
      </c>
      <c r="AC190">
        <v>1</v>
      </c>
      <c r="AD190">
        <f>AC190-AE190</f>
        <v>1</v>
      </c>
    </row>
    <row r="191">
      <c r="AB191" t="str">
        <v>Kit Tesoura Cabelo</v>
      </c>
      <c r="AC191">
        <v>3</v>
      </c>
      <c r="AD191">
        <f>AC191-AE191</f>
        <v>3</v>
      </c>
    </row>
    <row r="192">
      <c r="AB192" t="str">
        <v>Lampada 50w</v>
      </c>
      <c r="AC192">
        <v>2</v>
      </c>
      <c r="AD192">
        <f>AC192-AE192</f>
        <v>2</v>
      </c>
    </row>
    <row r="193">
      <c r="AB193" t="str">
        <v>Lâmpada Festa Dupla Crs2250</v>
      </c>
      <c r="AC193">
        <v>2</v>
      </c>
      <c r="AD193">
        <f>AC193-AE193</f>
        <v>2</v>
      </c>
    </row>
    <row r="194">
      <c r="AB194" t="str">
        <v>Lâmpada Giratória Ac85</v>
      </c>
      <c r="AC194">
        <v>1</v>
      </c>
      <c r="AD194">
        <f>AC194-AE194</f>
        <v>1</v>
      </c>
    </row>
    <row r="195">
      <c r="AB195" t="str">
        <v xml:space="preserve">Lâmpada Led 9W </v>
      </c>
      <c r="AC195">
        <v>3</v>
      </c>
      <c r="AD195">
        <f>AC195-AE195</f>
        <v>3</v>
      </c>
    </row>
    <row r="196">
      <c r="AB196" t="str">
        <v>Lampião Solar Leo</v>
      </c>
      <c r="AC196">
        <v>0</v>
      </c>
      <c r="AD196">
        <f>AC196-AE196</f>
        <v>0</v>
      </c>
    </row>
    <row r="197">
      <c r="AB197" t="str">
        <v>Lanterna Chaveiro Recarregável</v>
      </c>
      <c r="AC197">
        <v>3</v>
      </c>
      <c r="AD197">
        <f>AC197-AE197</f>
        <v>3</v>
      </c>
    </row>
    <row r="198">
      <c r="AB198" t="str">
        <v>Lanterna de cabeça LEY-1723</v>
      </c>
      <c r="AC198">
        <v>2</v>
      </c>
      <c r="AD198">
        <f>AC198-AE198</f>
        <v>2</v>
      </c>
    </row>
    <row r="199">
      <c r="AB199" t="str">
        <v>Lanterna T9</v>
      </c>
      <c r="AC199">
        <v>2</v>
      </c>
      <c r="AD199">
        <f>AC199-AE199</f>
        <v>2</v>
      </c>
    </row>
    <row r="200">
      <c r="AB200" t="str">
        <v>Lanterna Usb B-Max</v>
      </c>
      <c r="AC200">
        <v>2</v>
      </c>
      <c r="AD200">
        <f>AC200-AE200</f>
        <v>2</v>
      </c>
    </row>
    <row r="201">
      <c r="AB201" t="str">
        <v>lapela tipoc</v>
      </c>
      <c r="AC201">
        <v>1</v>
      </c>
      <c r="AD201">
        <f>AC201-AE201</f>
        <v>1</v>
      </c>
    </row>
    <row r="202">
      <c r="AB202" t="str">
        <v>Lousa Magica 10Pol</v>
      </c>
      <c r="AC202">
        <v>1</v>
      </c>
      <c r="AD202">
        <f>AC202-AE202</f>
        <v>1</v>
      </c>
    </row>
    <row r="203">
      <c r="AB203" t="str">
        <v>Lousa Magica 12Pol</v>
      </c>
      <c r="AC203">
        <v>0</v>
      </c>
      <c r="AD203">
        <f>AC203-AE203</f>
        <v>0</v>
      </c>
    </row>
    <row r="204">
      <c r="AB204" t="str">
        <v>Lousa Magica 12Pol NOVO</v>
      </c>
      <c r="AC204">
        <v>2</v>
      </c>
      <c r="AD204">
        <f>AC204-AE204</f>
        <v>2</v>
      </c>
    </row>
    <row r="205">
      <c r="AB205" t="str">
        <v>Lousa Magica 16Pol</v>
      </c>
      <c r="AC205">
        <v>3</v>
      </c>
      <c r="AD205">
        <f>AC205-AE205</f>
        <v>3</v>
      </c>
    </row>
    <row r="206">
      <c r="AB206" t="str">
        <v>Lousa Magica 8Pol</v>
      </c>
      <c r="AC206">
        <v>3</v>
      </c>
      <c r="AD206">
        <f>AC206-AE206</f>
        <v>3</v>
      </c>
    </row>
    <row r="207">
      <c r="AB207" t="str">
        <v xml:space="preserve">Luminária Astronauta </v>
      </c>
      <c r="AC207">
        <v>1</v>
      </c>
      <c r="AD207">
        <f>AC207-AE207</f>
        <v>1</v>
      </c>
    </row>
    <row r="208">
      <c r="AB208" t="str">
        <v>Luminaria Solar Led Refletor</v>
      </c>
      <c r="AC208">
        <v>0</v>
      </c>
      <c r="AD208">
        <f>AC208-AE208</f>
        <v>0</v>
      </c>
    </row>
    <row r="209">
      <c r="AB209" t="str">
        <v xml:space="preserve">Luvinha de dedo </v>
      </c>
      <c r="AC209">
        <v>12</v>
      </c>
      <c r="AD209">
        <f>AC209-AE209</f>
        <v>12</v>
      </c>
    </row>
    <row r="210">
      <c r="AB210" t="str">
        <v>Manicure E Pedicure Cortadores 12Pc Pequeno</v>
      </c>
      <c r="AC210">
        <v>3</v>
      </c>
      <c r="AD210">
        <f>AC210-AE210</f>
        <v>3</v>
      </c>
    </row>
    <row r="211">
      <c r="AB211" t="str">
        <v>Manicure E Pedicure Cortadores 19Pc Grande</v>
      </c>
      <c r="AC211">
        <v>2</v>
      </c>
      <c r="AD211">
        <f>AC211-AE211</f>
        <v>2</v>
      </c>
    </row>
    <row r="212">
      <c r="AB212" t="str">
        <v>Manicure E Pedicure Cortadores 9Pc Pequeno</v>
      </c>
      <c r="AC212">
        <v>3</v>
      </c>
      <c r="AD212">
        <f>AC212-AE212</f>
        <v>3</v>
      </c>
    </row>
    <row r="213">
      <c r="AB213" t="str">
        <v>Máquina De Cabelo Dragão</v>
      </c>
      <c r="AC213">
        <v>8</v>
      </c>
      <c r="AD213">
        <f>AC213-AE213</f>
        <v>8</v>
      </c>
    </row>
    <row r="214">
      <c r="AB214" t="str">
        <v>Massageador Pistola</v>
      </c>
      <c r="AC214">
        <v>0</v>
      </c>
      <c r="AD214">
        <f>AC214-AE214</f>
        <v>0</v>
      </c>
    </row>
    <row r="215">
      <c r="AB215" t="str">
        <v>Mata Mosquito Eletric Mw-555</v>
      </c>
      <c r="AC215">
        <v>1</v>
      </c>
      <c r="AD215">
        <f>AC215-AE215</f>
        <v>1</v>
      </c>
    </row>
    <row r="216">
      <c r="AB216" t="str">
        <v>Micro SD kodak 64gb</v>
      </c>
      <c r="AC216">
        <v>1</v>
      </c>
      <c r="AD216">
        <f>AC216-AE216</f>
        <v>1</v>
      </c>
    </row>
    <row r="217">
      <c r="AB217" t="str">
        <v>Microscopio 1000x</v>
      </c>
      <c r="AC217">
        <v>1</v>
      </c>
      <c r="AD217">
        <f>AC217-AE217</f>
        <v>1</v>
      </c>
    </row>
    <row r="218">
      <c r="AB218" t="str">
        <v>Mini Caixa De Som Cs2C</v>
      </c>
      <c r="AC218">
        <v>0</v>
      </c>
      <c r="AD218">
        <f>AC218-AE218</f>
        <v>0</v>
      </c>
    </row>
    <row r="219">
      <c r="AB219" t="str">
        <v>Mini Fatiador</v>
      </c>
      <c r="AC219">
        <v>4</v>
      </c>
      <c r="AD219">
        <f>AC219-AE219</f>
        <v>4</v>
      </c>
    </row>
    <row r="220">
      <c r="AB220" t="str">
        <v>Mini Jogo De Luz C/C</v>
      </c>
      <c r="AC220">
        <v>3</v>
      </c>
      <c r="AD220">
        <f>AC220-AE220</f>
        <v>3</v>
      </c>
    </row>
    <row r="221">
      <c r="AB221" t="str">
        <v>Mini Lanterna Kal1114</v>
      </c>
      <c r="AC221">
        <v>2</v>
      </c>
      <c r="AD221">
        <f>AC221-AE221</f>
        <v>2</v>
      </c>
    </row>
    <row r="222">
      <c r="AB222" t="str">
        <v>Mini liquidificado</v>
      </c>
      <c r="AC222">
        <v>2</v>
      </c>
      <c r="AD222">
        <f>AC222-AE222</f>
        <v>2</v>
      </c>
    </row>
    <row r="223">
      <c r="AB223" t="str">
        <v>Mini liquidificado max</v>
      </c>
      <c r="AC223">
        <v>1</v>
      </c>
      <c r="AD223">
        <f>AC223-AE223</f>
        <v>1</v>
      </c>
    </row>
    <row r="224">
      <c r="AB224" t="str">
        <v>Mini Máquina De Costura</v>
      </c>
      <c r="AC224">
        <v>2</v>
      </c>
      <c r="AD224">
        <f>AC224-AE224</f>
        <v>2</v>
      </c>
    </row>
    <row r="225">
      <c r="AB225" t="str">
        <v xml:space="preserve">Mini Massageador </v>
      </c>
      <c r="AC225">
        <v>5</v>
      </c>
      <c r="AD225">
        <f>AC225-AE225</f>
        <v>5</v>
      </c>
    </row>
    <row r="226">
      <c r="AB226" t="str">
        <v>Mini Pau De Self  Leo</v>
      </c>
      <c r="AC226">
        <v>1</v>
      </c>
      <c r="AD226">
        <f>AC226-AE226</f>
        <v>1</v>
      </c>
    </row>
    <row r="227">
      <c r="AB227" t="str">
        <v>Mini router wifi</v>
      </c>
      <c r="AC227">
        <v>1</v>
      </c>
      <c r="AD227">
        <f>AC227-AE227</f>
        <v>1</v>
      </c>
    </row>
    <row r="228">
      <c r="AB228" t="str">
        <v>Miniteclado Tv Box</v>
      </c>
      <c r="AC228">
        <v>2</v>
      </c>
      <c r="AD228">
        <f>AC228-AE228</f>
        <v>2</v>
      </c>
    </row>
    <row r="229">
      <c r="AB229" t="str">
        <v xml:space="preserve">Misturador De Bebidas Ovos Portátil Mixer Elétrico 2 Peças Whisk </v>
      </c>
      <c r="AC229">
        <v>1</v>
      </c>
      <c r="AD229">
        <f>AC229-AE229</f>
        <v>1</v>
      </c>
    </row>
    <row r="230">
      <c r="AB230" t="str">
        <v xml:space="preserve">Mochila Dobrável À Prova D'Água Design Exclusivo Escolar Unissex  Preto  </v>
      </c>
      <c r="AC230">
        <v>1</v>
      </c>
      <c r="AD230">
        <f>AC230-AE230</f>
        <v>1</v>
      </c>
    </row>
    <row r="231">
      <c r="AB231" t="str">
        <v xml:space="preserve">Mochila Escolar Unissex Impermeável Com Entrada Usb  Preto  </v>
      </c>
      <c r="AC231">
        <v>2</v>
      </c>
      <c r="AD231">
        <f>AC231-AE231</f>
        <v>2</v>
      </c>
    </row>
    <row r="232">
      <c r="AB232" t="str">
        <v xml:space="preserve">Mochila Escolar Universitária Unissex </v>
      </c>
      <c r="AC232">
        <v>1</v>
      </c>
      <c r="AD232">
        <f>AC232-AE232</f>
        <v>1</v>
      </c>
    </row>
    <row r="233">
      <c r="AB233" t="str">
        <v>Mochila Escolar Universitária Unissex Com Estojo</v>
      </c>
      <c r="AC233">
        <v>6</v>
      </c>
      <c r="AD233">
        <f>AC233-AE233</f>
        <v>6</v>
      </c>
    </row>
    <row r="234">
      <c r="AB234" t="str">
        <v>moldem tplink</v>
      </c>
      <c r="AC234">
        <v>1</v>
      </c>
      <c r="AD234">
        <f>AC234-AE234</f>
        <v>1</v>
      </c>
    </row>
    <row r="235">
      <c r="AB235" t="str">
        <v>Mouse pad com gel</v>
      </c>
      <c r="AC235">
        <v>1</v>
      </c>
      <c r="AD235">
        <f>AC235-AE235</f>
        <v>1</v>
      </c>
    </row>
    <row r="236">
      <c r="AB236" t="str">
        <v xml:space="preserve">Mouse pad simples </v>
      </c>
      <c r="AC236">
        <v>2</v>
      </c>
      <c r="AD236">
        <f>AC236-AE236</f>
        <v>2</v>
      </c>
    </row>
    <row r="237">
      <c r="AB237" t="str">
        <v xml:space="preserve">Mouse Wireless Recarregável Led Rgb 2.4 Ghz Sem Fio  </v>
      </c>
      <c r="AC237">
        <v>7</v>
      </c>
      <c r="AD237">
        <f>AC237-AE237</f>
        <v>7</v>
      </c>
    </row>
    <row r="238">
      <c r="AB238" t="str">
        <v>Multímetro Digital Md-160</v>
      </c>
      <c r="AC238">
        <v>2</v>
      </c>
      <c r="AD238">
        <f>AC238-AE238</f>
        <v>2</v>
      </c>
    </row>
    <row r="239">
      <c r="AB239" t="str">
        <v>Pd Usb Adaptador De Carregamento Leo</v>
      </c>
      <c r="AC239">
        <v>0</v>
      </c>
      <c r="AD239">
        <f>AC239-AE239</f>
        <v>0</v>
      </c>
    </row>
    <row r="240">
      <c r="AB240" t="str">
        <v>Pelicula 3D</v>
      </c>
      <c r="AC240">
        <v>62</v>
      </c>
      <c r="AD240">
        <f>AC240-AE240</f>
        <v>62</v>
      </c>
    </row>
    <row r="241">
      <c r="AB241" t="str">
        <v>Pelicula Privacidade</v>
      </c>
      <c r="AC241">
        <v>5</v>
      </c>
      <c r="AD241">
        <f>AC241-AE241</f>
        <v>5</v>
      </c>
    </row>
    <row r="242">
      <c r="AB242" t="str">
        <v>Pelicularelogio 49Mm</v>
      </c>
      <c r="AC242">
        <v>1</v>
      </c>
      <c r="AD242">
        <f>AC242-AE242</f>
        <v>1</v>
      </c>
    </row>
    <row r="243">
      <c r="AB243" t="str">
        <v>Pendrive Al 16Gb</v>
      </c>
      <c r="AC243">
        <v>2</v>
      </c>
      <c r="AD243">
        <f>AC243-AE243</f>
        <v>2</v>
      </c>
    </row>
    <row r="244">
      <c r="AB244" t="str">
        <v>Pendrive Al 32Gb</v>
      </c>
      <c r="AC244">
        <v>0</v>
      </c>
      <c r="AD244">
        <f>AC244-AE244</f>
        <v>0</v>
      </c>
    </row>
    <row r="245">
      <c r="AB245" t="str">
        <v>Pendrive Gravada</v>
      </c>
      <c r="AC245">
        <v>0</v>
      </c>
      <c r="AD245">
        <f>AC245-AE245</f>
        <v>0</v>
      </c>
    </row>
    <row r="246">
      <c r="AB246" t="str">
        <v>Pilha Aa Cartela</v>
      </c>
      <c r="AC246">
        <v>15</v>
      </c>
      <c r="AD246">
        <f>AC246-AE246</f>
        <v>15</v>
      </c>
    </row>
    <row r="247">
      <c r="AB247" t="str">
        <v>Pilha AA inova</v>
      </c>
      <c r="AC247">
        <v>2</v>
      </c>
      <c r="AD247">
        <f>AC247-AE247</f>
        <v>2</v>
      </c>
    </row>
    <row r="248">
      <c r="AB248" t="str">
        <v>Pilha Aaa Cartela</v>
      </c>
      <c r="AC248">
        <v>15</v>
      </c>
      <c r="AD248">
        <f>AC248-AE248</f>
        <v>15</v>
      </c>
    </row>
    <row r="249">
      <c r="AB249" t="str">
        <v>Pistola De Ar Limpeza Leo</v>
      </c>
      <c r="AC249">
        <v>1</v>
      </c>
      <c r="AD249">
        <f>AC249-AE249</f>
        <v>1</v>
      </c>
    </row>
    <row r="250">
      <c r="AB250" t="str">
        <v xml:space="preserve">Pistola Lança Bolhas 8 Furos Mini Gun Brinquedo </v>
      </c>
      <c r="AC250">
        <v>2</v>
      </c>
      <c r="AD250">
        <f>AC250-AE250</f>
        <v>2</v>
      </c>
    </row>
    <row r="251">
      <c r="AB251" t="str">
        <v>Placa de som USB</v>
      </c>
      <c r="AC251">
        <v>3</v>
      </c>
      <c r="AD251">
        <f>AC251-AE251</f>
        <v>3</v>
      </c>
    </row>
    <row r="252">
      <c r="AB252" t="str">
        <v>Porta cracha completo</v>
      </c>
      <c r="AC252">
        <v>2</v>
      </c>
      <c r="AD252">
        <f>AC252-AE252</f>
        <v>2</v>
      </c>
    </row>
    <row r="253">
      <c r="AB253" t="str">
        <v>Porta Crachá Esticado Leo</v>
      </c>
      <c r="AC253">
        <v>4</v>
      </c>
      <c r="AD253">
        <f>AC253-AE253</f>
        <v>4</v>
      </c>
    </row>
    <row r="254">
      <c r="AB254" t="str">
        <v xml:space="preserve">Porta Retrato Duplo Te Amo De Plástico 10x15 Cm Colors </v>
      </c>
      <c r="AC254">
        <v>2</v>
      </c>
      <c r="AD254">
        <f>AC254-AE254</f>
        <v>2</v>
      </c>
    </row>
    <row r="255">
      <c r="AB255" t="str">
        <v>Powebank  10K KA-951</v>
      </c>
      <c r="AC255">
        <v>0</v>
      </c>
      <c r="AD255">
        <f>AC255-AE255</f>
        <v>0</v>
      </c>
    </row>
    <row r="256">
      <c r="AB256" t="str">
        <v>Powebank hmaster 20k</v>
      </c>
      <c r="AC256">
        <v>1</v>
      </c>
      <c r="AD256">
        <f>AC256-AE256</f>
        <v>1</v>
      </c>
    </row>
    <row r="257">
      <c r="AB257" t="str">
        <v>Powebank Kv12047 10K</v>
      </c>
      <c r="AC257">
        <v>3</v>
      </c>
      <c r="AD257">
        <f>AC257-AE257</f>
        <v>3</v>
      </c>
    </row>
    <row r="258">
      <c r="AB258" t="str">
        <v>powerbank 10k gol</v>
      </c>
      <c r="AC258">
        <v>1</v>
      </c>
      <c r="AD258">
        <f>AC258-AE258</f>
        <v>1</v>
      </c>
    </row>
    <row r="259">
      <c r="AB259" t="str">
        <v>Powerbank 10K Inova</v>
      </c>
      <c r="AC259">
        <v>1</v>
      </c>
      <c r="AD259">
        <f>AC259-AE259</f>
        <v>1</v>
      </c>
    </row>
    <row r="260">
      <c r="AB260" t="str">
        <v>Powerbank 5k gold</v>
      </c>
      <c r="AC260">
        <v>1</v>
      </c>
      <c r="AD260">
        <f>AC260-AE260</f>
        <v>1</v>
      </c>
    </row>
    <row r="261">
      <c r="AB261" t="str">
        <v>Processador De Alimentos 1352</v>
      </c>
      <c r="AC261">
        <v>4</v>
      </c>
      <c r="AD261">
        <f>AC261-AE261</f>
        <v>4</v>
      </c>
    </row>
    <row r="262">
      <c r="AB262" t="str">
        <v>Processador De Alimentos Pequeno Leo</v>
      </c>
      <c r="AC262">
        <v>0</v>
      </c>
      <c r="AD262">
        <f>AC262-AE262</f>
        <v>0</v>
      </c>
    </row>
    <row r="263">
      <c r="AB263" t="str">
        <v>Projetor p30</v>
      </c>
      <c r="AC263">
        <v>1</v>
      </c>
      <c r="AD263">
        <f>AC263-AE263</f>
        <v>1</v>
      </c>
    </row>
    <row r="264">
      <c r="AB264" t="str">
        <v>Protetor Solar Para Brisa</v>
      </c>
      <c r="AC264">
        <v>1</v>
      </c>
      <c r="AD264">
        <f>AC264-AE264</f>
        <v>1</v>
      </c>
    </row>
    <row r="265">
      <c r="AB265" t="str">
        <v>Pula corda academia</v>
      </c>
      <c r="AC265">
        <v>1</v>
      </c>
      <c r="AD265">
        <f>AC265-AE265</f>
        <v>1</v>
      </c>
    </row>
    <row r="266">
      <c r="AB266" t="str">
        <v>Pulseira Mi Band</v>
      </c>
      <c r="AC266">
        <v>2</v>
      </c>
      <c r="AD266">
        <f>AC266-AE266</f>
        <v>2</v>
      </c>
    </row>
    <row r="267">
      <c r="AB267" t="str">
        <v>Ralador 4 Faces</v>
      </c>
      <c r="AC267">
        <v>2</v>
      </c>
      <c r="AD267">
        <f>AC267-AE267</f>
        <v>2</v>
      </c>
    </row>
    <row r="268">
      <c r="AB268" t="str">
        <v>Ralador 6 In 1 Mandolina Multilaminas Leo</v>
      </c>
      <c r="AC268">
        <v>1</v>
      </c>
      <c r="AD268">
        <f>AC268-AE268</f>
        <v>1</v>
      </c>
    </row>
    <row r="269">
      <c r="AB269" t="str">
        <v>Ralador de legumes diagonal</v>
      </c>
      <c r="AC269">
        <v>1</v>
      </c>
      <c r="AD269">
        <f>AC269-AE269</f>
        <v>1</v>
      </c>
    </row>
    <row r="270">
      <c r="AB270" t="str">
        <v>Ralador Panela Leo</v>
      </c>
      <c r="AC270">
        <v>3</v>
      </c>
      <c r="AD270">
        <f>AC270-AE270</f>
        <v>3</v>
      </c>
    </row>
    <row r="271">
      <c r="AB271" t="str">
        <v>Raquete Mata Mosquito</v>
      </c>
      <c r="AC271">
        <v>9</v>
      </c>
      <c r="AD271">
        <f>AC271-AE271</f>
        <v>9</v>
      </c>
    </row>
    <row r="272">
      <c r="AB272" t="str">
        <v xml:space="preserve">Receptor bluetooth </v>
      </c>
      <c r="AC272">
        <v>1</v>
      </c>
      <c r="AD272">
        <f>AC272-AE272</f>
        <v>1</v>
      </c>
    </row>
    <row r="273">
      <c r="AB273" t="str">
        <v>Regua Tomada</v>
      </c>
      <c r="AC273">
        <v>1</v>
      </c>
      <c r="AD273">
        <f>AC273-AE273</f>
        <v>1</v>
      </c>
    </row>
    <row r="274">
      <c r="AB274" t="str">
        <v>Relógio Despertador Leo</v>
      </c>
      <c r="AC274">
        <v>0</v>
      </c>
      <c r="AD274">
        <f>AC274-AE274</f>
        <v>0</v>
      </c>
    </row>
    <row r="275">
      <c r="AB275" t="str">
        <v xml:space="preserve">Relógio Inteligente Bluetooth 4.0 Smartwatch D20 1.3" 150Mah  </v>
      </c>
      <c r="AC275">
        <v>3</v>
      </c>
      <c r="AD275">
        <f>AC275-AE275</f>
        <v>3</v>
      </c>
    </row>
    <row r="276">
      <c r="AB276" t="str">
        <v>Relógio Inteligente Kl201 Black</v>
      </c>
      <c r="AC276">
        <v>2</v>
      </c>
      <c r="AD276">
        <f>AC276-AE276</f>
        <v>2</v>
      </c>
    </row>
    <row r="277">
      <c r="AB277" t="str">
        <v>Relogio parede redondo</v>
      </c>
      <c r="AC277">
        <v>1</v>
      </c>
      <c r="AD277">
        <f>AC277-AE277</f>
        <v>1</v>
      </c>
    </row>
    <row r="278">
      <c r="AB278" t="str">
        <v>Relógio Prata Leo</v>
      </c>
      <c r="AC278">
        <v>1</v>
      </c>
      <c r="AD278">
        <f>AC278-AE278</f>
        <v>1</v>
      </c>
    </row>
    <row r="279">
      <c r="AB279" t="str">
        <v xml:space="preserve">Relógio Pulseira M7 Inteligente Smatband Monitora Pressão </v>
      </c>
      <c r="AC279">
        <v>3</v>
      </c>
      <c r="AD279">
        <f>AC279-AE279</f>
        <v>3</v>
      </c>
    </row>
    <row r="280">
      <c r="AB280" t="str">
        <v>ring light</v>
      </c>
      <c r="AC280">
        <v>2</v>
      </c>
      <c r="AD280">
        <f>AC280-AE280</f>
        <v>2</v>
      </c>
    </row>
    <row r="281">
      <c r="AB281" t="str">
        <v xml:space="preserve">Robot Transforme </v>
      </c>
      <c r="AC281">
        <v>2</v>
      </c>
      <c r="AD281">
        <f>AC281-AE281</f>
        <v>2</v>
      </c>
    </row>
    <row r="282">
      <c r="AB282" t="str">
        <v xml:space="preserve">Rodo Esfregão Spray Mop Magico Limpeza Com Reservatório 300ml </v>
      </c>
      <c r="AC282">
        <v>2</v>
      </c>
      <c r="AD282">
        <f>AC282-AE282</f>
        <v>2</v>
      </c>
    </row>
    <row r="283">
      <c r="AB283" t="str">
        <v>Rodo Para Pia</v>
      </c>
      <c r="AC283">
        <v>2</v>
      </c>
      <c r="AD283">
        <f>AC283-AE283</f>
        <v>2</v>
      </c>
    </row>
    <row r="284">
      <c r="AB284" t="str">
        <v xml:space="preserve">Rodo XMop Esfregão Giratório 360° Magico Twist Com Extrusão </v>
      </c>
      <c r="AC284">
        <v>0</v>
      </c>
      <c r="AD284">
        <f>AC284-AE284</f>
        <v>0</v>
      </c>
    </row>
    <row r="285">
      <c r="AB285" t="str">
        <v>Rosa lampada</v>
      </c>
      <c r="AC285">
        <v>2</v>
      </c>
      <c r="AD285">
        <f>AC285-AE285</f>
        <v>2</v>
      </c>
    </row>
    <row r="286">
      <c r="AB286" t="str">
        <v>Sacola 44x39x20cm Xadrez</v>
      </c>
      <c r="AC286">
        <v>2</v>
      </c>
      <c r="AD286">
        <f>AC286-AE286</f>
        <v>2</v>
      </c>
    </row>
    <row r="287">
      <c r="AB287" t="str">
        <v>Sacola 49x42x12cm Colorida</v>
      </c>
      <c r="AC287">
        <v>3</v>
      </c>
      <c r="AD287">
        <f>AC287-AE287</f>
        <v>3</v>
      </c>
    </row>
    <row r="288">
      <c r="AB288" t="str">
        <v>Samsung A04E</v>
      </c>
      <c r="AC288">
        <v>1</v>
      </c>
      <c r="AD288">
        <f>AC288-AE288</f>
        <v>1</v>
      </c>
    </row>
    <row r="289">
      <c r="AB289" t="str">
        <v>Samsung A51</v>
      </c>
      <c r="AC289">
        <v>1</v>
      </c>
      <c r="AD289">
        <f>AC289-AE289</f>
        <v>1</v>
      </c>
    </row>
    <row r="290">
      <c r="AB290" t="str">
        <v>Sensor De Presença</v>
      </c>
      <c r="AC290">
        <v>0</v>
      </c>
      <c r="AD290">
        <f>AC290-AE290</f>
        <v>0</v>
      </c>
    </row>
    <row r="291">
      <c r="AB291" t="str">
        <v>Serviço Aleatorio</v>
      </c>
      <c r="AC291">
        <v>999</v>
      </c>
      <c r="AD291">
        <f>AC291-AE291</f>
        <v>999</v>
      </c>
    </row>
    <row r="292">
      <c r="AB292" t="str">
        <v>Serviços Celular</v>
      </c>
      <c r="AC292">
        <v>100</v>
      </c>
      <c r="AD292">
        <f>AC292-AE292</f>
        <v>100</v>
      </c>
    </row>
    <row r="293">
      <c r="AB293" t="str">
        <v>Smartwatch Colmi-P71</v>
      </c>
      <c r="AC293">
        <v>1</v>
      </c>
      <c r="AD293">
        <f>AC293-AE293</f>
        <v>1</v>
      </c>
    </row>
    <row r="294">
      <c r="AB294" t="str">
        <v>Smartwatch I7 Pro Max</v>
      </c>
      <c r="AC294">
        <v>1</v>
      </c>
      <c r="AD294">
        <f>AC294-AE294</f>
        <v>1</v>
      </c>
    </row>
    <row r="295">
      <c r="AB295" t="str">
        <v>Ssd 240Gb</v>
      </c>
      <c r="AC295">
        <v>2</v>
      </c>
      <c r="AD295">
        <f>AC295-AE295</f>
        <v>2</v>
      </c>
    </row>
    <row r="296">
      <c r="AB296" t="str">
        <v>Ssd 512Gb</v>
      </c>
      <c r="AC296">
        <v>0</v>
      </c>
      <c r="AD296">
        <f>AC296-AE296</f>
        <v>0</v>
      </c>
    </row>
    <row r="297">
      <c r="AB297" t="str">
        <v>Super. Cola 3G Leo</v>
      </c>
      <c r="AC297">
        <v>10</v>
      </c>
      <c r="AD297">
        <f>AC297-AE297</f>
        <v>10</v>
      </c>
    </row>
    <row r="298">
      <c r="AB298" t="str">
        <v>Suporte articulado</v>
      </c>
      <c r="AC298">
        <v>2</v>
      </c>
      <c r="AD298">
        <f>AC298-AE298</f>
        <v>2</v>
      </c>
    </row>
    <row r="299">
      <c r="AB299" t="str">
        <v>Suporte Celular Braço Leo</v>
      </c>
      <c r="AC299">
        <v>0</v>
      </c>
      <c r="AD299">
        <f>AC299-AE299</f>
        <v>0</v>
      </c>
    </row>
    <row r="300">
      <c r="AB300" t="str">
        <v>Suporte Celular Veicular Ventosa Bmg02</v>
      </c>
      <c r="AC300">
        <v>2</v>
      </c>
      <c r="AD300">
        <f>AC300-AE300</f>
        <v>2</v>
      </c>
    </row>
    <row r="301">
      <c r="AB301" t="str">
        <v>Suporte De Celular Ima Leo</v>
      </c>
      <c r="AC301">
        <v>1</v>
      </c>
      <c r="AD301">
        <f>AC301-AE301</f>
        <v>1</v>
      </c>
    </row>
    <row r="302">
      <c r="AB302" t="str">
        <v>Suporte De Mesa Ecooda Ec9085</v>
      </c>
      <c r="AC302">
        <v>2</v>
      </c>
      <c r="AD302">
        <f>AC302-AE302</f>
        <v>2</v>
      </c>
    </row>
    <row r="303">
      <c r="AB303" t="str">
        <v>Suporte de tv pequeno</v>
      </c>
      <c r="AC303">
        <v>1</v>
      </c>
      <c r="AD303">
        <f>AC303-AE303</f>
        <v>1</v>
      </c>
    </row>
    <row r="304">
      <c r="AB304" t="str">
        <v>Suporte Fone Leo</v>
      </c>
      <c r="AC304">
        <v>5</v>
      </c>
      <c r="AD304">
        <f>AC304-AE304</f>
        <v>5</v>
      </c>
    </row>
    <row r="305">
      <c r="AB305" t="str">
        <v>Suporte magnetico 360 KAC305</v>
      </c>
      <c r="AC305">
        <v>1</v>
      </c>
      <c r="AD305">
        <f>AC305-AE305</f>
        <v>1</v>
      </c>
    </row>
    <row r="306">
      <c r="AB306" t="str">
        <v>Suporte Magnético Veicular Barra</v>
      </c>
      <c r="AC306">
        <v>5</v>
      </c>
      <c r="AD306">
        <f>AC306-AE306</f>
        <v>5</v>
      </c>
    </row>
    <row r="307">
      <c r="AB307" t="str">
        <v>Suporte Moto Le-030D</v>
      </c>
      <c r="AC307">
        <v>1</v>
      </c>
      <c r="AD307">
        <f>AC307-AE307</f>
        <v>1</v>
      </c>
    </row>
    <row r="308">
      <c r="AB308" t="str">
        <v>Suporte Triplo Jb-K5556</v>
      </c>
      <c r="AC308">
        <v>1</v>
      </c>
      <c r="AD308">
        <f>AC308-AE308</f>
        <v>1</v>
      </c>
    </row>
    <row r="309">
      <c r="AB309" t="str">
        <v>Suporte Veicular b-max BMG-07</v>
      </c>
      <c r="AC309">
        <v>2</v>
      </c>
      <c r="AD309">
        <f>AC309-AE309</f>
        <v>2</v>
      </c>
    </row>
    <row r="310">
      <c r="AB310" t="str">
        <v>Suporte Veicular Le-010</v>
      </c>
      <c r="AC310">
        <v>3</v>
      </c>
      <c r="AD310">
        <f>AC310-AE310</f>
        <v>3</v>
      </c>
    </row>
    <row r="311">
      <c r="AB311" t="str">
        <v>Suporte Veicular Retrovisor B-Max</v>
      </c>
      <c r="AC311">
        <v>2</v>
      </c>
      <c r="AD311">
        <f>AC311-AE311</f>
        <v>2</v>
      </c>
    </row>
    <row r="312">
      <c r="AB312" t="str">
        <v>Suporte Veicular Ventosa It-Blue</v>
      </c>
      <c r="AC312">
        <v>3</v>
      </c>
      <c r="AD312">
        <f>AC312-AE312</f>
        <v>3</v>
      </c>
    </row>
    <row r="313">
      <c r="AB313" t="str">
        <v>Taboa De corta Carne</v>
      </c>
      <c r="AC313">
        <v>1</v>
      </c>
      <c r="AD313">
        <f>AC313-AE313</f>
        <v>1</v>
      </c>
    </row>
    <row r="314">
      <c r="AB314" t="str">
        <v>Tapete massageador</v>
      </c>
      <c r="AC314">
        <v>1</v>
      </c>
      <c r="AD314">
        <f>AC314-AE314</f>
        <v>1</v>
      </c>
    </row>
    <row r="315">
      <c r="AB315" t="str">
        <v>tapete veicular</v>
      </c>
      <c r="AC315">
        <v>1</v>
      </c>
      <c r="AD315">
        <f>AC315-AE315</f>
        <v>1</v>
      </c>
    </row>
    <row r="316">
      <c r="AB316" t="str">
        <v>Taser Verde</v>
      </c>
      <c r="AC316">
        <v>1</v>
      </c>
      <c r="AD316">
        <f>AC316-AE316</f>
        <v>1</v>
      </c>
    </row>
    <row r="317">
      <c r="AB317" t="str">
        <v>Teaser Azul</v>
      </c>
      <c r="AC317">
        <v>1</v>
      </c>
      <c r="AD317">
        <f>AC317-AE317</f>
        <v>1</v>
      </c>
    </row>
    <row r="318">
      <c r="AB318" t="str">
        <v>Teclado Semigamer</v>
      </c>
      <c r="AC318">
        <v>1</v>
      </c>
      <c r="AD318">
        <f>AC318-AE318</f>
        <v>1</v>
      </c>
    </row>
    <row r="319">
      <c r="AB319" t="str">
        <v>Teclado usb vx pro Simples</v>
      </c>
      <c r="AC319">
        <v>1</v>
      </c>
      <c r="AD319">
        <f>AC319-AE319</f>
        <v>1</v>
      </c>
    </row>
    <row r="320">
      <c r="AB320" t="str">
        <v>Tela Mosquito  Leo</v>
      </c>
      <c r="AC320">
        <v>2</v>
      </c>
      <c r="AD320">
        <f>AC320-AE320</f>
        <v>2</v>
      </c>
    </row>
    <row r="321">
      <c r="AB321" t="str">
        <v>Tornozoleira</v>
      </c>
      <c r="AC321">
        <v>2</v>
      </c>
      <c r="AD321">
        <f>AC321-AE321</f>
        <v>2</v>
      </c>
    </row>
    <row r="322">
      <c r="AB322" t="str">
        <v>Trena Leiser Leo</v>
      </c>
      <c r="AC322">
        <v>1</v>
      </c>
      <c r="AD322">
        <f>AC322-AE322</f>
        <v>1</v>
      </c>
    </row>
    <row r="323">
      <c r="AB323" t="str">
        <v>Tripe pequeno</v>
      </c>
      <c r="AC323">
        <v>2</v>
      </c>
      <c r="AD323">
        <f>AC323-AE323</f>
        <v>2</v>
      </c>
    </row>
    <row r="324">
      <c r="AB324" t="str">
        <v>Tv box 10k ultra</v>
      </c>
      <c r="AC324">
        <v>1</v>
      </c>
      <c r="AD324">
        <f>AC324-AE324</f>
        <v>1</v>
      </c>
    </row>
    <row r="325">
      <c r="AB325" t="str">
        <v>X12 Bluetooth V5.3 Fone Leo</v>
      </c>
      <c r="AC325">
        <v>2</v>
      </c>
      <c r="AD325">
        <f>AC325-AE325</f>
        <v>2</v>
      </c>
    </row>
    <row r="326">
      <c r="AB326" t="str">
        <v>X15 Tws Sem Fio Bluetooth</v>
      </c>
      <c r="AC326">
        <v>0</v>
      </c>
      <c r="AD326">
        <f>AC326-AE326</f>
        <v>0</v>
      </c>
    </row>
    <row r="327">
      <c r="AB327" t="str">
        <v>Xerox Colorida</v>
      </c>
      <c r="AC327">
        <v>500</v>
      </c>
      <c r="AD327">
        <f>AC327-AE327</f>
        <v>500</v>
      </c>
    </row>
    <row r="328">
      <c r="AB328" t="str">
        <v>Xerox Preta</v>
      </c>
      <c r="AC328">
        <v>500</v>
      </c>
      <c r="AD328">
        <f>AC328-AE328</f>
        <v>500</v>
      </c>
    </row>
    <row r="329">
      <c r="AB329" t="str">
        <v>Kit pote banheiro</v>
      </c>
      <c r="AC329">
        <v>3</v>
      </c>
      <c r="AD329">
        <f>AC329-AE329</f>
        <v>3</v>
      </c>
    </row>
    <row r="330">
      <c r="AB330" t="str">
        <v>Dispenser banheiro</v>
      </c>
      <c r="AC330">
        <v>1</v>
      </c>
      <c r="AD330">
        <f>AC330-AE330</f>
        <v>1</v>
      </c>
    </row>
    <row r="331">
      <c r="AB331" t="str">
        <v>Jogos PS2</v>
      </c>
      <c r="AC331">
        <v>130</v>
      </c>
      <c r="AD331">
        <f>AC331-AE331</f>
        <v>130</v>
      </c>
    </row>
    <row r="332">
      <c r="AB332" t="str">
        <v>chip recarregado</v>
      </c>
      <c r="AC332">
        <v>15</v>
      </c>
      <c r="AD332">
        <f>AC332-AE332</f>
        <v>15</v>
      </c>
    </row>
    <row r="333">
      <c r="AB333" t="str">
        <v>Chip normal</v>
      </c>
      <c r="AC333">
        <v>12</v>
      </c>
      <c r="AD333">
        <f>AC333-AE333</f>
        <v>12</v>
      </c>
    </row>
    <row r="334">
      <c r="AB334" t="str">
        <v>Cabo hdmi 1,8/2m</v>
      </c>
      <c r="AC334">
        <v>1</v>
      </c>
      <c r="AD334">
        <f>AC334-AE334</f>
        <v>1</v>
      </c>
    </row>
    <row r="335">
      <c r="AB335" t="str">
        <v>conversor displayport / vga</v>
      </c>
      <c r="AC335">
        <v>1</v>
      </c>
      <c r="AD335">
        <f>AC335-AE335</f>
        <v>1</v>
      </c>
    </row>
    <row r="336">
      <c r="AB336" t="str">
        <v>Kit completo carregador 20w</v>
      </c>
      <c r="AC336">
        <v>4</v>
      </c>
      <c r="AD336">
        <f>AC336-AE336</f>
        <v>4</v>
      </c>
    </row>
    <row r="337">
      <c r="AB337" t="str">
        <v>Carregador completo tipoc LE-285CC</v>
      </c>
      <c r="AC337">
        <v>3</v>
      </c>
      <c r="AD337">
        <f>AC337-AE337</f>
        <v>3</v>
      </c>
    </row>
    <row r="338">
      <c r="AB338" t="str">
        <v>Controle Pubg COM-7436</v>
      </c>
      <c r="AC338">
        <v>1</v>
      </c>
      <c r="AD338">
        <f>AC338-AE338</f>
        <v>1</v>
      </c>
    </row>
    <row r="339">
      <c r="AB339" t="str">
        <v>Case hd HD003</v>
      </c>
      <c r="AC339">
        <v>1</v>
      </c>
      <c r="AD339">
        <f>AC339-AE339</f>
        <v>1</v>
      </c>
    </row>
    <row r="340">
      <c r="AB340" t="str">
        <v>Extensor p2</v>
      </c>
      <c r="AC340">
        <v>1</v>
      </c>
      <c r="AD340">
        <f>AC340-AE340</f>
        <v>1</v>
      </c>
    </row>
    <row r="341">
      <c r="AB341" t="str">
        <v xml:space="preserve">Faca cutelo </v>
      </c>
      <c r="AC341">
        <v>1</v>
      </c>
      <c r="AD341">
        <f>AC341-AE341</f>
        <v>1</v>
      </c>
    </row>
    <row r="342">
      <c r="AB342" t="str">
        <v>Computadores</v>
      </c>
      <c r="AC342">
        <v>2</v>
      </c>
      <c r="AD342">
        <f>AC342-AE342</f>
        <v>2</v>
      </c>
    </row>
    <row r="343">
      <c r="AB343" t="str">
        <v>Teclado bring usb preto</v>
      </c>
      <c r="AC343">
        <v>2</v>
      </c>
      <c r="AD343">
        <f>AC343-AE343</f>
        <v>2</v>
      </c>
    </row>
    <row r="344">
      <c r="AB344" t="str">
        <v>Maquina de cabelo dragao ML</v>
      </c>
      <c r="AC344">
        <v>4</v>
      </c>
      <c r="AD344">
        <f>AC344-AE344</f>
        <v>4</v>
      </c>
    </row>
    <row r="345">
      <c r="AB345" t="str">
        <v>Maquinha de bolhas automático</v>
      </c>
      <c r="AC345">
        <v>1</v>
      </c>
      <c r="AD345">
        <f>AC345-AE345</f>
        <v>1</v>
      </c>
    </row>
    <row r="346">
      <c r="AB346" t="str">
        <v>Aspirador de carro sem fios ali</v>
      </c>
      <c r="AC346">
        <v>1</v>
      </c>
      <c r="AD346">
        <f>AC346-AE346</f>
        <v>1</v>
      </c>
    </row>
    <row r="347">
      <c r="AB347" t="str">
        <v>Smartwhat T10 ULTRA 2</v>
      </c>
      <c r="AC347">
        <v>1</v>
      </c>
      <c r="AD347">
        <f>AC347-AE347</f>
        <v>1</v>
      </c>
    </row>
    <row r="348">
      <c r="AB348" t="str">
        <v>Climatizador Utra Air Cooler ali</v>
      </c>
      <c r="AC348">
        <v>1</v>
      </c>
      <c r="AD348">
        <f>AC348-AE348</f>
        <v>1</v>
      </c>
    </row>
    <row r="349">
      <c r="AB349" t="str">
        <v>SSD 128gb ali</v>
      </c>
      <c r="AC349">
        <v>1</v>
      </c>
      <c r="AD349">
        <f>AC349-AE349</f>
        <v>1</v>
      </c>
    </row>
    <row r="350">
      <c r="AB350" t="str">
        <v>Envelope A4</v>
      </c>
      <c r="AC350">
        <v>100</v>
      </c>
      <c r="AD350">
        <f>AC350-AE350</f>
        <v>100</v>
      </c>
    </row>
    <row r="351">
      <c r="AB351" t="str">
        <v>Cooler Fan G-VR332</v>
      </c>
      <c r="AC351">
        <v>4</v>
      </c>
      <c r="AD351">
        <f>AC351-AE351</f>
        <v>4</v>
      </c>
    </row>
    <row r="352">
      <c r="AB352" t="str">
        <v>Venda PC</v>
      </c>
      <c r="AC352">
        <v>10</v>
      </c>
      <c r="AD352">
        <f>AC352-AE352</f>
        <v>10</v>
      </c>
    </row>
    <row r="353">
      <c r="AB353" t="str">
        <v>A10</v>
      </c>
      <c r="AC353">
        <v>1</v>
      </c>
      <c r="AD353">
        <f>AC353-AE353</f>
        <v>1</v>
      </c>
    </row>
    <row r="354">
      <c r="AB354" t="str">
        <v>Smartwhat zw36</v>
      </c>
      <c r="AC354">
        <v>1</v>
      </c>
      <c r="AD354">
        <f>AC354-AE354</f>
        <v>1</v>
      </c>
    </row>
    <row r="355">
      <c r="AB355" t="str">
        <v>Pirulito bigbig</v>
      </c>
      <c r="AC355">
        <v>50</v>
      </c>
      <c r="AD355">
        <f>AC355-AE355</f>
        <v>50</v>
      </c>
    </row>
    <row r="356">
      <c r="AB356" t="str">
        <v>Bala trufada</v>
      </c>
      <c r="AC356">
        <v>70</v>
      </c>
      <c r="AD356">
        <f>AC356-AE356</f>
        <v>70</v>
      </c>
    </row>
    <row r="357">
      <c r="AB357" t="str">
        <v>Caixa de som D-G113</v>
      </c>
      <c r="AC357">
        <v>1</v>
      </c>
      <c r="AD357">
        <f>AC357-AE357</f>
        <v>1</v>
      </c>
    </row>
    <row r="358">
      <c r="AB358" t="str">
        <v>Acendedo de plasma</v>
      </c>
      <c r="AC358">
        <v>1</v>
      </c>
      <c r="AD358">
        <f>AC358-AE358</f>
        <v>1</v>
      </c>
    </row>
    <row r="359">
      <c r="AB359" t="str">
        <v>Fone de ouvido inova FON-30063</v>
      </c>
      <c r="AC359">
        <v>5</v>
      </c>
      <c r="AD359">
        <f>AC359-AE359</f>
        <v>5</v>
      </c>
    </row>
    <row r="360">
      <c r="AB360" t="str">
        <v>Hub 7 portas 2.0</v>
      </c>
      <c r="AC360">
        <v>1</v>
      </c>
      <c r="AD360">
        <f>AC360-AE360</f>
        <v>1</v>
      </c>
    </row>
    <row r="361">
      <c r="AB361" t="str">
        <v>Abraçadeira 5x250mm 50un</v>
      </c>
      <c r="AC361">
        <v>1</v>
      </c>
      <c r="AD361">
        <f>AC361-AE361</f>
        <v>1</v>
      </c>
    </row>
    <row r="362">
      <c r="AB362" t="str">
        <v>suporte gancho adesivo</v>
      </c>
      <c r="AC362">
        <v>2</v>
      </c>
      <c r="AD362">
        <f>AC362-AE362</f>
        <v>2</v>
      </c>
    </row>
    <row r="363">
      <c r="AB363" t="str">
        <v>Isqueiro auto</v>
      </c>
      <c r="AC363">
        <v>10</v>
      </c>
      <c r="AD363">
        <f>AC363-AE363</f>
        <v>10</v>
      </c>
    </row>
    <row r="364">
      <c r="AB364" t="str">
        <v>Cabo verde</v>
      </c>
      <c r="AC364">
        <v>3</v>
      </c>
      <c r="AD364">
        <f>AC364-AE364</f>
        <v>3</v>
      </c>
    </row>
    <row r="365">
      <c r="AB365" t="str">
        <v>Climatizador Utra Air Cooler novo</v>
      </c>
      <c r="AC365">
        <v>4</v>
      </c>
      <c r="AD365">
        <f>AC365-AE365</f>
        <v>4</v>
      </c>
    </row>
    <row r="366">
      <c r="AB366" t="str">
        <v>Cabo v8 4.8 max H72-1</v>
      </c>
      <c r="AC366">
        <v>2</v>
      </c>
      <c r="AD366">
        <f>AC366-AE366</f>
        <v>2</v>
      </c>
    </row>
    <row r="367">
      <c r="AB367" t="str">
        <v>Cabeça carregador 3.1a ka-5601</v>
      </c>
      <c r="AC367">
        <v>4</v>
      </c>
      <c r="AD367">
        <f>AC367-AE367</f>
        <v>4</v>
      </c>
    </row>
    <row r="368">
      <c r="AB368" t="str">
        <v>carregador completo LEHMOX LE-497 tipo C</v>
      </c>
      <c r="AC368">
        <v>4</v>
      </c>
      <c r="AD368">
        <f>AC368-AE368</f>
        <v>4</v>
      </c>
    </row>
    <row r="369">
      <c r="AB369" t="str">
        <v>Arma de hidrogel AR15</v>
      </c>
      <c r="AC369">
        <v>1</v>
      </c>
      <c r="AD369">
        <f>AC369-AE369</f>
        <v>1</v>
      </c>
    </row>
    <row r="370">
      <c r="AB370" t="str">
        <v>Mini antena digital</v>
      </c>
      <c r="AC370">
        <v>3</v>
      </c>
      <c r="AD370">
        <f>AC370-AE370</f>
        <v>3</v>
      </c>
    </row>
    <row r="371">
      <c r="AB371" t="str">
        <v>Aspirador de carro sem fios</v>
      </c>
      <c r="AC371">
        <v>1</v>
      </c>
      <c r="AD371">
        <f>AC371-AE371</f>
        <v>1</v>
      </c>
    </row>
    <row r="372">
      <c r="AB372" t="str">
        <v>Relogio prata</v>
      </c>
      <c r="AC372">
        <v>1</v>
      </c>
      <c r="AD372">
        <f>AC372-AE372</f>
        <v>1</v>
      </c>
    </row>
    <row r="373">
      <c r="AB373" t="str">
        <v>Gravação de musica</v>
      </c>
      <c r="AC373">
        <v>99</v>
      </c>
      <c r="AD373">
        <f>AC373-AE373</f>
        <v>99</v>
      </c>
    </row>
    <row r="374">
      <c r="AB374" t="str">
        <v>Cabo USB x USB</v>
      </c>
      <c r="AC374">
        <v>1</v>
      </c>
      <c r="AD374">
        <f>AC374-AE374</f>
        <v>1</v>
      </c>
    </row>
    <row r="375">
      <c r="AB375" t="str">
        <v>Caixa de som AL-3639</v>
      </c>
      <c r="AC375">
        <v>1</v>
      </c>
      <c r="AD375">
        <f>AC375-AE375</f>
        <v>1</v>
      </c>
    </row>
    <row r="376">
      <c r="AB376" t="str">
        <v>Case HD externo</v>
      </c>
      <c r="AC376">
        <v>1</v>
      </c>
      <c r="AD376">
        <f>AC376-AE376</f>
        <v>1</v>
      </c>
    </row>
    <row r="377">
      <c r="AB377" t="str">
        <v>Cabo hdmi 3m multilaser</v>
      </c>
      <c r="AC377">
        <v>1</v>
      </c>
      <c r="AD377">
        <f>AC377-AE377</f>
        <v>1</v>
      </c>
    </row>
    <row r="378">
      <c r="AB378" t="str">
        <v>Venda Celular</v>
      </c>
      <c r="AC378">
        <v>99</v>
      </c>
      <c r="AD378">
        <f>AC378-AE378</f>
        <v>99</v>
      </c>
    </row>
    <row r="379">
      <c r="AB379" t="str">
        <v>Cabo RCA para RCA</v>
      </c>
      <c r="AC379">
        <v>1</v>
      </c>
      <c r="AD379">
        <f>AC379-AE379</f>
        <v>1</v>
      </c>
    </row>
    <row r="380">
      <c r="AB380" t="str">
        <v>Bolinhas hidrogel</v>
      </c>
      <c r="AC380">
        <v>12</v>
      </c>
      <c r="AD380">
        <f>AC380-AE380</f>
        <v>12</v>
      </c>
    </row>
    <row r="381">
      <c r="AB381" t="str">
        <v>Pistola de bolhas de sabao</v>
      </c>
      <c r="AC381">
        <v>1</v>
      </c>
      <c r="AD381">
        <f>AC381-AE381</f>
        <v>1</v>
      </c>
    </row>
    <row r="382">
      <c r="AB382" t="str">
        <v xml:space="preserve">Cabo displayport </v>
      </c>
      <c r="AC382">
        <v>2</v>
      </c>
      <c r="AD382">
        <f>AC382-AE382</f>
        <v>2</v>
      </c>
    </row>
    <row r="383">
      <c r="AB383" t="str">
        <v>Extensao 12 portas</v>
      </c>
      <c r="AC383">
        <v>1</v>
      </c>
      <c r="AD383">
        <f>AC383-AE383</f>
        <v>1</v>
      </c>
    </row>
    <row r="384">
      <c r="AB384" t="str">
        <v>Fone de ouvido m10</v>
      </c>
      <c r="AC384">
        <v>2</v>
      </c>
      <c r="AD384">
        <f>AC384-AE384</f>
        <v>2</v>
      </c>
    </row>
    <row r="385">
      <c r="AB385" t="str">
        <v>Case HD simples</v>
      </c>
      <c r="AC385">
        <v>1</v>
      </c>
      <c r="AD385">
        <f>AC385-AE385</f>
        <v>1</v>
      </c>
    </row>
    <row r="386">
      <c r="AB386" t="str">
        <v>pilha R6 AAA</v>
      </c>
      <c r="AC386">
        <v>1</v>
      </c>
      <c r="AD386">
        <f>AC386-AE386</f>
        <v>1</v>
      </c>
    </row>
    <row r="387">
      <c r="AB387" t="str">
        <v>Pilha Alcalina flex AAA</v>
      </c>
      <c r="AC387">
        <v>1</v>
      </c>
      <c r="AD387">
        <f>AC387-AE387</f>
        <v>1</v>
      </c>
    </row>
    <row r="388">
      <c r="AB388" t="str">
        <v>Powerbank 20k gold</v>
      </c>
      <c r="AC388">
        <v>1</v>
      </c>
      <c r="AD388">
        <f>AC388-AE388</f>
        <v>1</v>
      </c>
    </row>
    <row r="389">
      <c r="AB389" t="str">
        <v>Bala Café</v>
      </c>
      <c r="AC389">
        <v>104</v>
      </c>
      <c r="AD389">
        <f>AC389-AE389</f>
        <v>104</v>
      </c>
    </row>
    <row r="390">
      <c r="AB390" t="str">
        <v>Capa de chuva</v>
      </c>
      <c r="AC390">
        <v>2</v>
      </c>
      <c r="AD390">
        <f>AC390-AE390</f>
        <v>2</v>
      </c>
    </row>
    <row r="391">
      <c r="AB391" t="str">
        <v>Capa de chuva</v>
      </c>
      <c r="AC391">
        <v>1</v>
      </c>
      <c r="AD391">
        <f>AC391-AE391</f>
        <v>1</v>
      </c>
    </row>
    <row r="392">
      <c r="AB392" t="str">
        <v>luvinhas dedo N</v>
      </c>
      <c r="AC392">
        <v>80</v>
      </c>
      <c r="AD392">
        <f>AC392-AE392</f>
        <v>80</v>
      </c>
    </row>
    <row r="393">
      <c r="AB393" t="str">
        <v>pisca pisca planta</v>
      </c>
      <c r="AC393">
        <v>1</v>
      </c>
      <c r="AD393">
        <f>AC393-AE393</f>
        <v>1</v>
      </c>
    </row>
    <row r="394">
      <c r="AB394" t="str">
        <v>Arvore de natal pisca pisca 20cm</v>
      </c>
      <c r="AC394">
        <v>2</v>
      </c>
      <c r="AD394">
        <f>AC394-AE394</f>
        <v>2</v>
      </c>
    </row>
    <row r="395">
      <c r="AB395" t="str">
        <v>Curtina pisca pisca</v>
      </c>
      <c r="AC395">
        <v>1</v>
      </c>
      <c r="AD395">
        <f>AC395-AE395</f>
        <v>1</v>
      </c>
    </row>
    <row r="396">
      <c r="AB396" t="str">
        <v>Estençao 5m</v>
      </c>
      <c r="AC396">
        <v>1</v>
      </c>
      <c r="AD396">
        <f>AC396-AE396</f>
        <v>1</v>
      </c>
    </row>
    <row r="397">
      <c r="AB397" t="str">
        <v>Pisca pisca vermelho 100 leds</v>
      </c>
      <c r="AC397">
        <v>1</v>
      </c>
      <c r="AD397">
        <f>AC397-AE397</f>
        <v>1</v>
      </c>
    </row>
    <row r="398">
      <c r="AB398" t="str">
        <v>Pisca pisca arroz 100 leds</v>
      </c>
      <c r="AC398">
        <v>1</v>
      </c>
      <c r="AD398">
        <f>AC398-AE398</f>
        <v>1</v>
      </c>
    </row>
    <row r="399">
      <c r="AB399" t="str">
        <v>Enfeite de natal verde</v>
      </c>
      <c r="AC399">
        <v>3</v>
      </c>
      <c r="AD399">
        <f>AC399-AE399</f>
        <v>3</v>
      </c>
    </row>
    <row r="400">
      <c r="AB400" t="str">
        <v>Caixa de som reddragon pc</v>
      </c>
      <c r="AC400">
        <v>1</v>
      </c>
      <c r="AD400">
        <f>AC400-AE400</f>
        <v>1</v>
      </c>
    </row>
    <row r="401">
      <c r="AB401" t="str">
        <v xml:space="preserve">HD 500 </v>
      </c>
      <c r="AC401">
        <v>1</v>
      </c>
      <c r="AD401">
        <f>AC401-AE401</f>
        <v>1</v>
      </c>
    </row>
    <row r="402">
      <c r="AB402" t="str">
        <v>Projetor hd mn-29990</v>
      </c>
      <c r="AC402">
        <v>1</v>
      </c>
      <c r="AD402">
        <f>AC402-AE402</f>
        <v>1</v>
      </c>
    </row>
    <row r="403">
      <c r="AB403" t="str">
        <v>SSD 120gb DF</v>
      </c>
      <c r="AC403">
        <v>2</v>
      </c>
      <c r="AD403">
        <f>AC403-AE403</f>
        <v>2</v>
      </c>
    </row>
    <row r="404">
      <c r="AB404" t="str">
        <v>Pendrive 16gb AL-U-16</v>
      </c>
      <c r="AC404">
        <v>4</v>
      </c>
      <c r="AD404">
        <f>AC404-AE404</f>
        <v>4</v>
      </c>
    </row>
    <row r="405">
      <c r="AB405" t="str">
        <v xml:space="preserve">Carregador tipo c 67 w </v>
      </c>
      <c r="AC405">
        <v>1</v>
      </c>
      <c r="AD405">
        <f>AC405-AE405</f>
        <v>1</v>
      </c>
    </row>
    <row r="406">
      <c r="AB406" t="str">
        <v>Carregador tipo c 4.1 LE-497</v>
      </c>
      <c r="AC406">
        <v>1</v>
      </c>
      <c r="AD406">
        <f>AC406-AE406</f>
        <v>1</v>
      </c>
    </row>
    <row r="407">
      <c r="AB407" t="str">
        <v>T 3 Pontas</v>
      </c>
      <c r="AC407">
        <v>3</v>
      </c>
      <c r="AD407">
        <f>AC407-AE407</f>
        <v>3</v>
      </c>
    </row>
    <row r="408">
      <c r="AB408" t="str">
        <v>Pendrive 64gb AL-U-16</v>
      </c>
      <c r="AC408">
        <v>1</v>
      </c>
      <c r="AD408">
        <f>AC408-AE408</f>
        <v>1</v>
      </c>
    </row>
    <row r="409">
      <c r="AB409" t="str">
        <v xml:space="preserve">Caixinha de som d3142 </v>
      </c>
      <c r="AC409">
        <v>1</v>
      </c>
      <c r="AD409">
        <f>AC409-AE409</f>
        <v>1</v>
      </c>
    </row>
    <row r="410">
      <c r="AB410" t="str">
        <v>kit mouse e teclado sem fio k4</v>
      </c>
      <c r="AC410">
        <v>1</v>
      </c>
      <c r="AD410">
        <f>AC410-AE410</f>
        <v>1</v>
      </c>
    </row>
    <row r="411">
      <c r="AB411" t="str">
        <v>cabo de dados v8 kapbom kap 1mV8</v>
      </c>
      <c r="AC411">
        <v>3</v>
      </c>
      <c r="AD411">
        <f>AC411-AE411</f>
        <v>3</v>
      </c>
    </row>
    <row r="412">
      <c r="AB412" t="str">
        <v>cabo de dados Tc kapbom kap 1mTC</v>
      </c>
      <c r="AC412">
        <v>2</v>
      </c>
      <c r="AD412">
        <f>AC412-AE412</f>
        <v>2</v>
      </c>
    </row>
    <row r="413">
      <c r="AB413" t="str">
        <v>Leitor de cartao de memoria DKQ02</v>
      </c>
      <c r="AC413">
        <v>1</v>
      </c>
      <c r="AD413">
        <f>AC413-AE413</f>
        <v>1</v>
      </c>
    </row>
    <row r="414">
      <c r="AB414" t="str">
        <v>Leitor de cartao de memoria UF0013</v>
      </c>
      <c r="AC414">
        <v>2</v>
      </c>
      <c r="AD414">
        <f>AC414-AE414</f>
        <v>2</v>
      </c>
    </row>
    <row r="415">
      <c r="AB415" t="str">
        <v>PILHA SULYC AAA</v>
      </c>
      <c r="AC415">
        <v>1</v>
      </c>
      <c r="AD415">
        <f>AC415-AE415</f>
        <v>1</v>
      </c>
    </row>
    <row r="416">
      <c r="AB416" t="str">
        <v>PILHA FLEX AAA</v>
      </c>
      <c r="AC416">
        <v>1</v>
      </c>
      <c r="AD416">
        <f>AC416-AE416</f>
        <v>1</v>
      </c>
    </row>
    <row r="417">
      <c r="AB417" t="str">
        <v>Mouse com fio IN-20055</v>
      </c>
      <c r="AC417">
        <v>1</v>
      </c>
      <c r="AD417">
        <f>AC417-AE417</f>
        <v>1</v>
      </c>
    </row>
    <row r="418">
      <c r="AB418" t="str">
        <v>Caixinha de som AL-1115</v>
      </c>
      <c r="AC418">
        <v>1</v>
      </c>
      <c r="AD418">
        <f>AC418-AE418</f>
        <v>1</v>
      </c>
    </row>
    <row r="419">
      <c r="AB419" t="str">
        <v>adaptador bluetooth</v>
      </c>
      <c r="AC419">
        <v>2</v>
      </c>
      <c r="AD419">
        <f>AC419-AE419</f>
        <v>2</v>
      </c>
    </row>
    <row r="420">
      <c r="AB420" t="str">
        <v>Arminha de gel mp7</v>
      </c>
      <c r="AC420">
        <v>1</v>
      </c>
      <c r="AD420">
        <f>AC420-AE420</f>
        <v>1</v>
      </c>
    </row>
    <row r="421">
      <c r="AB421" t="str">
        <v>Cabo auxiliar p2 LE-804</v>
      </c>
      <c r="AC421">
        <v>2</v>
      </c>
      <c r="AD421">
        <f>AC421-AE421</f>
        <v>2</v>
      </c>
    </row>
    <row r="422">
      <c r="AB422" t="str">
        <v>Cabo auxiliar p2 H'MASTON</v>
      </c>
      <c r="AC422">
        <v>1</v>
      </c>
      <c r="AD422">
        <f>AC422-AE422</f>
        <v>1</v>
      </c>
    </row>
    <row r="423">
      <c r="AB423" t="str">
        <v>Fonte 12v</v>
      </c>
      <c r="AC423">
        <v>1</v>
      </c>
      <c r="AD423">
        <f>AC423-AE423</f>
        <v>1</v>
      </c>
    </row>
    <row r="424">
      <c r="AB424" t="str">
        <v>Mouse gamer 01</v>
      </c>
      <c r="AC424">
        <v>1</v>
      </c>
      <c r="AD424">
        <f>AC424-AE424</f>
        <v>1</v>
      </c>
    </row>
    <row r="425">
      <c r="AB425" t="str">
        <v xml:space="preserve">Controle wireless gamepad alto-4w </v>
      </c>
      <c r="AC425">
        <v>1</v>
      </c>
      <c r="AD425">
        <f>AC425-AE425</f>
        <v>1</v>
      </c>
    </row>
    <row r="426">
      <c r="AB426" t="str">
        <v>Hub usb 2</v>
      </c>
      <c r="AC426">
        <v>1</v>
      </c>
      <c r="AD426">
        <f>AC426-AE426</f>
        <v>1</v>
      </c>
    </row>
    <row r="427">
      <c r="AB427" t="str">
        <v>Mouse com fio exbom MD-9</v>
      </c>
      <c r="AC427">
        <v>1</v>
      </c>
      <c r="AD427">
        <f>AC427-AE427</f>
        <v>1</v>
      </c>
    </row>
    <row r="428">
      <c r="AB428" t="str">
        <v>Fonte notebook grasep</v>
      </c>
      <c r="AC428">
        <v>4</v>
      </c>
      <c r="AD428">
        <f>AC428-AE428</f>
        <v>4</v>
      </c>
    </row>
    <row r="429">
      <c r="AB429" t="str">
        <v>Escova magica</v>
      </c>
      <c r="AC429">
        <v>2</v>
      </c>
      <c r="AD429">
        <f>AC429-AE429</f>
        <v>2</v>
      </c>
    </row>
    <row r="430">
      <c r="AB430" t="str">
        <v>caixa de som kts-1576</v>
      </c>
      <c r="AC430">
        <v>1</v>
      </c>
      <c r="AD430">
        <f>AC430-AE430</f>
        <v>1</v>
      </c>
    </row>
    <row r="431">
      <c r="AB431" t="str">
        <v xml:space="preserve">lamapada 40w </v>
      </c>
      <c r="AC431">
        <v>1</v>
      </c>
      <c r="AD431">
        <f>AC431-AE431</f>
        <v>1</v>
      </c>
    </row>
    <row r="432">
      <c r="AB432" t="str">
        <v>Fone de ouvido gamr q0008</v>
      </c>
      <c r="AC432">
        <v>1</v>
      </c>
      <c r="AD432">
        <f>AC432-AE432</f>
        <v>1</v>
      </c>
    </row>
    <row r="433">
      <c r="AB433" t="str">
        <v>Memoria</v>
      </c>
      <c r="AD433">
        <f>AC433-AE433</f>
        <v>0</v>
      </c>
    </row>
    <row r="434">
      <c r="AB434" t="str">
        <v>Fonte pc 200w</v>
      </c>
      <c r="AC434">
        <v>1</v>
      </c>
      <c r="AD434">
        <f>AC434-AE434</f>
        <v>1</v>
      </c>
    </row>
    <row r="435">
      <c r="AB435" t="str">
        <v>filtro de linha 7</v>
      </c>
      <c r="AC435">
        <v>1</v>
      </c>
      <c r="AD435">
        <f>AC435-AE435</f>
        <v>1</v>
      </c>
    </row>
    <row r="436">
      <c r="AB436" t="str">
        <v>Caddy</v>
      </c>
      <c r="AC436">
        <v>1</v>
      </c>
      <c r="AD436">
        <f>AC436-AE436</f>
        <v>1</v>
      </c>
    </row>
    <row r="437">
      <c r="AB437" t="str">
        <v>Pendrive 8gb</v>
      </c>
      <c r="AC437">
        <v>1</v>
      </c>
      <c r="AD437">
        <f>AC437-AE437</f>
        <v>1</v>
      </c>
    </row>
    <row r="438">
      <c r="AB438" t="str">
        <v>Carregador tipo C LE-484</v>
      </c>
      <c r="AC438">
        <v>5</v>
      </c>
      <c r="AD438">
        <f>AC438-AE438</f>
        <v>5</v>
      </c>
    </row>
    <row r="439">
      <c r="AB439" t="str">
        <v>Suporte de Tv Simples</v>
      </c>
      <c r="AC439">
        <v>1</v>
      </c>
      <c r="AD439">
        <f>AC439-AE439</f>
        <v>1</v>
      </c>
    </row>
    <row r="440">
      <c r="AB440" t="str">
        <v>Powerbank 10000 BTE-084</v>
      </c>
      <c r="AC440">
        <v>1</v>
      </c>
      <c r="AD440">
        <f>AC440-AE440</f>
        <v>1</v>
      </c>
    </row>
    <row r="441">
      <c r="AB441" t="str">
        <v>Caixa de som Grasep D-S4145</v>
      </c>
      <c r="AC441">
        <v>1</v>
      </c>
      <c r="AD441">
        <f>AC441-AE441</f>
        <v>1</v>
      </c>
    </row>
    <row r="442">
      <c r="AB442" t="str">
        <v>Pendrive lenovo 16gb</v>
      </c>
      <c r="AC442">
        <v>1</v>
      </c>
      <c r="AD442">
        <f>AC442-AE442</f>
        <v>1</v>
      </c>
    </row>
    <row r="443">
      <c r="AB443" t="str">
        <v xml:space="preserve">Canivete multifuncional </v>
      </c>
      <c r="AC443">
        <v>1</v>
      </c>
      <c r="AD443">
        <f>AC443-AE443</f>
        <v>1</v>
      </c>
    </row>
    <row r="444">
      <c r="AB444" t="str">
        <v>adaptador wifi 6</v>
      </c>
      <c r="AC444">
        <v>1</v>
      </c>
      <c r="AD444">
        <f>AC444-AE444</f>
        <v>1</v>
      </c>
    </row>
    <row r="445">
      <c r="AB445" t="str">
        <v>Aspirador 95000pa</v>
      </c>
      <c r="AC445">
        <v>1</v>
      </c>
      <c r="AD445">
        <f>AC445-AE445</f>
        <v>1</v>
      </c>
    </row>
    <row r="446">
      <c r="AB446" t="str">
        <v>SSD  2.5 SSD 128GB PC</v>
      </c>
      <c r="AC446">
        <v>2</v>
      </c>
      <c r="AD446">
        <f>AC446-AE446</f>
        <v>2</v>
      </c>
    </row>
    <row r="447">
      <c r="AB447" t="str">
        <v>Camera ip BM-IP170</v>
      </c>
      <c r="AC447">
        <v>1</v>
      </c>
      <c r="AD447">
        <f>AC447-AE447</f>
        <v>1</v>
      </c>
    </row>
    <row r="448">
      <c r="AB448" t="str">
        <v>Tv box 5g</v>
      </c>
      <c r="AC448">
        <v>1</v>
      </c>
      <c r="AD448">
        <f>AC448-AE448</f>
        <v>1</v>
      </c>
    </row>
    <row r="449">
      <c r="AB449" t="str">
        <v>Triturador de alimentos manual grande</v>
      </c>
      <c r="AC449">
        <v>1</v>
      </c>
      <c r="AD449">
        <f>AC449-AE449</f>
        <v>1</v>
      </c>
    </row>
    <row r="450">
      <c r="AB450" t="str">
        <v>pendrive 16gb pequena</v>
      </c>
      <c r="AC450">
        <v>1</v>
      </c>
      <c r="AD450">
        <f>AC450-AE450</f>
        <v>1</v>
      </c>
    </row>
    <row r="451">
      <c r="AB451" t="str">
        <v>cadeado medio</v>
      </c>
      <c r="AC451">
        <v>1</v>
      </c>
      <c r="AD451">
        <f>AC451-AE451</f>
        <v>1</v>
      </c>
    </row>
    <row r="452">
      <c r="AB452" t="str">
        <v>mouse b-max</v>
      </c>
      <c r="AC452">
        <v>1</v>
      </c>
      <c r="AD452">
        <f>AC452-AE452</f>
        <v>1</v>
      </c>
    </row>
    <row r="453">
      <c r="AB453" t="str">
        <v>Fire TV Stick</v>
      </c>
      <c r="AC453">
        <v>1</v>
      </c>
      <c r="AD453">
        <f>AC453-AE453</f>
        <v>1</v>
      </c>
    </row>
    <row r="454">
      <c r="AB454" t="str">
        <v xml:space="preserve">Suporte veicular </v>
      </c>
      <c r="AC454">
        <v>1</v>
      </c>
      <c r="AD454">
        <f>AC454-AE454</f>
        <v>1</v>
      </c>
    </row>
    <row r="455">
      <c r="AB455" t="str">
        <v>Climatizador Bommxax Pro</v>
      </c>
      <c r="AC455">
        <v>1</v>
      </c>
      <c r="AD455">
        <f>AC455-AE455</f>
        <v>1</v>
      </c>
    </row>
    <row r="456">
      <c r="AB456" t="str">
        <v>smartwatch s2</v>
      </c>
      <c r="AC456">
        <v>2</v>
      </c>
      <c r="AD456">
        <f>AC456-AE456</f>
        <v>2</v>
      </c>
    </row>
    <row r="457">
      <c r="AB457" t="str">
        <v>boneco Lego</v>
      </c>
      <c r="AC457">
        <v>56</v>
      </c>
      <c r="AD457">
        <f>AC457-AE457</f>
        <v>56</v>
      </c>
    </row>
    <row r="458">
      <c r="AB458" t="str">
        <v>Carregador veicular tipo c LE-535</v>
      </c>
      <c r="AC458">
        <v>1</v>
      </c>
      <c r="AD458">
        <f>AC458-AE458</f>
        <v>1</v>
      </c>
    </row>
    <row r="459">
      <c r="AB459" t="str">
        <v>Controle Rossi quadrado</v>
      </c>
      <c r="AC459">
        <v>1</v>
      </c>
      <c r="AD459">
        <f>AC459-AE459</f>
        <v>1</v>
      </c>
    </row>
    <row r="460">
      <c r="AB460" t="str">
        <v>Cabo iphone hb10-2 Iphone</v>
      </c>
      <c r="AC460">
        <v>2</v>
      </c>
      <c r="AD460">
        <f>AC460-AE460</f>
        <v>2</v>
      </c>
    </row>
    <row r="461">
      <c r="AB461" t="str">
        <v>Cabo iphone hb10-3 tipo c</v>
      </c>
      <c r="AC461">
        <v>2</v>
      </c>
      <c r="AD461">
        <f>AC461-AE461</f>
        <v>2</v>
      </c>
    </row>
    <row r="462">
      <c r="AB462" t="str">
        <v xml:space="preserve">bluetooth USB 5.0 </v>
      </c>
      <c r="AC462">
        <v>1</v>
      </c>
      <c r="AD462">
        <f>AC462-AE462</f>
        <v>1</v>
      </c>
    </row>
    <row r="463">
      <c r="AB463" t="str">
        <v>Carregador lehmox 5.1 LE-82</v>
      </c>
      <c r="AC463">
        <v>2</v>
      </c>
      <c r="AD463">
        <f>AC463-AE463</f>
        <v>2</v>
      </c>
    </row>
    <row r="464">
      <c r="AB464" t="str">
        <v>Cabo h'maston hb01-1</v>
      </c>
      <c r="AC464">
        <v>2</v>
      </c>
      <c r="AD464">
        <f>AC464-AE464</f>
        <v>2</v>
      </c>
    </row>
    <row r="465">
      <c r="AB465" t="str">
        <v>Teclado bright 0014</v>
      </c>
      <c r="AC465">
        <v>1</v>
      </c>
      <c r="AD465">
        <f>AC465-AE465</f>
        <v>1</v>
      </c>
    </row>
    <row r="466">
      <c r="AB466" t="str">
        <v>Adaptador T</v>
      </c>
      <c r="AC466">
        <v>3</v>
      </c>
      <c r="AD466">
        <f>AC466-AE466</f>
        <v>3</v>
      </c>
    </row>
    <row r="467">
      <c r="AB467" t="str">
        <v>Climatizador onistek</v>
      </c>
      <c r="AC467">
        <v>3</v>
      </c>
      <c r="AD467">
        <f>AC467-AE467</f>
        <v>3</v>
      </c>
    </row>
    <row r="468">
      <c r="AB468" t="str">
        <v xml:space="preserve">Taser azul </v>
      </c>
      <c r="AC468">
        <v>1</v>
      </c>
      <c r="AD468">
        <f>AC468-AE468</f>
        <v>1</v>
      </c>
    </row>
    <row r="469">
      <c r="AB469" t="str">
        <v>kit chaves 6024A</v>
      </c>
      <c r="AC469">
        <v>1</v>
      </c>
      <c r="AD469">
        <f>AC469-AE469</f>
        <v>1</v>
      </c>
    </row>
    <row r="470">
      <c r="AB470" t="str">
        <v>Arminha de gel ak47 SY-0135</v>
      </c>
      <c r="AC470">
        <v>1</v>
      </c>
      <c r="AD470">
        <f>AC470-AE470</f>
        <v>1</v>
      </c>
    </row>
    <row r="471">
      <c r="AB471" t="str">
        <v>biscoito mae Grande</v>
      </c>
      <c r="AC471">
        <v>100</v>
      </c>
      <c r="AD471">
        <f>AC471-AE471</f>
        <v>100</v>
      </c>
    </row>
    <row r="472">
      <c r="AB472" t="str">
        <v>biscoito mae Pequeno</v>
      </c>
      <c r="AC472">
        <v>100</v>
      </c>
      <c r="AD472">
        <f>AC472-AE472</f>
        <v>100</v>
      </c>
    </row>
    <row r="473">
      <c r="AB473" t="str">
        <v>Amendoin doce</v>
      </c>
      <c r="AC473">
        <v>100</v>
      </c>
      <c r="AD473">
        <f>AC473-AE473</f>
        <v>100</v>
      </c>
    </row>
    <row r="474">
      <c r="AB474" t="str">
        <v>Unitv</v>
      </c>
      <c r="AC474">
        <v>1</v>
      </c>
      <c r="AD474">
        <f>AC474-AE474</f>
        <v>1</v>
      </c>
    </row>
  </sheetData>
  <autoFilter ref="I2:K10"/>
  <mergeCells count="11">
    <mergeCell ref="A33:B33"/>
    <mergeCell ref="A1:G1"/>
    <mergeCell ref="A15:B15"/>
    <mergeCell ref="A16:B16"/>
    <mergeCell ref="A18:G18"/>
    <mergeCell ref="A32:B32"/>
    <mergeCell ref="S1:U1"/>
    <mergeCell ref="W1:Y1"/>
    <mergeCell ref="W5:X5"/>
    <mergeCell ref="N1:P1"/>
    <mergeCell ref="I1:K1"/>
  </mergeCells>
  <pageMargins left="0.51" right="0.51" top="0.79" bottom="0.79" header="0.31" footer="0.31"/>
  <ignoredErrors>
    <ignoredError numberStoredAsText="1" sqref="A1:AD47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R219"/>
  <sheetViews>
    <sheetView workbookViewId="0" rightToLeft="0"/>
  </sheetViews>
  <sheetData>
    <row r="1">
      <c r="A1" t="str">
        <v>Jogos PS2</v>
      </c>
      <c r="B1" t="str">
        <v>Atual</v>
      </c>
      <c r="C1" t="str">
        <v>qt</v>
      </c>
      <c r="D1" t="str">
        <v>Vendio</v>
      </c>
      <c r="F1" t="str">
        <v>Jogos Xbox</v>
      </c>
      <c r="G1" t="str">
        <v>Atual</v>
      </c>
      <c r="H1" t="str">
        <v>qt</v>
      </c>
      <c r="J1" t="str">
        <v xml:space="preserve">Peliculas Vendidas </v>
      </c>
      <c r="P1" t="str">
        <v xml:space="preserve">Peliculas Disponiveis </v>
      </c>
    </row>
    <row r="2">
      <c r="A2" t="str">
        <v>007 From Russi</v>
      </c>
      <c r="B2">
        <f>C2-D2</f>
        <v>0</v>
      </c>
      <c r="C2">
        <v>1</v>
      </c>
      <c r="D2">
        <v>1</v>
      </c>
      <c r="F2" t="str">
        <v>007 Legends</v>
      </c>
      <c r="G2">
        <v>1</v>
      </c>
      <c r="H2">
        <v>1</v>
      </c>
      <c r="J2" t="str">
        <v>QT</v>
      </c>
      <c r="K2" t="str">
        <v>marca</v>
      </c>
      <c r="L2" t="str">
        <v>Modelo</v>
      </c>
      <c r="M2" t="str">
        <v>Compativel</v>
      </c>
      <c r="O2" t="str">
        <v>marca</v>
      </c>
      <c r="P2" t="str">
        <v>QT</v>
      </c>
      <c r="Q2" t="str">
        <v>Modelo</v>
      </c>
      <c r="R2" t="str">
        <v>Compativel</v>
      </c>
    </row>
    <row r="3">
      <c r="A3" t="str">
        <v>Ace Bombat The Belkan War</v>
      </c>
      <c r="B3">
        <f>C3-D3</f>
        <v>2</v>
      </c>
      <c r="C3">
        <v>3</v>
      </c>
      <c r="D3">
        <v>1</v>
      </c>
      <c r="F3" t="str">
        <v>Ace combat assault horizon</v>
      </c>
      <c r="G3">
        <v>1</v>
      </c>
      <c r="H3">
        <v>1</v>
      </c>
      <c r="J3">
        <v>2</v>
      </c>
      <c r="K3" t="str">
        <v>Iphone</v>
      </c>
      <c r="L3" t="str">
        <v>XS MAX/ 11 PRO MAX</v>
      </c>
      <c r="O3" t="str">
        <v>Iphone</v>
      </c>
      <c r="P3">
        <v>1</v>
      </c>
      <c r="Q3" t="str">
        <v>6G</v>
      </c>
    </row>
    <row r="4">
      <c r="A4" t="str">
        <v>Astro Boy</v>
      </c>
      <c r="B4">
        <f>C4-D4</f>
        <v>4</v>
      </c>
      <c r="C4">
        <v>4</v>
      </c>
      <c r="F4" t="str">
        <v>Anarchy Reigns</v>
      </c>
      <c r="G4">
        <v>1</v>
      </c>
      <c r="H4">
        <v>1</v>
      </c>
      <c r="J4">
        <v>2</v>
      </c>
      <c r="K4" t="str">
        <v>Iphone</v>
      </c>
      <c r="L4" t="str">
        <v>XR / 11</v>
      </c>
      <c r="O4" t="str">
        <v>Iphone</v>
      </c>
      <c r="P4">
        <v>5</v>
      </c>
      <c r="Q4" t="str">
        <v>7 / 8 g</v>
      </c>
    </row>
    <row r="5">
      <c r="A5" t="str">
        <v>Bad Boys miami takedown</v>
      </c>
      <c r="B5">
        <f>C5-D5</f>
        <v>2</v>
      </c>
      <c r="C5">
        <v>2</v>
      </c>
      <c r="F5" t="str">
        <v xml:space="preserve">Arcade </v>
      </c>
      <c r="G5">
        <v>1</v>
      </c>
      <c r="H5">
        <v>1</v>
      </c>
      <c r="J5">
        <v>1</v>
      </c>
      <c r="K5" t="str">
        <v>Iphone</v>
      </c>
      <c r="L5">
        <v>13</v>
      </c>
      <c r="O5" t="str">
        <v>Iphone PRIVACIDADE</v>
      </c>
      <c r="P5">
        <v>1</v>
      </c>
      <c r="Q5" t="str">
        <v>7 / 8 g</v>
      </c>
    </row>
    <row r="6">
      <c r="A6" t="str">
        <v>Barn Yard</v>
      </c>
      <c r="B6">
        <f>C6-D6</f>
        <v>2</v>
      </c>
      <c r="C6">
        <v>2</v>
      </c>
      <c r="F6" t="str">
        <v>Army Of Tiio</v>
      </c>
      <c r="G6">
        <v>1</v>
      </c>
      <c r="H6">
        <v>1</v>
      </c>
      <c r="J6">
        <v>1</v>
      </c>
      <c r="K6" t="str">
        <v>Iphone</v>
      </c>
      <c r="L6" t="str">
        <v>7G / 8G</v>
      </c>
      <c r="O6" t="str">
        <v>Iphone</v>
      </c>
      <c r="P6">
        <v>1</v>
      </c>
      <c r="Q6" t="str">
        <v xml:space="preserve">7 PLUS / 8 PLUS </v>
      </c>
    </row>
    <row r="7">
      <c r="A7" t="str">
        <v>Batmam begins</v>
      </c>
      <c r="B7">
        <f>C7-D7</f>
        <v>1</v>
      </c>
      <c r="C7">
        <v>1</v>
      </c>
      <c r="F7" t="str">
        <v>Batman 3 lego</v>
      </c>
      <c r="G7">
        <v>2</v>
      </c>
      <c r="H7">
        <v>2</v>
      </c>
      <c r="J7">
        <v>1</v>
      </c>
      <c r="K7" t="str">
        <v>Iphone</v>
      </c>
      <c r="L7">
        <v>15</v>
      </c>
      <c r="O7" t="str">
        <v>Iphone PRIVACIDADE</v>
      </c>
      <c r="P7">
        <v>4</v>
      </c>
      <c r="Q7" t="str">
        <v xml:space="preserve">7 PLUS / 8 PLUS </v>
      </c>
    </row>
    <row r="8">
      <c r="A8" t="str">
        <v>Battlefield 2 Modern Combat</v>
      </c>
      <c r="B8">
        <f>C8-D8</f>
        <v>1</v>
      </c>
      <c r="C8">
        <v>1</v>
      </c>
      <c r="F8" t="str">
        <v>Batman Arkham City</v>
      </c>
      <c r="G8">
        <v>1</v>
      </c>
      <c r="H8">
        <v>2</v>
      </c>
      <c r="J8">
        <v>1</v>
      </c>
      <c r="K8" t="str">
        <v>Iphone</v>
      </c>
      <c r="L8">
        <v>12</v>
      </c>
      <c r="O8" t="str">
        <v>Iphone</v>
      </c>
      <c r="P8">
        <v>3</v>
      </c>
      <c r="Q8" t="str">
        <v>X / XS / 11 PRO</v>
      </c>
      <c r="R8" t="str">
        <v>XS - 11 PRO - A01 CORE</v>
      </c>
    </row>
    <row r="9">
      <c r="A9" t="str">
        <v>Beach Volleyball</v>
      </c>
      <c r="B9">
        <f>C9-D9</f>
        <v>2</v>
      </c>
      <c r="C9">
        <v>2</v>
      </c>
      <c r="F9" t="str">
        <v xml:space="preserve">Bayoneta </v>
      </c>
      <c r="G9">
        <v>1</v>
      </c>
      <c r="H9">
        <v>1</v>
      </c>
      <c r="J9">
        <v>1</v>
      </c>
      <c r="K9" t="str">
        <v>Samsung</v>
      </c>
      <c r="L9" t="str">
        <v>A13</v>
      </c>
      <c r="O9" t="str">
        <v>Iphone PRIVACIDADE</v>
      </c>
      <c r="P9">
        <v>1</v>
      </c>
      <c r="Q9" t="str">
        <v>XS / 11</v>
      </c>
    </row>
    <row r="10">
      <c r="A10" t="str">
        <v>Bem 10 Utimate Alien</v>
      </c>
      <c r="B10">
        <f>C10-D10</f>
        <v>3</v>
      </c>
      <c r="C10">
        <v>3</v>
      </c>
      <c r="F10" t="str">
        <v>Bioshock</v>
      </c>
      <c r="G10">
        <v>1</v>
      </c>
      <c r="H10">
        <v>1</v>
      </c>
      <c r="J10">
        <v>1</v>
      </c>
      <c r="K10" t="str">
        <v>Samsung</v>
      </c>
      <c r="L10" t="str">
        <v>13 4G</v>
      </c>
      <c r="O10" t="str">
        <v>Iphone</v>
      </c>
      <c r="P10">
        <v>1</v>
      </c>
      <c r="Q10" t="str">
        <v>XS / 11</v>
      </c>
    </row>
    <row r="11">
      <c r="A11" t="str">
        <v>Bem 10 vilgah attacks</v>
      </c>
      <c r="B11">
        <f>C11-D11</f>
        <v>1</v>
      </c>
      <c r="C11">
        <v>1</v>
      </c>
      <c r="F11" t="str">
        <v>Bioshock 2</v>
      </c>
      <c r="G11">
        <v>1</v>
      </c>
      <c r="H11">
        <v>1</v>
      </c>
      <c r="J11">
        <v>1</v>
      </c>
      <c r="K11" t="str">
        <v>Samsung</v>
      </c>
      <c r="L11" t="str">
        <v>A15</v>
      </c>
      <c r="O11" t="str">
        <v>Iphone</v>
      </c>
      <c r="P11">
        <v>2</v>
      </c>
      <c r="Q11" t="str">
        <v>XS MAX</v>
      </c>
      <c r="R11" t="str">
        <v>POCO F1 / IPHONE XS MAX / IPHONE 11 PRO MAX</v>
      </c>
    </row>
    <row r="12">
      <c r="A12" t="str">
        <v>Biohazard Outbreak File 2</v>
      </c>
      <c r="B12">
        <f>C12-D12</f>
        <v>2</v>
      </c>
      <c r="C12">
        <v>2</v>
      </c>
      <c r="F12" t="str">
        <v>Bioshock Infinite</v>
      </c>
      <c r="G12">
        <v>1</v>
      </c>
      <c r="H12">
        <v>1</v>
      </c>
      <c r="J12">
        <v>1</v>
      </c>
      <c r="K12" t="str">
        <v>Samsung</v>
      </c>
      <c r="L12" t="str">
        <v>A20S</v>
      </c>
      <c r="O12" t="str">
        <v>Iphone</v>
      </c>
      <c r="P12">
        <v>1</v>
      </c>
      <c r="Q12">
        <v>12</v>
      </c>
      <c r="R12" t="str">
        <v>12 PRO / IPHONE 11</v>
      </c>
    </row>
    <row r="13">
      <c r="A13" t="str">
        <v>Black</v>
      </c>
      <c r="B13">
        <f>C13-D13</f>
        <v>1</v>
      </c>
      <c r="C13">
        <v>7</v>
      </c>
      <c r="D13">
        <v>6</v>
      </c>
      <c r="F13" t="str">
        <v>Borderlands 2</v>
      </c>
      <c r="G13">
        <v>2</v>
      </c>
      <c r="H13">
        <v>2</v>
      </c>
      <c r="J13">
        <v>1</v>
      </c>
      <c r="K13" t="str">
        <v>Samsung</v>
      </c>
      <c r="L13" t="str">
        <v>A30S</v>
      </c>
      <c r="O13" t="str">
        <v>Iphone</v>
      </c>
      <c r="P13">
        <v>1</v>
      </c>
      <c r="Q13" t="str">
        <v>12 PRO</v>
      </c>
    </row>
    <row r="14">
      <c r="A14" t="str">
        <v>Blade 2</v>
      </c>
      <c r="B14">
        <f>C14-D14</f>
        <v>1</v>
      </c>
      <c r="C14">
        <v>1</v>
      </c>
      <c r="F14" t="str">
        <v>Bound By Flame</v>
      </c>
      <c r="G14">
        <v>1</v>
      </c>
      <c r="H14">
        <v>1</v>
      </c>
      <c r="J14">
        <v>1</v>
      </c>
      <c r="K14" t="str">
        <v>Samsung</v>
      </c>
      <c r="L14" t="str">
        <v>A32 4G</v>
      </c>
      <c r="O14" t="str">
        <v>Iphone</v>
      </c>
      <c r="P14">
        <v>2</v>
      </c>
      <c r="Q14" t="str">
        <v>12 PRO MAX</v>
      </c>
    </row>
    <row r="15">
      <c r="A15" t="str">
        <v>Bomba Patch</v>
      </c>
      <c r="B15">
        <f>C15-D15</f>
        <v>2</v>
      </c>
      <c r="C15">
        <v>2</v>
      </c>
      <c r="F15" t="str">
        <v>BRAZUKAS 2023</v>
      </c>
      <c r="G15">
        <v>1</v>
      </c>
      <c r="H15">
        <v>1</v>
      </c>
      <c r="J15">
        <v>1</v>
      </c>
      <c r="K15" t="str">
        <v>Samsung</v>
      </c>
      <c r="L15" t="str">
        <v>A24</v>
      </c>
      <c r="O15" t="str">
        <v>Iphone</v>
      </c>
      <c r="P15">
        <v>2</v>
      </c>
      <c r="Q15" t="str">
        <v>13 / 13 PRO</v>
      </c>
      <c r="R15" t="str">
        <v>IPHONE 13 / IPHONE 14 / E 14 PRO</v>
      </c>
    </row>
    <row r="16">
      <c r="A16" t="str">
        <v>Bomba Patch 2024</v>
      </c>
      <c r="B16">
        <f>C16-D16</f>
        <v>0</v>
      </c>
      <c r="C16">
        <v>0</v>
      </c>
      <c r="F16" t="str">
        <v>BRAZUKAS 2025</v>
      </c>
      <c r="G16">
        <v>1</v>
      </c>
      <c r="J16">
        <v>1</v>
      </c>
      <c r="K16" t="str">
        <v>Samsung</v>
      </c>
      <c r="L16" t="str">
        <v>A51</v>
      </c>
      <c r="O16" t="str">
        <v>Iphone</v>
      </c>
      <c r="P16">
        <v>6</v>
      </c>
      <c r="Q16" t="str">
        <v>13 PRO MAX</v>
      </c>
    </row>
    <row r="17">
      <c r="A17" t="str">
        <v xml:space="preserve">Bomba Patch Leonardo </v>
      </c>
      <c r="B17">
        <f>C17-D17</f>
        <v>3</v>
      </c>
      <c r="C17">
        <v>3</v>
      </c>
      <c r="F17" t="str">
        <v>Bulletstorm</v>
      </c>
      <c r="G17">
        <v>1</v>
      </c>
      <c r="J17">
        <v>1</v>
      </c>
      <c r="K17" t="str">
        <v>Samsung</v>
      </c>
      <c r="L17" t="str">
        <v>A53</v>
      </c>
      <c r="O17" t="str">
        <v>Iphone PRIVACIDADE</v>
      </c>
      <c r="P17">
        <v>2</v>
      </c>
      <c r="Q17" t="str">
        <v>13 PRO MAX / 14 PLUS</v>
      </c>
    </row>
    <row r="18">
      <c r="A18" t="str">
        <v>Bomba Patch Mix Itaqui 2024</v>
      </c>
      <c r="B18">
        <f>C18-D18</f>
        <v>2</v>
      </c>
      <c r="C18">
        <v>2</v>
      </c>
      <c r="F18" t="str">
        <v>Cabelas Dangerous Hunter 20</v>
      </c>
      <c r="G18">
        <v>1</v>
      </c>
      <c r="H18">
        <v>1</v>
      </c>
      <c r="J18">
        <v>1</v>
      </c>
      <c r="K18" t="str">
        <v>Samsung</v>
      </c>
      <c r="L18" t="str">
        <v>A50</v>
      </c>
      <c r="O18" t="str">
        <v>Iphone</v>
      </c>
      <c r="P18">
        <v>1</v>
      </c>
      <c r="Q18" t="str">
        <v xml:space="preserve">14 / 14 PRO </v>
      </c>
      <c r="R18" t="str">
        <v>IPHONE 13 PRO / IPHONE 14 / IPHONE 13</v>
      </c>
    </row>
    <row r="19">
      <c r="A19" t="str">
        <v>Bomberman Kart 3</v>
      </c>
      <c r="B19">
        <f>C19-D19</f>
        <v>1</v>
      </c>
      <c r="C19">
        <v>1</v>
      </c>
      <c r="F19" t="str">
        <v>Cabelas Survival</v>
      </c>
      <c r="G19">
        <v>1</v>
      </c>
      <c r="H19">
        <v>1</v>
      </c>
      <c r="J19">
        <v>1</v>
      </c>
      <c r="K19" t="str">
        <v>Samsung</v>
      </c>
      <c r="L19" t="str">
        <v>A70</v>
      </c>
      <c r="O19" t="str">
        <v>Iphone PRIVACIDADE</v>
      </c>
      <c r="P19">
        <v>1</v>
      </c>
      <c r="Q19" t="str">
        <v xml:space="preserve">14 / 14 PRO </v>
      </c>
      <c r="R19" t="str">
        <v>IPHONE 13 PRO / IPHONE 14 / IPHONE 13</v>
      </c>
    </row>
    <row r="20">
      <c r="A20" t="str">
        <v>Bomberman Land 3</v>
      </c>
      <c r="B20">
        <f>C20-D20</f>
        <v>2</v>
      </c>
      <c r="C20">
        <v>2</v>
      </c>
      <c r="F20" t="str">
        <v>Calela African</v>
      </c>
      <c r="G20">
        <v>1</v>
      </c>
      <c r="H20">
        <v>1</v>
      </c>
      <c r="J20">
        <v>1</v>
      </c>
      <c r="K20" t="str">
        <v>Samsung</v>
      </c>
      <c r="L20" t="str">
        <v>S24 FE</v>
      </c>
      <c r="O20" t="str">
        <v>Iphone PRIVACIDADE</v>
      </c>
      <c r="P20">
        <v>1</v>
      </c>
      <c r="Q20" t="str">
        <v>14 PRO MAX</v>
      </c>
      <c r="R20" t="str">
        <v>IPHONE 14 PRO MAX - IPHONE 13 PRO MAX - IPHONE 15 PRO MAX</v>
      </c>
    </row>
    <row r="21">
      <c r="A21" t="str">
        <v>Bully</v>
      </c>
      <c r="B21">
        <f>C21-D21</f>
        <v>0</v>
      </c>
      <c r="C21">
        <v>4</v>
      </c>
      <c r="D21">
        <v>4</v>
      </c>
      <c r="F21" t="str">
        <v>call of duty black ops</v>
      </c>
      <c r="G21">
        <v>1</v>
      </c>
      <c r="H21">
        <v>1</v>
      </c>
      <c r="J21">
        <v>1</v>
      </c>
      <c r="K21" t="str">
        <v>Motorola</v>
      </c>
      <c r="L21" t="str">
        <v>G30</v>
      </c>
      <c r="O21" t="str">
        <v>Iphone</v>
      </c>
      <c r="P21">
        <v>3</v>
      </c>
      <c r="Q21" t="str">
        <v>14 PRO MAX</v>
      </c>
      <c r="R21" t="str">
        <v>IPHONE 14 PRO MAX - IPHONE 13 PRO MAX - IPHONE 15 PRO MAX</v>
      </c>
    </row>
    <row r="22">
      <c r="A22" t="str">
        <v>Burnout 3</v>
      </c>
      <c r="B22">
        <f>C22-D22</f>
        <v>1</v>
      </c>
      <c r="C22">
        <v>5</v>
      </c>
      <c r="D22">
        <v>4</v>
      </c>
      <c r="F22" t="str">
        <v>Capcom Digital Collection</v>
      </c>
      <c r="G22">
        <v>1</v>
      </c>
      <c r="J22">
        <v>1</v>
      </c>
      <c r="K22" t="str">
        <v>Motorola</v>
      </c>
      <c r="L22" t="str">
        <v>G73</v>
      </c>
      <c r="O22" t="str">
        <v>Iphone</v>
      </c>
      <c r="P22">
        <v>5</v>
      </c>
      <c r="Q22">
        <v>15</v>
      </c>
      <c r="R22" t="str">
        <v>IPHONE 15 - IPHONE 15 PRO</v>
      </c>
    </row>
    <row r="23">
      <c r="A23" t="str">
        <v>Call Of Duty Word At War</v>
      </c>
      <c r="B23">
        <f>C23-D23</f>
        <v>1</v>
      </c>
      <c r="C23">
        <v>3</v>
      </c>
      <c r="D23">
        <v>2</v>
      </c>
      <c r="F23" t="str">
        <v>Captain America Super Soldier</v>
      </c>
      <c r="G23">
        <v>1</v>
      </c>
      <c r="H23">
        <v>1</v>
      </c>
      <c r="J23">
        <v>1</v>
      </c>
      <c r="K23" t="str">
        <v>Motorola</v>
      </c>
      <c r="L23" t="str">
        <v>G54</v>
      </c>
      <c r="O23" t="str">
        <v>Iphone</v>
      </c>
      <c r="P23">
        <v>1</v>
      </c>
      <c r="Q23" t="str">
        <v>15 PLUS</v>
      </c>
      <c r="R23" t="str">
        <v>IPHONE 14 PRO MAX - IPHONE 13 PRO MAX - IPHONE 15 PRO MAX</v>
      </c>
    </row>
    <row r="24">
      <c r="A24" t="str">
        <v>Cars</v>
      </c>
      <c r="B24">
        <f>C24-D24</f>
        <v>5</v>
      </c>
      <c r="C24">
        <v>5</v>
      </c>
      <c r="F24" t="str">
        <v>Clash Of The Titans</v>
      </c>
      <c r="G24">
        <v>1</v>
      </c>
      <c r="H24">
        <v>1</v>
      </c>
      <c r="J24">
        <v>1</v>
      </c>
      <c r="K24" t="str">
        <v>Motorola</v>
      </c>
      <c r="L24" t="str">
        <v>M32</v>
      </c>
      <c r="O24" t="str">
        <v>Sansung</v>
      </c>
      <c r="P24">
        <v>2</v>
      </c>
      <c r="Q24" t="str">
        <v>j5 prime</v>
      </c>
    </row>
    <row r="25">
      <c r="A25" t="str">
        <v>Castevania Curse Of Dark</v>
      </c>
      <c r="B25">
        <f>C25-D25</f>
        <v>2</v>
      </c>
      <c r="C25">
        <v>3</v>
      </c>
      <c r="D25">
        <v>1</v>
      </c>
      <c r="F25" t="str">
        <v>Crysis 2</v>
      </c>
      <c r="G25">
        <v>1</v>
      </c>
      <c r="H25">
        <v>1</v>
      </c>
      <c r="J25">
        <v>1</v>
      </c>
      <c r="K25" t="str">
        <v>Xaiome</v>
      </c>
      <c r="L25" t="str">
        <v>XM 9 SE</v>
      </c>
      <c r="O25" t="str">
        <v>Sansung</v>
      </c>
      <c r="P25">
        <v>2</v>
      </c>
      <c r="Q25" t="str">
        <v>A01</v>
      </c>
      <c r="R25" t="str">
        <v>XIAOMI MI9 SE / MI PLAY</v>
      </c>
    </row>
    <row r="26">
      <c r="A26" t="str">
        <v>Chicken Little</v>
      </c>
      <c r="B26">
        <f>C26-D26</f>
        <v>3</v>
      </c>
      <c r="C26">
        <v>3</v>
      </c>
      <c r="F26" t="str">
        <v>Dance Dance Revolution</v>
      </c>
      <c r="G26">
        <v>2</v>
      </c>
      <c r="H26">
        <v>1</v>
      </c>
      <c r="J26">
        <v>1</v>
      </c>
      <c r="K26" t="str">
        <v>Xaiome</v>
      </c>
      <c r="L26" t="str">
        <v>MI 9T</v>
      </c>
      <c r="O26" t="str">
        <v>Sansung</v>
      </c>
      <c r="P26">
        <v>6</v>
      </c>
      <c r="Q26" t="str">
        <v>A15</v>
      </c>
      <c r="R26" t="str">
        <v>A24 - M34 - A25</v>
      </c>
    </row>
    <row r="27">
      <c r="A27" t="str">
        <v>Conflict Global Terror</v>
      </c>
      <c r="B27">
        <f>C27-D27</f>
        <v>1</v>
      </c>
      <c r="C27">
        <v>1</v>
      </c>
      <c r="F27" t="str">
        <v xml:space="preserve">Darkvoid </v>
      </c>
      <c r="G27">
        <v>1</v>
      </c>
      <c r="H27">
        <v>1</v>
      </c>
      <c r="J27">
        <v>1</v>
      </c>
      <c r="K27" t="str">
        <v>Xaiome</v>
      </c>
      <c r="L27" t="str">
        <v>PC X5 PRO</v>
      </c>
      <c r="O27" t="str">
        <v>Sansung</v>
      </c>
      <c r="P27">
        <v>1</v>
      </c>
      <c r="Q27" t="str">
        <v>A21 / A 21S</v>
      </c>
      <c r="R27" t="str">
        <v>A21S - MOTO G52 - POCO M3 PRO - MOTO G41</v>
      </c>
    </row>
    <row r="28">
      <c r="A28" t="str">
        <v>crash action pack</v>
      </c>
      <c r="B28">
        <f>C28-D28</f>
        <v>0</v>
      </c>
      <c r="C28">
        <v>0</v>
      </c>
      <c r="F28" t="str">
        <v>Dead Islaand Riptide</v>
      </c>
      <c r="G28">
        <v>1</v>
      </c>
      <c r="H28">
        <v>1</v>
      </c>
      <c r="J28">
        <v>1</v>
      </c>
      <c r="K28" t="str">
        <v>Xaiome</v>
      </c>
      <c r="L28" t="str">
        <v>RD 8</v>
      </c>
      <c r="O28" t="str">
        <v>Sansung</v>
      </c>
      <c r="P28">
        <v>2</v>
      </c>
      <c r="Q28" t="str">
        <v>A22 5G</v>
      </c>
      <c r="R28" t="str">
        <v>MOTO G50 / MOTO G30 / SAMSUN A12 / SAMSUNG M12 / SAMSUNG A02S</v>
      </c>
    </row>
    <row r="29">
      <c r="A29" t="str">
        <v>Dark Watch</v>
      </c>
      <c r="B29">
        <f>C29-D29</f>
        <v>0</v>
      </c>
      <c r="C29">
        <v>2</v>
      </c>
      <c r="D29">
        <v>2</v>
      </c>
      <c r="F29" t="str">
        <v>Deadpol</v>
      </c>
      <c r="G29">
        <v>1</v>
      </c>
      <c r="H29">
        <v>1</v>
      </c>
      <c r="O29" t="str">
        <v>Sansung</v>
      </c>
      <c r="P29">
        <v>1</v>
      </c>
      <c r="Q29" t="str">
        <v>A24</v>
      </c>
      <c r="R29" t="str">
        <v>SAMSUNG / M34 4G / M21S / M31</v>
      </c>
    </row>
    <row r="30">
      <c r="A30" t="str">
        <v>Def Jam Fight for ny</v>
      </c>
      <c r="B30">
        <f>C30-D30</f>
        <v>1</v>
      </c>
      <c r="C30">
        <v>1</v>
      </c>
      <c r="F30" t="str">
        <v>Devil May Cry 4</v>
      </c>
      <c r="G30">
        <v>1</v>
      </c>
      <c r="H30">
        <v>1</v>
      </c>
      <c r="O30" t="str">
        <v>Sansung</v>
      </c>
      <c r="P30">
        <v>1</v>
      </c>
      <c r="Q30" t="str">
        <v>A25 5G</v>
      </c>
    </row>
    <row r="31">
      <c r="A31" t="str">
        <v>Digimon Rumble Arena 2</v>
      </c>
      <c r="B31">
        <f>C31-D31</f>
        <v>1</v>
      </c>
      <c r="C31">
        <v>2</v>
      </c>
      <c r="D31">
        <v>1</v>
      </c>
      <c r="F31" t="str">
        <v>Dirt 3</v>
      </c>
      <c r="G31">
        <v>1</v>
      </c>
      <c r="H31">
        <v>1</v>
      </c>
      <c r="O31" t="str">
        <v>Sansung</v>
      </c>
      <c r="P31">
        <v>2</v>
      </c>
      <c r="Q31" t="str">
        <v>A31 / A32</v>
      </c>
      <c r="R31" t="str">
        <v>A20 / A30 /A50 / M31 / G8 PLUS / NOTE 8</v>
      </c>
    </row>
    <row r="32">
      <c r="A32" t="str">
        <v>Donkey Kong Country The Trilogy</v>
      </c>
      <c r="B32">
        <f>C32-D32</f>
        <v>5</v>
      </c>
      <c r="C32">
        <v>7</v>
      </c>
      <c r="D32">
        <v>2</v>
      </c>
      <c r="F32" t="str">
        <v>Disney universe</v>
      </c>
      <c r="G32">
        <v>1</v>
      </c>
      <c r="H32">
        <v>2</v>
      </c>
      <c r="O32" t="str">
        <v>Sansung</v>
      </c>
      <c r="P32">
        <v>1</v>
      </c>
      <c r="Q32" t="str">
        <v>A34</v>
      </c>
      <c r="R32" t="str">
        <v>S22+ / A54 / A24</v>
      </c>
    </row>
    <row r="33">
      <c r="A33" t="str">
        <v>Down Hill Domination</v>
      </c>
      <c r="B33">
        <f>C33-D33</f>
        <v>1</v>
      </c>
      <c r="C33">
        <v>3</v>
      </c>
      <c r="D33">
        <v>2</v>
      </c>
      <c r="F33" t="str">
        <v>Duck Tales</v>
      </c>
      <c r="G33">
        <v>1</v>
      </c>
      <c r="O33" t="str">
        <v>Sansung</v>
      </c>
      <c r="P33">
        <v>2</v>
      </c>
      <c r="Q33" t="str">
        <v>A35 / A35 5G</v>
      </c>
      <c r="R33" t="str">
        <v>A55 - M35 - S23 PLUS - S22 PLUS</v>
      </c>
    </row>
    <row r="34">
      <c r="A34" t="str">
        <v>Drive</v>
      </c>
      <c r="B34">
        <f>C34-D34</f>
        <v>4</v>
      </c>
      <c r="C34">
        <v>5</v>
      </c>
      <c r="D34">
        <v>1</v>
      </c>
      <c r="F34" t="str">
        <v>Dynasty Warriors 8</v>
      </c>
      <c r="G34">
        <v>1</v>
      </c>
      <c r="H34">
        <v>1</v>
      </c>
      <c r="O34" t="str">
        <v>Sansung</v>
      </c>
      <c r="P34">
        <v>2</v>
      </c>
      <c r="Q34" t="str">
        <v>A 71</v>
      </c>
      <c r="R34" t="str">
        <v>A80 - A21 - POCO X3 PRO - MOTO G41 - MOTO G52 - XIAOMI MI 11 LITE - MOTO G62 - REALME 7 PRO - REDMI NOTE 10 S - XIAOMI NOTE 10 - A71</v>
      </c>
    </row>
    <row r="35">
      <c r="A35" t="str">
        <v>E Football 2024</v>
      </c>
      <c r="B35">
        <f>C35-D35</f>
        <v>4</v>
      </c>
      <c r="C35">
        <v>4</v>
      </c>
      <c r="F35" t="str">
        <v>Dynasty Warriors Empire</v>
      </c>
      <c r="G35">
        <v>1</v>
      </c>
      <c r="H35">
        <v>1</v>
      </c>
      <c r="O35" t="str">
        <v>Sansung</v>
      </c>
      <c r="P35">
        <v>1</v>
      </c>
      <c r="Q35" t="str">
        <v>A72</v>
      </c>
      <c r="R35" t="str">
        <v>MI POCO F3 / M51 / MOTO G52 / XIAOMI REDMI NOTE 10 PRO / XIAOMI MI 11i</v>
      </c>
    </row>
    <row r="36">
      <c r="A36" t="str">
        <v>E Football 2024 Wjd</v>
      </c>
      <c r="B36">
        <f>C36-D36</f>
        <v>1</v>
      </c>
      <c r="C36">
        <v>1</v>
      </c>
      <c r="F36" t="str">
        <v>Enemy Front</v>
      </c>
      <c r="G36">
        <v>1</v>
      </c>
      <c r="H36">
        <v>1</v>
      </c>
      <c r="O36" t="str">
        <v>Sansung</v>
      </c>
      <c r="P36">
        <v>1</v>
      </c>
      <c r="Q36" t="str">
        <v>S10 E</v>
      </c>
    </row>
    <row r="37">
      <c r="A37" t="str">
        <v>Evil Dead Regeneration</v>
      </c>
      <c r="B37">
        <f>C37-D37</f>
        <v>1</v>
      </c>
      <c r="C37">
        <v>1</v>
      </c>
      <c r="F37" t="str">
        <v>F3Ar</v>
      </c>
      <c r="G37">
        <v>1</v>
      </c>
      <c r="H37">
        <v>1</v>
      </c>
      <c r="O37" t="str">
        <v>Sansung</v>
      </c>
      <c r="P37">
        <v>2</v>
      </c>
      <c r="Q37" t="str">
        <v>S22</v>
      </c>
      <c r="R37" t="str">
        <v>S21 FE</v>
      </c>
    </row>
    <row r="38">
      <c r="A38" t="str">
        <v>F1 06</v>
      </c>
      <c r="B38">
        <f>C38-D38</f>
        <v>3</v>
      </c>
      <c r="C38">
        <v>3</v>
      </c>
      <c r="F38" t="str">
        <v>Fallout 3</v>
      </c>
      <c r="G38">
        <v>1</v>
      </c>
      <c r="H38">
        <v>1</v>
      </c>
      <c r="O38" t="str">
        <v>Sansung</v>
      </c>
      <c r="P38">
        <v>3</v>
      </c>
      <c r="Q38" t="str">
        <v>S23FE</v>
      </c>
      <c r="R38" t="str">
        <v>S22 PLUS - A54 - S23 PLUS</v>
      </c>
    </row>
    <row r="39">
      <c r="A39" t="str">
        <v>Family Guy Video Game</v>
      </c>
      <c r="B39">
        <f>C39-D39</f>
        <v>1</v>
      </c>
      <c r="C39">
        <v>1</v>
      </c>
      <c r="F39" t="str">
        <v>Guita hero AEROSMIT</v>
      </c>
      <c r="G39">
        <v>1</v>
      </c>
      <c r="H39">
        <v>1</v>
      </c>
      <c r="O39" t="str">
        <v>Sansung</v>
      </c>
      <c r="P39">
        <v>1</v>
      </c>
      <c r="Q39" t="str">
        <v>S23</v>
      </c>
      <c r="R39" t="str">
        <v>S22+</v>
      </c>
    </row>
    <row r="40">
      <c r="A40" t="str">
        <v>Fantastic 4</v>
      </c>
      <c r="B40">
        <f>C40-D40</f>
        <v>2</v>
      </c>
      <c r="C40">
        <v>2</v>
      </c>
      <c r="F40" t="str">
        <v>Guitar hero 3 legends of rock</v>
      </c>
      <c r="G40">
        <v>1</v>
      </c>
      <c r="O40" t="str">
        <v>Motorola</v>
      </c>
      <c r="P40">
        <v>1</v>
      </c>
      <c r="Q40" t="str">
        <v>G5</v>
      </c>
    </row>
    <row r="41">
      <c r="A41" t="str">
        <v>Fifa 2019</v>
      </c>
      <c r="B41">
        <f>C41-D41</f>
        <v>1</v>
      </c>
      <c r="C41">
        <v>1</v>
      </c>
      <c r="F41" t="str">
        <v>Indiana Jones 2 lego</v>
      </c>
      <c r="G41">
        <v>1</v>
      </c>
      <c r="O41" t="str">
        <v>Motorola</v>
      </c>
      <c r="P41">
        <v>1</v>
      </c>
      <c r="Q41" t="str">
        <v>G6 PLUS</v>
      </c>
    </row>
    <row r="42">
      <c r="A42" t="str">
        <v>Final Fantasy X</v>
      </c>
      <c r="B42">
        <f>C42-D42</f>
        <v>0</v>
      </c>
      <c r="C42">
        <v>1</v>
      </c>
      <c r="D42">
        <v>1</v>
      </c>
      <c r="F42" t="str">
        <v>Indiana Jones lego</v>
      </c>
      <c r="G42">
        <v>1</v>
      </c>
      <c r="H42">
        <v>1</v>
      </c>
      <c r="O42" t="str">
        <v>Motorola</v>
      </c>
      <c r="P42">
        <v>1</v>
      </c>
      <c r="Q42" t="str">
        <v>G6</v>
      </c>
    </row>
    <row r="43">
      <c r="A43" t="str">
        <v>Final Fantasy X-2</v>
      </c>
      <c r="B43">
        <f>C43-D43</f>
        <v>0</v>
      </c>
      <c r="C43">
        <v>2</v>
      </c>
      <c r="D43">
        <v>2</v>
      </c>
      <c r="F43" t="str">
        <v>Injustice Gods Amongus</v>
      </c>
      <c r="G43">
        <v>1</v>
      </c>
      <c r="H43">
        <v>1</v>
      </c>
      <c r="O43" t="str">
        <v>Motorola</v>
      </c>
      <c r="P43">
        <v>2</v>
      </c>
      <c r="Q43" t="str">
        <v>G7 PLAY</v>
      </c>
      <c r="R43" t="str">
        <v>G7 / G7 PLAY / G8 PLUS / G8 PLAY / A01</v>
      </c>
    </row>
    <row r="44">
      <c r="A44" t="str">
        <v>Ghost Recon 2</v>
      </c>
      <c r="B44">
        <f>C44-D44</f>
        <v>1</v>
      </c>
      <c r="C44">
        <v>1</v>
      </c>
      <c r="F44" t="str">
        <v>Just Cause 2</v>
      </c>
      <c r="G44">
        <v>1</v>
      </c>
      <c r="H44">
        <v>1</v>
      </c>
      <c r="O44" t="str">
        <v>Motorola</v>
      </c>
      <c r="P44">
        <v>1</v>
      </c>
      <c r="Q44" t="str">
        <v>G5 PLUS</v>
      </c>
      <c r="R44" t="str">
        <v>REDMI NOTE 3</v>
      </c>
    </row>
    <row r="45">
      <c r="A45" t="str">
        <v>God Of War 1</v>
      </c>
      <c r="B45">
        <f>C45-D45</f>
        <v>1</v>
      </c>
      <c r="C45">
        <v>4</v>
      </c>
      <c r="D45">
        <v>3</v>
      </c>
      <c r="F45" t="str">
        <v>Just dance 2015</v>
      </c>
      <c r="G45">
        <v>1</v>
      </c>
      <c r="H45">
        <v>2</v>
      </c>
      <c r="O45" t="str">
        <v>Motorola</v>
      </c>
      <c r="P45">
        <v>2</v>
      </c>
      <c r="Q45" t="str">
        <v>G7 PLUS</v>
      </c>
      <c r="R45" t="str">
        <v>NOTE 7 / A20 / A30 / G7 / G7 PLUS /G8 PLUS / G8 PLAY</v>
      </c>
    </row>
    <row r="46">
      <c r="A46" t="str">
        <v>God Of War 2</v>
      </c>
      <c r="B46">
        <f>C46-D46</f>
        <v>1</v>
      </c>
      <c r="C46">
        <v>5</v>
      </c>
      <c r="D46">
        <v>4</v>
      </c>
      <c r="F46" t="str">
        <v>just dance 2019</v>
      </c>
      <c r="G46">
        <v>1</v>
      </c>
      <c r="H46">
        <v>2</v>
      </c>
      <c r="O46" t="str">
        <v>Motorola</v>
      </c>
      <c r="P46">
        <v>3</v>
      </c>
      <c r="Q46" t="str">
        <v>E5 / G6 PLAY</v>
      </c>
      <c r="R46" t="str">
        <v>MOTO G6 PLAY</v>
      </c>
    </row>
    <row r="47">
      <c r="A47" t="str">
        <v>GTA 5</v>
      </c>
      <c r="B47">
        <f>C47-D47</f>
        <v>0</v>
      </c>
      <c r="C47">
        <v>1</v>
      </c>
      <c r="D47">
        <v>1</v>
      </c>
      <c r="F47" t="str">
        <v>Khights Contract</v>
      </c>
      <c r="G47">
        <v>1</v>
      </c>
      <c r="H47">
        <v>1</v>
      </c>
      <c r="O47" t="str">
        <v>Motorola</v>
      </c>
      <c r="P47">
        <v>3</v>
      </c>
      <c r="Q47" t="str">
        <v xml:space="preserve">G8 </v>
      </c>
      <c r="R47" t="str">
        <v>MOTO G8 / POCO M3 / XIAMI 11 LITE / REDMI NOTE 11 / REDMI NOTE 10 / POCO X4 / RELME 7 PRO / SAMSUNG A52</v>
      </c>
    </row>
    <row r="48">
      <c r="A48" t="str">
        <v>GTA San andres</v>
      </c>
      <c r="B48">
        <f>C48-D48</f>
        <v>1</v>
      </c>
      <c r="C48">
        <v>6</v>
      </c>
      <c r="D48">
        <v>5</v>
      </c>
      <c r="F48" t="str">
        <v>Left 4 Dead</v>
      </c>
      <c r="G48">
        <v>1</v>
      </c>
      <c r="H48">
        <v>1</v>
      </c>
      <c r="O48" t="str">
        <v>Motorola</v>
      </c>
      <c r="P48">
        <v>2</v>
      </c>
      <c r="Q48" t="str">
        <v>G8 POWER LITE</v>
      </c>
      <c r="R48" t="str">
        <v>MOTO G9 / G9 PLAY / E7 POWER / E7 PLUS / A70 / K50S / K41S / REDMI 9 / REDMI 9A / REDMI 9C</v>
      </c>
    </row>
    <row r="49">
      <c r="A49" t="str">
        <v>Gta Vice City</v>
      </c>
      <c r="B49">
        <f>C49-D49</f>
        <v>3</v>
      </c>
      <c r="C49">
        <v>3</v>
      </c>
      <c r="F49" t="str">
        <v>Left 4 Dead 2</v>
      </c>
      <c r="G49">
        <v>1</v>
      </c>
      <c r="H49">
        <v>1</v>
      </c>
      <c r="O49" t="str">
        <v>Motorola</v>
      </c>
      <c r="P49">
        <v>2</v>
      </c>
      <c r="Q49" t="str">
        <v>G8 PLUS</v>
      </c>
      <c r="R49" t="str">
        <v>A10S / A20 / A30S / G8 PLUS / G8 PLAY / NOTE 7 / NOTE 8</v>
      </c>
    </row>
    <row r="50">
      <c r="A50" t="str">
        <v>Harry Potter</v>
      </c>
      <c r="B50">
        <f>C50-D50</f>
        <v>2</v>
      </c>
      <c r="C50">
        <v>2</v>
      </c>
      <c r="F50" t="str">
        <v>Lost Planet 3</v>
      </c>
      <c r="G50">
        <v>1</v>
      </c>
      <c r="H50">
        <v>1</v>
      </c>
      <c r="O50" t="str">
        <v>Motorola</v>
      </c>
      <c r="P50">
        <v>1</v>
      </c>
      <c r="Q50" t="str">
        <v>G8 PLAY</v>
      </c>
      <c r="R50" t="str">
        <v>A10 G8 Play G8 Plus G7 Plus</v>
      </c>
    </row>
    <row r="51">
      <c r="A51" t="str">
        <v>Indiana jones lego the original</v>
      </c>
      <c r="B51">
        <f>C51-D51</f>
        <v>1</v>
      </c>
      <c r="C51">
        <v>1</v>
      </c>
      <c r="F51" t="str">
        <v>Madagascar 3</v>
      </c>
      <c r="G51">
        <v>1</v>
      </c>
      <c r="H51">
        <v>1</v>
      </c>
      <c r="O51" t="str">
        <v>Motorola</v>
      </c>
      <c r="P51">
        <v>1</v>
      </c>
      <c r="Q51" t="str">
        <v>G8 POWER</v>
      </c>
      <c r="R51" t="str">
        <v>MOTO G8 / ONE HYPER / A11 / NOTE 9</v>
      </c>
    </row>
    <row r="52">
      <c r="A52" t="str">
        <v>I-Ninja</v>
      </c>
      <c r="B52">
        <f>C52-D52</f>
        <v>1</v>
      </c>
      <c r="C52">
        <v>1</v>
      </c>
      <c r="F52" t="str">
        <v>Marvel Super Hero Squard</v>
      </c>
      <c r="G52">
        <v>1</v>
      </c>
      <c r="H52">
        <v>1</v>
      </c>
      <c r="O52" t="str">
        <v>Motorola</v>
      </c>
      <c r="P52">
        <v>1</v>
      </c>
      <c r="Q52" t="str">
        <v>G9 PLUS</v>
      </c>
      <c r="R52" t="str">
        <v>A12</v>
      </c>
    </row>
    <row r="53">
      <c r="A53" t="str">
        <v>Jurassic The Hunted</v>
      </c>
      <c r="B53">
        <f>C53-D53</f>
        <v>2</v>
      </c>
      <c r="C53">
        <v>2</v>
      </c>
      <c r="F53" t="str">
        <v>Mass2 Effect</v>
      </c>
      <c r="G53">
        <v>1</v>
      </c>
      <c r="H53">
        <v>1</v>
      </c>
      <c r="O53" t="str">
        <v>Motorola</v>
      </c>
      <c r="P53">
        <v>2</v>
      </c>
      <c r="Q53" t="str">
        <v>G9 PLAY</v>
      </c>
      <c r="R53" t="str">
        <v>A03 / M23 / A12 / A13 / G30 / G50 / E20 / A20S / E 7 POWER / ONE FUNSION</v>
      </c>
    </row>
    <row r="54">
      <c r="A54" t="str">
        <v>Justice League Heroes</v>
      </c>
      <c r="B54">
        <f>C54-D54</f>
        <v>2</v>
      </c>
      <c r="C54">
        <v>2</v>
      </c>
      <c r="F54" t="str">
        <v>Metalgearrising</v>
      </c>
      <c r="G54">
        <v>1</v>
      </c>
      <c r="H54">
        <v>1</v>
      </c>
      <c r="O54" t="str">
        <v>Motorola</v>
      </c>
      <c r="P54">
        <v>1</v>
      </c>
      <c r="Q54" t="str">
        <v>G9 POWER</v>
      </c>
      <c r="R54" t="str">
        <v>MOTO G200</v>
      </c>
    </row>
    <row r="55">
      <c r="A55" t="str">
        <v>Kilzone</v>
      </c>
      <c r="B55">
        <f>C55-D55</f>
        <v>2</v>
      </c>
      <c r="C55">
        <v>2</v>
      </c>
      <c r="F55" t="str">
        <v>Metro Last Light</v>
      </c>
      <c r="G55">
        <v>1</v>
      </c>
      <c r="H55">
        <v>1</v>
      </c>
      <c r="O55" t="str">
        <v>Motorola</v>
      </c>
      <c r="P55">
        <v>2</v>
      </c>
      <c r="Q55" t="str">
        <v xml:space="preserve">G10 / G20 / G30 </v>
      </c>
      <c r="R55" t="str">
        <v>MOTO E20 / ONE FUSIO / G20 / G30 / G9 PLAY / E7 PLUS / E7 PLAY / A02S</v>
      </c>
    </row>
    <row r="56">
      <c r="A56" t="str">
        <v>King Kong</v>
      </c>
      <c r="B56">
        <f>C56-D56</f>
        <v>3</v>
      </c>
      <c r="C56">
        <v>3</v>
      </c>
      <c r="F56" t="str">
        <v>Midnight Club los angeles</v>
      </c>
      <c r="G56">
        <v>1</v>
      </c>
      <c r="H56">
        <v>1</v>
      </c>
      <c r="O56" t="str">
        <v>Motorola</v>
      </c>
      <c r="P56">
        <v>2</v>
      </c>
      <c r="Q56" t="str">
        <v>G14</v>
      </c>
      <c r="R56" t="str">
        <v>G71 / G62 / G53 / G32 / G13 / G22 / G54</v>
      </c>
    </row>
    <row r="57">
      <c r="A57" t="str">
        <v>Los Increibles La Amenaza Del Socavador</v>
      </c>
      <c r="B57">
        <f>C57-D57</f>
        <v>1</v>
      </c>
      <c r="C57">
        <v>1</v>
      </c>
      <c r="F57" t="str">
        <v>Minecraft</v>
      </c>
      <c r="G57">
        <v>1</v>
      </c>
      <c r="H57">
        <v>1</v>
      </c>
      <c r="O57" t="str">
        <v>Motorola</v>
      </c>
      <c r="P57">
        <v>1</v>
      </c>
      <c r="Q57" t="str">
        <v>G30</v>
      </c>
      <c r="R57" t="str">
        <v>MOTO G10 - REALME C25 - REALME C11 - A23 - G20 - MOTO E20 - MOTO ONE FUSION - MOTO E13</v>
      </c>
    </row>
    <row r="58">
      <c r="A58" t="str">
        <v xml:space="preserve">Los Sims </v>
      </c>
      <c r="B58">
        <f>C58-D58</f>
        <v>1</v>
      </c>
      <c r="C58">
        <v>1</v>
      </c>
      <c r="F58" t="str">
        <v>Minecraft Story Mode</v>
      </c>
      <c r="G58">
        <v>2</v>
      </c>
      <c r="H58">
        <v>1</v>
      </c>
      <c r="O58" t="str">
        <v>Motorola</v>
      </c>
      <c r="P58">
        <v>2</v>
      </c>
      <c r="Q58" t="str">
        <v>M32</v>
      </c>
      <c r="R58" t="str">
        <v>SAMSUNG A22 / M22</v>
      </c>
    </row>
    <row r="59">
      <c r="A59" t="str">
        <v>Madagascar</v>
      </c>
      <c r="B59">
        <f>C59-D59</f>
        <v>0</v>
      </c>
      <c r="C59">
        <v>0</v>
      </c>
      <c r="F59" t="str">
        <v>Mini Ninjas</v>
      </c>
      <c r="G59">
        <v>1</v>
      </c>
      <c r="H59">
        <v>1</v>
      </c>
      <c r="O59" t="str">
        <v>Motorola</v>
      </c>
      <c r="P59">
        <v>1</v>
      </c>
      <c r="Q59" t="str">
        <v>M34</v>
      </c>
      <c r="R59" t="str">
        <v>A34 4G / S22+</v>
      </c>
    </row>
    <row r="60">
      <c r="A60" t="str">
        <v>Mafia</v>
      </c>
      <c r="B60">
        <f>C60-D60</f>
        <v>2</v>
      </c>
      <c r="C60">
        <v>2</v>
      </c>
      <c r="F60" t="str">
        <v>Mirror'S Edge</v>
      </c>
      <c r="G60">
        <v>1</v>
      </c>
      <c r="H60">
        <v>1</v>
      </c>
      <c r="O60" t="str">
        <v>Motorola</v>
      </c>
      <c r="P60">
        <v>1</v>
      </c>
      <c r="Q60" t="str">
        <v>G42</v>
      </c>
      <c r="R60" t="str">
        <v>G41 / G52 / G71 / A53 / REDMI NOTE 10 / A11</v>
      </c>
    </row>
    <row r="61">
      <c r="A61" t="str">
        <v>Marvel X Capcom</v>
      </c>
      <c r="B61">
        <f>C61-D61</f>
        <v>1</v>
      </c>
      <c r="C61">
        <v>1</v>
      </c>
      <c r="F61" t="str">
        <v>Morph X</v>
      </c>
      <c r="G61">
        <v>3</v>
      </c>
      <c r="H61">
        <v>1</v>
      </c>
      <c r="O61" t="str">
        <v>Motorola</v>
      </c>
      <c r="P61">
        <v>5</v>
      </c>
      <c r="Q61" t="str">
        <v>G51</v>
      </c>
      <c r="R61" t="str">
        <v>K62 / MOTO G51 / A11 / MOTO ONE FUSION / POCO F3 / XIAOMI MI 11 LIGTH / MOTO G71 / XIAOMI MI 11 / REALME C6 PRO / A11</v>
      </c>
    </row>
    <row r="62">
      <c r="A62" t="str">
        <v>Medal Of Honor Vanguard</v>
      </c>
      <c r="B62">
        <f>C62-D62</f>
        <v>0</v>
      </c>
      <c r="C62">
        <v>1</v>
      </c>
      <c r="D62">
        <v>1</v>
      </c>
      <c r="F62" t="str">
        <v>Mortal Kombat Dc Universe</v>
      </c>
      <c r="G62">
        <v>1</v>
      </c>
      <c r="H62">
        <v>1</v>
      </c>
      <c r="O62" t="str">
        <v>Motorola</v>
      </c>
      <c r="P62">
        <v>1</v>
      </c>
      <c r="Q62" t="str">
        <v>G53</v>
      </c>
      <c r="R62" t="str">
        <v>G62 / G71 / REDIMI NOTE 11 4G / S20 FE / RM NOTE 10 4G / RM NOTE 10 S</v>
      </c>
    </row>
    <row r="63">
      <c r="A63" t="str">
        <v>Megaman X8</v>
      </c>
      <c r="B63">
        <f>C63-D63</f>
        <v>1</v>
      </c>
      <c r="C63">
        <v>1</v>
      </c>
      <c r="F63" t="str">
        <v>N3 2</v>
      </c>
      <c r="G63">
        <v>1</v>
      </c>
      <c r="H63">
        <v>1</v>
      </c>
      <c r="O63" t="str">
        <v>Motorola</v>
      </c>
      <c r="P63">
        <v>8</v>
      </c>
      <c r="Q63" t="str">
        <v>G54</v>
      </c>
      <c r="R63" t="str">
        <v>G34 - G54 - G71 - G62 - G53 - G32 - G13 - G22 - G14</v>
      </c>
    </row>
    <row r="64">
      <c r="A64" t="str">
        <v>Metal slug anthology</v>
      </c>
      <c r="B64">
        <f>C64-D64</f>
        <v>1</v>
      </c>
      <c r="C64">
        <v>1</v>
      </c>
      <c r="F64" t="str">
        <v>Naruto Rise Of A Ninja</v>
      </c>
      <c r="G64">
        <v>1</v>
      </c>
      <c r="H64">
        <v>1</v>
      </c>
      <c r="O64" t="str">
        <v>Motorola</v>
      </c>
      <c r="P64">
        <v>2</v>
      </c>
      <c r="Q64" t="str">
        <v>G71 5G</v>
      </c>
    </row>
    <row r="65">
      <c r="A65" t="str">
        <v>Mickey Mouse Collection</v>
      </c>
      <c r="B65">
        <f>C65-D65</f>
        <v>0</v>
      </c>
      <c r="C65">
        <v>0</v>
      </c>
      <c r="F65" t="str">
        <v>Naruto The Broken Bond</v>
      </c>
      <c r="G65">
        <v>1</v>
      </c>
      <c r="H65">
        <v>2</v>
      </c>
      <c r="O65" t="str">
        <v>Motorola</v>
      </c>
      <c r="P65">
        <v>4</v>
      </c>
      <c r="Q65" t="str">
        <v>G73</v>
      </c>
      <c r="R65" t="str">
        <v>MOTO G04 - MOTO G34 - MOTO G32 - MOTO G73 - NOTE 12 - NOTE 13</v>
      </c>
    </row>
    <row r="66">
      <c r="A66" t="str">
        <v>mortal Kombat Armageddon</v>
      </c>
      <c r="B66">
        <f>C66-D66</f>
        <v>1</v>
      </c>
      <c r="C66">
        <v>1</v>
      </c>
      <c r="F66" t="str">
        <v>Need For Speed Mostwanted</v>
      </c>
      <c r="G66">
        <v>1</v>
      </c>
      <c r="H66">
        <v>1</v>
      </c>
      <c r="O66" t="str">
        <v>Motorola</v>
      </c>
      <c r="P66">
        <v>1</v>
      </c>
      <c r="Q66" t="str">
        <v>G100</v>
      </c>
      <c r="R66" t="str">
        <v>moto g40 fusion / moto g60</v>
      </c>
    </row>
    <row r="67">
      <c r="A67" t="str">
        <v>Moto Gp08</v>
      </c>
      <c r="B67">
        <f>C67-D67</f>
        <v>4</v>
      </c>
      <c r="C67">
        <v>4</v>
      </c>
      <c r="F67" t="str">
        <v>Ninja 2</v>
      </c>
      <c r="G67">
        <v>1</v>
      </c>
      <c r="H67">
        <v>1</v>
      </c>
      <c r="O67" t="str">
        <v>Motorola</v>
      </c>
      <c r="P67">
        <v>1</v>
      </c>
      <c r="Q67" t="str">
        <v>G200</v>
      </c>
      <c r="R67" t="str">
        <v>MOTO G60 - MOTO G9 PLUS - MOTO G200</v>
      </c>
    </row>
    <row r="68">
      <c r="A68" t="str">
        <v>Motocross Mania 3</v>
      </c>
      <c r="B68">
        <f>C68-D68</f>
        <v>3</v>
      </c>
      <c r="C68">
        <v>3</v>
      </c>
      <c r="F68" t="str">
        <v>Novo pes 2023</v>
      </c>
      <c r="G68">
        <v>1</v>
      </c>
      <c r="H68">
        <v>1</v>
      </c>
      <c r="O68" t="str">
        <v>Motorola</v>
      </c>
      <c r="P68">
        <v>1</v>
      </c>
      <c r="Q68" t="str">
        <v>EDGE 20 / EDGE 20 PRO</v>
      </c>
    </row>
    <row r="69">
      <c r="A69" t="str">
        <v>Motor Storm Arctic Edge</v>
      </c>
      <c r="B69">
        <f>C69-D69</f>
        <v>2</v>
      </c>
      <c r="C69">
        <v>2</v>
      </c>
      <c r="F69" t="str">
        <v xml:space="preserve">Pac-Man </v>
      </c>
      <c r="G69">
        <v>1</v>
      </c>
      <c r="H69">
        <v>1</v>
      </c>
      <c r="O69" t="str">
        <v>Motorola</v>
      </c>
      <c r="P69">
        <v>2</v>
      </c>
      <c r="Q69" t="str">
        <v>EDGE 30 NEO</v>
      </c>
    </row>
    <row r="70">
      <c r="A70" t="str">
        <v>Naruto Utimate Ninja</v>
      </c>
      <c r="B70">
        <f>C70-D70</f>
        <v>0</v>
      </c>
      <c r="C70">
        <v>1</v>
      </c>
      <c r="D70">
        <v>1</v>
      </c>
      <c r="F70" t="str">
        <v>PES 13</v>
      </c>
      <c r="G70">
        <v>1</v>
      </c>
      <c r="H70">
        <v>1</v>
      </c>
      <c r="O70" t="str">
        <v>Motorola</v>
      </c>
      <c r="P70">
        <v>2</v>
      </c>
      <c r="Q70" t="str">
        <v>ONE</v>
      </c>
      <c r="R70" t="str">
        <v>K9 / K8 PLUS / POCO F1 / MI 8 LITE / ZENFONE 5 / P30 / NOTE 6 PRO / E6 PLAY</v>
      </c>
    </row>
    <row r="71">
      <c r="A71" t="str">
        <v>Naruto Utimate Ninja 3</v>
      </c>
      <c r="B71">
        <f>C71-D71</f>
        <v>-1</v>
      </c>
      <c r="C71">
        <v>0</v>
      </c>
      <c r="D71">
        <v>1</v>
      </c>
      <c r="F71" t="str">
        <v>Pirates Of The Caribbean</v>
      </c>
      <c r="G71">
        <v>1</v>
      </c>
      <c r="H71">
        <v>1</v>
      </c>
      <c r="O71" t="str">
        <v xml:space="preserve">Xaiome </v>
      </c>
      <c r="P71">
        <v>1</v>
      </c>
      <c r="Q71" t="str">
        <v>MI 8</v>
      </c>
      <c r="R71" t="str">
        <v>MI 8 PRO</v>
      </c>
    </row>
    <row r="72">
      <c r="A72" t="str">
        <v>Nba 2012</v>
      </c>
      <c r="B72">
        <f>C72-D72</f>
        <v>1</v>
      </c>
      <c r="C72">
        <v>1</v>
      </c>
      <c r="F72" t="str">
        <v>Prey</v>
      </c>
      <c r="G72">
        <v>1</v>
      </c>
      <c r="H72">
        <v>1</v>
      </c>
      <c r="O72" t="str">
        <v xml:space="preserve">Xaiome </v>
      </c>
      <c r="P72">
        <v>1</v>
      </c>
      <c r="Q72" t="str">
        <v>MI 8 LITE</v>
      </c>
      <c r="R72" t="str">
        <v>K9 / K8 PLUS / POCO F1 / MI 8 LITE / ZENFONE 5 / P30 / NOTE 6 PRO / E6 PLAY</v>
      </c>
    </row>
    <row r="73">
      <c r="A73" t="str">
        <v>Need For Speed Carbon</v>
      </c>
      <c r="B73">
        <f>C73-D73</f>
        <v>0</v>
      </c>
      <c r="C73">
        <v>0</v>
      </c>
      <c r="F73" t="str">
        <v>Prince Of Persia Prodigy</v>
      </c>
      <c r="G73">
        <v>1</v>
      </c>
      <c r="O73" t="str">
        <v xml:space="preserve">Xaiome </v>
      </c>
      <c r="P73">
        <v>4</v>
      </c>
      <c r="Q73" t="str">
        <v>RD NOTE 8 PRO</v>
      </c>
      <c r="R73" t="str">
        <v>M10S</v>
      </c>
    </row>
    <row r="74">
      <c r="A74" t="str">
        <v>Need For Speed Hot Mostwanted</v>
      </c>
      <c r="B74">
        <f>C74-D74</f>
        <v>1</v>
      </c>
      <c r="C74">
        <v>1</v>
      </c>
      <c r="F74" t="str">
        <v>Prototype 2</v>
      </c>
      <c r="G74">
        <v>1</v>
      </c>
      <c r="H74">
        <v>1</v>
      </c>
      <c r="O74" t="str">
        <v xml:space="preserve">Xaiome </v>
      </c>
      <c r="P74">
        <v>1</v>
      </c>
      <c r="Q74" t="str">
        <v>RM NOTE 9S</v>
      </c>
      <c r="R74" t="str">
        <v>A71 - A80</v>
      </c>
    </row>
    <row r="75">
      <c r="A75" t="str">
        <v>Need For Speed Hot Pursuit</v>
      </c>
      <c r="B75">
        <f>C75-D75</f>
        <v>2</v>
      </c>
      <c r="C75">
        <v>2</v>
      </c>
      <c r="F75" t="str">
        <v xml:space="preserve">Rango </v>
      </c>
      <c r="G75">
        <v>1</v>
      </c>
      <c r="H75">
        <v>1</v>
      </c>
      <c r="O75" t="str">
        <v xml:space="preserve">Xaiome </v>
      </c>
      <c r="P75">
        <v>1</v>
      </c>
      <c r="Q75" t="str">
        <v xml:space="preserve">RM 9 </v>
      </c>
      <c r="R75" t="str">
        <v>SAMSUNG M21S / SAMSUNG M31</v>
      </c>
    </row>
    <row r="76">
      <c r="A76" t="str">
        <v>Need For Speed Underground</v>
      </c>
      <c r="B76">
        <f>C76-D76</f>
        <v>0</v>
      </c>
      <c r="C76">
        <v>0</v>
      </c>
      <c r="F76" t="str">
        <v>Rapala For Kinect</v>
      </c>
      <c r="G76">
        <v>1</v>
      </c>
      <c r="H76">
        <v>1</v>
      </c>
      <c r="O76" t="str">
        <v xml:space="preserve">Xaiome </v>
      </c>
      <c r="P76">
        <v>3</v>
      </c>
      <c r="Q76" t="str">
        <v>RM 9C</v>
      </c>
      <c r="R76" t="str">
        <v>A23 / A12 / A32 / MOTO E 7 PLUS / A23 / A03S / REDMI 9 POWER / REDMI 9T / REALME C11 / REALME C25 / POCO M3 / REDMI 9A / REDMI 9I</v>
      </c>
    </row>
    <row r="77">
      <c r="A77" t="str">
        <v>Neeed For Speed Underground 2</v>
      </c>
      <c r="B77">
        <f>C77-D77</f>
        <v>-1</v>
      </c>
      <c r="C77">
        <v>0</v>
      </c>
      <c r="D77">
        <v>1</v>
      </c>
      <c r="F77" t="str">
        <v>Ratatouille</v>
      </c>
      <c r="G77">
        <v>1</v>
      </c>
      <c r="H77">
        <v>1</v>
      </c>
      <c r="O77" t="str">
        <v xml:space="preserve">Xaiome </v>
      </c>
      <c r="P77">
        <v>1</v>
      </c>
      <c r="Q77" t="str">
        <v>9T</v>
      </c>
      <c r="R77" t="str">
        <v>REDMI NOTE 8T / REDMI NOTE 9 4G / POCO M3</v>
      </c>
    </row>
    <row r="78">
      <c r="A78" t="str">
        <v>Nicktoons Attack Of Th Toybots</v>
      </c>
      <c r="B78">
        <f>C78-D78</f>
        <v>1</v>
      </c>
      <c r="C78">
        <v>1</v>
      </c>
      <c r="F78" t="str">
        <v>Rio</v>
      </c>
      <c r="G78">
        <v>1</v>
      </c>
      <c r="H78">
        <v>1</v>
      </c>
      <c r="O78" t="str">
        <v xml:space="preserve">Xaiome </v>
      </c>
      <c r="P78">
        <v>2</v>
      </c>
      <c r="Q78" t="str">
        <v>XM NOTE 10 PRO</v>
      </c>
      <c r="R78" t="str">
        <v>A73 / M51 / A52 / A71 / A72 / A21S / A21 / MOTO G STYLUS / REDMI NOTE 10 / REDMI NOTE 10S / REDMI NOTE 10 PRO / MI 11 i / XIAOMI MI 11 LITE</v>
      </c>
    </row>
    <row r="79">
      <c r="A79" t="str">
        <v>One Piegce Grand Adventure</v>
      </c>
      <c r="B79">
        <f>C79-D79</f>
        <v>1</v>
      </c>
      <c r="C79">
        <v>1</v>
      </c>
      <c r="F79" t="str">
        <v>Rise Of The Argonauts</v>
      </c>
      <c r="G79">
        <v>1</v>
      </c>
      <c r="H79">
        <v>1</v>
      </c>
      <c r="O79" t="str">
        <v xml:space="preserve">Xaiome </v>
      </c>
      <c r="P79">
        <v>1</v>
      </c>
      <c r="Q79" t="str">
        <v>XM 10 LITE</v>
      </c>
    </row>
    <row r="80">
      <c r="A80" t="str">
        <v>Over The Hedge</v>
      </c>
      <c r="B80">
        <f>C80-D80</f>
        <v>1</v>
      </c>
      <c r="C80">
        <v>1</v>
      </c>
      <c r="F80" t="str">
        <v>Risen</v>
      </c>
      <c r="G80">
        <v>2</v>
      </c>
      <c r="H80">
        <v>1</v>
      </c>
      <c r="O80" t="str">
        <v xml:space="preserve">Xaiome </v>
      </c>
      <c r="P80">
        <v>3</v>
      </c>
      <c r="Q80" t="str">
        <v>RM 10C</v>
      </c>
    </row>
    <row r="81">
      <c r="A81" t="str">
        <v>P4 Persona 4</v>
      </c>
      <c r="B81">
        <f>C81-D81</f>
        <v>2</v>
      </c>
      <c r="C81">
        <v>2</v>
      </c>
      <c r="F81" t="str">
        <v>Risen 2</v>
      </c>
      <c r="G81">
        <v>1</v>
      </c>
      <c r="H81">
        <v>1</v>
      </c>
      <c r="O81" t="str">
        <v xml:space="preserve">Xaiome </v>
      </c>
      <c r="P81">
        <v>2</v>
      </c>
      <c r="Q81" t="str">
        <v>NOTE 10 PRO</v>
      </c>
      <c r="R81" t="str">
        <v>G53 / G32 / G82 / G71 REDIMI NOTE 10 PRO / XIAOMI MI11 / SAMSUNG A72 / LG K51S / SAMSUNG A73 / MI 11 LITE</v>
      </c>
    </row>
    <row r="82">
      <c r="A82" t="str">
        <v>Pac Man Word 3</v>
      </c>
      <c r="B82">
        <f>C82-D82</f>
        <v>4</v>
      </c>
      <c r="C82">
        <v>4</v>
      </c>
      <c r="F82" t="str">
        <v>Risen 3</v>
      </c>
      <c r="G82">
        <v>1</v>
      </c>
      <c r="H82">
        <v>1</v>
      </c>
      <c r="O82" t="str">
        <v xml:space="preserve">Xaiome </v>
      </c>
      <c r="P82">
        <v>2</v>
      </c>
      <c r="Q82" t="str">
        <v>NOTE 10 4G</v>
      </c>
    </row>
    <row r="83">
      <c r="A83" t="str">
        <v>Panzer elite action</v>
      </c>
      <c r="B83">
        <f>C83-D83</f>
        <v>1</v>
      </c>
      <c r="C83">
        <v>1</v>
      </c>
      <c r="F83" t="str">
        <v>Rock Band 3</v>
      </c>
      <c r="G83">
        <v>2</v>
      </c>
      <c r="H83">
        <v>2</v>
      </c>
      <c r="O83" t="str">
        <v xml:space="preserve">Xaiome </v>
      </c>
      <c r="P83">
        <v>1</v>
      </c>
      <c r="Q83" t="str">
        <v>RM NOTE 11 / 11S / 12S</v>
      </c>
      <c r="R83" t="str">
        <v>NOTE 10 / A51 / A11 / S20 FE</v>
      </c>
    </row>
    <row r="84">
      <c r="A84" t="str">
        <v>Pes 2013</v>
      </c>
      <c r="B84">
        <f>C84-D84</f>
        <v>1</v>
      </c>
      <c r="C84">
        <v>1</v>
      </c>
      <c r="F84" t="str">
        <v>Rock Of The Dead</v>
      </c>
      <c r="G84">
        <v>1</v>
      </c>
      <c r="H84">
        <v>1</v>
      </c>
      <c r="O84" t="str">
        <v xml:space="preserve">Xaiome </v>
      </c>
      <c r="P84">
        <v>1</v>
      </c>
      <c r="Q84" t="str">
        <v>RM NOTE 11 4G</v>
      </c>
    </row>
    <row r="85">
      <c r="A85" t="str">
        <v>Pes 2019</v>
      </c>
      <c r="B85">
        <f>C85-D85</f>
        <v>2</v>
      </c>
      <c r="C85">
        <v>2</v>
      </c>
      <c r="F85" t="str">
        <v>Saints Row The Third</v>
      </c>
      <c r="G85">
        <v>1</v>
      </c>
      <c r="H85">
        <v>1</v>
      </c>
      <c r="O85" t="str">
        <v xml:space="preserve">Xaiome </v>
      </c>
      <c r="P85">
        <v>2</v>
      </c>
      <c r="Q85" t="str">
        <v xml:space="preserve">RM NOTE 12 PRO </v>
      </c>
    </row>
    <row r="86">
      <c r="A86" t="str">
        <v>Pes 2024</v>
      </c>
      <c r="B86">
        <f>C86-D86</f>
        <v>6</v>
      </c>
      <c r="C86">
        <v>6</v>
      </c>
      <c r="F86" t="str">
        <v>Section 8</v>
      </c>
      <c r="G86">
        <v>1</v>
      </c>
      <c r="H86">
        <v>2</v>
      </c>
      <c r="O86" t="str">
        <v xml:space="preserve">Xaiome </v>
      </c>
      <c r="P86">
        <v>1</v>
      </c>
      <c r="Q86" t="str">
        <v>RM 12</v>
      </c>
    </row>
    <row r="87">
      <c r="A87" t="str">
        <v>Pes Treme Terra V10</v>
      </c>
      <c r="B87">
        <f>C87-D87</f>
        <v>1</v>
      </c>
      <c r="C87">
        <v>1</v>
      </c>
      <c r="F87" t="str">
        <v>Sherek Forever After</v>
      </c>
      <c r="G87">
        <v>1</v>
      </c>
      <c r="H87">
        <v>1</v>
      </c>
      <c r="O87" t="str">
        <v xml:space="preserve">Xaiome </v>
      </c>
      <c r="P87">
        <v>2</v>
      </c>
      <c r="Q87" t="str">
        <v>RM NOTE 12</v>
      </c>
    </row>
    <row r="88">
      <c r="A88" t="str">
        <v>Peter Jacksons King Kong</v>
      </c>
      <c r="B88">
        <f>C88-D88</f>
        <v>0</v>
      </c>
      <c r="C88">
        <v>0</v>
      </c>
      <c r="F88" t="str">
        <v>Singularity</v>
      </c>
      <c r="G88">
        <v>1</v>
      </c>
      <c r="H88">
        <v>1</v>
      </c>
      <c r="O88" t="str">
        <v xml:space="preserve">Xaiome </v>
      </c>
      <c r="P88">
        <v>3</v>
      </c>
      <c r="Q88" t="str">
        <v>NOTE 12 C</v>
      </c>
    </row>
    <row r="89">
      <c r="A89" t="str">
        <v>Rainbow Six 3</v>
      </c>
      <c r="B89">
        <f>C89-D89</f>
        <v>1</v>
      </c>
      <c r="C89">
        <v>1</v>
      </c>
      <c r="F89" t="str">
        <v xml:space="preserve">Sombras De Mordor </v>
      </c>
      <c r="G89">
        <v>1</v>
      </c>
      <c r="O89" t="str">
        <v xml:space="preserve">Xaiome </v>
      </c>
      <c r="P89">
        <v>1</v>
      </c>
      <c r="Q89" t="str">
        <v>NOTE 12 S</v>
      </c>
    </row>
    <row r="90">
      <c r="A90" t="str">
        <v>Ratatouille</v>
      </c>
      <c r="B90">
        <f>C90-D90</f>
        <v>1</v>
      </c>
      <c r="C90">
        <v>1</v>
      </c>
      <c r="F90" t="str">
        <v>Soul Calibur V</v>
      </c>
      <c r="G90">
        <v>1</v>
      </c>
      <c r="H90">
        <v>1</v>
      </c>
      <c r="O90" t="str">
        <v xml:space="preserve">Xaiome </v>
      </c>
      <c r="P90">
        <v>3</v>
      </c>
      <c r="Q90" t="str">
        <v>RM NOTE 13 PRO</v>
      </c>
    </row>
    <row r="91">
      <c r="A91" t="str">
        <v>Red Dead Revolver</v>
      </c>
      <c r="B91">
        <f>C91-D91</f>
        <v>1</v>
      </c>
      <c r="C91">
        <v>1</v>
      </c>
      <c r="F91" t="str">
        <v>Spide-Man Shattered Dimensions</v>
      </c>
      <c r="G91">
        <v>1</v>
      </c>
      <c r="H91">
        <v>1</v>
      </c>
      <c r="O91" t="str">
        <v xml:space="preserve">Xaiome </v>
      </c>
      <c r="P91">
        <v>3</v>
      </c>
      <c r="Q91" t="str">
        <v>RM 13 C</v>
      </c>
      <c r="R91" t="str">
        <v>Samsung Galaxy A06 - A05 / A05S / Redmi 13C / Realme Note 50 / Realme C53 / Realme C51 / Realme C61 / Poco C65</v>
      </c>
    </row>
    <row r="92">
      <c r="A92" t="str">
        <v>Resident Evil Code Veronica Dublado</v>
      </c>
      <c r="B92">
        <f>C92-D92</f>
        <v>1</v>
      </c>
      <c r="C92">
        <v>1</v>
      </c>
      <c r="F92" t="str">
        <v>Spiden-Man Edge Of Time</v>
      </c>
      <c r="G92">
        <v>2</v>
      </c>
      <c r="H92">
        <v>1</v>
      </c>
      <c r="O92" t="str">
        <v xml:space="preserve">Xaiome </v>
      </c>
      <c r="P92">
        <v>3</v>
      </c>
      <c r="Q92" t="str">
        <v>PC F5 /F5 PRO</v>
      </c>
    </row>
    <row r="93">
      <c r="A93" t="str">
        <v>Rumble Roses</v>
      </c>
      <c r="B93">
        <f>C93-D93</f>
        <v>1</v>
      </c>
      <c r="C93">
        <v>1</v>
      </c>
      <c r="F93" t="str">
        <v xml:space="preserve">Spider man the amazing </v>
      </c>
      <c r="G93">
        <v>1</v>
      </c>
      <c r="H93">
        <v>1</v>
      </c>
      <c r="O93" t="str">
        <v xml:space="preserve">Xaiome </v>
      </c>
      <c r="P93">
        <v>2</v>
      </c>
      <c r="Q93" t="str">
        <v>PC M5 4G</v>
      </c>
    </row>
    <row r="94">
      <c r="A94" t="str">
        <v>Saint Sena</v>
      </c>
      <c r="B94">
        <f>C94-D94</f>
        <v>1</v>
      </c>
      <c r="C94">
        <v>1</v>
      </c>
      <c r="F94" t="str">
        <v>Spider-Man The Amazing 2</v>
      </c>
      <c r="G94">
        <v>1</v>
      </c>
      <c r="H94">
        <v>1</v>
      </c>
      <c r="O94" t="str">
        <v xml:space="preserve">Xaiome </v>
      </c>
      <c r="P94">
        <v>1</v>
      </c>
      <c r="Q94" t="str">
        <v>X6 / X6 PRO</v>
      </c>
    </row>
    <row r="95">
      <c r="A95" t="str">
        <v>Scooby-Doo</v>
      </c>
      <c r="B95">
        <f>C95-D95</f>
        <v>3</v>
      </c>
      <c r="C95">
        <v>3</v>
      </c>
      <c r="F95" t="str">
        <v>Splinter Cell Clacklist</v>
      </c>
      <c r="G95">
        <v>1</v>
      </c>
      <c r="H95">
        <v>1</v>
      </c>
      <c r="O95" t="str">
        <v xml:space="preserve">Xaiome </v>
      </c>
      <c r="P95">
        <v>1</v>
      </c>
      <c r="Q95" t="str">
        <v>XM A3</v>
      </c>
    </row>
    <row r="96">
      <c r="A96" t="str">
        <v>Sega Essentials 7X1</v>
      </c>
      <c r="B96">
        <f>C96-D96</f>
        <v>1</v>
      </c>
      <c r="C96">
        <v>1</v>
      </c>
      <c r="F96" t="str">
        <v>Spyro</v>
      </c>
      <c r="G96">
        <v>1</v>
      </c>
      <c r="H96">
        <v>2</v>
      </c>
      <c r="O96" t="str">
        <v xml:space="preserve">Xaiome </v>
      </c>
      <c r="P96">
        <v>2</v>
      </c>
      <c r="Q96" t="str">
        <v>POCO M3</v>
      </c>
    </row>
    <row r="97">
      <c r="A97" t="str">
        <v>Sherek 2</v>
      </c>
      <c r="B97">
        <f>C97-D97</f>
        <v>1</v>
      </c>
      <c r="C97">
        <v>1</v>
      </c>
      <c r="F97" t="str">
        <v>Star Trek Legacy</v>
      </c>
      <c r="G97">
        <v>1</v>
      </c>
      <c r="H97">
        <v>1</v>
      </c>
      <c r="O97" t="str">
        <v xml:space="preserve">Xaiome </v>
      </c>
      <c r="P97">
        <v>2</v>
      </c>
      <c r="Q97" t="str">
        <v>NOTE 20 5G</v>
      </c>
    </row>
    <row r="98">
      <c r="A98" t="str">
        <v>Sherek The Third</v>
      </c>
      <c r="B98">
        <f>C98-D98</f>
        <v>0</v>
      </c>
      <c r="C98">
        <v>0</v>
      </c>
      <c r="F98" t="str">
        <v>Star Wars The Force</v>
      </c>
      <c r="G98">
        <v>1</v>
      </c>
      <c r="H98">
        <v>2</v>
      </c>
      <c r="O98" t="str">
        <v xml:space="preserve">Xaiome </v>
      </c>
      <c r="P98">
        <v>1</v>
      </c>
      <c r="Q98" t="str">
        <v>PC X3</v>
      </c>
    </row>
    <row r="99">
      <c r="A99" t="str">
        <v>Socom Combined Assault</v>
      </c>
      <c r="B99">
        <f>C99-D99</f>
        <v>1</v>
      </c>
      <c r="C99">
        <v>1</v>
      </c>
      <c r="F99" t="str">
        <v>Street Fighter 4</v>
      </c>
      <c r="G99">
        <v>1</v>
      </c>
      <c r="H99">
        <v>1</v>
      </c>
    </row>
    <row r="100">
      <c r="A100" t="str">
        <v>Sonic Utimate Genesis</v>
      </c>
      <c r="B100">
        <f>C100-D100</f>
        <v>1</v>
      </c>
      <c r="C100">
        <v>1</v>
      </c>
      <c r="F100" t="str">
        <v xml:space="preserve">Tdu 2 </v>
      </c>
      <c r="G100">
        <v>1</v>
      </c>
      <c r="H100">
        <v>1</v>
      </c>
    </row>
    <row r="101">
      <c r="A101" t="str">
        <v>Spider-Man 3</v>
      </c>
      <c r="B101">
        <f>C101-D101</f>
        <v>0</v>
      </c>
      <c r="C101">
        <v>0</v>
      </c>
      <c r="F101" t="str">
        <v>Tekken Tag Tournaments 2</v>
      </c>
      <c r="G101">
        <v>2</v>
      </c>
      <c r="H101">
        <v>1</v>
      </c>
    </row>
    <row r="102">
      <c r="A102" t="str">
        <v>Spider-Man Frien Or Foe</v>
      </c>
      <c r="B102">
        <f>C102-D102</f>
        <v>3</v>
      </c>
      <c r="C102">
        <v>3</v>
      </c>
      <c r="F102" t="str">
        <v>Terraria</v>
      </c>
      <c r="G102">
        <v>1</v>
      </c>
      <c r="H102">
        <v>1</v>
      </c>
    </row>
    <row r="103">
      <c r="A103" t="str">
        <v>Spider-Man Web Of Shadowns</v>
      </c>
      <c r="B103">
        <f>C103-D103</f>
        <v>1</v>
      </c>
      <c r="C103">
        <v>1</v>
      </c>
      <c r="F103" t="str">
        <v xml:space="preserve">Test Drive Ferrari </v>
      </c>
      <c r="G103">
        <v>1</v>
      </c>
      <c r="H103">
        <v>1</v>
      </c>
    </row>
    <row r="104">
      <c r="A104" t="str">
        <v>Star Wars The Force</v>
      </c>
      <c r="B104">
        <f>C104-D104</f>
        <v>1</v>
      </c>
      <c r="C104">
        <v>1</v>
      </c>
      <c r="F104" t="str">
        <v>The Cursed Crusade</v>
      </c>
      <c r="G104">
        <v>1</v>
      </c>
      <c r="H104">
        <v>1</v>
      </c>
    </row>
    <row r="105">
      <c r="A105" t="str">
        <v>Super Bomba Patch 2024</v>
      </c>
      <c r="B105">
        <f>C105-D105</f>
        <v>3</v>
      </c>
      <c r="C105">
        <v>3</v>
      </c>
      <c r="F105" t="str">
        <v>The Golden Compass</v>
      </c>
      <c r="G105">
        <v>1</v>
      </c>
      <c r="H105">
        <v>2</v>
      </c>
    </row>
    <row r="106">
      <c r="A106" t="str">
        <v>Super Bomba Patch 2025</v>
      </c>
      <c r="B106">
        <f>C106-D106</f>
        <v>1</v>
      </c>
      <c r="C106">
        <v>2</v>
      </c>
      <c r="D106">
        <v>1</v>
      </c>
      <c r="F106" t="str">
        <v>The king of fighters XIII</v>
      </c>
      <c r="G106">
        <v>1</v>
      </c>
      <c r="H106">
        <v>1</v>
      </c>
    </row>
    <row r="107">
      <c r="A107" t="str">
        <v>Super Coleçao 7784 Jogos</v>
      </c>
      <c r="B107">
        <f>C107-D107</f>
        <v>0</v>
      </c>
      <c r="C107">
        <v>0</v>
      </c>
      <c r="F107" t="str">
        <v>The Smurfs 2</v>
      </c>
      <c r="G107">
        <v>1</v>
      </c>
      <c r="H107">
        <v>1</v>
      </c>
    </row>
    <row r="108">
      <c r="A108" t="str">
        <v>Super Hero Squad</v>
      </c>
      <c r="B108">
        <f>C108-D108</f>
        <v>1</v>
      </c>
      <c r="C108">
        <v>1</v>
      </c>
      <c r="F108" t="str">
        <v>the witcher 2</v>
      </c>
      <c r="G108">
        <v>2</v>
      </c>
      <c r="H108">
        <v>1</v>
      </c>
    </row>
    <row r="109">
      <c r="A109" t="str">
        <v>Superman Retur</v>
      </c>
      <c r="B109">
        <f>C109-D109</f>
        <v>1</v>
      </c>
      <c r="C109">
        <v>1</v>
      </c>
      <c r="F109" t="str">
        <v>Thor</v>
      </c>
      <c r="G109">
        <v>1</v>
      </c>
      <c r="H109">
        <v>1</v>
      </c>
    </row>
    <row r="110">
      <c r="A110" t="str">
        <v>Tarzan</v>
      </c>
      <c r="B110">
        <f>C110-D110</f>
        <v>1</v>
      </c>
      <c r="C110">
        <v>1</v>
      </c>
      <c r="F110" t="str">
        <v>Tom Clancys vegas 2</v>
      </c>
      <c r="G110">
        <v>1</v>
      </c>
      <c r="H110">
        <v>1</v>
      </c>
    </row>
    <row r="111">
      <c r="A111" t="str">
        <v>Teen Titans</v>
      </c>
      <c r="B111">
        <f>C111-D111</f>
        <v>1</v>
      </c>
      <c r="C111">
        <v>1</v>
      </c>
      <c r="F111" t="str">
        <v>Vanquish</v>
      </c>
      <c r="G111">
        <v>1</v>
      </c>
      <c r="H111">
        <v>1</v>
      </c>
    </row>
    <row r="112">
      <c r="A112" t="str">
        <v>Test drive ferrari</v>
      </c>
      <c r="B112">
        <f>C112-D112</f>
        <v>1</v>
      </c>
      <c r="C112">
        <v>1</v>
      </c>
      <c r="F112" t="str">
        <v>W2K17</v>
      </c>
      <c r="G112">
        <v>2</v>
      </c>
    </row>
    <row r="113">
      <c r="A113" t="str">
        <v>The Godfather</v>
      </c>
      <c r="B113">
        <f>C113-D113</f>
        <v>2</v>
      </c>
      <c r="C113">
        <v>2</v>
      </c>
      <c r="F113" t="str">
        <v>Warriors Oroch 2</v>
      </c>
      <c r="G113">
        <v>1</v>
      </c>
      <c r="H113">
        <v>1</v>
      </c>
    </row>
    <row r="114">
      <c r="A114" t="str">
        <v>The Punisher</v>
      </c>
      <c r="B114">
        <f>C114-D114</f>
        <v>2</v>
      </c>
      <c r="C114">
        <v>2</v>
      </c>
      <c r="F114" t="str">
        <v xml:space="preserve">Watchmen </v>
      </c>
      <c r="G114">
        <v>2</v>
      </c>
      <c r="H114">
        <v>1</v>
      </c>
    </row>
    <row r="115">
      <c r="A115" t="str">
        <v>The Simpsons Hit &amp; Run</v>
      </c>
      <c r="B115">
        <f>C115-D115</f>
        <v>2</v>
      </c>
      <c r="C115">
        <v>2</v>
      </c>
      <c r="F115" t="str">
        <v>Where The Wild Things Are</v>
      </c>
      <c r="G115">
        <v>1</v>
      </c>
      <c r="H115">
        <v>1</v>
      </c>
    </row>
    <row r="116">
      <c r="A116" t="str">
        <v>The Simpsons Road Rage</v>
      </c>
      <c r="B116">
        <f>C116-D116</f>
        <v>1</v>
      </c>
      <c r="C116">
        <v>1</v>
      </c>
      <c r="F116" t="str">
        <v>Wolfenstein</v>
      </c>
      <c r="G116">
        <v>1</v>
      </c>
      <c r="H116">
        <v>2</v>
      </c>
    </row>
    <row r="117">
      <c r="A117" t="str">
        <v>The Sims 2</v>
      </c>
      <c r="B117">
        <f>C117-D117</f>
        <v>3</v>
      </c>
      <c r="C117">
        <v>3</v>
      </c>
      <c r="F117" t="str">
        <v>Wsc Real 11</v>
      </c>
      <c r="G117">
        <v>2</v>
      </c>
      <c r="H117">
        <v>1</v>
      </c>
    </row>
    <row r="118">
      <c r="A118" t="str">
        <v>The Spiderwick</v>
      </c>
      <c r="B118">
        <f>C118-D118</f>
        <v>3</v>
      </c>
      <c r="C118">
        <v>3</v>
      </c>
      <c r="F118" t="str">
        <v>Xcom Enemy Within</v>
      </c>
      <c r="G118">
        <v>1</v>
      </c>
      <c r="H118">
        <v>2</v>
      </c>
    </row>
    <row r="119">
      <c r="A119" t="str">
        <v>The Warriors</v>
      </c>
      <c r="B119">
        <f>C119-D119</f>
        <v>5</v>
      </c>
      <c r="C119">
        <v>5</v>
      </c>
      <c r="H119">
        <v>2</v>
      </c>
    </row>
    <row r="120">
      <c r="A120" t="str">
        <v>Time Crises 3</v>
      </c>
      <c r="B120">
        <f>C120-D120</f>
        <v>1</v>
      </c>
      <c r="C120">
        <v>1</v>
      </c>
      <c r="H120">
        <v>1</v>
      </c>
    </row>
    <row r="121">
      <c r="A121" t="str">
        <v>tomb raider underworld</v>
      </c>
      <c r="B121">
        <f>C121-D121</f>
        <v>1</v>
      </c>
      <c r="C121">
        <v>1</v>
      </c>
      <c r="H121">
        <v>1</v>
      </c>
    </row>
    <row r="122">
      <c r="A122" t="str">
        <v>Toy Store 3</v>
      </c>
      <c r="B122">
        <f>C122-D122</f>
        <v>1</v>
      </c>
      <c r="C122">
        <v>1</v>
      </c>
      <c r="H122">
        <v>1</v>
      </c>
    </row>
    <row r="123">
      <c r="A123" t="str">
        <v>Truecrime New York City</v>
      </c>
      <c r="B123">
        <f>C123-D123</f>
        <v>2</v>
      </c>
      <c r="C123">
        <v>2</v>
      </c>
      <c r="H123">
        <v>1</v>
      </c>
    </row>
    <row r="124">
      <c r="A124" t="str">
        <v>Urban Reigh</v>
      </c>
      <c r="B124">
        <f>C124-D124</f>
        <v>3</v>
      </c>
      <c r="C124">
        <v>3</v>
      </c>
      <c r="H124">
        <v>1</v>
      </c>
    </row>
    <row r="125">
      <c r="A125" t="str">
        <v>Woody Woodpecker</v>
      </c>
      <c r="B125">
        <f>C125-D125</f>
        <v>2</v>
      </c>
      <c r="C125">
        <v>2</v>
      </c>
      <c r="H125">
        <v>1</v>
      </c>
    </row>
    <row r="126">
      <c r="A126" t="str">
        <v>Xman Origins Wolverine</v>
      </c>
      <c r="B126">
        <f>C126-D126</f>
        <v>1</v>
      </c>
      <c r="C126">
        <v>1</v>
      </c>
      <c r="H126">
        <v>1</v>
      </c>
    </row>
    <row r="127">
      <c r="H127">
        <v>1</v>
      </c>
    </row>
    <row r="128">
      <c r="A128" t="str">
        <v>Avatar - The Legend of Aang</v>
      </c>
      <c r="B128" t="str">
        <v>Digital</v>
      </c>
      <c r="C128">
        <v>1</v>
      </c>
      <c r="H128">
        <v>2</v>
      </c>
    </row>
    <row r="129">
      <c r="A129" t="str">
        <v>Battle Stadium D O N Latino Final</v>
      </c>
      <c r="B129" t="str">
        <v>Digital</v>
      </c>
      <c r="H129">
        <v>1</v>
      </c>
    </row>
    <row r="130">
      <c r="A130" t="str">
        <v>Black Dublado</v>
      </c>
      <c r="B130" t="str">
        <v>Digital</v>
      </c>
      <c r="H130">
        <v>1</v>
      </c>
    </row>
    <row r="131">
      <c r="A131" t="str">
        <v>Bully Dublado v1.0 PT-BR</v>
      </c>
      <c r="B131" t="str">
        <v>Digital</v>
      </c>
    </row>
    <row r="132">
      <c r="A132" t="str">
        <v>Darkwatch Hack Edition</v>
      </c>
      <c r="B132" t="str">
        <v>Digital</v>
      </c>
    </row>
    <row r="133">
      <c r="A133" t="str">
        <v>Devil May Cry 3 Dublado em PT-BR</v>
      </c>
      <c r="B133" t="str">
        <v>Digital</v>
      </c>
      <c r="H133">
        <v>1</v>
      </c>
    </row>
    <row r="134">
      <c r="A134" t="str">
        <v>Digimon Rumble Arena 2</v>
      </c>
      <c r="B134" t="str">
        <v>Digital</v>
      </c>
      <c r="H134">
        <v>1</v>
      </c>
    </row>
    <row r="135">
      <c r="A135" t="str">
        <v>Dragon Ball Budokai Tenkaichi 4 Dublado V4</v>
      </c>
      <c r="B135" t="str">
        <v>Digital</v>
      </c>
      <c r="H135">
        <v>1</v>
      </c>
    </row>
    <row r="136">
      <c r="A136" t="str">
        <v>FIFA Street</v>
      </c>
      <c r="B136" t="str">
        <v>Digital</v>
      </c>
      <c r="H136">
        <v>1</v>
      </c>
    </row>
    <row r="137">
      <c r="A137" t="str">
        <v>God Of PES 2023</v>
      </c>
      <c r="B137" t="str">
        <v>Digital</v>
      </c>
      <c r="H137">
        <v>1</v>
      </c>
    </row>
    <row r="138">
      <c r="A138" t="str">
        <v>God Of War 1 Dublado</v>
      </c>
      <c r="B138" t="str">
        <v>Digital</v>
      </c>
      <c r="H138">
        <v>1</v>
      </c>
    </row>
    <row r="139">
      <c r="A139" t="str">
        <v>God of War 2 Dublado</v>
      </c>
      <c r="B139" t="str">
        <v>Digital</v>
      </c>
      <c r="H139">
        <v>1</v>
      </c>
    </row>
    <row r="140">
      <c r="A140" t="str">
        <v>Gran Turismo 4 Hack Edition</v>
      </c>
      <c r="B140" t="str">
        <v>Digital</v>
      </c>
      <c r="H140">
        <v>1</v>
      </c>
    </row>
    <row r="141">
      <c r="A141" t="str">
        <v>GTA III Mod Menu Hack Edition</v>
      </c>
      <c r="B141" t="str">
        <v>Digital</v>
      </c>
    </row>
    <row r="142">
      <c r="A142" t="str">
        <v>GTA San Andreas Dublado</v>
      </c>
      <c r="B142" t="str">
        <v>Digital</v>
      </c>
      <c r="H142">
        <v>1</v>
      </c>
    </row>
    <row r="143">
      <c r="A143" t="str">
        <v>Guitar Hero 1 (PT-BR)</v>
      </c>
      <c r="B143" t="str">
        <v>Digital</v>
      </c>
      <c r="H143">
        <v>1</v>
      </c>
    </row>
    <row r="144">
      <c r="A144" t="str">
        <v>Guitar Hero III - Legends of Rock PT-BR)</v>
      </c>
      <c r="B144" t="str">
        <v>Digital</v>
      </c>
      <c r="H144">
        <v>1</v>
      </c>
    </row>
    <row r="145">
      <c r="A145" t="str">
        <v>ICE AGE 2 THE MELTDOWN</v>
      </c>
      <c r="B145" t="str">
        <v>Digital</v>
      </c>
      <c r="H145">
        <v>1</v>
      </c>
    </row>
    <row r="146">
      <c r="A146" t="str">
        <v>Jurassic Park</v>
      </c>
      <c r="B146" t="str">
        <v>Digital</v>
      </c>
      <c r="H146">
        <v>1</v>
      </c>
    </row>
    <row r="147">
      <c r="A147" t="str">
        <v>Kung Fu Panda PT-BR</v>
      </c>
      <c r="B147" t="str">
        <v>Digital</v>
      </c>
      <c r="H147">
        <v>1</v>
      </c>
    </row>
    <row r="148">
      <c r="A148" t="str">
        <v>Marvel vs Capcom 2 Hack Edition Down Remix</v>
      </c>
      <c r="B148" t="str">
        <v>Digital</v>
      </c>
    </row>
    <row r="149">
      <c r="A149" t="str">
        <v>Medal of Honor - European Assault</v>
      </c>
      <c r="B149" t="str">
        <v>Digital</v>
      </c>
    </row>
    <row r="150">
      <c r="A150" t="str">
        <v>Medal of Honor Rising Sun</v>
      </c>
      <c r="B150" t="str">
        <v>Digital</v>
      </c>
    </row>
    <row r="151">
      <c r="A151" t="str">
        <v>METAL GEAR SOLID 2</v>
      </c>
      <c r="B151" t="str">
        <v>Digital</v>
      </c>
    </row>
    <row r="152">
      <c r="A152" t="str">
        <v>MIDNIGHT CLUB 3 REMIX</v>
      </c>
      <c r="B152" t="str">
        <v>Digital</v>
      </c>
    </row>
    <row r="153">
      <c r="A153" t="str">
        <v>Mortal Kombat - Shaolin Monks (PT-BR)</v>
      </c>
      <c r="B153" t="str">
        <v>Digital</v>
      </c>
    </row>
    <row r="154">
      <c r="A154" t="str">
        <v>Mortal Kombat Arcade  Collection</v>
      </c>
      <c r="B154" t="str">
        <v>Digital</v>
      </c>
    </row>
    <row r="155">
      <c r="A155" t="str">
        <v>Mortal Kombat Armageddon</v>
      </c>
      <c r="B155" t="str">
        <v>Digital</v>
      </c>
    </row>
    <row r="156">
      <c r="A156" t="str">
        <v>Motoqueiro Fantasma PT-BR</v>
      </c>
      <c r="B156" t="str">
        <v>Digital</v>
      </c>
    </row>
    <row r="157">
      <c r="A157" t="str">
        <v>Naruto Shippuden - Kizuna Drive</v>
      </c>
      <c r="B157" t="str">
        <v>Digital</v>
      </c>
    </row>
    <row r="158">
      <c r="A158" t="str">
        <v xml:space="preserve">Need for Speed Carbon </v>
      </c>
      <c r="B158" t="str">
        <v>Digital</v>
      </c>
    </row>
    <row r="159">
      <c r="A159" t="str">
        <v xml:space="preserve">Need For Speed Most Wanted Black Edition </v>
      </c>
      <c r="B159" t="str">
        <v>Digital</v>
      </c>
    </row>
    <row r="160">
      <c r="A160" t="str">
        <v xml:space="preserve">Need for Speed Undercover </v>
      </c>
      <c r="B160" t="str">
        <v>Digital</v>
      </c>
    </row>
    <row r="161">
      <c r="A161" t="str">
        <v>Need for Speed Underground 1</v>
      </c>
      <c r="B161" t="str">
        <v>Digital</v>
      </c>
    </row>
    <row r="162">
      <c r="A162" t="str">
        <v>Need for Speed Underground 2 Dublado</v>
      </c>
      <c r="B162" t="str">
        <v>Digital</v>
      </c>
    </row>
    <row r="163">
      <c r="A163" t="str">
        <v>PES 2019 ADVANCED V2.0</v>
      </c>
      <c r="B163" t="str">
        <v>Digital</v>
      </c>
    </row>
    <row r="164">
      <c r="A164" t="str">
        <v>PES 2026 Axel CM Final Edition</v>
      </c>
      <c r="B164" t="str">
        <v>Digital</v>
      </c>
    </row>
    <row r="165">
      <c r="A165" t="str">
        <v>Pokémon GBA Collection</v>
      </c>
      <c r="B165" t="str">
        <v>Digital</v>
      </c>
    </row>
    <row r="166">
      <c r="A166" t="str">
        <v>Prince of Persia - The Sands of Time PT-BR</v>
      </c>
      <c r="B166" t="str">
        <v>Digital</v>
      </c>
    </row>
    <row r="167">
      <c r="A167" t="str">
        <v>resident evil 4 PTBR</v>
      </c>
      <c r="B167" t="str">
        <v>Digital</v>
      </c>
    </row>
    <row r="168">
      <c r="A168" t="str">
        <v>The King of Fighters 98 Ultimate - Match</v>
      </c>
      <c r="B168" t="str">
        <v>Digital</v>
      </c>
    </row>
    <row r="169">
      <c r="A169" t="str">
        <v>The King of Fighters 2002 Unlimited Match</v>
      </c>
      <c r="B169" t="str">
        <v>Digital</v>
      </c>
    </row>
    <row r="170">
      <c r="A170" t="str">
        <v>Tony Hawk's Pro Skater 4</v>
      </c>
      <c r="B170" t="str">
        <v>Digital</v>
      </c>
    </row>
    <row r="171">
      <c r="A171" t="str">
        <v>Ultimate Spider-Man - Limited Edition (BR)</v>
      </c>
      <c r="B171" t="str">
        <v>Digital</v>
      </c>
    </row>
    <row r="172">
      <c r="A172" t="str">
        <v>Yu-Gi-Oh! Capsule Monsters</v>
      </c>
      <c r="B172" t="str">
        <v>Digital</v>
      </c>
    </row>
  </sheetData>
  <mergeCells count="1">
    <mergeCell ref="J1:M1"/>
  </mergeCells>
  <pageMargins left="0.25" right="0.25" top="0.75" bottom="0.75" header="0.3" footer="0.3"/>
  <ignoredErrors>
    <ignoredError numberStoredAsText="1" sqref="A1:R21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Y88"/>
  <sheetViews>
    <sheetView workbookViewId="0" rightToLeft="0"/>
  </sheetViews>
  <sheetData>
    <row r="1">
      <c r="A1" t="str">
        <v>Total de vendas</v>
      </c>
      <c r="X1" t="str">
        <v>Produto</v>
      </c>
      <c r="Y1" t="str">
        <v>Uni</v>
      </c>
    </row>
    <row r="2">
      <c r="A2" t="str">
        <v>Ano</v>
      </c>
      <c r="B2" t="str">
        <v>QT</v>
      </c>
      <c r="C2" t="str">
        <v>Valor gasto</v>
      </c>
      <c r="D2" t="str">
        <v>Valor vendido</v>
      </c>
      <c r="E2" t="str">
        <v>Lucro</v>
      </c>
      <c r="X2" t="str">
        <v>impressao preta</v>
      </c>
      <c r="Y2">
        <f>COUNTIF('Vendas 2026'!C:C,X2)</f>
        <v>19</v>
      </c>
    </row>
    <row r="3">
      <c r="A3">
        <v>2024</v>
      </c>
      <c r="B3">
        <f>SUM('Vendas 2024'!D2:D846)</f>
        <v>1576</v>
      </c>
      <c r="C3">
        <f>SUM('Vendas 2024'!H2:H846)</f>
        <v>10772.958642857124</v>
      </c>
      <c r="D3">
        <f>SUM('Vendas 2024'!J:J)</f>
        <v>27772.775999999994</v>
      </c>
      <c r="E3">
        <f>D3-C3</f>
        <v>16999.81735714287</v>
      </c>
      <c r="X3" t="str">
        <v>Jogo ps2 shopee</v>
      </c>
      <c r="Y3">
        <f>COUNTIF('Vendas 2026'!C:C,X3)</f>
        <v>102</v>
      </c>
    </row>
    <row r="4">
      <c r="A4">
        <v>2025</v>
      </c>
      <c r="B4">
        <f>SUM(Table_24[QT])</f>
        <v>1826</v>
      </c>
      <c r="C4">
        <f>SUM('Vendas 2025'!H:H)</f>
        <v>11786.313333333328</v>
      </c>
      <c r="D4">
        <f>SUM('Vendas 2025'!J:J)</f>
        <v>35020.97999999999</v>
      </c>
      <c r="E4">
        <f>D4-C4</f>
        <v>23234.66666666666</v>
      </c>
      <c r="X4" t="str">
        <v>pelicula 3d</v>
      </c>
      <c r="Y4">
        <f>COUNTIF('Vendas 2026'!C:C,X4)</f>
        <v>13</v>
      </c>
    </row>
    <row r="5">
      <c r="A5">
        <v>2026</v>
      </c>
      <c r="B5">
        <f>SUM('Vendas 2026'!D2:D1048576)</f>
        <v>679</v>
      </c>
      <c r="C5">
        <f>SUM('Vendas 2026'!H:H)</f>
        <v>13468.66166666666</v>
      </c>
      <c r="D5">
        <f>SUM('Vendas 2026'!J:J)</f>
        <v>23013.059999999983</v>
      </c>
      <c r="E5">
        <f>D5-C5</f>
        <v>9544.398333333324</v>
      </c>
      <c r="X5" t="str">
        <v>Cheirinho para Carro</v>
      </c>
      <c r="Y5">
        <f>COUNTIF('Vendas 2026'!C:C,X5)</f>
        <v>21</v>
      </c>
    </row>
    <row r="6">
      <c r="X6" t="str">
        <v>kit 10 jogos ps2</v>
      </c>
      <c r="Y6">
        <f>COUNTIF('Vendas 2026'!C:C,X6)</f>
        <v>4</v>
      </c>
    </row>
    <row r="7">
      <c r="A7" t="str">
        <v>Ano</v>
      </c>
      <c r="C7" t="str">
        <v>Shopee</v>
      </c>
      <c r="D7" t="str">
        <v>Fisica</v>
      </c>
      <c r="E7" t="str">
        <v>Tiktok</v>
      </c>
      <c r="F7" t="str">
        <v>Total</v>
      </c>
      <c r="X7" t="str">
        <v xml:space="preserve">Desentupidor </v>
      </c>
      <c r="Y7">
        <f>COUNTIF('Vendas 2026'!C:C,X7)</f>
        <v>3</v>
      </c>
    </row>
    <row r="8">
      <c r="A8">
        <v>2025</v>
      </c>
      <c r="C8">
        <f>COUNTIF('Vendas 2025'!F:F,Relatorio!C7)</f>
        <v>0</v>
      </c>
      <c r="D8">
        <f>COUNTIF('Vendas 2025'!F:F,Relatorio!D7)</f>
        <v>0</v>
      </c>
      <c r="E8">
        <f>COUNTIF('Vendas 2025'!F:F,Relatorio!E7)</f>
        <v>0</v>
      </c>
      <c r="F8">
        <f>SUM(C8:E8)</f>
        <v>0</v>
      </c>
      <c r="X8" t="str">
        <v>Moeba</v>
      </c>
      <c r="Y8">
        <f>COUNTIF('Vendas 2026'!C:C,X8)</f>
        <v>2</v>
      </c>
    </row>
    <row r="9">
      <c r="A9">
        <v>2026</v>
      </c>
      <c r="C9">
        <f>COUNTIF(Table_246[Vendedor],Relatorio!C7)</f>
        <v>187</v>
      </c>
      <c r="D9">
        <f>COUNTIF(Table_246[Vendedor],Relatorio!D7)</f>
        <v>222</v>
      </c>
      <c r="E9">
        <f>COUNTIF(Table_246[Vendedor],Relatorio!E7)</f>
        <v>41</v>
      </c>
      <c r="F9">
        <f>SUM(C9:E9)</f>
        <v>450</v>
      </c>
      <c r="X9" t="str">
        <v>serviço aleatorio</v>
      </c>
      <c r="Y9">
        <f>COUNTIF('Vendas 2026'!C:C,X9)</f>
        <v>3</v>
      </c>
    </row>
    <row r="10">
      <c r="X10" t="str">
        <v>cabo iphone 20w</v>
      </c>
      <c r="Y10">
        <f>COUNTIF('Vendas 2026'!C:C,X10)</f>
        <v>2</v>
      </c>
    </row>
    <row r="11">
      <c r="X11" t="str">
        <v>Carregador completo iphone</v>
      </c>
      <c r="Y11">
        <f>COUNTIF('Vendas 2026'!C:C,X11)</f>
        <v>0</v>
      </c>
    </row>
    <row r="12">
      <c r="X12" t="str">
        <v>cheirinho</v>
      </c>
      <c r="Y12">
        <f>COUNTIF('Vendas 2026'!C:C,X12)</f>
        <v>1</v>
      </c>
    </row>
    <row r="13">
      <c r="X13" t="str">
        <v xml:space="preserve">nterruptor De Controle Remoto </v>
      </c>
      <c r="Y13">
        <f>COUNTIF('Vendas 2026'!C:C,X13)</f>
        <v>1</v>
      </c>
    </row>
    <row r="14">
      <c r="X14" t="str">
        <v xml:space="preserve">Case 2.5 Hd </v>
      </c>
      <c r="Y14">
        <f>COUNTIF('Vendas 2026'!C:C,X14)</f>
        <v>1</v>
      </c>
    </row>
    <row r="15">
      <c r="X15" t="str">
        <v>Restauraçao dados</v>
      </c>
      <c r="Y15">
        <f>COUNTIF('Vendas 2026'!C:C,X15)</f>
        <v>1</v>
      </c>
    </row>
    <row r="16">
      <c r="X16" t="str">
        <v>gravaçao de musica</v>
      </c>
      <c r="Y16">
        <f>COUNTIF('Vendas 2026'!C:C,X16)</f>
        <v>0</v>
      </c>
    </row>
    <row r="17">
      <c r="X17" t="str">
        <v>boneco lego kit</v>
      </c>
      <c r="Y17">
        <f>COUNTIF('Vendas 2026'!C:C,X17)</f>
        <v>2</v>
      </c>
    </row>
    <row r="18">
      <c r="X18" t="str">
        <v>durex</v>
      </c>
      <c r="Y18">
        <f>COUNTIF('Vendas 2026'!C:C,X18)</f>
        <v>1</v>
      </c>
    </row>
    <row r="19">
      <c r="X19" t="str">
        <v>Pen Drive Com 10 Jogos Para PS2</v>
      </c>
      <c r="Y19">
        <f>COUNTIF('Vendas 2026'!C:C,X19)</f>
        <v>1</v>
      </c>
    </row>
    <row r="20">
      <c r="X20" t="str">
        <v>protetor documento</v>
      </c>
      <c r="Y20">
        <f>COUNTIF('Vendas 2026'!C:C,X20)</f>
        <v>1</v>
      </c>
    </row>
    <row r="21">
      <c r="X21" t="str">
        <v>kit maçarico</v>
      </c>
      <c r="Y21">
        <f>COUNTIF('Vendas 2026'!C:C,X21)</f>
        <v>1</v>
      </c>
    </row>
    <row r="22">
      <c r="X22" t="str">
        <v>lixa de unha</v>
      </c>
      <c r="Y22">
        <f>COUNTIF('Vendas 2026'!C:C,X22)</f>
        <v>1</v>
      </c>
    </row>
    <row r="23">
      <c r="X23" t="str">
        <v>chip sem recarga</v>
      </c>
      <c r="Y23">
        <f>COUNTIF('Vendas 2026'!C:C,X23)</f>
        <v>2</v>
      </c>
    </row>
    <row r="24">
      <c r="X24" t="str">
        <v>brinquedo arminha</v>
      </c>
      <c r="Y24">
        <f>COUNTIF('Vendas 2026'!C:C,X24)</f>
        <v>1</v>
      </c>
    </row>
    <row r="25">
      <c r="X25" t="str">
        <v>caixa de som pc</v>
      </c>
      <c r="Y25">
        <f>COUNTIF('Vendas 2026'!C:C,X25)</f>
        <v>1</v>
      </c>
    </row>
    <row r="26">
      <c r="X26" t="str">
        <v>bolinha de gel</v>
      </c>
      <c r="Y26">
        <f>COUNTIF('Vendas 2026'!C:C,X26)</f>
        <v>1</v>
      </c>
    </row>
    <row r="27">
      <c r="X27" t="str">
        <v>Bleybleyd</v>
      </c>
      <c r="Y27">
        <f>COUNTIF('Vendas 2026'!C:C,X27)</f>
        <v>1</v>
      </c>
    </row>
    <row r="28">
      <c r="X28" t="str">
        <v>fone p9</v>
      </c>
      <c r="Y28">
        <f>COUNTIF('Vendas 2026'!C:C,X28)</f>
        <v>1</v>
      </c>
    </row>
    <row r="29">
      <c r="X29" t="str">
        <v>cabo colorido</v>
      </c>
      <c r="Y29">
        <f>COUNTIF('Vendas 2026'!C:C,X29)</f>
        <v>1</v>
      </c>
    </row>
    <row r="30">
      <c r="X30" t="str">
        <v>capinha iphone</v>
      </c>
      <c r="Y30">
        <f>COUNTIF('Vendas 2026'!C:C,X30)</f>
        <v>1</v>
      </c>
    </row>
    <row r="31">
      <c r="X31" t="str">
        <v>cabo de força 3</v>
      </c>
      <c r="Y31">
        <f>COUNTIF('Vendas 2026'!C:C,X31)</f>
        <v>0</v>
      </c>
    </row>
    <row r="32">
      <c r="X32" t="str">
        <v>arminha de agua</v>
      </c>
      <c r="Y32">
        <f>COUNTIF('Vendas 2026'!C:C,X32)</f>
        <v>1</v>
      </c>
    </row>
    <row r="33">
      <c r="X33" t="str">
        <v>opl 16 mb</v>
      </c>
      <c r="Y33">
        <f>COUNTIF('Vendas 2026'!C:C,X33)</f>
        <v>1</v>
      </c>
    </row>
    <row r="34">
      <c r="X34" t="str">
        <v>pendrive 32</v>
      </c>
      <c r="Y34">
        <f>COUNTIF('Vendas 2026'!C:C,X34)</f>
        <v>1</v>
      </c>
    </row>
    <row r="35">
      <c r="X35" t="str">
        <v>cabo de força</v>
      </c>
      <c r="Y35">
        <f>COUNTIF('Vendas 2026'!C:C,X35)</f>
        <v>0</v>
      </c>
    </row>
    <row r="36">
      <c r="X36" t="str">
        <v>conversor vga para hdmi</v>
      </c>
      <c r="Y36">
        <f>COUNTIF('Vendas 2026'!C:C,X36)</f>
        <v>2</v>
      </c>
    </row>
    <row r="37">
      <c r="X37" t="str">
        <v>mouse sem fio</v>
      </c>
      <c r="Y37">
        <f>COUNTIF('Vendas 2026'!C:C,X37)</f>
        <v>3</v>
      </c>
    </row>
    <row r="38">
      <c r="X38" t="str">
        <v>Tweeter Evok 400</v>
      </c>
      <c r="Y38">
        <f>COUNTIF('Vendas 2026'!C:C,X38)</f>
        <v>1</v>
      </c>
    </row>
    <row r="39">
      <c r="X39" t="str">
        <v>chaveiro</v>
      </c>
      <c r="Y39">
        <f>COUNTIF('Vendas 2026'!C:C,X39)</f>
        <v>1</v>
      </c>
    </row>
    <row r="40">
      <c r="X40" t="str">
        <v>formataçao</v>
      </c>
      <c r="Y40">
        <f>COUNTIF('Vendas 2026'!C:C,X40)</f>
        <v>7</v>
      </c>
    </row>
    <row r="41">
      <c r="X41" t="str">
        <v>uno</v>
      </c>
      <c r="Y41">
        <f>COUNTIF('Vendas 2026'!C:C,X41)</f>
        <v>1</v>
      </c>
    </row>
    <row r="42">
      <c r="X42" t="str">
        <v>Coleção_4_Jogos_Ben_10_PS2</v>
      </c>
      <c r="Y42">
        <f>COUNTIF('Vendas 2026'!C:C,X42)</f>
        <v>1</v>
      </c>
    </row>
    <row r="43">
      <c r="X43" t="str">
        <v xml:space="preserve">Kit Com 10 Mini Fusível </v>
      </c>
      <c r="Y43">
        <f>COUNTIF('Vendas 2026'!C:C,X43)</f>
        <v>1</v>
      </c>
    </row>
    <row r="44">
      <c r="X44" t="str">
        <v>Unitv</v>
      </c>
      <c r="Y44">
        <f>COUNTIF('Vendas 2026'!C:C,X44)</f>
        <v>0</v>
      </c>
    </row>
    <row r="45">
      <c r="X45" t="str">
        <v>capinha simples</v>
      </c>
      <c r="Y45">
        <f>COUNTIF('Vendas 2026'!C:C,X45)</f>
        <v>1</v>
      </c>
    </row>
    <row r="46">
      <c r="X46" t="str">
        <v>cartao micro sd 16gb</v>
      </c>
      <c r="Y46">
        <f>COUNTIF('Vendas 2026'!C:C,X46)</f>
        <v>2</v>
      </c>
    </row>
    <row r="47">
      <c r="X47" t="str">
        <v>suporte veicular</v>
      </c>
      <c r="Y47">
        <f>COUNTIF('Vendas 2026'!C:C,X47)</f>
        <v>2</v>
      </c>
    </row>
    <row r="48">
      <c r="X48" t="str">
        <v xml:space="preserve">lanterna </v>
      </c>
      <c r="Y48">
        <f>COUNTIF('Vendas 2026'!C:C,X48)</f>
        <v>3</v>
      </c>
    </row>
    <row r="49">
      <c r="X49" t="str">
        <v>JOGOS DE PS2</v>
      </c>
      <c r="Y49">
        <f>COUNTIF('Vendas 2026'!C:C,X49)</f>
        <v>9</v>
      </c>
    </row>
  </sheetData>
  <autoFilter ref="X1:Y88"/>
  <mergeCells count="1">
    <mergeCell ref="A1:F1"/>
  </mergeCells>
  <pageMargins left="0.51" right="0.51" top="0.79" bottom="0.79" header="0.31" footer="0.31"/>
  <ignoredErrors>
    <ignoredError numberStoredAsText="1" sqref="A1:Y8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Vendas 2024</vt:lpstr>
      <vt:lpstr>Vendas 2025</vt:lpstr>
      <vt:lpstr>Vendas 2026</vt:lpstr>
      <vt:lpstr>PROD</vt:lpstr>
      <vt:lpstr>Nota Fiscal</vt:lpstr>
      <vt:lpstr>Devedores</vt:lpstr>
      <vt:lpstr>jogos</vt:lpstr>
      <vt:lpstr>Relatorio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2024-01-04T12:47:10Z</dcterms:created>
  <dcterms:modified xsi:type="dcterms:W3CDTF">2026-07-13T22:57:36Z</dcterms:modified>
  <cp:lastModifiedBy>leo</cp:lastModifiedBy>
  <cp:lastPrinted>2026-06-04T14:32:45Z</cp:lastPrinted>
  <dc:creator>leo cunha</dc:creator>
</cp:coreProperties>
</file>