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z3\Documents\Maestria\Análisis e Interpretación de Datos\correlacion con regresion lineal\"/>
    </mc:Choice>
  </mc:AlternateContent>
  <bookViews>
    <workbookView xWindow="0" yWindow="0" windowWidth="12105" windowHeight="5640"/>
  </bookViews>
  <sheets>
    <sheet name="Ejercicio1" sheetId="1" r:id="rId1"/>
    <sheet name="Ejercicio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D20" i="1"/>
  <c r="E20" i="1"/>
  <c r="F20" i="1"/>
  <c r="F3" i="1"/>
  <c r="E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1" i="1"/>
  <c r="F22" i="1"/>
  <c r="F23" i="1"/>
  <c r="F24" i="1"/>
  <c r="F25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1" i="1"/>
  <c r="E22" i="1"/>
  <c r="E23" i="1"/>
  <c r="E24" i="1"/>
  <c r="E25" i="1"/>
  <c r="C26" i="1"/>
  <c r="E33" i="1" s="1"/>
  <c r="B26" i="1"/>
  <c r="C33" i="1" s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1" i="1"/>
  <c r="D22" i="1"/>
  <c r="D23" i="1"/>
  <c r="D24" i="1"/>
  <c r="D25" i="1"/>
  <c r="D3" i="1"/>
  <c r="F26" i="1" l="1"/>
  <c r="E34" i="1" s="1"/>
  <c r="E35" i="1" s="1"/>
  <c r="D26" i="1"/>
  <c r="C37" i="1" s="1"/>
  <c r="E26" i="1"/>
  <c r="C34" i="1" s="1"/>
  <c r="C35" i="1" s="1"/>
  <c r="C30" i="1" l="1"/>
  <c r="H30" i="1" s="1"/>
  <c r="C38" i="1"/>
  <c r="H33" i="1" s="1"/>
  <c r="F42" i="1" s="1"/>
  <c r="C42" i="1"/>
</calcChain>
</file>

<file path=xl/sharedStrings.xml><?xml version="1.0" encoding="utf-8"?>
<sst xmlns="http://schemas.openxmlformats.org/spreadsheetml/2006/main" count="41" uniqueCount="34">
  <si>
    <t>horas de estudio</t>
  </si>
  <si>
    <t>Notas</t>
  </si>
  <si>
    <t>x*y</t>
  </si>
  <si>
    <t>x^2</t>
  </si>
  <si>
    <t>ecuacion lineal</t>
  </si>
  <si>
    <t>Y = a+bx</t>
  </si>
  <si>
    <t>Y</t>
  </si>
  <si>
    <t>variable independiente</t>
  </si>
  <si>
    <t>a</t>
  </si>
  <si>
    <t>intercepto con el eje y</t>
  </si>
  <si>
    <t>X</t>
  </si>
  <si>
    <t>variable dependiente</t>
  </si>
  <si>
    <t>b</t>
  </si>
  <si>
    <t>pendiente</t>
  </si>
  <si>
    <t xml:space="preserve">Metodo 1 </t>
  </si>
  <si>
    <t>Metodo 2</t>
  </si>
  <si>
    <t>S^2</t>
  </si>
  <si>
    <t>Sx</t>
  </si>
  <si>
    <t>y^2</t>
  </si>
  <si>
    <t>Sxy</t>
  </si>
  <si>
    <t>Metodo 1</t>
  </si>
  <si>
    <t>y = 1,83+ 0,22x</t>
  </si>
  <si>
    <t xml:space="preserve">MISMO VALOR QUE LA GRAFICA </t>
  </si>
  <si>
    <t>COEFICIENTE DE CORRElACIÓN DE PEARSON</t>
  </si>
  <si>
    <t>r</t>
  </si>
  <si>
    <t>Filmaffinity</t>
  </si>
  <si>
    <t>IMBD</t>
  </si>
  <si>
    <t>Bidrman</t>
  </si>
  <si>
    <t xml:space="preserve">Boyhood </t>
  </si>
  <si>
    <t>El gran Hotel Budapest</t>
  </si>
  <si>
    <t>El Francotirador</t>
  </si>
  <si>
    <t>La Teoría del Todo</t>
  </si>
  <si>
    <t>Whiplash</t>
  </si>
  <si>
    <t>Selma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</si>
</sst>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Georgia"/>
      <family val="1"/>
    </font>
    <font>
      <b/>
      <sz val="10"/>
      <color theme="1"/>
      <name val="Georgia"/>
      <family val="1"/>
    </font>
    <font>
      <i/>
      <sz val="10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9" xfId="0" applyBorder="1"/>
    <xf numFmtId="0" fontId="0" fillId="2" borderId="12" xfId="0" applyFill="1" applyBorder="1"/>
    <xf numFmtId="0" fontId="0" fillId="2" borderId="0" xfId="0" applyFill="1" applyBorder="1"/>
    <xf numFmtId="0" fontId="1" fillId="2" borderId="0" xfId="0" applyFont="1" applyFill="1"/>
    <xf numFmtId="0" fontId="2" fillId="3" borderId="1" xfId="0" applyFont="1" applyFill="1" applyBorder="1"/>
    <xf numFmtId="0" fontId="4" fillId="3" borderId="2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</a:t>
            </a:r>
            <a:r>
              <a:rPr lang="en-US" baseline="0"/>
              <a:t> de estudio vs nota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Ejercicio1!$C$2</c:f>
              <c:strCache>
                <c:ptCount val="1"/>
                <c:pt idx="0">
                  <c:v>Notas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074190726159233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Ejercicio1!$B$3:$B$25</c:f>
              <c:numCache>
                <c:formatCode>General</c:formatCode>
                <c:ptCount val="23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20</c:v>
                </c:pt>
                <c:pt idx="12">
                  <c:v>23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39</c:v>
                </c:pt>
                <c:pt idx="22">
                  <c:v>40</c:v>
                </c:pt>
              </c:numCache>
            </c:numRef>
          </c:xVal>
          <c:yVal>
            <c:numRef>
              <c:f>Ejercicio1!$C$3:$C$25</c:f>
              <c:numCache>
                <c:formatCode>General</c:formatCode>
                <c:ptCount val="23"/>
                <c:pt idx="0">
                  <c:v>2.2000000000000002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9.6999999999999993</c:v>
                </c:pt>
                <c:pt idx="5">
                  <c:v>2.4</c:v>
                </c:pt>
                <c:pt idx="6">
                  <c:v>3.4</c:v>
                </c:pt>
                <c:pt idx="7">
                  <c:v>3.7</c:v>
                </c:pt>
                <c:pt idx="8">
                  <c:v>4</c:v>
                </c:pt>
                <c:pt idx="9">
                  <c:v>4.7</c:v>
                </c:pt>
                <c:pt idx="10">
                  <c:v>4.7</c:v>
                </c:pt>
                <c:pt idx="11">
                  <c:v>6.7</c:v>
                </c:pt>
                <c:pt idx="12">
                  <c:v>7.7</c:v>
                </c:pt>
                <c:pt idx="13">
                  <c:v>8.6999999999999993</c:v>
                </c:pt>
                <c:pt idx="14">
                  <c:v>9</c:v>
                </c:pt>
                <c:pt idx="15">
                  <c:v>9</c:v>
                </c:pt>
                <c:pt idx="16">
                  <c:v>9.6999999999999993</c:v>
                </c:pt>
                <c:pt idx="17">
                  <c:v>9.6</c:v>
                </c:pt>
                <c:pt idx="18">
                  <c:v>9.4</c:v>
                </c:pt>
                <c:pt idx="19">
                  <c:v>4.8</c:v>
                </c:pt>
                <c:pt idx="20">
                  <c:v>9.3000000000000007</c:v>
                </c:pt>
                <c:pt idx="21">
                  <c:v>9.6999999999999993</c:v>
                </c:pt>
                <c:pt idx="22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3-4BC6-8B7E-34FCB93F7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107008"/>
        <c:axId val="1753102016"/>
      </c:scatterChart>
      <c:valAx>
        <c:axId val="17531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3102016"/>
        <c:crosses val="autoZero"/>
        <c:crossBetween val="midCat"/>
      </c:valAx>
      <c:valAx>
        <c:axId val="17531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310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Filmaffinity vs IMBD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2'!$D$3</c:f>
              <c:strCache>
                <c:ptCount val="1"/>
                <c:pt idx="0">
                  <c:v>IMBD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'Ejercicio 2'!$C$4:$C$10</c:f>
              <c:numCache>
                <c:formatCode>General</c:formatCode>
                <c:ptCount val="7"/>
                <c:pt idx="0">
                  <c:v>7.2</c:v>
                </c:pt>
                <c:pt idx="1">
                  <c:v>7.4</c:v>
                </c:pt>
                <c:pt idx="2">
                  <c:v>7.2</c:v>
                </c:pt>
                <c:pt idx="3">
                  <c:v>6.3</c:v>
                </c:pt>
                <c:pt idx="4">
                  <c:v>7.1</c:v>
                </c:pt>
                <c:pt idx="5">
                  <c:v>7.9</c:v>
                </c:pt>
                <c:pt idx="6">
                  <c:v>6.7</c:v>
                </c:pt>
              </c:numCache>
            </c:numRef>
          </c:xVal>
          <c:yVal>
            <c:numRef>
              <c:f>'Ejercicio 2'!$D$4:$D$10</c:f>
              <c:numCache>
                <c:formatCode>General</c:formatCode>
                <c:ptCount val="7"/>
                <c:pt idx="0">
                  <c:v>7.9</c:v>
                </c:pt>
                <c:pt idx="1">
                  <c:v>8.1</c:v>
                </c:pt>
                <c:pt idx="2">
                  <c:v>8.1</c:v>
                </c:pt>
                <c:pt idx="3">
                  <c:v>7.4</c:v>
                </c:pt>
                <c:pt idx="4">
                  <c:v>7.8</c:v>
                </c:pt>
                <c:pt idx="5">
                  <c:v>8.6</c:v>
                </c:pt>
                <c:pt idx="6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4-46BB-B536-154EEC482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611760"/>
        <c:axId val="1698608848"/>
      </c:scatterChart>
      <c:valAx>
        <c:axId val="16986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8608848"/>
        <c:crosses val="autoZero"/>
        <c:crossBetween val="midCat"/>
      </c:valAx>
      <c:valAx>
        <c:axId val="1698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out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861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6</xdr:row>
      <xdr:rowOff>190500</xdr:rowOff>
    </xdr:from>
    <xdr:to>
      <xdr:col>13</xdr:col>
      <xdr:colOff>485775</xdr:colOff>
      <xdr:row>20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266700</xdr:colOff>
      <xdr:row>28</xdr:row>
      <xdr:rowOff>9525</xdr:rowOff>
    </xdr:from>
    <xdr:ext cx="1571264" cy="367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2609850" y="5572125"/>
              <a:ext cx="1571264" cy="367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− 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</m:nary>
                              </m:e>
                            </m:nary>
                          </m:e>
                        </m:nary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− 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nary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2609850" y="5572125"/>
              <a:ext cx="1571264" cy="367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𝑏=  (𝑛 ∑▒〖𝑥 ∗𝑦 − ∑▒〖𝑥∑▒𝑦〗〗)/(𝑛 ∑▒〖𝑥^2  − 〖(∑▒𝑥)〗^2 〗)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</xdr:col>
      <xdr:colOff>155543</xdr:colOff>
      <xdr:row>32</xdr:row>
      <xdr:rowOff>17938</xdr:rowOff>
    </xdr:from>
    <xdr:ext cx="301941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/>
            <xdr:cNvSpPr txBox="1"/>
          </xdr:nvSpPr>
          <xdr:spPr>
            <a:xfrm>
              <a:off x="917543" y="6342538"/>
              <a:ext cx="30194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4" name="CuadroTexto 3"/>
            <xdr:cNvSpPr txBox="1"/>
          </xdr:nvSpPr>
          <xdr:spPr>
            <a:xfrm>
              <a:off x="917543" y="6342538"/>
              <a:ext cx="30194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es-ES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3</xdr:col>
      <xdr:colOff>323850</xdr:colOff>
      <xdr:row>32</xdr:row>
      <xdr:rowOff>19050</xdr:rowOff>
    </xdr:from>
    <xdr:ext cx="295978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/>
            <xdr:cNvSpPr txBox="1"/>
          </xdr:nvSpPr>
          <xdr:spPr>
            <a:xfrm>
              <a:off x="2638425" y="6343650"/>
              <a:ext cx="295978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5" name="CuadroTexto 4"/>
            <xdr:cNvSpPr txBox="1"/>
          </xdr:nvSpPr>
          <xdr:spPr>
            <a:xfrm>
              <a:off x="2638425" y="6343650"/>
              <a:ext cx="295978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𝑌</a:t>
              </a:r>
              <a:r>
                <a:rPr lang="es-ES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371475</xdr:colOff>
      <xdr:row>28</xdr:row>
      <xdr:rowOff>38100</xdr:rowOff>
    </xdr:from>
    <xdr:ext cx="1381125" cy="3315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/>
            <xdr:cNvSpPr txBox="1"/>
          </xdr:nvSpPr>
          <xdr:spPr>
            <a:xfrm>
              <a:off x="6715125" y="5600700"/>
              <a:ext cx="138112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nary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7" name="CuadroTexto 6"/>
            <xdr:cNvSpPr txBox="1"/>
          </xdr:nvSpPr>
          <xdr:spPr>
            <a:xfrm>
              <a:off x="6715125" y="5600700"/>
              <a:ext cx="138112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𝑎=  (∑▒𝑦  −𝑏 ∑▒𝑥)/𝑛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3</xdr:col>
      <xdr:colOff>428625</xdr:colOff>
      <xdr:row>36</xdr:row>
      <xdr:rowOff>9525</xdr:rowOff>
    </xdr:from>
    <xdr:ext cx="552459" cy="3226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/>
            <xdr:cNvSpPr txBox="1"/>
          </xdr:nvSpPr>
          <xdr:spPr>
            <a:xfrm>
              <a:off x="2771775" y="7096125"/>
              <a:ext cx="552459" cy="322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8" name="CuadroTexto 7"/>
            <xdr:cNvSpPr txBox="1"/>
          </xdr:nvSpPr>
          <xdr:spPr>
            <a:xfrm>
              <a:off x="2771775" y="7096125"/>
              <a:ext cx="552459" cy="322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𝑏=  𝑆_𝑥𝑦/(𝑆^2 𝑥)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514350</xdr:colOff>
      <xdr:row>32</xdr:row>
      <xdr:rowOff>0</xdr:rowOff>
    </xdr:from>
    <xdr:ext cx="818622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/>
            <xdr:cNvSpPr txBox="1"/>
          </xdr:nvSpPr>
          <xdr:spPr>
            <a:xfrm>
              <a:off x="6858000" y="6324600"/>
              <a:ext cx="81862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ES" sz="1100"/>
            </a:p>
            <a:p>
              <a:endParaRPr lang="es-ES" sz="1100"/>
            </a:p>
          </xdr:txBody>
        </xdr:sp>
      </mc:Choice>
      <mc:Fallback>
        <xdr:sp macro="" textlink="">
          <xdr:nvSpPr>
            <xdr:cNvPr id="9" name="CuadroTexto 8"/>
            <xdr:cNvSpPr txBox="1"/>
          </xdr:nvSpPr>
          <xdr:spPr>
            <a:xfrm>
              <a:off x="6858000" y="6324600"/>
              <a:ext cx="81862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𝑎= 𝑦 ̅  −𝑏 𝑥 ̅</a:t>
              </a:r>
              <a:endParaRPr lang="es-ES" sz="1100"/>
            </a:p>
            <a:p>
              <a:endParaRPr lang="es-ES" sz="1100"/>
            </a:p>
          </xdr:txBody>
        </xdr:sp>
      </mc:Fallback>
    </mc:AlternateContent>
    <xdr:clientData/>
  </xdr:oneCellAnchor>
  <xdr:oneCellAnchor>
    <xdr:from>
      <xdr:col>3</xdr:col>
      <xdr:colOff>238125</xdr:colOff>
      <xdr:row>40</xdr:row>
      <xdr:rowOff>123825</xdr:rowOff>
    </xdr:from>
    <xdr:ext cx="1000125" cy="4737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/>
            <xdr:cNvSpPr txBox="1"/>
          </xdr:nvSpPr>
          <xdr:spPr>
            <a:xfrm>
              <a:off x="2581275" y="7972425"/>
              <a:ext cx="1000125" cy="473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800"/>
                <a:t>r = </a:t>
              </a:r>
              <a14:m>
                <m:oMath xmlns:m="http://schemas.openxmlformats.org/officeDocument/2006/math">
                  <m:f>
                    <m:fPr>
                      <m:ctrlPr>
                        <a:rPr lang="es-ES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ES" sz="18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𝑥𝑦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ES" sz="18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  <m:r>
                        <a:rPr lang="en-US" sz="1800" b="0" i="1">
                          <a:latin typeface="Cambria Math" panose="02040503050406030204" pitchFamily="18" charset="0"/>
                        </a:rPr>
                        <m:t> </m:t>
                      </m:r>
                      <m:sSub>
                        <m:sSubPr>
                          <m:ctrlPr>
                            <a:rPr lang="en-US" sz="18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den>
                  </m:f>
                </m:oMath>
              </a14:m>
              <a:endParaRPr lang="es-ES" sz="1100"/>
            </a:p>
          </xdr:txBody>
        </xdr:sp>
      </mc:Choice>
      <mc:Fallback>
        <xdr:sp macro="" textlink="">
          <xdr:nvSpPr>
            <xdr:cNvPr id="10" name="CuadroTexto 9"/>
            <xdr:cNvSpPr txBox="1"/>
          </xdr:nvSpPr>
          <xdr:spPr>
            <a:xfrm>
              <a:off x="2581275" y="7972425"/>
              <a:ext cx="1000125" cy="473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800"/>
                <a:t>r = </a:t>
              </a:r>
              <a:r>
                <a:rPr lang="en-US" sz="1800" b="0" i="0">
                  <a:latin typeface="Cambria Math" panose="02040503050406030204" pitchFamily="18" charset="0"/>
                </a:rPr>
                <a:t>𝑆</a:t>
              </a:r>
              <a:r>
                <a:rPr lang="es-ES" sz="1800" b="0" i="0">
                  <a:latin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</a:rPr>
                <a:t>𝑥𝑦</a:t>
              </a:r>
              <a:r>
                <a:rPr lang="es-ES" sz="1800" b="0" i="0">
                  <a:latin typeface="Cambria Math" panose="02040503050406030204" pitchFamily="18" charset="0"/>
                </a:rPr>
                <a:t>/(</a:t>
              </a:r>
              <a:r>
                <a:rPr lang="en-US" sz="1800" b="0" i="0">
                  <a:latin typeface="Cambria Math" panose="02040503050406030204" pitchFamily="18" charset="0"/>
                </a:rPr>
                <a:t>𝑆</a:t>
              </a:r>
              <a:r>
                <a:rPr lang="es-ES" sz="1800" b="0" i="0">
                  <a:latin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</a:rPr>
                <a:t>𝑥  𝑆_𝑦</a:t>
              </a:r>
              <a:r>
                <a:rPr lang="es-ES" sz="1800" b="0" i="0">
                  <a:latin typeface="Cambria Math" panose="02040503050406030204" pitchFamily="18" charset="0"/>
                </a:rPr>
                <a:t> )</a:t>
              </a:r>
              <a:endParaRPr lang="es-E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123825</xdr:rowOff>
    </xdr:from>
    <xdr:to>
      <xdr:col>11</xdr:col>
      <xdr:colOff>304800</xdr:colOff>
      <xdr:row>17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3"/>
  <sheetViews>
    <sheetView tabSelected="1" workbookViewId="0">
      <selection activeCell="B14" sqref="B14:C15"/>
    </sheetView>
  </sheetViews>
  <sheetFormatPr baseColWidth="10" defaultRowHeight="15" x14ac:dyDescent="0.25"/>
  <cols>
    <col min="2" max="3" width="11.85546875" bestFit="1" customWidth="1"/>
    <col min="8" max="8" width="14.28515625" bestFit="1" customWidth="1"/>
    <col min="12" max="12" width="13.42578125" bestFit="1" customWidth="1"/>
    <col min="13" max="13" width="29.5703125" bestFit="1" customWidth="1"/>
  </cols>
  <sheetData>
    <row r="2" spans="2:6" ht="15.75" thickBot="1" x14ac:dyDescent="0.3">
      <c r="B2" t="s">
        <v>0</v>
      </c>
      <c r="C2" t="s">
        <v>1</v>
      </c>
      <c r="D2" t="s">
        <v>2</v>
      </c>
      <c r="E2" t="s">
        <v>3</v>
      </c>
      <c r="F2" t="s">
        <v>18</v>
      </c>
    </row>
    <row r="3" spans="2:6" ht="15.75" thickBot="1" x14ac:dyDescent="0.3">
      <c r="B3" s="1">
        <v>7</v>
      </c>
      <c r="C3" s="2">
        <v>2.2000000000000002</v>
      </c>
      <c r="D3">
        <f>B3*C3</f>
        <v>15.400000000000002</v>
      </c>
      <c r="E3">
        <f>B3*B3</f>
        <v>49</v>
      </c>
      <c r="F3">
        <f>C3*C3</f>
        <v>4.8400000000000007</v>
      </c>
    </row>
    <row r="4" spans="2:6" ht="15.75" thickBot="1" x14ac:dyDescent="0.3">
      <c r="B4" s="3">
        <v>4</v>
      </c>
      <c r="C4" s="4">
        <v>1.3</v>
      </c>
      <c r="D4">
        <f t="shared" ref="D4:D25" si="0">B4*C4</f>
        <v>5.2</v>
      </c>
      <c r="E4">
        <f t="shared" ref="E4:E25" si="1">B4*B4</f>
        <v>16</v>
      </c>
      <c r="F4">
        <f t="shared" ref="F4:F25" si="2">C4*C4</f>
        <v>1.6900000000000002</v>
      </c>
    </row>
    <row r="5" spans="2:6" ht="15.75" thickBot="1" x14ac:dyDescent="0.3">
      <c r="B5" s="3">
        <v>5</v>
      </c>
      <c r="C5" s="4">
        <v>1.6</v>
      </c>
      <c r="D5">
        <f t="shared" si="0"/>
        <v>8</v>
      </c>
      <c r="E5">
        <f t="shared" si="1"/>
        <v>25</v>
      </c>
      <c r="F5">
        <f t="shared" si="2"/>
        <v>2.5600000000000005</v>
      </c>
    </row>
    <row r="6" spans="2:6" ht="15.75" thickBot="1" x14ac:dyDescent="0.3">
      <c r="B6" s="3">
        <v>6</v>
      </c>
      <c r="C6" s="4">
        <v>2</v>
      </c>
      <c r="D6">
        <f t="shared" si="0"/>
        <v>12</v>
      </c>
      <c r="E6">
        <f t="shared" si="1"/>
        <v>36</v>
      </c>
      <c r="F6">
        <f t="shared" si="2"/>
        <v>4</v>
      </c>
    </row>
    <row r="7" spans="2:6" ht="15.75" thickBot="1" x14ac:dyDescent="0.3">
      <c r="B7" s="3">
        <v>7</v>
      </c>
      <c r="C7" s="4">
        <v>9.6999999999999993</v>
      </c>
      <c r="D7">
        <f t="shared" si="0"/>
        <v>67.899999999999991</v>
      </c>
      <c r="E7">
        <f t="shared" si="1"/>
        <v>49</v>
      </c>
      <c r="F7">
        <f t="shared" si="2"/>
        <v>94.089999999999989</v>
      </c>
    </row>
    <row r="8" spans="2:6" ht="15.75" thickBot="1" x14ac:dyDescent="0.3">
      <c r="B8" s="3">
        <v>7</v>
      </c>
      <c r="C8" s="4">
        <v>2.4</v>
      </c>
      <c r="D8">
        <f t="shared" si="0"/>
        <v>16.8</v>
      </c>
      <c r="E8">
        <f t="shared" si="1"/>
        <v>49</v>
      </c>
      <c r="F8">
        <f t="shared" si="2"/>
        <v>5.76</v>
      </c>
    </row>
    <row r="9" spans="2:6" ht="15.75" thickBot="1" x14ac:dyDescent="0.3">
      <c r="B9" s="3">
        <v>10</v>
      </c>
      <c r="C9" s="4">
        <v>3.4</v>
      </c>
      <c r="D9">
        <f t="shared" si="0"/>
        <v>34</v>
      </c>
      <c r="E9">
        <f t="shared" si="1"/>
        <v>100</v>
      </c>
      <c r="F9">
        <f t="shared" si="2"/>
        <v>11.559999999999999</v>
      </c>
    </row>
    <row r="10" spans="2:6" ht="15.75" thickBot="1" x14ac:dyDescent="0.3">
      <c r="B10" s="3">
        <v>11</v>
      </c>
      <c r="C10" s="4">
        <v>3.7</v>
      </c>
      <c r="D10">
        <f t="shared" si="0"/>
        <v>40.700000000000003</v>
      </c>
      <c r="E10">
        <f t="shared" si="1"/>
        <v>121</v>
      </c>
      <c r="F10">
        <f t="shared" si="2"/>
        <v>13.690000000000001</v>
      </c>
    </row>
    <row r="11" spans="2:6" ht="15.75" thickBot="1" x14ac:dyDescent="0.3">
      <c r="B11" s="3">
        <v>12</v>
      </c>
      <c r="C11" s="4">
        <v>4</v>
      </c>
      <c r="D11">
        <f t="shared" si="0"/>
        <v>48</v>
      </c>
      <c r="E11">
        <f t="shared" si="1"/>
        <v>144</v>
      </c>
      <c r="F11">
        <f t="shared" si="2"/>
        <v>16</v>
      </c>
    </row>
    <row r="12" spans="2:6" ht="15.75" thickBot="1" x14ac:dyDescent="0.3">
      <c r="B12" s="3">
        <v>14</v>
      </c>
      <c r="C12" s="4">
        <v>4.7</v>
      </c>
      <c r="D12">
        <f t="shared" si="0"/>
        <v>65.8</v>
      </c>
      <c r="E12">
        <f t="shared" si="1"/>
        <v>196</v>
      </c>
      <c r="F12">
        <f t="shared" si="2"/>
        <v>22.090000000000003</v>
      </c>
    </row>
    <row r="13" spans="2:6" ht="15.75" thickBot="1" x14ac:dyDescent="0.3">
      <c r="B13" s="3">
        <v>14</v>
      </c>
      <c r="C13" s="4">
        <v>4.7</v>
      </c>
      <c r="D13">
        <f t="shared" si="0"/>
        <v>65.8</v>
      </c>
      <c r="E13">
        <f t="shared" si="1"/>
        <v>196</v>
      </c>
      <c r="F13">
        <f t="shared" si="2"/>
        <v>22.090000000000003</v>
      </c>
    </row>
    <row r="14" spans="2:6" ht="15.75" thickBot="1" x14ac:dyDescent="0.3">
      <c r="B14" s="3">
        <v>20</v>
      </c>
      <c r="C14" s="5">
        <v>6.7</v>
      </c>
      <c r="D14">
        <f t="shared" si="0"/>
        <v>134</v>
      </c>
      <c r="E14">
        <f t="shared" si="1"/>
        <v>400</v>
      </c>
      <c r="F14">
        <f t="shared" si="2"/>
        <v>44.89</v>
      </c>
    </row>
    <row r="15" spans="2:6" ht="15.75" thickBot="1" x14ac:dyDescent="0.3">
      <c r="B15" s="2">
        <v>23</v>
      </c>
      <c r="C15" s="2">
        <v>7.7</v>
      </c>
      <c r="D15">
        <f t="shared" si="0"/>
        <v>177.1</v>
      </c>
      <c r="E15">
        <f t="shared" si="1"/>
        <v>529</v>
      </c>
      <c r="F15">
        <f t="shared" si="2"/>
        <v>59.290000000000006</v>
      </c>
    </row>
    <row r="16" spans="2:6" ht="15.75" thickBot="1" x14ac:dyDescent="0.3">
      <c r="B16" s="4">
        <v>26</v>
      </c>
      <c r="C16" s="4">
        <v>8.6999999999999993</v>
      </c>
      <c r="D16">
        <f t="shared" si="0"/>
        <v>226.2</v>
      </c>
      <c r="E16">
        <f t="shared" si="1"/>
        <v>676</v>
      </c>
      <c r="F16">
        <f t="shared" si="2"/>
        <v>75.689999999999984</v>
      </c>
    </row>
    <row r="17" spans="2:11" ht="15.75" thickBot="1" x14ac:dyDescent="0.3">
      <c r="B17" s="4">
        <v>27</v>
      </c>
      <c r="C17" s="4">
        <v>9</v>
      </c>
      <c r="D17">
        <f t="shared" si="0"/>
        <v>243</v>
      </c>
      <c r="E17">
        <f t="shared" si="1"/>
        <v>729</v>
      </c>
      <c r="F17">
        <f t="shared" si="2"/>
        <v>81</v>
      </c>
    </row>
    <row r="18" spans="2:11" ht="15.75" thickBot="1" x14ac:dyDescent="0.3">
      <c r="B18" s="4">
        <v>27</v>
      </c>
      <c r="C18" s="4">
        <v>9</v>
      </c>
      <c r="D18">
        <f t="shared" si="0"/>
        <v>243</v>
      </c>
      <c r="E18">
        <f t="shared" si="1"/>
        <v>729</v>
      </c>
      <c r="F18">
        <f t="shared" si="2"/>
        <v>81</v>
      </c>
    </row>
    <row r="19" spans="2:11" ht="15.75" thickBot="1" x14ac:dyDescent="0.3">
      <c r="B19" s="4">
        <v>29</v>
      </c>
      <c r="C19" s="4">
        <v>9.6999999999999993</v>
      </c>
      <c r="D19">
        <f t="shared" si="0"/>
        <v>281.29999999999995</v>
      </c>
      <c r="E19">
        <f t="shared" si="1"/>
        <v>841</v>
      </c>
      <c r="F19">
        <f t="shared" si="2"/>
        <v>94.089999999999989</v>
      </c>
    </row>
    <row r="20" spans="2:11" ht="15.75" thickBot="1" x14ac:dyDescent="0.3">
      <c r="B20" s="4">
        <v>30</v>
      </c>
      <c r="C20" s="4">
        <v>9.6</v>
      </c>
      <c r="D20">
        <f t="shared" si="0"/>
        <v>288</v>
      </c>
      <c r="E20">
        <f t="shared" si="1"/>
        <v>900</v>
      </c>
      <c r="F20">
        <f t="shared" si="2"/>
        <v>92.16</v>
      </c>
    </row>
    <row r="21" spans="2:11" ht="15.75" thickBot="1" x14ac:dyDescent="0.3">
      <c r="B21" s="4">
        <v>31</v>
      </c>
      <c r="C21" s="4">
        <v>9.4</v>
      </c>
      <c r="D21">
        <f t="shared" si="0"/>
        <v>291.40000000000003</v>
      </c>
      <c r="E21">
        <f t="shared" si="1"/>
        <v>961</v>
      </c>
      <c r="F21">
        <f t="shared" si="2"/>
        <v>88.360000000000014</v>
      </c>
    </row>
    <row r="22" spans="2:11" ht="15.75" thickBot="1" x14ac:dyDescent="0.3">
      <c r="B22" s="4">
        <v>32</v>
      </c>
      <c r="C22" s="4">
        <v>4.8</v>
      </c>
      <c r="D22">
        <f t="shared" si="0"/>
        <v>153.6</v>
      </c>
      <c r="E22">
        <f t="shared" si="1"/>
        <v>1024</v>
      </c>
      <c r="F22">
        <f t="shared" si="2"/>
        <v>23.04</v>
      </c>
    </row>
    <row r="23" spans="2:11" ht="15.75" thickBot="1" x14ac:dyDescent="0.3">
      <c r="B23" s="4">
        <v>33</v>
      </c>
      <c r="C23" s="4">
        <v>9.3000000000000007</v>
      </c>
      <c r="D23">
        <f t="shared" si="0"/>
        <v>306.90000000000003</v>
      </c>
      <c r="E23">
        <f t="shared" si="1"/>
        <v>1089</v>
      </c>
      <c r="F23">
        <f t="shared" si="2"/>
        <v>86.490000000000009</v>
      </c>
      <c r="H23" t="s">
        <v>4</v>
      </c>
    </row>
    <row r="24" spans="2:11" ht="15.75" thickBot="1" x14ac:dyDescent="0.3">
      <c r="B24" s="4">
        <v>39</v>
      </c>
      <c r="C24" s="4">
        <v>9.6999999999999993</v>
      </c>
      <c r="D24">
        <f t="shared" si="0"/>
        <v>378.29999999999995</v>
      </c>
      <c r="E24">
        <f t="shared" si="1"/>
        <v>1521</v>
      </c>
      <c r="F24">
        <f t="shared" si="2"/>
        <v>94.089999999999989</v>
      </c>
      <c r="H24" t="s">
        <v>5</v>
      </c>
      <c r="J24" t="s">
        <v>6</v>
      </c>
      <c r="K24" t="s">
        <v>7</v>
      </c>
    </row>
    <row r="25" spans="2:11" ht="15.75" thickBot="1" x14ac:dyDescent="0.3">
      <c r="B25" s="4">
        <v>40</v>
      </c>
      <c r="C25" s="4">
        <v>9.9</v>
      </c>
      <c r="D25">
        <f t="shared" si="0"/>
        <v>396</v>
      </c>
      <c r="E25">
        <f t="shared" si="1"/>
        <v>1600</v>
      </c>
      <c r="F25">
        <f t="shared" si="2"/>
        <v>98.01</v>
      </c>
      <c r="J25" t="s">
        <v>8</v>
      </c>
      <c r="K25" t="s">
        <v>9</v>
      </c>
    </row>
    <row r="26" spans="2:11" x14ac:dyDescent="0.25">
      <c r="B26" s="6">
        <f>SUM(B3:B25)</f>
        <v>454</v>
      </c>
      <c r="C26" s="6">
        <f>SUM(C3:C25)</f>
        <v>143.19999999999999</v>
      </c>
      <c r="D26" s="6">
        <f>SUM(D3:D25)</f>
        <v>3498.3999999999996</v>
      </c>
      <c r="E26" s="6">
        <f>SUM(E3:E25)</f>
        <v>11980</v>
      </c>
      <c r="F26" s="6">
        <f>SUM(F3:F25)</f>
        <v>1116.48</v>
      </c>
      <c r="G26" s="6"/>
      <c r="J26" t="s">
        <v>10</v>
      </c>
      <c r="K26" t="s">
        <v>11</v>
      </c>
    </row>
    <row r="27" spans="2:11" x14ac:dyDescent="0.25">
      <c r="J27" t="s">
        <v>12</v>
      </c>
      <c r="K27" t="s">
        <v>13</v>
      </c>
    </row>
    <row r="29" spans="2:11" x14ac:dyDescent="0.25">
      <c r="B29" s="7" t="s">
        <v>14</v>
      </c>
      <c r="C29" s="8"/>
      <c r="D29" s="14"/>
      <c r="E29" s="14"/>
      <c r="F29" s="15"/>
      <c r="G29" s="7" t="s">
        <v>20</v>
      </c>
      <c r="H29" s="8"/>
      <c r="I29" s="8"/>
      <c r="J29" s="8"/>
      <c r="K29" s="9"/>
    </row>
    <row r="30" spans="2:11" x14ac:dyDescent="0.25">
      <c r="B30" s="10" t="s">
        <v>12</v>
      </c>
      <c r="C30" s="11">
        <f>(23*D26 - (B26*C26))/(23*E26 - (B26*B26))</f>
        <v>0.22255127909656605</v>
      </c>
      <c r="D30" s="16"/>
      <c r="E30" s="16"/>
      <c r="F30" s="17"/>
      <c r="G30" s="10" t="s">
        <v>8</v>
      </c>
      <c r="H30" s="11">
        <f>(C26-(C30*B26))/23</f>
        <v>1.8331182300069131</v>
      </c>
      <c r="I30" s="12"/>
      <c r="J30" s="12"/>
      <c r="K30" s="13"/>
    </row>
    <row r="31" spans="2:11" x14ac:dyDescent="0.25">
      <c r="B31" s="7" t="s">
        <v>15</v>
      </c>
      <c r="C31" s="8"/>
      <c r="D31" s="8"/>
      <c r="E31" s="8"/>
      <c r="F31" s="9"/>
      <c r="G31" s="7" t="s">
        <v>15</v>
      </c>
      <c r="H31" s="8"/>
      <c r="I31" s="8"/>
      <c r="J31" s="8"/>
      <c r="K31" s="9"/>
    </row>
    <row r="32" spans="2:11" x14ac:dyDescent="0.25">
      <c r="B32" s="18"/>
      <c r="C32" s="19"/>
      <c r="D32" s="19"/>
      <c r="E32" s="19"/>
      <c r="F32" s="20"/>
      <c r="G32" s="18"/>
      <c r="H32" s="19"/>
      <c r="I32" s="19"/>
      <c r="J32" s="19"/>
      <c r="K32" s="20"/>
    </row>
    <row r="33" spans="2:13" x14ac:dyDescent="0.25">
      <c r="B33" s="18"/>
      <c r="C33" s="19">
        <f>B26/23</f>
        <v>19.739130434782609</v>
      </c>
      <c r="D33" s="19"/>
      <c r="E33" s="19">
        <f>C26/23</f>
        <v>6.2260869565217387</v>
      </c>
      <c r="F33" s="20"/>
      <c r="G33" s="22" t="s">
        <v>8</v>
      </c>
      <c r="H33" s="23">
        <f>(E33-C38*C33)</f>
        <v>1.8331182300069111</v>
      </c>
      <c r="I33" s="19"/>
      <c r="J33" s="19"/>
      <c r="K33" s="20"/>
      <c r="L33" s="6" t="s">
        <v>21</v>
      </c>
      <c r="M33" s="24" t="s">
        <v>22</v>
      </c>
    </row>
    <row r="34" spans="2:13" x14ac:dyDescent="0.25">
      <c r="B34" s="18" t="s">
        <v>16</v>
      </c>
      <c r="C34" s="19">
        <f>E26/23-C33^2</f>
        <v>131.23629489603019</v>
      </c>
      <c r="D34" s="19"/>
      <c r="E34" s="19">
        <f>F26/23-D33^2</f>
        <v>48.542608695652177</v>
      </c>
      <c r="F34" s="20"/>
      <c r="G34" s="18"/>
      <c r="H34" s="19"/>
      <c r="I34" s="19"/>
      <c r="J34" s="19"/>
      <c r="K34" s="20"/>
    </row>
    <row r="35" spans="2:13" x14ac:dyDescent="0.25">
      <c r="B35" s="18" t="s">
        <v>17</v>
      </c>
      <c r="C35" s="19">
        <f>SQRT(C34)</f>
        <v>11.455841081999619</v>
      </c>
      <c r="D35" s="19"/>
      <c r="E35" s="19">
        <f>SQRT(E34)</f>
        <v>6.9672525930708282</v>
      </c>
      <c r="F35" s="20"/>
      <c r="G35" s="18"/>
      <c r="H35" s="19"/>
      <c r="I35" s="19"/>
      <c r="J35" s="19"/>
      <c r="K35" s="20"/>
    </row>
    <row r="36" spans="2:13" x14ac:dyDescent="0.25">
      <c r="B36" s="18"/>
      <c r="C36" s="19"/>
      <c r="D36" s="19"/>
      <c r="E36" s="19"/>
      <c r="F36" s="20"/>
      <c r="G36" s="18"/>
      <c r="H36" s="19"/>
      <c r="I36" s="19"/>
      <c r="J36" s="19"/>
      <c r="K36" s="20"/>
    </row>
    <row r="37" spans="2:13" x14ac:dyDescent="0.25">
      <c r="B37" s="18" t="s">
        <v>19</v>
      </c>
      <c r="C37" s="19">
        <f>D26/23 - (C33*E33)</f>
        <v>29.206805293005672</v>
      </c>
      <c r="D37" s="19"/>
      <c r="E37" s="19"/>
      <c r="F37" s="20"/>
      <c r="G37" s="18"/>
      <c r="H37" s="19"/>
      <c r="I37" s="19"/>
      <c r="J37" s="19"/>
      <c r="K37" s="20"/>
    </row>
    <row r="38" spans="2:13" x14ac:dyDescent="0.25">
      <c r="B38" s="10" t="s">
        <v>12</v>
      </c>
      <c r="C38" s="11">
        <f>C37/C34</f>
        <v>0.22255127909656613</v>
      </c>
      <c r="D38" s="12"/>
      <c r="E38" s="12"/>
      <c r="F38" s="13"/>
      <c r="G38" s="21"/>
      <c r="H38" s="12"/>
      <c r="I38" s="12"/>
      <c r="J38" s="12"/>
      <c r="K38" s="13"/>
    </row>
    <row r="40" spans="2:13" x14ac:dyDescent="0.25">
      <c r="B40" t="s">
        <v>23</v>
      </c>
    </row>
    <row r="42" spans="2:13" x14ac:dyDescent="0.25">
      <c r="B42" t="s">
        <v>24</v>
      </c>
      <c r="C42">
        <f>(C37^2/(C34*E34))</f>
        <v>0.13390322545366123</v>
      </c>
      <c r="F42">
        <f>(F26-H33*C26-C38*D26)/21</f>
        <v>3.5906702224563594</v>
      </c>
    </row>
    <row r="43" spans="2:13" x14ac:dyDescent="0.25">
      <c r="F43">
        <v>1.8949063829999999</v>
      </c>
    </row>
  </sheetData>
  <sortState ref="B4:C25">
    <sortCondition ref="B3"/>
  </sortState>
  <mergeCells count="1">
    <mergeCell ref="D29:F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J19" sqref="J19"/>
    </sheetView>
  </sheetViews>
  <sheetFormatPr baseColWidth="10" defaultRowHeight="15" x14ac:dyDescent="0.25"/>
  <sheetData>
    <row r="2" spans="2:4" ht="15.75" thickBot="1" x14ac:dyDescent="0.3">
      <c r="C2" t="s">
        <v>10</v>
      </c>
      <c r="D2" t="s">
        <v>6</v>
      </c>
    </row>
    <row r="3" spans="2:4" ht="15.75" thickBot="1" x14ac:dyDescent="0.3">
      <c r="B3" s="25"/>
      <c r="C3" s="26" t="s">
        <v>25</v>
      </c>
      <c r="D3" s="26" t="s">
        <v>26</v>
      </c>
    </row>
    <row r="4" spans="2:4" ht="15.75" thickBot="1" x14ac:dyDescent="0.3">
      <c r="B4" s="27" t="s">
        <v>27</v>
      </c>
      <c r="C4" s="4">
        <v>7.2</v>
      </c>
      <c r="D4" s="4">
        <v>7.9</v>
      </c>
    </row>
    <row r="5" spans="2:4" ht="15.75" thickBot="1" x14ac:dyDescent="0.3">
      <c r="B5" s="27" t="s">
        <v>28</v>
      </c>
      <c r="C5" s="4">
        <v>7.4</v>
      </c>
      <c r="D5" s="4">
        <v>8.1</v>
      </c>
    </row>
    <row r="6" spans="2:4" ht="39" thickBot="1" x14ac:dyDescent="0.3">
      <c r="B6" s="28" t="s">
        <v>29</v>
      </c>
      <c r="C6" s="4">
        <v>7.2</v>
      </c>
      <c r="D6" s="4">
        <v>8.1</v>
      </c>
    </row>
    <row r="7" spans="2:4" ht="15.75" thickBot="1" x14ac:dyDescent="0.3">
      <c r="B7" s="27" t="s">
        <v>30</v>
      </c>
      <c r="C7" s="4">
        <v>6.3</v>
      </c>
      <c r="D7" s="4">
        <v>7.4</v>
      </c>
    </row>
    <row r="8" spans="2:4" ht="15.75" thickBot="1" x14ac:dyDescent="0.3">
      <c r="B8" s="27" t="s">
        <v>31</v>
      </c>
      <c r="C8" s="4">
        <v>7.1</v>
      </c>
      <c r="D8" s="4">
        <v>7.8</v>
      </c>
    </row>
    <row r="9" spans="2:4" ht="15.75" thickBot="1" x14ac:dyDescent="0.3">
      <c r="B9" s="27" t="s">
        <v>32</v>
      </c>
      <c r="C9" s="4">
        <v>7.9</v>
      </c>
      <c r="D9" s="4">
        <v>8.6</v>
      </c>
    </row>
    <row r="10" spans="2:4" ht="15.75" thickBot="1" x14ac:dyDescent="0.3">
      <c r="B10" s="27" t="s">
        <v>33</v>
      </c>
      <c r="C10" s="4">
        <v>6.7</v>
      </c>
      <c r="D10" s="4">
        <v>7.6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 MedinA</dc:creator>
  <cp:lastModifiedBy>leoNe MedinA</cp:lastModifiedBy>
  <dcterms:created xsi:type="dcterms:W3CDTF">2018-12-31T15:38:55Z</dcterms:created>
  <dcterms:modified xsi:type="dcterms:W3CDTF">2019-01-02T00:33:23Z</dcterms:modified>
</cp:coreProperties>
</file>