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z3\Documents\Maestria\Análisis e Interpretación de Datos\lab_contrasteDeHipotesis\"/>
    </mc:Choice>
  </mc:AlternateContent>
  <bookViews>
    <workbookView xWindow="0" yWindow="0" windowWidth="20490" windowHeight="7620" activeTab="1"/>
  </bookViews>
  <sheets>
    <sheet name="ejercico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7" i="2"/>
  <c r="C15" i="2"/>
  <c r="B16" i="2" s="1"/>
  <c r="F12" i="2" s="1"/>
  <c r="C18" i="2"/>
  <c r="B19" i="2"/>
  <c r="E14" i="1"/>
  <c r="C14" i="1"/>
  <c r="B15" i="2"/>
  <c r="C14" i="2"/>
  <c r="B14" i="2"/>
  <c r="C13" i="2"/>
  <c r="B13" i="2"/>
  <c r="C12" i="2"/>
  <c r="B12" i="2"/>
  <c r="B12" i="1"/>
  <c r="C10" i="1" s="1"/>
  <c r="L13" i="1" l="1"/>
  <c r="L14" i="1"/>
  <c r="C21" i="1"/>
  <c r="G12" i="1" s="1"/>
  <c r="G14" i="1" s="1"/>
  <c r="C6" i="1"/>
  <c r="C9" i="1"/>
  <c r="C5" i="1"/>
  <c r="C2" i="1"/>
  <c r="C12" i="1" s="1"/>
  <c r="C13" i="1" s="1"/>
  <c r="C8" i="1"/>
  <c r="C4" i="1"/>
  <c r="C11" i="1"/>
  <c r="C7" i="1"/>
  <c r="C3" i="1"/>
</calcChain>
</file>

<file path=xl/sharedStrings.xml><?xml version="1.0" encoding="utf-8"?>
<sst xmlns="http://schemas.openxmlformats.org/spreadsheetml/2006/main" count="35" uniqueCount="33">
  <si>
    <t>valores</t>
  </si>
  <si>
    <t>S</t>
  </si>
  <si>
    <t>valor critico</t>
  </si>
  <si>
    <t xml:space="preserve">Decision: </t>
  </si>
  <si>
    <t>Rechazamos la Ho</t>
  </si>
  <si>
    <t>P(Z &gt; 𝑍_𝑒𝑥𝑝)</t>
  </si>
  <si>
    <t>P-valor</t>
  </si>
  <si>
    <t xml:space="preserve">rechazamos Ho </t>
  </si>
  <si>
    <t>s = [2,51;3,39]</t>
  </si>
  <si>
    <t>por lo tanto rechazamos pa Ho</t>
  </si>
  <si>
    <t>Colegio A</t>
  </si>
  <si>
    <t>Colegio B</t>
  </si>
  <si>
    <t>media</t>
  </si>
  <si>
    <t>colegio a</t>
  </si>
  <si>
    <t>colegio b</t>
  </si>
  <si>
    <t>varianza</t>
  </si>
  <si>
    <t>desviacion tipica</t>
  </si>
  <si>
    <t>cuasivarianza</t>
  </si>
  <si>
    <t>cuasivarianza agrupada</t>
  </si>
  <si>
    <t>muestras</t>
  </si>
  <si>
    <t>cola derecha</t>
  </si>
  <si>
    <t>Metodo tradicional</t>
  </si>
  <si>
    <t xml:space="preserve">grados de libertar </t>
  </si>
  <si>
    <t>Intervalo de confianza</t>
  </si>
  <si>
    <t>estadistico de contraste para varianzas iguales</t>
  </si>
  <si>
    <t>Metodo Tradicional</t>
  </si>
  <si>
    <t xml:space="preserve">se rechaza Ho </t>
  </si>
  <si>
    <t>4,46&gt;2,01</t>
  </si>
  <si>
    <t>pvalor</t>
  </si>
  <si>
    <t>2*pvalor</t>
  </si>
  <si>
    <t>Metodo Pvalor</t>
  </si>
  <si>
    <t>se rechaza Ho</t>
  </si>
  <si>
    <t>0,05 &gt; 0,00004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</si>
</sst>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00"/>
    <numFmt numFmtId="170" formatCode="0.0000"/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5" borderId="0" xfId="0" applyFill="1" applyBorder="1" applyAlignment="1">
      <alignment horizontal="right"/>
    </xf>
    <xf numFmtId="0" fontId="0" fillId="5" borderId="0" xfId="0" applyFill="1" applyBorder="1"/>
    <xf numFmtId="0" fontId="0" fillId="0" borderId="0" xfId="0" applyBorder="1"/>
    <xf numFmtId="0" fontId="0" fillId="0" borderId="7" xfId="0" applyBorder="1"/>
    <xf numFmtId="0" fontId="0" fillId="4" borderId="0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4" borderId="0" xfId="0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170" fontId="0" fillId="0" borderId="0" xfId="0" applyNumberFormat="1" applyFill="1" applyBorder="1"/>
    <xf numFmtId="0" fontId="0" fillId="0" borderId="0" xfId="0" applyAlignment="1">
      <alignment horizontal="center" wrapText="1"/>
    </xf>
    <xf numFmtId="17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460343</xdr:colOff>
      <xdr:row>11</xdr:row>
      <xdr:rowOff>27463</xdr:rowOff>
    </xdr:from>
    <xdr:ext cx="30194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460343" y="2122963"/>
              <a:ext cx="3019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460343" y="2122963"/>
              <a:ext cx="30194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s-E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</xdr:col>
      <xdr:colOff>123825</xdr:colOff>
      <xdr:row>0</xdr:row>
      <xdr:rowOff>28575</xdr:rowOff>
    </xdr:from>
    <xdr:ext cx="63344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1647825" y="28575"/>
              <a:ext cx="6334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1647825" y="28575"/>
              <a:ext cx="6334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(𝑋 − 𝑋 ̅)</a:t>
              </a:r>
              <a:r>
                <a:rPr lang="es-ES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285750</xdr:colOff>
      <xdr:row>11</xdr:row>
      <xdr:rowOff>9525</xdr:rowOff>
    </xdr:from>
    <xdr:ext cx="17915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/>
            <xdr:cNvSpPr txBox="1"/>
          </xdr:nvSpPr>
          <xdr:spPr>
            <a:xfrm>
              <a:off x="2571750" y="2105025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2" name="CuadroTexto 21"/>
            <xdr:cNvSpPr txBox="1"/>
          </xdr:nvSpPr>
          <xdr:spPr>
            <a:xfrm>
              <a:off x="2571750" y="2105025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s-ES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428625</xdr:colOff>
      <xdr:row>14</xdr:row>
      <xdr:rowOff>0</xdr:rowOff>
    </xdr:from>
    <xdr:ext cx="2886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/>
            <xdr:cNvSpPr txBox="1"/>
          </xdr:nvSpPr>
          <xdr:spPr>
            <a:xfrm>
              <a:off x="1190625" y="2476500"/>
              <a:ext cx="288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3" name="CuadroTexto 22"/>
            <xdr:cNvSpPr txBox="1"/>
          </xdr:nvSpPr>
          <xdr:spPr>
            <a:xfrm>
              <a:off x="1190625" y="2476500"/>
              <a:ext cx="288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419100</xdr:colOff>
      <xdr:row>15</xdr:row>
      <xdr:rowOff>19050</xdr:rowOff>
    </xdr:from>
    <xdr:ext cx="296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/>
            <xdr:cNvSpPr txBox="1"/>
          </xdr:nvSpPr>
          <xdr:spPr>
            <a:xfrm>
              <a:off x="1181100" y="2686050"/>
              <a:ext cx="296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4" name="CuadroTexto 23"/>
            <xdr:cNvSpPr txBox="1"/>
          </xdr:nvSpPr>
          <xdr:spPr>
            <a:xfrm>
              <a:off x="1181100" y="2686050"/>
              <a:ext cx="296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16</xdr:row>
      <xdr:rowOff>28575</xdr:rowOff>
    </xdr:from>
    <xdr:ext cx="676275" cy="1937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/>
            <xdr:cNvSpPr txBox="1"/>
          </xdr:nvSpPr>
          <xdr:spPr>
            <a:xfrm>
              <a:off x="1000125" y="2886075"/>
              <a:ext cx="676275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5" name="CuadroTexto 24"/>
            <xdr:cNvSpPr txBox="1"/>
          </xdr:nvSpPr>
          <xdr:spPr>
            <a:xfrm>
              <a:off x="1000125" y="2886075"/>
              <a:ext cx="676275" cy="1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𝛼⁄2=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542925</xdr:colOff>
      <xdr:row>17</xdr:row>
      <xdr:rowOff>28575</xdr:rowOff>
    </xdr:from>
    <xdr:ext cx="7334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/>
            <xdr:cNvSpPr txBox="1"/>
          </xdr:nvSpPr>
          <xdr:spPr>
            <a:xfrm>
              <a:off x="1304925" y="3267075"/>
              <a:ext cx="733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=2,4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6" name="CuadroTexto 25"/>
            <xdr:cNvSpPr txBox="1"/>
          </xdr:nvSpPr>
          <xdr:spPr>
            <a:xfrm>
              <a:off x="1304925" y="3267075"/>
              <a:ext cx="7334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0: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𝜇=2,4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552450</xdr:colOff>
      <xdr:row>18</xdr:row>
      <xdr:rowOff>0</xdr:rowOff>
    </xdr:from>
    <xdr:ext cx="7612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/>
            <xdr:cNvSpPr txBox="1"/>
          </xdr:nvSpPr>
          <xdr:spPr>
            <a:xfrm>
              <a:off x="1314450" y="3429000"/>
              <a:ext cx="761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≠2,4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7" name="CuadroTexto 26"/>
            <xdr:cNvSpPr txBox="1"/>
          </xdr:nvSpPr>
          <xdr:spPr>
            <a:xfrm>
              <a:off x="1314450" y="3429000"/>
              <a:ext cx="761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</a:t>
              </a:r>
              <a:r>
                <a:rPr lang="es-E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1: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≠2,4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638175</xdr:colOff>
      <xdr:row>13</xdr:row>
      <xdr:rowOff>19050</xdr:rowOff>
    </xdr:from>
    <xdr:ext cx="65" cy="172227"/>
    <xdr:sp macro="" textlink="">
      <xdr:nvSpPr>
        <xdr:cNvPr id="29" name="CuadroTexto 28"/>
        <xdr:cNvSpPr txBox="1"/>
      </xdr:nvSpPr>
      <xdr:spPr>
        <a:xfrm>
          <a:off x="1400175" y="2495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38100</xdr:colOff>
      <xdr:row>20</xdr:row>
      <xdr:rowOff>47625</xdr:rowOff>
    </xdr:from>
    <xdr:ext cx="764505" cy="263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/>
            <xdr:cNvSpPr txBox="1"/>
          </xdr:nvSpPr>
          <xdr:spPr>
            <a:xfrm>
              <a:off x="800100" y="4048125"/>
              <a:ext cx="764505" cy="263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baseline="0"/>
                <a:t> 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2,95 −2,4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0,4275/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</m:rad>
                    </m:den>
                  </m:f>
                </m:oMath>
              </a14:m>
              <a:endParaRPr lang="es-ES" sz="1100"/>
            </a:p>
          </xdr:txBody>
        </xdr:sp>
      </mc:Choice>
      <mc:Fallback>
        <xdr:sp macro="" textlink="">
          <xdr:nvSpPr>
            <xdr:cNvPr id="30" name="CuadroTexto 29"/>
            <xdr:cNvSpPr txBox="1"/>
          </xdr:nvSpPr>
          <xdr:spPr>
            <a:xfrm>
              <a:off x="800100" y="4048125"/>
              <a:ext cx="764505" cy="263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baseline="0"/>
                <a:t>  </a:t>
              </a:r>
              <a:r>
                <a:rPr lang="en-US" sz="1100" b="0" i="0">
                  <a:latin typeface="Cambria Math" panose="02040503050406030204" pitchFamily="18" charset="0"/>
                </a:rPr>
                <a:t>=(2,95 −2,4)/(0,4275/√10)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676275" cy="2078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/>
            <xdr:cNvSpPr txBox="1"/>
          </xdr:nvSpPr>
          <xdr:spPr>
            <a:xfrm>
              <a:off x="762000" y="3619500"/>
              <a:ext cx="676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;9=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31" name="CuadroTexto 30"/>
            <xdr:cNvSpPr txBox="1"/>
          </xdr:nvSpPr>
          <xdr:spPr>
            <a:xfrm>
              <a:off x="762000" y="3619500"/>
              <a:ext cx="676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;9=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19</xdr:row>
      <xdr:rowOff>9525</xdr:rowOff>
    </xdr:from>
    <xdr:ext cx="676275" cy="172227"/>
    <xdr:sp macro="" textlink="">
      <xdr:nvSpPr>
        <xdr:cNvPr id="32" name="CuadroTexto 31"/>
        <xdr:cNvSpPr txBox="1"/>
      </xdr:nvSpPr>
      <xdr:spPr>
        <a:xfrm>
          <a:off x="2400300" y="3629025"/>
          <a:ext cx="6762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5</xdr:col>
      <xdr:colOff>419100</xdr:colOff>
      <xdr:row>12</xdr:row>
      <xdr:rowOff>19050</xdr:rowOff>
    </xdr:from>
    <xdr:ext cx="296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/>
            <xdr:cNvSpPr txBox="1"/>
          </xdr:nvSpPr>
          <xdr:spPr>
            <a:xfrm>
              <a:off x="1181100" y="2876550"/>
              <a:ext cx="296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33" name="CuadroTexto 32"/>
            <xdr:cNvSpPr txBox="1"/>
          </xdr:nvSpPr>
          <xdr:spPr>
            <a:xfrm>
              <a:off x="1181100" y="2876550"/>
              <a:ext cx="296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190500</xdr:colOff>
      <xdr:row>18</xdr:row>
      <xdr:rowOff>180975</xdr:rowOff>
    </xdr:from>
    <xdr:ext cx="676275" cy="1942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/>
            <xdr:cNvSpPr txBox="1"/>
          </xdr:nvSpPr>
          <xdr:spPr>
            <a:xfrm>
              <a:off x="2476500" y="3609975"/>
              <a:ext cx="676275" cy="1942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-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f>
                        <m:fPr>
                          <m:type m:val="skw"/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𝛼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;9= </m:t>
                  </m:r>
                </m:oMath>
              </a14:m>
              <a:endParaRPr lang="es-ES" sz="1100"/>
            </a:p>
          </xdr:txBody>
        </xdr:sp>
      </mc:Choice>
      <mc:Fallback>
        <xdr:sp macro="" textlink="">
          <xdr:nvSpPr>
            <xdr:cNvPr id="34" name="CuadroTexto 33"/>
            <xdr:cNvSpPr txBox="1"/>
          </xdr:nvSpPr>
          <xdr:spPr>
            <a:xfrm>
              <a:off x="2476500" y="3609975"/>
              <a:ext cx="676275" cy="1942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-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;9= 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8</xdr:col>
      <xdr:colOff>190500</xdr:colOff>
      <xdr:row>11</xdr:row>
      <xdr:rowOff>171450</xdr:rowOff>
    </xdr:from>
    <xdr:to>
      <xdr:col>10</xdr:col>
      <xdr:colOff>409575</xdr:colOff>
      <xdr:row>13</xdr:row>
      <xdr:rowOff>171450</xdr:rowOff>
    </xdr:to>
    <xdr:pic>
      <xdr:nvPicPr>
        <xdr:cNvPr id="37" name="Imagen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2266950"/>
          <a:ext cx="17430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676275" cy="2078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62000" y="3810000"/>
              <a:ext cx="676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;51= 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62000" y="3810000"/>
              <a:ext cx="676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𝛼⁄2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;51=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17</xdr:row>
      <xdr:rowOff>9525</xdr:rowOff>
    </xdr:from>
    <xdr:ext cx="676275" cy="172227"/>
    <xdr:sp macro="" textlink="">
      <xdr:nvSpPr>
        <xdr:cNvPr id="3" name="CuadroTexto 2"/>
        <xdr:cNvSpPr txBox="1"/>
      </xdr:nvSpPr>
      <xdr:spPr>
        <a:xfrm>
          <a:off x="2400300" y="3819525"/>
          <a:ext cx="6762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A20" sqref="A20:E20"/>
    </sheetView>
  </sheetViews>
  <sheetFormatPr baseColWidth="10" defaultRowHeight="15" x14ac:dyDescent="0.25"/>
  <cols>
    <col min="7" max="7" width="12" bestFit="1" customWidth="1"/>
  </cols>
  <sheetData>
    <row r="1" spans="1:13" x14ac:dyDescent="0.25">
      <c r="B1" s="2" t="s">
        <v>0</v>
      </c>
      <c r="C1" s="1"/>
    </row>
    <row r="2" spans="1:13" x14ac:dyDescent="0.25">
      <c r="B2" s="2">
        <v>2.4</v>
      </c>
      <c r="C2" s="1">
        <f>(B2-$B$12)^2</f>
        <v>0.30250000000000027</v>
      </c>
    </row>
    <row r="3" spans="1:13" x14ac:dyDescent="0.25">
      <c r="B3" s="2">
        <v>2.2000000000000002</v>
      </c>
      <c r="C3" s="1">
        <f t="shared" ref="C3:C11" si="0">(B3-$B$12)^2</f>
        <v>0.5625</v>
      </c>
    </row>
    <row r="4" spans="1:13" x14ac:dyDescent="0.25">
      <c r="B4" s="2">
        <v>2.5</v>
      </c>
      <c r="C4" s="1">
        <f t="shared" si="0"/>
        <v>0.20250000000000015</v>
      </c>
    </row>
    <row r="5" spans="1:13" x14ac:dyDescent="0.25">
      <c r="B5" s="2">
        <v>3</v>
      </c>
      <c r="C5" s="1">
        <f t="shared" si="0"/>
        <v>2.4999999999999823E-3</v>
      </c>
    </row>
    <row r="6" spans="1:13" x14ac:dyDescent="0.25">
      <c r="B6" s="2">
        <v>3.2</v>
      </c>
      <c r="C6" s="1">
        <f t="shared" si="0"/>
        <v>6.25E-2</v>
      </c>
    </row>
    <row r="7" spans="1:13" x14ac:dyDescent="0.25">
      <c r="B7" s="2">
        <v>3.3</v>
      </c>
      <c r="C7" s="1">
        <f t="shared" si="0"/>
        <v>0.12249999999999975</v>
      </c>
    </row>
    <row r="8" spans="1:13" x14ac:dyDescent="0.25">
      <c r="B8" s="2">
        <v>3</v>
      </c>
      <c r="C8" s="1">
        <f t="shared" si="0"/>
        <v>2.4999999999999823E-3</v>
      </c>
    </row>
    <row r="9" spans="1:13" x14ac:dyDescent="0.25">
      <c r="B9" s="2">
        <v>3.4</v>
      </c>
      <c r="C9" s="1">
        <f t="shared" si="0"/>
        <v>0.20249999999999976</v>
      </c>
    </row>
    <row r="10" spans="1:13" x14ac:dyDescent="0.25">
      <c r="B10" s="2">
        <v>3.2</v>
      </c>
      <c r="C10" s="1">
        <f t="shared" si="0"/>
        <v>6.25E-2</v>
      </c>
    </row>
    <row r="11" spans="1:13" x14ac:dyDescent="0.25">
      <c r="B11" s="4">
        <v>3.3</v>
      </c>
      <c r="C11" s="5">
        <f t="shared" si="0"/>
        <v>0.12249999999999975</v>
      </c>
    </row>
    <row r="12" spans="1:13" x14ac:dyDescent="0.25">
      <c r="A12" s="6"/>
      <c r="B12" s="7">
        <f>SUM(B2:B11)/10</f>
        <v>2.95</v>
      </c>
      <c r="C12" s="8">
        <f>SUM(C2:C11)/10</f>
        <v>0.16449999999999995</v>
      </c>
      <c r="D12" s="8"/>
      <c r="E12" s="9"/>
      <c r="F12" s="20" t="s">
        <v>5</v>
      </c>
      <c r="G12" s="21">
        <f>1-_xlfn.NORM.S.DIST(C21,TRUE)</f>
        <v>2.3690094286155094E-5</v>
      </c>
      <c r="H12" s="9" t="s">
        <v>20</v>
      </c>
      <c r="I12" s="20"/>
      <c r="J12" s="21"/>
      <c r="K12" s="21"/>
      <c r="L12" s="21"/>
      <c r="M12" s="9"/>
    </row>
    <row r="13" spans="1:13" x14ac:dyDescent="0.25">
      <c r="A13" s="10"/>
      <c r="B13" s="11" t="s">
        <v>1</v>
      </c>
      <c r="C13" s="12">
        <f>SQRT(C12)</f>
        <v>0.40558599581346488</v>
      </c>
      <c r="D13" s="13"/>
      <c r="E13" s="14"/>
      <c r="F13" s="10"/>
      <c r="G13" s="13">
        <v>0.01</v>
      </c>
      <c r="H13" s="14"/>
      <c r="I13" s="10"/>
      <c r="J13" s="13"/>
      <c r="K13" s="13"/>
      <c r="L13" s="13">
        <f>(B12-C20*(C14/SQRT(10)))</f>
        <v>2.5106151712020806</v>
      </c>
      <c r="M13" s="14"/>
    </row>
    <row r="14" spans="1:13" ht="30" x14ac:dyDescent="0.25">
      <c r="A14" s="10"/>
      <c r="B14" s="31" t="s">
        <v>17</v>
      </c>
      <c r="C14" s="15">
        <f>SQRT(VAR(B2:B11))</f>
        <v>0.42752517794602152</v>
      </c>
      <c r="D14" s="3"/>
      <c r="E14" s="16">
        <f>VAR(B2:B11)</f>
        <v>0.18277777777777734</v>
      </c>
      <c r="F14" s="10" t="s">
        <v>6</v>
      </c>
      <c r="G14" s="13">
        <f>2*G12</f>
        <v>4.7380188572310189E-5</v>
      </c>
      <c r="H14" s="14"/>
      <c r="I14" s="10"/>
      <c r="J14" s="13"/>
      <c r="K14" s="13"/>
      <c r="L14" s="13">
        <f>(B12+C20*(C14/SQRT(10)))</f>
        <v>3.3893848287979198</v>
      </c>
      <c r="M14" s="14"/>
    </row>
    <row r="15" spans="1:13" x14ac:dyDescent="0.25">
      <c r="A15" s="10"/>
      <c r="B15" s="13"/>
      <c r="C15" s="13">
        <v>2.4</v>
      </c>
      <c r="D15" s="13"/>
      <c r="E15" s="14"/>
      <c r="F15" s="10"/>
      <c r="G15" s="13"/>
      <c r="H15" s="14"/>
      <c r="I15" s="10"/>
      <c r="J15" s="13"/>
      <c r="K15" s="13"/>
      <c r="L15" s="13"/>
      <c r="M15" s="14"/>
    </row>
    <row r="16" spans="1:13" x14ac:dyDescent="0.25">
      <c r="A16" s="10"/>
      <c r="B16" s="13"/>
      <c r="C16" s="13">
        <v>0.01</v>
      </c>
      <c r="D16" s="13"/>
      <c r="E16" s="14"/>
      <c r="F16" s="10" t="s">
        <v>7</v>
      </c>
      <c r="G16" s="13"/>
      <c r="H16" s="14"/>
      <c r="I16" s="10"/>
      <c r="J16" s="13"/>
      <c r="K16" s="13"/>
      <c r="L16" s="13"/>
      <c r="M16" s="14"/>
    </row>
    <row r="17" spans="1:13" x14ac:dyDescent="0.25">
      <c r="A17" s="10"/>
      <c r="B17" s="13"/>
      <c r="C17" s="13">
        <v>5.0000000000000001E-3</v>
      </c>
      <c r="D17" s="13"/>
      <c r="E17" s="14"/>
      <c r="F17" s="10"/>
      <c r="G17" s="13"/>
      <c r="H17" s="14"/>
      <c r="I17" s="10" t="s">
        <v>8</v>
      </c>
      <c r="J17" s="13"/>
      <c r="K17" s="13"/>
      <c r="L17" s="13"/>
      <c r="M17" s="14"/>
    </row>
    <row r="18" spans="1:13" x14ac:dyDescent="0.25">
      <c r="A18" s="10"/>
      <c r="B18" s="13"/>
      <c r="C18" s="13"/>
      <c r="D18" s="13"/>
      <c r="E18" s="14"/>
      <c r="F18" s="10"/>
      <c r="G18" s="13"/>
      <c r="H18" s="14"/>
      <c r="I18" s="10" t="s">
        <v>9</v>
      </c>
      <c r="J18" s="13"/>
      <c r="K18" s="13"/>
      <c r="L18" s="13"/>
      <c r="M18" s="14"/>
    </row>
    <row r="19" spans="1:13" x14ac:dyDescent="0.25">
      <c r="A19" s="10"/>
      <c r="B19" s="13"/>
      <c r="C19" s="13"/>
      <c r="D19" s="13"/>
      <c r="E19" s="14"/>
      <c r="F19" s="10"/>
      <c r="G19" s="13"/>
      <c r="H19" s="14"/>
      <c r="I19" s="10"/>
      <c r="J19" s="13"/>
      <c r="K19" s="13"/>
      <c r="L19" s="13"/>
      <c r="M19" s="14"/>
    </row>
    <row r="20" spans="1:13" x14ac:dyDescent="0.25">
      <c r="A20" s="22" t="s">
        <v>2</v>
      </c>
      <c r="B20" s="23"/>
      <c r="C20" s="23">
        <v>3.25</v>
      </c>
      <c r="D20" s="23"/>
      <c r="E20" s="23">
        <v>-3.25</v>
      </c>
      <c r="F20" s="10"/>
      <c r="G20" s="13"/>
      <c r="H20" s="14"/>
      <c r="I20" s="10"/>
      <c r="J20" s="13"/>
      <c r="K20" s="13"/>
      <c r="L20" s="13"/>
      <c r="M20" s="14"/>
    </row>
    <row r="21" spans="1:13" x14ac:dyDescent="0.25">
      <c r="A21" s="32" t="s">
        <v>21</v>
      </c>
      <c r="B21" s="23"/>
      <c r="C21" s="23">
        <f>(B12-C15)/(C14/SQRT(10))</f>
        <v>4.0681877999526943</v>
      </c>
      <c r="D21" s="24"/>
      <c r="E21" s="25"/>
      <c r="F21" s="10"/>
      <c r="G21" s="13"/>
      <c r="H21" s="14"/>
      <c r="I21" s="10"/>
      <c r="J21" s="13"/>
      <c r="K21" s="13"/>
      <c r="L21" s="13"/>
      <c r="M21" s="14"/>
    </row>
    <row r="22" spans="1:13" x14ac:dyDescent="0.25">
      <c r="A22" s="32"/>
      <c r="B22" s="23"/>
      <c r="C22" s="23"/>
      <c r="D22" s="23"/>
      <c r="E22" s="23"/>
      <c r="F22" s="10"/>
      <c r="G22" s="13"/>
      <c r="H22" s="14"/>
      <c r="I22" s="10"/>
      <c r="J22" s="13"/>
      <c r="K22" s="13"/>
      <c r="L22" s="13"/>
      <c r="M22" s="14"/>
    </row>
    <row r="23" spans="1:13" x14ac:dyDescent="0.25">
      <c r="A23" s="10"/>
      <c r="B23" s="13"/>
      <c r="C23" s="13"/>
      <c r="D23" s="13"/>
      <c r="E23" s="14"/>
      <c r="F23" s="10"/>
      <c r="G23" s="13"/>
      <c r="H23" s="14"/>
      <c r="I23" s="10"/>
      <c r="J23" s="13"/>
      <c r="K23" s="13"/>
      <c r="L23" s="13"/>
      <c r="M23" s="14"/>
    </row>
    <row r="24" spans="1:13" x14ac:dyDescent="0.25">
      <c r="A24" s="17"/>
      <c r="B24" s="18" t="s">
        <v>3</v>
      </c>
      <c r="C24" s="18" t="s">
        <v>4</v>
      </c>
      <c r="D24" s="18"/>
      <c r="E24" s="19"/>
      <c r="F24" s="17"/>
      <c r="G24" s="18"/>
      <c r="H24" s="19"/>
      <c r="I24" s="17"/>
      <c r="J24" s="18"/>
      <c r="K24" s="18"/>
      <c r="L24" s="18"/>
      <c r="M24" s="19"/>
    </row>
  </sheetData>
  <mergeCells count="1">
    <mergeCell ref="A21:A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12" sqref="E12:G19"/>
    </sheetView>
  </sheetViews>
  <sheetFormatPr baseColWidth="10" defaultRowHeight="15" x14ac:dyDescent="0.25"/>
  <cols>
    <col min="1" max="1" width="21.5703125" bestFit="1" customWidth="1"/>
    <col min="3" max="3" width="13.85546875" customWidth="1"/>
    <col min="5" max="5" width="19" customWidth="1"/>
    <col min="6" max="6" width="13.42578125" bestFit="1" customWidth="1"/>
    <col min="7" max="7" width="19.85546875" customWidth="1"/>
  </cols>
  <sheetData>
    <row r="1" spans="1:10" x14ac:dyDescent="0.25">
      <c r="A1" s="26"/>
      <c r="B1" s="26"/>
      <c r="C1" s="26"/>
      <c r="D1" s="26"/>
      <c r="E1" s="26" t="s">
        <v>10</v>
      </c>
      <c r="F1" s="26"/>
      <c r="G1" s="26"/>
      <c r="H1" s="26"/>
      <c r="I1" s="26"/>
      <c r="J1" s="26"/>
    </row>
    <row r="2" spans="1:10" x14ac:dyDescent="0.25">
      <c r="A2" s="27">
        <v>59</v>
      </c>
      <c r="B2" s="27">
        <v>58</v>
      </c>
      <c r="C2" s="27">
        <v>54</v>
      </c>
      <c r="D2" s="27">
        <v>65</v>
      </c>
      <c r="E2" s="27">
        <v>62</v>
      </c>
      <c r="F2" s="27">
        <v>58</v>
      </c>
      <c r="G2" s="27">
        <v>67</v>
      </c>
      <c r="H2" s="27">
        <v>90</v>
      </c>
      <c r="I2" s="27">
        <v>60</v>
      </c>
      <c r="J2" s="27">
        <v>58</v>
      </c>
    </row>
    <row r="3" spans="1:10" x14ac:dyDescent="0.25">
      <c r="A3" s="27">
        <v>70</v>
      </c>
      <c r="B3" s="27">
        <v>60</v>
      </c>
      <c r="C3" s="27">
        <v>55</v>
      </c>
      <c r="D3" s="27">
        <v>57</v>
      </c>
      <c r="E3" s="27">
        <v>64</v>
      </c>
      <c r="F3" s="27">
        <v>59</v>
      </c>
      <c r="G3" s="27">
        <v>60</v>
      </c>
      <c r="H3" s="27">
        <v>61</v>
      </c>
      <c r="I3" s="27">
        <v>80</v>
      </c>
      <c r="J3" s="27">
        <v>48</v>
      </c>
    </row>
    <row r="4" spans="1:10" x14ac:dyDescent="0.25">
      <c r="A4" s="27">
        <v>40</v>
      </c>
      <c r="B4" s="27">
        <v>60</v>
      </c>
      <c r="C4" s="27">
        <v>63</v>
      </c>
      <c r="D4" s="27"/>
      <c r="E4" s="27"/>
      <c r="F4" s="27"/>
      <c r="G4" s="27"/>
      <c r="H4" s="27"/>
      <c r="I4" s="27"/>
      <c r="J4" s="27"/>
    </row>
    <row r="5" spans="1:10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5">
      <c r="A6" s="26"/>
      <c r="B6" s="26"/>
      <c r="C6" s="26"/>
      <c r="D6" s="26"/>
      <c r="E6" s="26" t="s">
        <v>11</v>
      </c>
      <c r="F6" s="26"/>
      <c r="G6" s="26"/>
      <c r="H6" s="26"/>
      <c r="I6" s="26"/>
      <c r="J6" s="26"/>
    </row>
    <row r="7" spans="1:10" x14ac:dyDescent="0.25">
      <c r="A7" s="27">
        <v>40</v>
      </c>
      <c r="B7" s="27">
        <v>30</v>
      </c>
      <c r="C7" s="27">
        <v>45</v>
      </c>
      <c r="D7" s="27">
        <v>70</v>
      </c>
      <c r="E7" s="27">
        <v>58</v>
      </c>
      <c r="F7" s="27">
        <v>48</v>
      </c>
      <c r="G7" s="27">
        <v>45</v>
      </c>
      <c r="H7" s="27">
        <v>46</v>
      </c>
      <c r="I7" s="27">
        <v>52</v>
      </c>
      <c r="J7" s="27">
        <v>55</v>
      </c>
    </row>
    <row r="8" spans="1:10" x14ac:dyDescent="0.25">
      <c r="A8" s="27">
        <v>45</v>
      </c>
      <c r="B8" s="27">
        <v>78</v>
      </c>
      <c r="C8" s="27">
        <v>50</v>
      </c>
      <c r="D8" s="27">
        <v>40</v>
      </c>
      <c r="E8" s="27">
        <v>42</v>
      </c>
      <c r="F8" s="27">
        <v>45</v>
      </c>
      <c r="G8" s="27">
        <v>43</v>
      </c>
      <c r="H8" s="27">
        <v>53</v>
      </c>
      <c r="I8" s="27">
        <v>54</v>
      </c>
      <c r="J8" s="27">
        <v>55</v>
      </c>
    </row>
    <row r="9" spans="1:10" x14ac:dyDescent="0.25">
      <c r="A9" s="27">
        <v>54</v>
      </c>
      <c r="B9" s="27">
        <v>48</v>
      </c>
      <c r="C9" s="27">
        <v>56</v>
      </c>
      <c r="D9" s="27">
        <v>49</v>
      </c>
      <c r="E9" s="27">
        <v>50</v>
      </c>
      <c r="F9" s="27">
        <v>40</v>
      </c>
      <c r="G9" s="27">
        <v>45</v>
      </c>
      <c r="H9" s="27">
        <v>47</v>
      </c>
      <c r="I9" s="27">
        <v>60</v>
      </c>
      <c r="J9" s="27">
        <v>40</v>
      </c>
    </row>
    <row r="11" spans="1:10" x14ac:dyDescent="0.25">
      <c r="B11" t="s">
        <v>13</v>
      </c>
      <c r="C11" t="s">
        <v>14</v>
      </c>
    </row>
    <row r="12" spans="1:10" x14ac:dyDescent="0.25">
      <c r="A12" t="s">
        <v>12</v>
      </c>
      <c r="B12" s="29">
        <f>AVERAGE(A2:J4)</f>
        <v>61.217391304347828</v>
      </c>
      <c r="C12" s="29">
        <f>AVERAGE(A7:J9)</f>
        <v>49.43333333333333</v>
      </c>
      <c r="E12" s="34" t="s">
        <v>24</v>
      </c>
      <c r="F12" s="35">
        <f>((B12-C12)-0)/(SQRT((B16/B17)+(B16/C17)))</f>
        <v>4.4580125844650835</v>
      </c>
    </row>
    <row r="13" spans="1:10" x14ac:dyDescent="0.25">
      <c r="A13" t="s">
        <v>15</v>
      </c>
      <c r="B13" s="29">
        <f>+_xlfn.VAR.P(A2:J4)</f>
        <v>91.213610586011342</v>
      </c>
      <c r="C13" s="29">
        <f>+_xlfn.VAR.P(A7:J9)</f>
        <v>84.712222222222223</v>
      </c>
      <c r="E13" s="34"/>
      <c r="F13" s="35"/>
    </row>
    <row r="14" spans="1:10" x14ac:dyDescent="0.25">
      <c r="A14" t="s">
        <v>16</v>
      </c>
      <c r="B14" s="28">
        <f>+_xlfn.STDEV.P(A2:J4)</f>
        <v>9.5505816883586387</v>
      </c>
      <c r="C14" s="28">
        <f>+_xlfn.STDEV.P(A7:J9)</f>
        <v>9.203924283816237</v>
      </c>
      <c r="E14" s="34"/>
      <c r="F14" s="35"/>
    </row>
    <row r="15" spans="1:10" x14ac:dyDescent="0.25">
      <c r="A15" t="s">
        <v>17</v>
      </c>
      <c r="B15" s="29">
        <f>+_xlfn.VAR.S(A2:J4)</f>
        <v>95.359683794466207</v>
      </c>
      <c r="C15" s="29">
        <f>+_xlfn.VAR.S(A7:J9)</f>
        <v>87.633333333333397</v>
      </c>
    </row>
    <row r="16" spans="1:10" x14ac:dyDescent="0.25">
      <c r="A16" t="s">
        <v>18</v>
      </c>
      <c r="B16">
        <f>+(((23-1)*B15)+((30-1)*C15))/(30+23-2)</f>
        <v>90.966268826371078</v>
      </c>
      <c r="E16" t="s">
        <v>25</v>
      </c>
      <c r="F16" t="s">
        <v>26</v>
      </c>
      <c r="G16" t="s">
        <v>27</v>
      </c>
    </row>
    <row r="17" spans="1:7" x14ac:dyDescent="0.25">
      <c r="A17" t="s">
        <v>19</v>
      </c>
      <c r="B17">
        <v>23</v>
      </c>
      <c r="C17">
        <v>30</v>
      </c>
      <c r="E17" t="s">
        <v>28</v>
      </c>
      <c r="F17" s="30">
        <f>1-_xlfn.T.DIST(F12,B19,TRUE)</f>
        <v>2.2789297170144884E-5</v>
      </c>
    </row>
    <row r="18" spans="1:7" x14ac:dyDescent="0.25">
      <c r="A18" s="22" t="s">
        <v>2</v>
      </c>
      <c r="B18" s="23"/>
      <c r="C18" s="33">
        <f>+_xlfn.T.INV.2T(1-B20,B19)</f>
        <v>2.007583770315835</v>
      </c>
      <c r="D18" s="23"/>
      <c r="E18" s="33" t="s">
        <v>29</v>
      </c>
      <c r="F18">
        <f>2*F17</f>
        <v>4.5578594340289769E-5</v>
      </c>
    </row>
    <row r="19" spans="1:7" x14ac:dyDescent="0.25">
      <c r="A19" s="23" t="s">
        <v>22</v>
      </c>
      <c r="B19">
        <f>(B17+C17)-2</f>
        <v>51</v>
      </c>
      <c r="E19" t="s">
        <v>30</v>
      </c>
      <c r="F19" t="s">
        <v>31</v>
      </c>
      <c r="G19" t="s">
        <v>32</v>
      </c>
    </row>
    <row r="20" spans="1:7" x14ac:dyDescent="0.25">
      <c r="A20" s="23" t="s">
        <v>23</v>
      </c>
      <c r="B20">
        <v>0.95</v>
      </c>
    </row>
  </sheetData>
  <mergeCells count="2">
    <mergeCell ref="E12:E14"/>
    <mergeCell ref="F12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ejercico1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 MedinA</dc:creator>
  <cp:lastModifiedBy>leoNe MedinA</cp:lastModifiedBy>
  <dcterms:created xsi:type="dcterms:W3CDTF">2019-01-28T02:25:22Z</dcterms:created>
  <dcterms:modified xsi:type="dcterms:W3CDTF">2019-01-29T10:41:29Z</dcterms:modified>
</cp:coreProperties>
</file>