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zz\Desktop\IST-TP\ES\"/>
    </mc:Choice>
  </mc:AlternateContent>
  <xr:revisionPtr revIDLastSave="0" documentId="13_ncr:1_{1EF02E98-5B52-41AF-ADB1-5A431774E734}" xr6:coauthVersionLast="31" xr6:coauthVersionMax="31" xr10:uidLastSave="{00000000-0000-0000-0000-000000000000}"/>
  <bookViews>
    <workbookView xWindow="0" yWindow="0" windowWidth="28800" windowHeight="12225" xr2:uid="{F40418DD-3781-4760-BF59-77981A66EF36}"/>
  </bookViews>
  <sheets>
    <sheet name="Folha1" sheetId="1" r:id="rId1"/>
    <sheet name="Folha2" sheetId="2" r:id="rId2"/>
  </sheets>
  <externalReferences>
    <externalReference r:id="rId3"/>
  </externalReferences>
  <definedNames>
    <definedName name="AnoDoCalendário">Folha1!$AK$4</definedName>
    <definedName name="TipoDoença">[1]Janeiro!$L$2</definedName>
    <definedName name="TipoFérias">[1]Janeiro!$C$2</definedName>
    <definedName name="TipoMotivosPessoais">[1]Janeiro!$G$2</definedName>
    <definedName name="TipoPersonalizado1">[1]Janeiro!$O$2</definedName>
    <definedName name="TipoPersonalizado2">[1]Janeiro!$T$2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9" i="1" l="1"/>
  <c r="P20" i="1"/>
  <c r="P18" i="1"/>
  <c r="P15" i="1"/>
  <c r="Q9" i="1" l="1"/>
  <c r="P16" i="1" l="1"/>
  <c r="P17" i="1"/>
  <c r="X39" i="1"/>
  <c r="X28" i="1"/>
  <c r="X27" i="1"/>
  <c r="X33" i="1"/>
  <c r="X32" i="1"/>
  <c r="X44" i="1"/>
  <c r="X43" i="1"/>
  <c r="X35" i="1"/>
  <c r="Q6" i="1" l="1"/>
  <c r="Q7" i="1"/>
  <c r="Q8" i="1"/>
  <c r="Q5" i="1"/>
  <c r="Q4" i="1"/>
  <c r="X37" i="1"/>
  <c r="X17" i="1"/>
  <c r="X13" i="1"/>
  <c r="X11" i="1"/>
  <c r="X18" i="1"/>
  <c r="X22" i="1"/>
  <c r="X21" i="1"/>
  <c r="X20" i="1"/>
  <c r="X19" i="1"/>
  <c r="X4" i="1"/>
  <c r="X5" i="1"/>
  <c r="X9" i="1"/>
  <c r="X8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<sst xmlns="http://schemas.openxmlformats.org/spreadsheetml/2006/main" count="278" uniqueCount="134">
  <si>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</si>
  <si>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</si>
  <si>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</si>
  <si>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</si>
  <si>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</si>
  <si>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</si>
  <si>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</si>
  <si>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</si>
  <si>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</si>
  <si>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</si>
  <si>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</si>
  <si>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</si>
  <si>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</si>
  <si>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</si>
  <si>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</si>
  <si>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Total de Dias</t>
  </si>
  <si>
    <t>Leonor Loureiro</t>
  </si>
  <si>
    <t>André Fonseca</t>
  </si>
  <si>
    <t>Diogo Andrade</t>
  </si>
  <si>
    <t>Tomás Carrasco</t>
  </si>
  <si>
    <t>António Terra</t>
  </si>
  <si>
    <t>Miguel Viegas</t>
  </si>
  <si>
    <t>Task</t>
  </si>
  <si>
    <t>Atribuido</t>
  </si>
  <si>
    <t>Dependências</t>
  </si>
  <si>
    <t>Concluído</t>
  </si>
  <si>
    <t>Waiting</t>
  </si>
  <si>
    <t>Code</t>
  </si>
  <si>
    <t>Module</t>
  </si>
  <si>
    <t>Broker</t>
  </si>
  <si>
    <t>Make Client attributes persistent</t>
  </si>
  <si>
    <t>Make Client persistent</t>
  </si>
  <si>
    <t>Create Client---Broker relationship</t>
  </si>
  <si>
    <t>Make Broker attributes persistent</t>
  </si>
  <si>
    <t>Make BulkRoomBooking attributes persistent</t>
  </si>
  <si>
    <t>Make Adventure attributes persistent</t>
  </si>
  <si>
    <t>Create Adventure---Client relationship</t>
  </si>
  <si>
    <t>Equipa</t>
  </si>
  <si>
    <t>T1</t>
  </si>
  <si>
    <t>T2</t>
  </si>
  <si>
    <t>Activity</t>
  </si>
  <si>
    <t>BC1</t>
  </si>
  <si>
    <t>BC2</t>
  </si>
  <si>
    <t>BB1</t>
  </si>
  <si>
    <t>BBR1</t>
  </si>
  <si>
    <t>BA1</t>
  </si>
  <si>
    <t>Make ActivityOffer attributes persistent</t>
  </si>
  <si>
    <t>AAO1</t>
  </si>
  <si>
    <t>Make ActivityProvider attributes persistent</t>
  </si>
  <si>
    <t>AAP1</t>
  </si>
  <si>
    <t>AB1</t>
  </si>
  <si>
    <t>Make Booking atributes persistent</t>
  </si>
  <si>
    <t>Hotel</t>
  </si>
  <si>
    <t>H1</t>
  </si>
  <si>
    <t>Make Hotel atributes persistent</t>
  </si>
  <si>
    <t>HB1</t>
  </si>
  <si>
    <t>Make RentACar persistent</t>
  </si>
  <si>
    <t>Make Vehicle,Car and Motorcycle persistent</t>
  </si>
  <si>
    <t>Make Renting persistent</t>
  </si>
  <si>
    <t>Make Vehicle,Car and Motorcycle attributes persistent</t>
  </si>
  <si>
    <t>Make RentACar attributes persistent</t>
  </si>
  <si>
    <t>Make Renting attributes persistent</t>
  </si>
  <si>
    <t>Create RentACar---Vehicle relationship</t>
  </si>
  <si>
    <t>Create Renting---Vehicle relationship</t>
  </si>
  <si>
    <t>Car</t>
  </si>
  <si>
    <t>CV1</t>
  </si>
  <si>
    <t>CV2</t>
  </si>
  <si>
    <t>CR1</t>
  </si>
  <si>
    <t>CR2</t>
  </si>
  <si>
    <t>CRA1</t>
  </si>
  <si>
    <t>CRA2</t>
  </si>
  <si>
    <t>CRAVR</t>
  </si>
  <si>
    <t>CRVR</t>
  </si>
  <si>
    <t>BCBR</t>
  </si>
  <si>
    <t>BACR</t>
  </si>
  <si>
    <t>Tax</t>
  </si>
  <si>
    <t>CRA1, CV1</t>
  </si>
  <si>
    <t>CR1, CV1</t>
  </si>
  <si>
    <t>Make IRS persistent</t>
  </si>
  <si>
    <t>Make IRS attributes persistent</t>
  </si>
  <si>
    <t>TIR1</t>
  </si>
  <si>
    <t>Make Invoice presistent</t>
  </si>
  <si>
    <t>Make Invoice attributes presistent</t>
  </si>
  <si>
    <t>TI1</t>
  </si>
  <si>
    <t>Make ItemType persistent</t>
  </si>
  <si>
    <t>Make ItemType attributes persistent</t>
  </si>
  <si>
    <t>Make TaxPayer, Seller and Buyer persistent</t>
  </si>
  <si>
    <t>Make TaxPayer, Seller and Buyer attributes persistent</t>
  </si>
  <si>
    <t>Create TaxPayer---IRS relationship</t>
  </si>
  <si>
    <t>Create ItemType---Invoice relationship</t>
  </si>
  <si>
    <t>Create Buyer---Invoice relationship</t>
  </si>
  <si>
    <t>Create Seller---Invoice relationship</t>
  </si>
  <si>
    <t>Create ItemType---IRS relationship</t>
  </si>
  <si>
    <t>TI2</t>
  </si>
  <si>
    <t>TIT1</t>
  </si>
  <si>
    <t>TIT2</t>
  </si>
  <si>
    <t>TIR2</t>
  </si>
  <si>
    <t>TTP1</t>
  </si>
  <si>
    <t>TTP2</t>
  </si>
  <si>
    <t>TTPIRR</t>
  </si>
  <si>
    <t>TSIR</t>
  </si>
  <si>
    <t>TBIR</t>
  </si>
  <si>
    <t>TITIR</t>
  </si>
  <si>
    <t>TITIRR</t>
  </si>
  <si>
    <t>Make Processor persistent</t>
  </si>
  <si>
    <t>AP2</t>
  </si>
  <si>
    <t>AP1</t>
  </si>
  <si>
    <t>Make Processor attributes persistent</t>
  </si>
  <si>
    <t>ABPR</t>
  </si>
  <si>
    <t>Create Booking---Processor relationship</t>
  </si>
  <si>
    <t>HP1</t>
  </si>
  <si>
    <t>HP2</t>
  </si>
  <si>
    <t>HBPR</t>
  </si>
  <si>
    <t>CP2</t>
  </si>
  <si>
    <t>CP1</t>
  </si>
  <si>
    <t>Create Renting---Processor relationship</t>
  </si>
  <si>
    <t>CRPR</t>
  </si>
  <si>
    <t>André</t>
  </si>
  <si>
    <t>Leonor</t>
  </si>
  <si>
    <t>Diogo</t>
  </si>
  <si>
    <t>AP1,AP2</t>
  </si>
  <si>
    <t>H1, HB1, HP1</t>
  </si>
  <si>
    <t>HBPR, HP2</t>
  </si>
  <si>
    <t>CP1, CP2, CRPR</t>
  </si>
  <si>
    <t xml:space="preserve"> </t>
  </si>
  <si>
    <t xml:space="preserve">  </t>
  </si>
  <si>
    <t>Miguel</t>
  </si>
  <si>
    <t>António</t>
  </si>
  <si>
    <t>Tomás</t>
  </si>
  <si>
    <t>Grupo</t>
  </si>
  <si>
    <t>Membro</t>
  </si>
  <si>
    <t>Nº Tarefas</t>
  </si>
  <si>
    <t xml:space="preserve">T2
</t>
  </si>
  <si>
    <t xml:space="preserve">T1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</si>
</sst>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147"/>
        <bgColor indexed="64"/>
      </patternFill>
    </fill>
    <fill>
      <patternFill patternType="solid">
        <fgColor rgb="FFFF89C4"/>
        <bgColor indexed="64"/>
      </patternFill>
    </fill>
    <fill>
      <patternFill patternType="solid">
        <fgColor rgb="FF89E0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 applyProtection="1">
      <alignment horizontal="center" vertical="center"/>
    </xf>
    <xf numFmtId="0" fontId="2" fillId="0" borderId="1" xfId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0" fillId="0" borderId="0" xfId="3" applyFont="1" applyFill="1" applyBorder="1" applyAlignment="1" applyProtection="1">
      <alignment horizontal="center" vertical="center"/>
    </xf>
    <xf numFmtId="0" fontId="3" fillId="0" borderId="0" xfId="2" applyFill="1" applyBorder="1" applyAlignment="1" applyProtection="1">
      <alignment horizontal="center" vertical="center"/>
    </xf>
    <xf numFmtId="0" fontId="0" fillId="6" borderId="3" xfId="0" applyFill="1" applyBorder="1" applyAlignment="1" applyProtection="1">
      <alignment horizontal="center" vertical="center"/>
    </xf>
    <xf numFmtId="0" fontId="0" fillId="3" borderId="3" xfId="0" applyFont="1" applyFill="1" applyBorder="1" applyAlignment="1" applyProtection="1">
      <alignment horizontal="center" vertical="center"/>
    </xf>
    <xf numFmtId="0" fontId="0" fillId="0" borderId="3" xfId="0" applyFont="1" applyFill="1" applyBorder="1" applyAlignment="1" applyProtection="1">
      <alignment horizontal="center" vertical="center"/>
    </xf>
    <xf numFmtId="0" fontId="0" fillId="5" borderId="3" xfId="0" applyFont="1" applyFill="1" applyBorder="1"/>
    <xf numFmtId="0" fontId="3" fillId="4" borderId="3" xfId="0" applyFont="1" applyFill="1" applyBorder="1" applyAlignment="1" applyProtection="1">
      <alignment horizontal="center" vertical="center"/>
    </xf>
    <xf numFmtId="0" fontId="3" fillId="8" borderId="3" xfId="0" applyFont="1" applyFill="1" applyBorder="1" applyAlignment="1" applyProtection="1">
      <alignment horizontal="center" vertical="center"/>
    </xf>
    <xf numFmtId="0" fontId="3" fillId="9" borderId="3" xfId="0" applyFont="1" applyFill="1" applyBorder="1" applyAlignment="1" applyProtection="1">
      <alignment horizontal="center" vertical="center"/>
    </xf>
    <xf numFmtId="0" fontId="3" fillId="7" borderId="3" xfId="0" applyFont="1" applyFill="1" applyBorder="1" applyAlignment="1" applyProtection="1">
      <alignment horizontal="center" vertic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3" fillId="6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>
      <alignment horizontal="center"/>
    </xf>
    <xf numFmtId="0" fontId="3" fillId="10" borderId="3" xfId="0" applyFont="1" applyFill="1" applyBorder="1" applyAlignment="1" applyProtection="1">
      <alignment horizontal="center" vertical="center"/>
    </xf>
    <xf numFmtId="0" fontId="0" fillId="0" borderId="3" xfId="0" applyFont="1" applyFill="1" applyBorder="1" applyAlignment="1" applyProtection="1">
      <alignment horizontal="center"/>
    </xf>
    <xf numFmtId="0" fontId="0" fillId="11" borderId="0" xfId="0" applyFont="1" applyFill="1" applyBorder="1"/>
    <xf numFmtId="0" fontId="0" fillId="0" borderId="4" xfId="0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0" fillId="6" borderId="3" xfId="0" applyFill="1" applyBorder="1" applyAlignment="1">
      <alignment horizontal="center"/>
    </xf>
    <xf numFmtId="0" fontId="3" fillId="8" borderId="4" xfId="0" applyFont="1" applyFill="1" applyBorder="1" applyAlignment="1" applyProtection="1">
      <alignment horizontal="center" vertical="center"/>
    </xf>
    <xf numFmtId="0" fontId="3" fillId="10" borderId="4" xfId="0" applyFont="1" applyFill="1" applyBorder="1" applyAlignment="1" applyProtection="1">
      <alignment horizontal="center" vertical="center"/>
    </xf>
    <xf numFmtId="0" fontId="3" fillId="10" borderId="5" xfId="0" applyFont="1" applyFill="1" applyBorder="1" applyAlignment="1" applyProtection="1">
      <alignment horizontal="center" vertical="center"/>
    </xf>
    <xf numFmtId="0" fontId="3" fillId="10" borderId="6" xfId="0" applyFont="1" applyFill="1" applyBorder="1" applyAlignment="1" applyProtection="1">
      <alignment horizontal="center" vertic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/>
    <xf numFmtId="0" fontId="0" fillId="0" borderId="14" xfId="0" applyBorder="1"/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 wrapText="1"/>
    </xf>
  </cellXfs>
  <cellStyles count="4">
    <cellStyle name="20% - Cor3" xfId="3" builtinId="38"/>
    <cellStyle name="Cabeçalho 2" xfId="1" builtinId="17"/>
    <cellStyle name="Normal" xfId="0" builtinId="0"/>
    <cellStyle name="Total" xfId="2" builtinId="25"/>
  </cellStyles>
  <dxfs count="46"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alignment horizontal="center" textRotation="0" wrapText="0" indent="0" justifyLastLine="0" shrinkToFit="0" readingOrder="0"/>
    </dxf>
    <dxf>
      <fill>
        <patternFill>
          <fgColor indexed="64"/>
          <bgColor theme="0" tint="-0.249977111117893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</dxfs>
  <tableStyles count="0" defaultTableStyle="TableStyleMedium2" defaultPivotStyle="PivotStyleLight16"/>
  <colors>
    <mruColors>
      <color rgb="FFCC99FF"/>
      <color rgb="FFFF9147"/>
      <color rgb="FF89E0FF"/>
      <color rgb="FFFF89C4"/>
      <color rgb="FFC0C0C0"/>
      <color rgb="FFA162D0"/>
      <color rgb="FF9E5ECE"/>
      <color rgb="FFFF3399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lend&#225;rio%20de%20aus&#234;ncias%20dos%20funcion&#225;rios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eiro"/>
      <sheetName val="Fevereiro"/>
      <sheetName val="Março"/>
      <sheetName val="Abril"/>
      <sheetName val="Maio"/>
      <sheetName val="Junho"/>
      <sheetName val="Julho"/>
      <sheetName val="Agosto"/>
      <sheetName val="Setembro"/>
      <sheetName val="Outubro"/>
      <sheetName val="Novembro"/>
      <sheetName val="Dezembro"/>
      <sheetName val="Nomes dos Funcionários"/>
    </sheetNames>
    <sheetDataSet>
      <sheetData sheetId="0">
        <row r="2">
          <cell r="C2" t="str">
            <v>F</v>
          </cell>
          <cell r="G2" t="str">
            <v>M</v>
          </cell>
          <cell r="L2" t="str">
            <v>D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80467E3-B9B0-4990-A026-021F9E5BE9FE}" name="Tabela5" displayName="Tabela5" ref="B3:P9" totalsRowShown="0" headerRowDxfId="45" dataDxfId="44">
  <tableColumns count="15">
    <tableColumn id="1" xr3:uid="{E57BB938-D41D-4A6C-B1A6-E9421D545CC2}" name="1" dataDxfId="43"/>
    <tableColumn id="2" xr3:uid="{4BFE40AF-1F8C-422D-9B66-DC333AC2EAAA}" name="2" dataDxfId="42"/>
    <tableColumn id="3" xr3:uid="{B641895C-EC24-47EE-95E6-5DD11AFA110E}" name="3" dataDxfId="41"/>
    <tableColumn id="4" xr3:uid="{E62A9388-552C-42E0-89F7-9AFEA4051089}" name="4" dataDxfId="40"/>
    <tableColumn id="5" xr3:uid="{264C80C3-262B-4AA6-A022-B420A3688B9F}" name="5" dataDxfId="39"/>
    <tableColumn id="6" xr3:uid="{36388F06-8FF9-4E58-B266-782736671EB1}" name="6" dataDxfId="38"/>
    <tableColumn id="7" xr3:uid="{EF77BE57-32EE-4D0A-AFAF-4C338FC409E1}" name="7" dataDxfId="37"/>
    <tableColumn id="8" xr3:uid="{A31095E4-E5DA-44D0-846C-E869E154D81C}" name="8" dataDxfId="36"/>
    <tableColumn id="9" xr3:uid="{6E3BCFFC-E754-474B-9138-B09DAECD488B}" name="9" dataDxfId="35"/>
    <tableColumn id="10" xr3:uid="{13D9340B-4622-4552-920D-9C078E191A80}" name="10" dataDxfId="34"/>
    <tableColumn id="11" xr3:uid="{9DB567C8-27BB-41DC-B8FA-30F83E78505F}" name="11" dataDxfId="33"/>
    <tableColumn id="12" xr3:uid="{BE80EE63-1ECC-4864-BC30-1219D2F2CFCF}" name="12" dataDxfId="32"/>
    <tableColumn id="13" xr3:uid="{C0ACBB40-35DC-416F-95AE-795B84C410C4}" name="13" dataDxfId="31"/>
    <tableColumn id="14" xr3:uid="{4E6FEDE4-FE67-4F35-99E3-C2C4CD51CA5C}" name="14" dataDxfId="30"/>
    <tableColumn id="15" xr3:uid="{557F8510-0CE9-4707-97FD-2183C808E960}" name="15" dataDxfId="29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C3625F6-625B-4A44-A3B0-44B6C21D376A}" name="Tabela7" displayName="Tabela7" ref="T2:Z44" totalsRowShown="0" headerRowDxfId="21" dataDxfId="20">
  <autoFilter ref="T2:Z44" xr:uid="{4DD2B1D1-9F92-453B-A613-9CBB4AE62232}"/>
  <tableColumns count="7">
    <tableColumn id="1" xr3:uid="{6FA36E81-2523-4AEE-AE16-F6D37AC53DC8}" name="Code" dataDxfId="28"/>
    <tableColumn id="2" xr3:uid="{359D2882-9AC0-4115-9D65-F78B8AD7BA8E}" name="Task" dataDxfId="27"/>
    <tableColumn id="3" xr3:uid="{822808F9-F8DE-4890-902C-B2694DC5EDE8}" name="Equipa" dataDxfId="26"/>
    <tableColumn id="4" xr3:uid="{57A54CC6-668F-4E69-A1F9-80FA77E4763C}" name="Atribuido" dataDxfId="25"/>
    <tableColumn id="5" xr3:uid="{967BEBF8-5218-4F0F-B630-E789591A65FC}" name="Dependências" dataDxfId="24"/>
    <tableColumn id="6" xr3:uid="{FB4E25CF-1485-46AE-BC63-9DBDE98570D5}" name="Waiting" dataDxfId="23"/>
    <tableColumn id="7" xr3:uid="{98A10AC0-0980-4476-AC08-22446E6A5973}" name="Concluído" dataDxfId="22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BF582-2A39-4B3A-8B04-1F148957E2FC}">
  <dimension ref="A1:AJ48"/>
  <sheetViews>
    <sheetView tabSelected="1" zoomScale="107" workbookViewId="0">
      <selection activeCell="F7" sqref="F7"/>
    </sheetView>
  </sheetViews>
  <sheetFormatPr defaultRowHeight="15" x14ac:dyDescent="0.25"/>
  <cols>
    <col min="1" max="1" width="14.28515625" bestFit="1" customWidth="1"/>
    <col min="8" max="8" width="12" bestFit="1" customWidth="1"/>
    <col min="9" max="9" width="9.85546875" bestFit="1" customWidth="1"/>
    <col min="10" max="10" width="14" bestFit="1" customWidth="1"/>
    <col min="17" max="17" width="11.5703125" bestFit="1" customWidth="1"/>
    <col min="21" max="21" width="46.140625" bestFit="1" customWidth="1"/>
    <col min="22" max="22" width="8.28515625" customWidth="1"/>
    <col min="23" max="23" width="10.28515625" customWidth="1"/>
    <col min="24" max="24" width="20.28515625" style="22" bestFit="1" customWidth="1"/>
    <col min="25" max="25" width="12.28515625" customWidth="1"/>
    <col min="26" max="26" width="11" customWidth="1"/>
  </cols>
  <sheetData>
    <row r="1" spans="1:36" x14ac:dyDescent="0.25">
      <c r="S1" s="14"/>
      <c r="T1" s="14"/>
    </row>
    <row r="2" spans="1:36" ht="18" thickBot="1" x14ac:dyDescent="0.3">
      <c r="B2" s="6" t="str">
        <f>TEXT(WEEKDAY(DATE(AnoDoCalendário,1,1),1),"ddd")</f>
        <v>dom</v>
      </c>
      <c r="C2" s="6" t="str">
        <f>TEXT(WEEKDAY(DATE(AnoDoCalendário,1,2),1),"ddd")</f>
        <v>seg</v>
      </c>
      <c r="D2" s="6" t="str">
        <f>TEXT(WEEKDAY(DATE(AnoDoCalendário,1,3),1),"ddd")</f>
        <v>ter</v>
      </c>
      <c r="E2" s="6" t="str">
        <f>TEXT(WEEKDAY(DATE(AnoDoCalendário,1,4),1),"ddd")</f>
        <v>qua</v>
      </c>
      <c r="F2" s="6" t="str">
        <f>TEXT(WEEKDAY(DATE(AnoDoCalendário,1,5),1),"ddd")</f>
        <v>qui</v>
      </c>
      <c r="G2" s="6" t="str">
        <f>TEXT(WEEKDAY(DATE(AnoDoCalendário,1,6),1),"ddd")</f>
        <v>sex</v>
      </c>
      <c r="H2" s="6" t="str">
        <f>TEXT(WEEKDAY(DATE(AnoDoCalendário,1,7),1),"ddd")</f>
        <v>sáb</v>
      </c>
      <c r="I2" s="6" t="str">
        <f>TEXT(WEEKDAY(DATE(AnoDoCalendário,1,8),1),"ddd")</f>
        <v>dom</v>
      </c>
      <c r="J2" s="6" t="str">
        <f>TEXT(WEEKDAY(DATE(AnoDoCalendário,1,9),1),"ddd")</f>
        <v>seg</v>
      </c>
      <c r="K2" s="6" t="str">
        <f>TEXT(WEEKDAY(DATE(AnoDoCalendário,1,10),1),"ddd")</f>
        <v>ter</v>
      </c>
      <c r="L2" s="6" t="str">
        <f>TEXT(WEEKDAY(DATE(AnoDoCalendário,1,11),1),"ddd")</f>
        <v>qua</v>
      </c>
      <c r="M2" s="6" t="str">
        <f>TEXT(WEEKDAY(DATE(AnoDoCalendário,1,12),1),"ddd")</f>
        <v>qui</v>
      </c>
      <c r="N2" s="6" t="str">
        <f>TEXT(WEEKDAY(DATE(AnoDoCalendário,1,13),1),"ddd")</f>
        <v>sex</v>
      </c>
      <c r="O2" s="6" t="str">
        <f>TEXT(WEEKDAY(DATE(AnoDoCalendário,1,14),1),"ddd")</f>
        <v>sáb</v>
      </c>
      <c r="P2" s="6" t="str">
        <f>TEXT(WEEKDAY(DATE(AnoDoCalendário,1,15),1),"ddd")</f>
        <v>dom</v>
      </c>
      <c r="Q2" s="1"/>
      <c r="R2" s="1"/>
      <c r="S2" s="16" t="s">
        <v>28</v>
      </c>
      <c r="T2" s="6" t="s">
        <v>27</v>
      </c>
      <c r="U2" s="17" t="s">
        <v>22</v>
      </c>
      <c r="V2" s="17" t="s">
        <v>37</v>
      </c>
      <c r="W2" s="23" t="s">
        <v>23</v>
      </c>
      <c r="X2" s="23" t="s">
        <v>24</v>
      </c>
      <c r="Y2" s="23" t="s">
        <v>26</v>
      </c>
      <c r="Z2" s="23" t="s">
        <v>25</v>
      </c>
      <c r="AA2" s="1"/>
      <c r="AB2" s="1"/>
      <c r="AC2" s="1"/>
      <c r="AD2" s="1"/>
      <c r="AE2" s="1"/>
      <c r="AF2" s="1"/>
      <c r="AG2" s="1"/>
      <c r="AH2" s="1"/>
      <c r="AI2" s="1"/>
      <c r="AJ2" s="2"/>
    </row>
    <row r="3" spans="1:36" ht="15.75" thickTop="1" x14ac:dyDescent="0.25"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10</v>
      </c>
      <c r="M3" s="7" t="s">
        <v>11</v>
      </c>
      <c r="N3" s="7" t="s">
        <v>12</v>
      </c>
      <c r="O3" s="7" t="s">
        <v>13</v>
      </c>
      <c r="P3" s="7" t="s">
        <v>14</v>
      </c>
      <c r="Q3" s="4" t="s">
        <v>15</v>
      </c>
      <c r="R3" s="3"/>
      <c r="S3" s="18" t="s">
        <v>29</v>
      </c>
      <c r="T3" s="8" t="s">
        <v>41</v>
      </c>
      <c r="U3" s="8" t="s">
        <v>31</v>
      </c>
      <c r="V3" s="8" t="s">
        <v>38</v>
      </c>
      <c r="W3" s="8" t="s">
        <v>126</v>
      </c>
      <c r="X3" s="19"/>
      <c r="Y3" s="8"/>
      <c r="Z3" s="8"/>
      <c r="AA3" s="3"/>
      <c r="AB3" s="3"/>
      <c r="AC3" s="3"/>
      <c r="AD3" s="3"/>
      <c r="AE3" s="3"/>
      <c r="AF3" s="3"/>
      <c r="AG3" s="3"/>
      <c r="AH3" s="3"/>
      <c r="AI3" s="3"/>
    </row>
    <row r="4" spans="1:36" x14ac:dyDescent="0.25">
      <c r="A4" s="9" t="s">
        <v>16</v>
      </c>
      <c r="B4" s="8"/>
      <c r="C4" s="8"/>
      <c r="D4" s="8"/>
      <c r="E4" s="13" t="s">
        <v>65</v>
      </c>
      <c r="F4" s="11" t="s">
        <v>47</v>
      </c>
      <c r="G4" s="11" t="s">
        <v>49</v>
      </c>
      <c r="H4" s="11" t="s">
        <v>50</v>
      </c>
      <c r="I4" s="24" t="s">
        <v>120</v>
      </c>
      <c r="J4" s="8"/>
      <c r="K4" s="8"/>
      <c r="L4" s="8"/>
      <c r="M4" s="8"/>
      <c r="N4" s="8"/>
      <c r="O4" s="8"/>
      <c r="P4" s="8"/>
      <c r="Q4" s="5">
        <f>COUNTA(Tabela5[[#This Row],[1]:[15]])</f>
        <v>5</v>
      </c>
      <c r="R4" s="3"/>
      <c r="S4" s="18" t="s">
        <v>29</v>
      </c>
      <c r="T4" s="8" t="s">
        <v>42</v>
      </c>
      <c r="U4" s="8" t="s">
        <v>30</v>
      </c>
      <c r="V4" s="8" t="s">
        <v>38</v>
      </c>
      <c r="W4" s="8" t="s">
        <v>126</v>
      </c>
      <c r="X4" s="19" t="str">
        <f>T3</f>
        <v>BC1</v>
      </c>
      <c r="Y4" s="8"/>
      <c r="Z4" s="8"/>
      <c r="AA4" s="3"/>
      <c r="AB4" s="3"/>
      <c r="AC4" s="3"/>
      <c r="AD4" s="3"/>
      <c r="AE4" s="3"/>
      <c r="AF4" s="3"/>
      <c r="AG4" s="3"/>
      <c r="AH4" s="3"/>
      <c r="AI4" s="3"/>
    </row>
    <row r="5" spans="1:36" x14ac:dyDescent="0.25">
      <c r="A5" s="9" t="s">
        <v>17</v>
      </c>
      <c r="B5" s="8"/>
      <c r="C5" s="8"/>
      <c r="D5" s="8"/>
      <c r="E5" s="8"/>
      <c r="F5" s="8"/>
      <c r="G5" s="8"/>
      <c r="H5" s="12" t="s">
        <v>121</v>
      </c>
      <c r="I5" s="12" t="s">
        <v>122</v>
      </c>
      <c r="J5" s="13" t="s">
        <v>123</v>
      </c>
      <c r="K5" s="8"/>
      <c r="L5" s="8"/>
      <c r="M5" s="8"/>
      <c r="N5" s="8"/>
      <c r="O5" s="8"/>
      <c r="P5" s="8"/>
      <c r="Q5" s="5">
        <f>COUNTA(Tabela5[[#This Row],[1]:[15]])</f>
        <v>3</v>
      </c>
      <c r="R5" s="3"/>
      <c r="S5" s="18" t="s">
        <v>29</v>
      </c>
      <c r="T5" s="8" t="s">
        <v>73</v>
      </c>
      <c r="U5" s="8" t="s">
        <v>32</v>
      </c>
      <c r="V5" s="8" t="s">
        <v>38</v>
      </c>
      <c r="W5" s="8" t="s">
        <v>126</v>
      </c>
      <c r="X5" s="19" t="str">
        <f>T3</f>
        <v>BC1</v>
      </c>
      <c r="Y5" s="8"/>
      <c r="Z5" s="8"/>
      <c r="AA5" s="3"/>
      <c r="AB5" s="3"/>
      <c r="AC5" s="3"/>
      <c r="AD5" s="3"/>
      <c r="AE5" s="3"/>
      <c r="AF5" s="3"/>
      <c r="AG5" s="3"/>
      <c r="AH5" s="3"/>
      <c r="AI5" s="3"/>
    </row>
    <row r="6" spans="1:36" x14ac:dyDescent="0.25">
      <c r="A6" s="9" t="s">
        <v>18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5">
        <f>COUNTA(Tabela5[[#This Row],[1]:[15]])</f>
        <v>0</v>
      </c>
      <c r="R6" s="3"/>
      <c r="S6" s="18" t="s">
        <v>29</v>
      </c>
      <c r="T6" s="8" t="s">
        <v>43</v>
      </c>
      <c r="U6" s="8" t="s">
        <v>33</v>
      </c>
      <c r="V6" s="8" t="s">
        <v>38</v>
      </c>
      <c r="W6" s="8" t="s">
        <v>126</v>
      </c>
      <c r="X6" s="19" t="s">
        <v>73</v>
      </c>
      <c r="Y6" s="8"/>
      <c r="Z6" s="8"/>
      <c r="AA6" s="3"/>
      <c r="AB6" s="3"/>
      <c r="AC6" s="3"/>
      <c r="AD6" s="3"/>
      <c r="AE6" s="3"/>
      <c r="AF6" s="3"/>
      <c r="AG6" s="3"/>
      <c r="AH6" s="3"/>
      <c r="AI6" s="3"/>
    </row>
    <row r="7" spans="1:36" x14ac:dyDescent="0.25">
      <c r="A7" s="9" t="s">
        <v>19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5">
        <f>COUNTA(Tabela5[[#This Row],[1]:[15]])</f>
        <v>0</v>
      </c>
      <c r="R7" s="3"/>
      <c r="S7" s="18" t="s">
        <v>29</v>
      </c>
      <c r="T7" s="8" t="s">
        <v>44</v>
      </c>
      <c r="U7" s="8" t="s">
        <v>34</v>
      </c>
      <c r="V7" s="8" t="s">
        <v>38</v>
      </c>
      <c r="W7" s="8" t="s">
        <v>126</v>
      </c>
      <c r="X7" s="19"/>
      <c r="Y7" s="8"/>
      <c r="Z7" s="8"/>
      <c r="AA7" s="3"/>
      <c r="AB7" s="3"/>
      <c r="AC7" s="3"/>
      <c r="AD7" s="3"/>
      <c r="AE7" s="3"/>
      <c r="AF7" s="3"/>
      <c r="AG7" s="3"/>
      <c r="AH7" s="3"/>
      <c r="AI7" s="3"/>
    </row>
    <row r="8" spans="1:36" x14ac:dyDescent="0.25">
      <c r="A8" s="9" t="s">
        <v>20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5">
        <f>COUNTA(Tabela5[[#This Row],[1]:[15]])</f>
        <v>0</v>
      </c>
      <c r="R8" s="3"/>
      <c r="S8" s="18" t="s">
        <v>29</v>
      </c>
      <c r="T8" s="8" t="s">
        <v>45</v>
      </c>
      <c r="U8" s="8" t="s">
        <v>35</v>
      </c>
      <c r="V8" s="8" t="s">
        <v>38</v>
      </c>
      <c r="W8" s="8" t="s">
        <v>126</v>
      </c>
      <c r="X8" s="19" t="str">
        <f>T9</f>
        <v>BACR</v>
      </c>
      <c r="Y8" s="8"/>
      <c r="Z8" s="8"/>
      <c r="AA8" s="3"/>
      <c r="AB8" s="3"/>
      <c r="AC8" s="3"/>
      <c r="AD8" s="3"/>
      <c r="AE8" s="3"/>
      <c r="AF8" s="3"/>
      <c r="AG8" s="3"/>
      <c r="AH8" s="3"/>
      <c r="AI8" s="3"/>
    </row>
    <row r="9" spans="1:36" x14ac:dyDescent="0.25">
      <c r="A9" s="9" t="s">
        <v>21</v>
      </c>
      <c r="B9" s="26" t="s">
        <v>124</v>
      </c>
      <c r="C9" s="27" t="s">
        <v>124</v>
      </c>
      <c r="D9" s="27" t="s">
        <v>124</v>
      </c>
      <c r="E9" s="27" t="s">
        <v>124</v>
      </c>
      <c r="F9" s="27" t="s">
        <v>124</v>
      </c>
      <c r="G9" s="27" t="s">
        <v>124</v>
      </c>
      <c r="H9" s="27" t="s">
        <v>124</v>
      </c>
      <c r="I9" s="27" t="s">
        <v>29</v>
      </c>
      <c r="J9" s="27" t="s">
        <v>124</v>
      </c>
      <c r="K9" s="27" t="s">
        <v>125</v>
      </c>
      <c r="L9" s="27" t="s">
        <v>124</v>
      </c>
      <c r="M9" s="27" t="s">
        <v>124</v>
      </c>
      <c r="N9" s="27" t="s">
        <v>124</v>
      </c>
      <c r="O9" s="27" t="s">
        <v>124</v>
      </c>
      <c r="P9" s="25" t="s">
        <v>124</v>
      </c>
      <c r="Q9" s="5">
        <f>COUNTA(Tabela5[[#This Row],[1]:[15]])</f>
        <v>15</v>
      </c>
      <c r="S9" s="18" t="s">
        <v>29</v>
      </c>
      <c r="T9" s="8" t="s">
        <v>74</v>
      </c>
      <c r="U9" s="8" t="s">
        <v>36</v>
      </c>
      <c r="V9" s="8" t="s">
        <v>38</v>
      </c>
      <c r="W9" s="8" t="s">
        <v>126</v>
      </c>
      <c r="X9" s="15" t="str">
        <f>T3</f>
        <v>BC1</v>
      </c>
      <c r="Y9" s="15"/>
      <c r="Z9" s="15"/>
    </row>
    <row r="10" spans="1:36" x14ac:dyDescent="0.25">
      <c r="A10" s="20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5"/>
      <c r="S10" s="10" t="s">
        <v>75</v>
      </c>
      <c r="T10" s="8" t="s">
        <v>83</v>
      </c>
      <c r="U10" s="8" t="s">
        <v>81</v>
      </c>
      <c r="V10" s="8" t="s">
        <v>38</v>
      </c>
      <c r="W10" s="15" t="s">
        <v>127</v>
      </c>
      <c r="X10" s="15"/>
      <c r="Y10" s="15"/>
      <c r="Z10" s="15"/>
    </row>
    <row r="11" spans="1:36" x14ac:dyDescent="0.25">
      <c r="S11" s="10" t="s">
        <v>75</v>
      </c>
      <c r="T11" s="8" t="s">
        <v>93</v>
      </c>
      <c r="U11" s="8" t="s">
        <v>82</v>
      </c>
      <c r="V11" s="15" t="s">
        <v>38</v>
      </c>
      <c r="W11" s="15" t="s">
        <v>128</v>
      </c>
      <c r="X11" s="19" t="str">
        <f>CONCATENATE(T19,",",T20,",",T21)</f>
        <v>TSIR,TBIR,TITIR</v>
      </c>
      <c r="Y11" s="15"/>
      <c r="Z11" s="15"/>
    </row>
    <row r="12" spans="1:36" x14ac:dyDescent="0.25">
      <c r="S12" s="10" t="s">
        <v>75</v>
      </c>
      <c r="T12" s="8" t="s">
        <v>94</v>
      </c>
      <c r="U12" s="8" t="s">
        <v>84</v>
      </c>
      <c r="V12" s="15" t="s">
        <v>38</v>
      </c>
      <c r="W12" s="15" t="s">
        <v>127</v>
      </c>
      <c r="X12" s="15"/>
      <c r="Y12" s="15"/>
      <c r="Z12" s="15"/>
    </row>
    <row r="13" spans="1:36" ht="15.75" thickBot="1" x14ac:dyDescent="0.3">
      <c r="S13" s="10" t="s">
        <v>75</v>
      </c>
      <c r="T13" s="8" t="s">
        <v>95</v>
      </c>
      <c r="U13" s="8" t="s">
        <v>85</v>
      </c>
      <c r="V13" s="8" t="s">
        <v>38</v>
      </c>
      <c r="W13" s="15" t="s">
        <v>127</v>
      </c>
      <c r="X13" s="15" t="str">
        <f>CONCATENATE(T12)</f>
        <v>TIT1</v>
      </c>
      <c r="Y13" s="15"/>
      <c r="Z13" s="15"/>
    </row>
    <row r="14" spans="1:36" ht="15.75" thickBot="1" x14ac:dyDescent="0.3">
      <c r="N14" s="33" t="s">
        <v>129</v>
      </c>
      <c r="O14" s="33" t="s">
        <v>130</v>
      </c>
      <c r="P14" s="34" t="s">
        <v>131</v>
      </c>
      <c r="S14" s="10" t="s">
        <v>75</v>
      </c>
      <c r="T14" s="8" t="s">
        <v>80</v>
      </c>
      <c r="U14" s="8" t="s">
        <v>78</v>
      </c>
      <c r="V14" s="8" t="s">
        <v>38</v>
      </c>
      <c r="W14" s="15" t="s">
        <v>128</v>
      </c>
      <c r="X14" s="15"/>
      <c r="Y14" s="15"/>
      <c r="Z14" s="15"/>
    </row>
    <row r="15" spans="1:36" x14ac:dyDescent="0.25">
      <c r="N15" s="39" t="s">
        <v>132</v>
      </c>
      <c r="O15" s="35" t="s">
        <v>117</v>
      </c>
      <c r="P15" s="36">
        <f>COUNTIF(W:W, O15)</f>
        <v>8</v>
      </c>
      <c r="S15" s="10" t="s">
        <v>75</v>
      </c>
      <c r="T15" s="8" t="s">
        <v>96</v>
      </c>
      <c r="U15" s="8" t="s">
        <v>79</v>
      </c>
      <c r="V15" s="8" t="s">
        <v>38</v>
      </c>
      <c r="W15" s="15" t="s">
        <v>128</v>
      </c>
      <c r="X15" s="19" t="s">
        <v>80</v>
      </c>
      <c r="Y15" s="15"/>
      <c r="Z15" s="15"/>
    </row>
    <row r="16" spans="1:36" x14ac:dyDescent="0.25">
      <c r="N16" s="37"/>
      <c r="O16" s="31" t="s">
        <v>119</v>
      </c>
      <c r="P16" s="29">
        <f>COUNTIF(W:W, O16)</f>
        <v>7</v>
      </c>
      <c r="S16" s="10" t="s">
        <v>75</v>
      </c>
      <c r="T16" s="8" t="s">
        <v>97</v>
      </c>
      <c r="U16" s="8" t="s">
        <v>86</v>
      </c>
      <c r="V16" s="15" t="s">
        <v>38</v>
      </c>
      <c r="W16" s="15" t="s">
        <v>128</v>
      </c>
      <c r="X16" s="15"/>
      <c r="Y16" s="15"/>
      <c r="Z16" s="15"/>
    </row>
    <row r="17" spans="14:26" ht="15.75" thickBot="1" x14ac:dyDescent="0.3">
      <c r="N17" s="38"/>
      <c r="O17" s="32" t="s">
        <v>118</v>
      </c>
      <c r="P17" s="30">
        <f>COUNTIF(W:W, O17)</f>
        <v>7</v>
      </c>
      <c r="S17" s="10" t="s">
        <v>75</v>
      </c>
      <c r="T17" s="8" t="s">
        <v>98</v>
      </c>
      <c r="U17" s="8" t="s">
        <v>87</v>
      </c>
      <c r="V17" s="15" t="s">
        <v>38</v>
      </c>
      <c r="W17" s="15" t="s">
        <v>127</v>
      </c>
      <c r="X17" s="15" t="str">
        <f>CONCATENATE(T16,",",T19,",",T20)</f>
        <v>TTP1,TSIR,TBIR</v>
      </c>
      <c r="Y17" s="15"/>
      <c r="Z17" s="15"/>
    </row>
    <row r="18" spans="14:26" x14ac:dyDescent="0.25">
      <c r="N18" s="39" t="s">
        <v>133</v>
      </c>
      <c r="O18" s="31" t="s">
        <v>127</v>
      </c>
      <c r="P18" s="29">
        <f>COUNTIF(W:W, O18)</f>
        <v>6</v>
      </c>
      <c r="S18" s="10" t="s">
        <v>75</v>
      </c>
      <c r="T18" s="8" t="s">
        <v>99</v>
      </c>
      <c r="U18" s="8" t="s">
        <v>88</v>
      </c>
      <c r="V18" s="8" t="s">
        <v>38</v>
      </c>
      <c r="W18" s="15" t="s">
        <v>128</v>
      </c>
      <c r="X18" s="15" t="str">
        <f>CONCATENATE(T16,",",T14)</f>
        <v>TTP1,TIR1</v>
      </c>
      <c r="Y18" s="15"/>
      <c r="Z18" s="15"/>
    </row>
    <row r="19" spans="14:26" x14ac:dyDescent="0.25">
      <c r="N19" s="37"/>
      <c r="O19" s="31" t="s">
        <v>126</v>
      </c>
      <c r="P19" s="29">
        <f>COUNTIF(W:W, O19)</f>
        <v>7</v>
      </c>
      <c r="S19" s="10" t="s">
        <v>75</v>
      </c>
      <c r="T19" s="8" t="s">
        <v>100</v>
      </c>
      <c r="U19" s="8" t="s">
        <v>91</v>
      </c>
      <c r="V19" s="8" t="s">
        <v>38</v>
      </c>
      <c r="W19" s="15" t="s">
        <v>127</v>
      </c>
      <c r="X19" s="15" t="str">
        <f>CONCATENATE(T$18,",",T$10)</f>
        <v>TTPIRR,TI1</v>
      </c>
      <c r="Y19" s="15"/>
      <c r="Z19" s="15"/>
    </row>
    <row r="20" spans="14:26" ht="15.75" thickBot="1" x14ac:dyDescent="0.3">
      <c r="N20" s="38"/>
      <c r="O20" s="32" t="s">
        <v>128</v>
      </c>
      <c r="P20" s="30">
        <f>COUNTIF(W:W, O20)</f>
        <v>7</v>
      </c>
      <c r="S20" s="10" t="s">
        <v>75</v>
      </c>
      <c r="T20" s="8" t="s">
        <v>101</v>
      </c>
      <c r="U20" s="8" t="s">
        <v>90</v>
      </c>
      <c r="V20" s="15" t="s">
        <v>38</v>
      </c>
      <c r="W20" s="15" t="s">
        <v>128</v>
      </c>
      <c r="X20" s="15" t="str">
        <f>CONCATENATE(T$18,",",T$10)</f>
        <v>TTPIRR,TI1</v>
      </c>
      <c r="Y20" s="15"/>
      <c r="Z20" s="15"/>
    </row>
    <row r="21" spans="14:26" x14ac:dyDescent="0.25">
      <c r="S21" s="10" t="s">
        <v>75</v>
      </c>
      <c r="T21" s="8" t="s">
        <v>102</v>
      </c>
      <c r="U21" s="8" t="s">
        <v>89</v>
      </c>
      <c r="V21" s="15" t="s">
        <v>38</v>
      </c>
      <c r="W21" s="15" t="s">
        <v>127</v>
      </c>
      <c r="X21" s="15" t="str">
        <f>CONCATENATE(T12,",",T10)</f>
        <v>TIT1,TI1</v>
      </c>
      <c r="Y21" s="15"/>
      <c r="Z21" s="15"/>
    </row>
    <row r="22" spans="14:26" x14ac:dyDescent="0.25">
      <c r="S22" s="10" t="s">
        <v>75</v>
      </c>
      <c r="T22" s="8" t="s">
        <v>103</v>
      </c>
      <c r="U22" s="8" t="s">
        <v>92</v>
      </c>
      <c r="V22" s="8" t="s">
        <v>38</v>
      </c>
      <c r="W22" s="15" t="s">
        <v>128</v>
      </c>
      <c r="X22" s="15" t="str">
        <f>CONCATENATE(T12,",",T14)</f>
        <v>TIT1,TIR1</v>
      </c>
      <c r="Y22" s="15"/>
      <c r="Z22" s="15"/>
    </row>
    <row r="23" spans="14:26" x14ac:dyDescent="0.25">
      <c r="S23" s="11" t="s">
        <v>40</v>
      </c>
      <c r="T23" s="8" t="s">
        <v>47</v>
      </c>
      <c r="U23" s="8" t="s">
        <v>46</v>
      </c>
      <c r="V23" s="8" t="s">
        <v>39</v>
      </c>
      <c r="W23" s="15" t="s">
        <v>118</v>
      </c>
      <c r="X23" s="15"/>
      <c r="Y23" s="15"/>
      <c r="Z23" s="15"/>
    </row>
    <row r="24" spans="14:26" x14ac:dyDescent="0.25">
      <c r="S24" s="11" t="s">
        <v>40</v>
      </c>
      <c r="T24" s="8" t="s">
        <v>49</v>
      </c>
      <c r="U24" s="8" t="s">
        <v>48</v>
      </c>
      <c r="V24" s="8" t="s">
        <v>39</v>
      </c>
      <c r="W24" s="15" t="s">
        <v>118</v>
      </c>
      <c r="X24" s="15"/>
      <c r="Y24" s="15"/>
      <c r="Z24" s="15"/>
    </row>
    <row r="25" spans="14:26" x14ac:dyDescent="0.25">
      <c r="S25" s="11" t="s">
        <v>40</v>
      </c>
      <c r="T25" s="8" t="s">
        <v>50</v>
      </c>
      <c r="U25" s="8" t="s">
        <v>51</v>
      </c>
      <c r="V25" s="8" t="s">
        <v>39</v>
      </c>
      <c r="W25" s="15" t="s">
        <v>118</v>
      </c>
      <c r="X25" s="15"/>
      <c r="Y25" s="15"/>
      <c r="Z25" s="15"/>
    </row>
    <row r="26" spans="14:26" x14ac:dyDescent="0.25">
      <c r="S26" s="11" t="s">
        <v>40</v>
      </c>
      <c r="T26" s="21" t="s">
        <v>106</v>
      </c>
      <c r="U26" s="8" t="s">
        <v>104</v>
      </c>
      <c r="V26" s="8" t="s">
        <v>39</v>
      </c>
      <c r="W26" s="15" t="s">
        <v>118</v>
      </c>
      <c r="X26" s="19"/>
      <c r="Y26" s="15"/>
      <c r="Z26" s="28"/>
    </row>
    <row r="27" spans="14:26" x14ac:dyDescent="0.25">
      <c r="S27" s="11" t="s">
        <v>40</v>
      </c>
      <c r="T27" s="21" t="s">
        <v>105</v>
      </c>
      <c r="U27" s="8" t="s">
        <v>107</v>
      </c>
      <c r="V27" s="8" t="s">
        <v>39</v>
      </c>
      <c r="W27" s="15" t="s">
        <v>118</v>
      </c>
      <c r="X27" s="19" t="str">
        <f>T28</f>
        <v>ABPR</v>
      </c>
      <c r="Y27" s="15"/>
      <c r="Z27" s="28"/>
    </row>
    <row r="28" spans="14:26" x14ac:dyDescent="0.25">
      <c r="S28" s="11" t="s">
        <v>40</v>
      </c>
      <c r="T28" s="21" t="s">
        <v>108</v>
      </c>
      <c r="U28" s="8" t="s">
        <v>109</v>
      </c>
      <c r="V28" s="8" t="s">
        <v>39</v>
      </c>
      <c r="W28" s="15" t="s">
        <v>118</v>
      </c>
      <c r="X28" s="19" t="str">
        <f>T26</f>
        <v>AP1</v>
      </c>
      <c r="Y28" s="15"/>
      <c r="Z28" s="28"/>
    </row>
    <row r="29" spans="14:26" x14ac:dyDescent="0.25">
      <c r="S29" s="12" t="s">
        <v>52</v>
      </c>
      <c r="T29" s="8" t="s">
        <v>53</v>
      </c>
      <c r="U29" s="8" t="s">
        <v>54</v>
      </c>
      <c r="V29" s="8" t="s">
        <v>39</v>
      </c>
      <c r="W29" s="15" t="s">
        <v>117</v>
      </c>
      <c r="X29" s="15"/>
      <c r="Y29" s="15"/>
      <c r="Z29" s="15"/>
    </row>
    <row r="30" spans="14:26" x14ac:dyDescent="0.25">
      <c r="S30" s="12" t="s">
        <v>52</v>
      </c>
      <c r="T30" s="8" t="s">
        <v>55</v>
      </c>
      <c r="U30" s="8" t="s">
        <v>51</v>
      </c>
      <c r="V30" s="8" t="s">
        <v>39</v>
      </c>
      <c r="W30" s="15" t="s">
        <v>117</v>
      </c>
      <c r="X30" s="15"/>
      <c r="Y30" s="15"/>
      <c r="Z30" s="15"/>
    </row>
    <row r="31" spans="14:26" x14ac:dyDescent="0.25">
      <c r="S31" s="12" t="s">
        <v>52</v>
      </c>
      <c r="T31" s="21" t="s">
        <v>110</v>
      </c>
      <c r="U31" s="8" t="s">
        <v>104</v>
      </c>
      <c r="V31" s="8" t="s">
        <v>39</v>
      </c>
      <c r="W31" s="15" t="s">
        <v>117</v>
      </c>
      <c r="X31" s="19"/>
      <c r="Y31" s="15"/>
      <c r="Z31" s="28"/>
    </row>
    <row r="32" spans="14:26" x14ac:dyDescent="0.25">
      <c r="S32" s="12" t="s">
        <v>52</v>
      </c>
      <c r="T32" s="21" t="s">
        <v>111</v>
      </c>
      <c r="U32" s="8" t="s">
        <v>107</v>
      </c>
      <c r="V32" s="8" t="s">
        <v>39</v>
      </c>
      <c r="W32" s="15" t="s">
        <v>117</v>
      </c>
      <c r="X32" s="19" t="str">
        <f>T33</f>
        <v>HBPR</v>
      </c>
      <c r="Y32" s="15"/>
      <c r="Z32" s="28"/>
    </row>
    <row r="33" spans="19:26" x14ac:dyDescent="0.25">
      <c r="S33" s="12" t="s">
        <v>52</v>
      </c>
      <c r="T33" s="21" t="s">
        <v>112</v>
      </c>
      <c r="U33" s="8" t="s">
        <v>109</v>
      </c>
      <c r="V33" s="8" t="s">
        <v>39</v>
      </c>
      <c r="W33" s="15" t="s">
        <v>117</v>
      </c>
      <c r="X33" s="19" t="str">
        <f>T31</f>
        <v>HP1</v>
      </c>
      <c r="Y33" s="15"/>
      <c r="Z33" s="28"/>
    </row>
    <row r="34" spans="19:26" x14ac:dyDescent="0.25">
      <c r="S34" s="13" t="s">
        <v>64</v>
      </c>
      <c r="T34" s="8" t="s">
        <v>65</v>
      </c>
      <c r="U34" s="8" t="s">
        <v>57</v>
      </c>
      <c r="V34" s="8" t="s">
        <v>39</v>
      </c>
      <c r="W34" s="15" t="s">
        <v>118</v>
      </c>
      <c r="X34" s="15"/>
      <c r="Y34" s="15"/>
      <c r="Z34" s="15"/>
    </row>
    <row r="35" spans="19:26" x14ac:dyDescent="0.25">
      <c r="S35" s="13" t="s">
        <v>64</v>
      </c>
      <c r="T35" s="8" t="s">
        <v>66</v>
      </c>
      <c r="U35" s="8" t="s">
        <v>59</v>
      </c>
      <c r="V35" s="8" t="s">
        <v>39</v>
      </c>
      <c r="W35" s="15" t="s">
        <v>119</v>
      </c>
      <c r="X35" s="19" t="str">
        <f>CONCATENATE(T34,",",T41,",",T40)</f>
        <v>CV1,CRVR,CRAVR</v>
      </c>
      <c r="Y35" s="15"/>
      <c r="Z35" s="15"/>
    </row>
    <row r="36" spans="19:26" x14ac:dyDescent="0.25">
      <c r="S36" s="13" t="s">
        <v>64</v>
      </c>
      <c r="T36" s="8" t="s">
        <v>69</v>
      </c>
      <c r="U36" s="8" t="s">
        <v>56</v>
      </c>
      <c r="V36" s="8" t="s">
        <v>39</v>
      </c>
      <c r="W36" s="15" t="s">
        <v>119</v>
      </c>
      <c r="X36" s="15"/>
      <c r="Y36" s="15"/>
      <c r="Z36" s="15"/>
    </row>
    <row r="37" spans="19:26" x14ac:dyDescent="0.25">
      <c r="S37" s="13" t="s">
        <v>64</v>
      </c>
      <c r="T37" s="8" t="s">
        <v>70</v>
      </c>
      <c r="U37" s="8" t="s">
        <v>60</v>
      </c>
      <c r="V37" s="8" t="s">
        <v>39</v>
      </c>
      <c r="W37" s="15" t="s">
        <v>119</v>
      </c>
      <c r="X37" s="19" t="str">
        <f>CONCATENATE(T36,",",T40)</f>
        <v>CRA1,CRAVR</v>
      </c>
      <c r="Y37" s="15"/>
      <c r="Z37" s="15"/>
    </row>
    <row r="38" spans="19:26" x14ac:dyDescent="0.25">
      <c r="S38" s="13" t="s">
        <v>64</v>
      </c>
      <c r="T38" s="8" t="s">
        <v>67</v>
      </c>
      <c r="U38" s="8" t="s">
        <v>58</v>
      </c>
      <c r="V38" s="8" t="s">
        <v>39</v>
      </c>
      <c r="W38" s="15" t="s">
        <v>119</v>
      </c>
      <c r="X38" s="15"/>
      <c r="Y38" s="15"/>
      <c r="Z38" s="15"/>
    </row>
    <row r="39" spans="19:26" x14ac:dyDescent="0.25">
      <c r="S39" s="13" t="s">
        <v>64</v>
      </c>
      <c r="T39" s="8" t="s">
        <v>68</v>
      </c>
      <c r="U39" s="8" t="s">
        <v>61</v>
      </c>
      <c r="V39" s="8" t="s">
        <v>39</v>
      </c>
      <c r="W39" s="15" t="s">
        <v>119</v>
      </c>
      <c r="X39" s="15" t="str">
        <f>T38</f>
        <v>CR1</v>
      </c>
      <c r="Y39" s="15"/>
      <c r="Z39" s="15"/>
    </row>
    <row r="40" spans="19:26" x14ac:dyDescent="0.25">
      <c r="S40" s="13" t="s">
        <v>64</v>
      </c>
      <c r="T40" s="8" t="s">
        <v>71</v>
      </c>
      <c r="U40" s="8" t="s">
        <v>62</v>
      </c>
      <c r="V40" s="8" t="s">
        <v>39</v>
      </c>
      <c r="W40" s="15" t="s">
        <v>119</v>
      </c>
      <c r="X40" s="19" t="s">
        <v>76</v>
      </c>
      <c r="Y40" s="15"/>
      <c r="Z40" s="15"/>
    </row>
    <row r="41" spans="19:26" x14ac:dyDescent="0.25">
      <c r="S41" s="13" t="s">
        <v>64</v>
      </c>
      <c r="T41" s="8" t="s">
        <v>72</v>
      </c>
      <c r="U41" s="8" t="s">
        <v>63</v>
      </c>
      <c r="V41" s="8" t="s">
        <v>39</v>
      </c>
      <c r="W41" s="15" t="s">
        <v>119</v>
      </c>
      <c r="X41" s="19" t="s">
        <v>77</v>
      </c>
      <c r="Y41" s="15"/>
      <c r="Z41" s="15"/>
    </row>
    <row r="42" spans="19:26" x14ac:dyDescent="0.25">
      <c r="S42" s="13" t="s">
        <v>64</v>
      </c>
      <c r="T42" s="8" t="s">
        <v>114</v>
      </c>
      <c r="U42" s="8" t="s">
        <v>104</v>
      </c>
      <c r="V42" s="8" t="s">
        <v>39</v>
      </c>
      <c r="W42" s="15" t="s">
        <v>117</v>
      </c>
      <c r="X42" s="19"/>
      <c r="Y42" s="15"/>
      <c r="Z42" s="15"/>
    </row>
    <row r="43" spans="19:26" x14ac:dyDescent="0.25">
      <c r="S43" s="13" t="s">
        <v>64</v>
      </c>
      <c r="T43" s="8" t="s">
        <v>113</v>
      </c>
      <c r="U43" s="8" t="s">
        <v>107</v>
      </c>
      <c r="V43" s="8" t="s">
        <v>39</v>
      </c>
      <c r="W43" s="15" t="s">
        <v>117</v>
      </c>
      <c r="X43" s="19" t="str">
        <f>T44</f>
        <v>CRPR</v>
      </c>
      <c r="Y43" s="15"/>
      <c r="Z43" s="15"/>
    </row>
    <row r="44" spans="19:26" x14ac:dyDescent="0.25">
      <c r="S44" s="13" t="s">
        <v>64</v>
      </c>
      <c r="T44" s="8" t="s">
        <v>116</v>
      </c>
      <c r="U44" s="8" t="s">
        <v>115</v>
      </c>
      <c r="V44" s="8" t="s">
        <v>39</v>
      </c>
      <c r="W44" s="15" t="s">
        <v>117</v>
      </c>
      <c r="X44" s="19" t="str">
        <f>T38&amp;","&amp;T42</f>
        <v>CR1,CP1</v>
      </c>
      <c r="Y44" s="15"/>
      <c r="Z44" s="15"/>
    </row>
    <row r="45" spans="19:26" x14ac:dyDescent="0.25">
      <c r="S45" s="22"/>
      <c r="T45" s="22"/>
      <c r="U45" s="22"/>
      <c r="V45" s="22"/>
      <c r="W45" s="22"/>
      <c r="Y45" s="22"/>
      <c r="Z45" s="22"/>
    </row>
    <row r="46" spans="19:26" x14ac:dyDescent="0.25">
      <c r="S46" s="22"/>
      <c r="V46" s="22"/>
      <c r="Z46" s="22"/>
    </row>
    <row r="47" spans="19:26" x14ac:dyDescent="0.25">
      <c r="S47" s="22"/>
      <c r="V47" s="22"/>
      <c r="Z47" s="22"/>
    </row>
    <row r="48" spans="19:26" x14ac:dyDescent="0.25">
      <c r="S48" s="22"/>
      <c r="V48" s="22"/>
      <c r="Z48" s="22"/>
    </row>
  </sheetData>
  <mergeCells count="2">
    <mergeCell ref="N15:N17"/>
    <mergeCell ref="N18:N20"/>
  </mergeCells>
  <conditionalFormatting sqref="B10:Q10 W5:AI8 V6 V8 X35 X37 X40:X41 X15 X11 S9:U30 S34:U41 S31:S33 S42:S44 B4:AI4 B5:U8 Q6:Q9">
    <cfRule type="expression" priority="25" stopIfTrue="1">
      <formula>B4=""</formula>
    </cfRule>
    <cfRule type="expression" dxfId="19" priority="26" stopIfTrue="1">
      <formula>B4=TipoPersonalizado2</formula>
    </cfRule>
    <cfRule type="expression" dxfId="18" priority="27" stopIfTrue="1">
      <formula>B4=TipoPersonalizado1</formula>
    </cfRule>
    <cfRule type="expression" dxfId="17" priority="28" stopIfTrue="1">
      <formula>B4=TipoDoença</formula>
    </cfRule>
    <cfRule type="expression" dxfId="16" priority="29" stopIfTrue="1">
      <formula>B4=TipoMotivosPessoais</formula>
    </cfRule>
    <cfRule type="expression" dxfId="15" priority="30" stopIfTrue="1">
      <formula>B4=TipoFérias</formula>
    </cfRule>
  </conditionalFormatting>
  <conditionalFormatting sqref="Q4:Q10">
    <cfRule type="dataBar" priority="31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{A61C264E-B7F0-48AF-895B-77E80106A097}</x14:id>
        </ext>
      </extLst>
    </cfRule>
  </conditionalFormatting>
  <conditionalFormatting sqref="T31:U33">
    <cfRule type="expression" priority="19" stopIfTrue="1">
      <formula>T31=""</formula>
    </cfRule>
    <cfRule type="expression" dxfId="14" priority="20" stopIfTrue="1">
      <formula>T31=TipoPersonalizado2</formula>
    </cfRule>
    <cfRule type="expression" dxfId="13" priority="21" stopIfTrue="1">
      <formula>T31=TipoPersonalizado1</formula>
    </cfRule>
    <cfRule type="expression" dxfId="12" priority="22" stopIfTrue="1">
      <formula>T31=TipoDoença</formula>
    </cfRule>
    <cfRule type="expression" dxfId="11" priority="23" stopIfTrue="1">
      <formula>T31=TipoMotivosPessoais</formula>
    </cfRule>
    <cfRule type="expression" dxfId="10" priority="24" stopIfTrue="1">
      <formula>T31=TipoFérias</formula>
    </cfRule>
  </conditionalFormatting>
  <conditionalFormatting sqref="T42:U44">
    <cfRule type="expression" priority="7" stopIfTrue="1">
      <formula>T42=""</formula>
    </cfRule>
    <cfRule type="expression" dxfId="9" priority="8" stopIfTrue="1">
      <formula>T42=TipoPersonalizado2</formula>
    </cfRule>
    <cfRule type="expression" dxfId="8" priority="9" stopIfTrue="1">
      <formula>T42=TipoPersonalizado1</formula>
    </cfRule>
    <cfRule type="expression" dxfId="7" priority="10" stopIfTrue="1">
      <formula>T42=TipoDoença</formula>
    </cfRule>
    <cfRule type="expression" dxfId="6" priority="11" stopIfTrue="1">
      <formula>T42=TipoMotivosPessoais</formula>
    </cfRule>
    <cfRule type="expression" dxfId="5" priority="12" stopIfTrue="1">
      <formula>T42=TipoFérias</formula>
    </cfRule>
  </conditionalFormatting>
  <conditionalFormatting sqref="W9">
    <cfRule type="expression" priority="1" stopIfTrue="1">
      <formula>W9=""</formula>
    </cfRule>
    <cfRule type="expression" dxfId="4" priority="2" stopIfTrue="1">
      <formula>W9=TipoPersonalizado2</formula>
    </cfRule>
    <cfRule type="expression" dxfId="3" priority="3" stopIfTrue="1">
      <formula>W9=TipoPersonalizado1</formula>
    </cfRule>
    <cfRule type="expression" dxfId="2" priority="4" stopIfTrue="1">
      <formula>W9=TipoDoença</formula>
    </cfRule>
    <cfRule type="expression" dxfId="1" priority="5" stopIfTrue="1">
      <formula>W9=TipoMotivosPessoais</formula>
    </cfRule>
    <cfRule type="expression" dxfId="0" priority="6" stopIfTrue="1">
      <formula>W9=TipoFérias</formula>
    </cfRule>
  </conditionalFormatting>
  <dataValidations count="3">
    <dataValidation allowBlank="1" showInputMessage="1" showErrorMessage="1" prompt="Calcula automaticamente o número total de dias que um funcionário esteve ausente durante este mês" sqref="Q3" xr:uid="{D5A760D8-A0D0-4BF8-A371-F95407BF64D0}"/>
    <dataValidation allowBlank="1" showInputMessage="1" showErrorMessage="1" prompt="Os dias da semana nesta linha são atualizados automaticamente consoante o mês e de acordo com o ano introduzido na célula AH4. Cada dia do mês é uma coluna para registar a ausência e o tipo de ausência de um funcionário" sqref="B2" xr:uid="{B354908B-763E-434D-B898-C41D6F1492B4}"/>
    <dataValidation allowBlank="1" showInputMessage="1" showErrorMessage="1" prompt="Os dias do mês nesta linha são gerados automaticamente. Introduza a ausência e o tipo de ausência de um funcionário em cada coluna para cada dia do mês. Em branco significa que não houve ausência" sqref="B3" xr:uid="{031177C1-47E9-4A7A-9C92-4099C63E7E72}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1C264E-B7F0-48AF-895B-77E80106A097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Q4:Q10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7A7F-477D-45B0-B61A-07CD374D095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1</vt:i4>
      </vt:variant>
    </vt:vector>
  </HeadingPairs>
  <TitlesOfParts>
    <vt:vector size="3" baseType="lpstr">
      <vt:lpstr>Folha1</vt:lpstr>
      <vt:lpstr>Folha2</vt:lpstr>
      <vt:lpstr>AnoDoCalendário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Leonor Loureiro</dc:creator>
  <cp:lastModifiedBy>Tomás Carrasco</cp:lastModifiedBy>
  <dcterms:created xsi:type="dcterms:W3CDTF">2018-04-10T12:18:38Z</dcterms:created>
  <dcterms:modified xsi:type="dcterms:W3CDTF">2018-04-11T09:00:13Z</dcterms:modified>
</cp:coreProperties>
</file>