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ayang/Desktop/LN2223/"/>
    </mc:Choice>
  </mc:AlternateContent>
  <xr:revisionPtr revIDLastSave="0" documentId="13_ncr:1_{BCAEBA4C-2719-6248-81F6-99585F109946}" xr6:coauthVersionLast="47" xr6:coauthVersionMax="47" xr10:uidLastSave="{00000000-0000-0000-0000-000000000000}"/>
  <bookViews>
    <workbookView xWindow="0" yWindow="0" windowWidth="28800" windowHeight="18000" activeTab="4" xr2:uid="{D431602A-7DD3-0049-BB0B-09E4E3AEA6B3}"/>
  </bookViews>
  <sheets>
    <sheet name="Folha1" sheetId="1" r:id="rId1"/>
    <sheet name="LR" sheetId="2" r:id="rId2"/>
    <sheet name="NaiveBayes" sheetId="3" r:id="rId3"/>
    <sheet name="SVM" sheetId="4" r:id="rId4"/>
    <sheet name="Seed-simplificad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C58" i="1"/>
  <c r="D58" i="1"/>
  <c r="C55" i="1"/>
  <c r="C61" i="1"/>
  <c r="D61" i="1"/>
  <c r="D51" i="1"/>
  <c r="C51" i="1"/>
  <c r="D48" i="1"/>
  <c r="C48" i="1"/>
  <c r="D45" i="1"/>
  <c r="C45" i="1"/>
  <c r="D42" i="1"/>
  <c r="C42" i="1"/>
  <c r="D36" i="1"/>
  <c r="C36" i="1"/>
  <c r="C30" i="1"/>
  <c r="D30" i="1"/>
  <c r="D24" i="1"/>
  <c r="C24" i="1"/>
  <c r="C18" i="1"/>
  <c r="C21" i="1"/>
  <c r="D21" i="1"/>
  <c r="D12" i="1"/>
  <c r="C12" i="1"/>
  <c r="C6" i="1"/>
  <c r="D6" i="1"/>
  <c r="D41" i="1"/>
  <c r="C41" i="1"/>
  <c r="D35" i="1"/>
  <c r="D40" i="1"/>
  <c r="C40" i="1"/>
  <c r="D34" i="1"/>
  <c r="D39" i="1"/>
  <c r="C39" i="1"/>
  <c r="D33" i="1"/>
  <c r="C35" i="1"/>
  <c r="C34" i="1"/>
  <c r="C33" i="1"/>
  <c r="C29" i="1"/>
  <c r="C28" i="1"/>
  <c r="C27" i="1"/>
  <c r="D29" i="1"/>
  <c r="D28" i="1"/>
  <c r="D27" i="1"/>
  <c r="D23" i="1"/>
  <c r="D22" i="1"/>
  <c r="C23" i="1"/>
  <c r="C22" i="1"/>
  <c r="C17" i="1"/>
  <c r="C16" i="1"/>
  <c r="C15" i="1"/>
  <c r="C11" i="1"/>
  <c r="D11" i="1"/>
  <c r="C5" i="1"/>
  <c r="D5" i="1"/>
  <c r="C10" i="1"/>
  <c r="C4" i="1"/>
  <c r="D4" i="1"/>
  <c r="D10" i="1"/>
  <c r="D9" i="1"/>
  <c r="C9" i="1"/>
  <c r="C3" i="1"/>
  <c r="D3" i="1"/>
</calcChain>
</file>

<file path=xl/sharedStrings.xml><?xml version="1.0" encoding="utf-8"?>
<sst xmlns="http://schemas.openxmlformats.org/spreadsheetml/2006/main" count="190" uniqueCount="79">
  <si>
    <t>Modelo</t>
  </si>
  <si>
    <t>SVM</t>
  </si>
  <si>
    <t>Naive Bayes</t>
  </si>
  <si>
    <t>Logistic Regression</t>
  </si>
  <si>
    <t>Nearest Neighbor</t>
  </si>
  <si>
    <t>Basic (Tf-Idf)</t>
  </si>
  <si>
    <t>Basic (Count)</t>
  </si>
  <si>
    <r>
      <rPr>
        <b/>
        <sz val="12"/>
        <color theme="1"/>
        <rFont val="Calibri"/>
        <family val="2"/>
        <scheme val="minor"/>
      </rPr>
      <t>DECISION</t>
    </r>
    <r>
      <rPr>
        <sz val="12"/>
        <color theme="1"/>
        <rFont val="Calibri"/>
        <family val="2"/>
        <scheme val="minor"/>
      </rPr>
      <t xml:space="preserve">: use </t>
    </r>
    <r>
      <rPr>
        <sz val="12"/>
        <color theme="1"/>
        <rFont val="Courier New"/>
        <family val="1"/>
      </rPr>
      <t>CountVectorizer()</t>
    </r>
  </si>
  <si>
    <t>Lowercasing</t>
  </si>
  <si>
    <t>Lemmatization</t>
  </si>
  <si>
    <r>
      <t xml:space="preserve">DECISION: </t>
    </r>
    <r>
      <rPr>
        <sz val="12"/>
        <color theme="1"/>
        <rFont val="Calibri"/>
        <family val="2"/>
        <scheme val="minor"/>
      </rPr>
      <t>keep lowercasing</t>
    </r>
  </si>
  <si>
    <t>Length of review</t>
  </si>
  <si>
    <t>No adjectives</t>
  </si>
  <si>
    <t>Negative</t>
  </si>
  <si>
    <t>...</t>
  </si>
  <si>
    <t>:)</t>
  </si>
  <si>
    <t>:(</t>
  </si>
  <si>
    <t>:-(</t>
  </si>
  <si>
    <r>
      <t xml:space="preserve">DECISION: </t>
    </r>
    <r>
      <rPr>
        <sz val="12"/>
        <color theme="1"/>
        <rFont val="Calibri"/>
        <family val="2"/>
        <scheme val="minor"/>
      </rPr>
      <t>not use length</t>
    </r>
  </si>
  <si>
    <t>?</t>
  </si>
  <si>
    <t>!</t>
  </si>
  <si>
    <r>
      <t xml:space="preserve">DECISION: </t>
    </r>
    <r>
      <rPr>
        <sz val="12"/>
        <color theme="1"/>
        <rFont val="Calibri"/>
        <family val="2"/>
        <scheme val="minor"/>
      </rPr>
      <t>keep lemmatization on LR and kNN</t>
    </r>
  </si>
  <si>
    <t>seed=42</t>
  </si>
  <si>
    <t>seed=21</t>
  </si>
  <si>
    <t>seed=15</t>
  </si>
  <si>
    <t>seed=37</t>
  </si>
  <si>
    <t>seed=23</t>
  </si>
  <si>
    <t>seed=7</t>
  </si>
  <si>
    <r>
      <t xml:space="preserve">AVG: </t>
    </r>
    <r>
      <rPr>
        <sz val="12"/>
        <color theme="1"/>
        <rFont val="Calibri"/>
        <family val="2"/>
        <scheme val="minor"/>
      </rPr>
      <t>0,4752</t>
    </r>
  </si>
  <si>
    <r>
      <t xml:space="preserve">AVG: </t>
    </r>
    <r>
      <rPr>
        <sz val="12"/>
        <color theme="1"/>
        <rFont val="Calibri"/>
        <family val="2"/>
        <scheme val="minor"/>
      </rPr>
      <t>0,4709</t>
    </r>
  </si>
  <si>
    <r>
      <t xml:space="preserve">DESVIO PADRÃO: </t>
    </r>
    <r>
      <rPr>
        <sz val="12"/>
        <color theme="1"/>
        <rFont val="Calibri"/>
        <family val="2"/>
        <scheme val="minor"/>
      </rPr>
      <t>0,0081</t>
    </r>
  </si>
  <si>
    <r>
      <t xml:space="preserve">DESVIO PADRÃO: </t>
    </r>
    <r>
      <rPr>
        <sz val="12"/>
        <color theme="1"/>
        <rFont val="Calibri"/>
        <family val="2"/>
        <scheme val="minor"/>
      </rPr>
      <t>0,0022</t>
    </r>
  </si>
  <si>
    <t>Logistics</t>
  </si>
  <si>
    <t>negative words</t>
  </si>
  <si>
    <t>Nº adjectives</t>
  </si>
  <si>
    <t>P/N sentence?</t>
  </si>
  <si>
    <t>Nº P/N</t>
  </si>
  <si>
    <t>svm</t>
  </si>
  <si>
    <t>seed</t>
  </si>
  <si>
    <t>LR</t>
  </si>
  <si>
    <t>NB</t>
  </si>
  <si>
    <t>[[225 100  44  14  17]
 [ 91 169  83  38  19]
 [ 54  94 168  77  36]
 [ 29  24  49 181  96]
 [ 30  18  26  78 240]]</t>
  </si>
  <si>
    <t>[[244  84  23  22  27]
 [122 136  69  39  34]
 [ 65  78 149  82  55]
 [ 21  27  33 175 123]
 [ 26  13  13  64 276]]</t>
  </si>
  <si>
    <t>42</t>
  </si>
  <si>
    <t>Column1</t>
  </si>
  <si>
    <t>727</t>
  </si>
  <si>
    <t>836</t>
  </si>
  <si>
    <t>67</t>
  </si>
  <si>
    <t>47</t>
  </si>
  <si>
    <t>215</t>
  </si>
  <si>
    <t>accuracy</t>
  </si>
  <si>
    <t>[[253  73  16  22  25]
 [152 142  64  39  30]
 [ 77  63 137  70  47]
 [ 27  23  35 181 125]
 [ 32  14  12  67 274]]</t>
  </si>
  <si>
    <t>[[251  74  17  22  25]
 [151 145  64  38  29]
 [ 76  62 139  70  47]
 [ 26  23  37 181 124]
 [ 32  14  12  67 274]]</t>
  </si>
  <si>
    <t>[[221  93  33  22  20]
 [114 179  83  33  18]
 [ 52  80 160  70  32]
 [ 20  27  55 182 107]
 [ 27  14  17  83 258]]</t>
  </si>
  <si>
    <t>[[232  93  25  18  21]
 [120 167  89  32  19]
 [ 59  68 161  75  31]
 [ 18  24  57 199  93]
 [ 30  12  24  91 242]]</t>
  </si>
  <si>
    <t>[[239  88  15  19  23]
 [127 113  67  31  29]
 [ 73  72 132  90  43]
 [ 35  17  44 171 141]
 [ 39  12  17  61 302]]</t>
  </si>
  <si>
    <t>[[240  90  12  19  23]
 [129 112  66  31  29]
 [ 73  72 132  90  43]
 [ 35  17  44 171 141]
 [ 40  10  16  60 305]]</t>
  </si>
  <si>
    <t>[[213 112  23  17  19]
 [ 93 139  86  33  16]
 [ 56  82 162  83  27]
 [ 25  21  63 177 122]
 [ 35  13  27  73 283]]</t>
  </si>
  <si>
    <t>[[220 109  23  10  22]
 [ 89 130  86  45  17]
 [ 50  87 160  87  26]
 [ 30  26  66 186 100]
 [ 42  16  24  82 267]]</t>
  </si>
  <si>
    <t>[[220 109  23  10  22]
 [ 88 130  86  46  17]
 [ 50  87 160  87  26]
 [ 30  26  65 187 100]
 [ 42  16  24  82 267]]</t>
  </si>
  <si>
    <t>[[202 121  24  20  23]
 [108 147  72  37  27]
 [ 62  87 153  80  40]
 [ 30  25  55 187  95]
 [ 28  14  16  92 255]]</t>
  </si>
  <si>
    <t>[[206 119  27  16  22]
 [100 140  86  36  29]
 [ 59  86 154  81  42]
 [ 32  24  62 183  91]
 [ 31  14  18  98 244]]</t>
  </si>
  <si>
    <t>[[206 119  27  16  22]
 [100 140  86  36  29]
 [ 59  86 154  81  42]
 [ 32  23  62 183  92]
 [ 31  14  18  98 244]]</t>
  </si>
  <si>
    <t>[[220 105  21  15  29]
 [122 130  63  36  40]
 [ 74  77 126  86  59]
 [ 34  21  47 174 116]
 [ 28  11  13  65 288]]</t>
  </si>
  <si>
    <t>[[219 106  20  16  29]
 [122 129  65  36  39]
 [ 73  78 126  86  59]
 [ 33  21  48 174 116]
 [ 27  11  14  65 288]]</t>
  </si>
  <si>
    <t>[[220 130  48  13  13]
 [ 95 180  84  39  12]
 [ 55  91 163  75  22]
 [ 18  33  71 155 102]
 [ 18  14  12  83 254]]</t>
  </si>
  <si>
    <t>[[234 120  38  16  16]
 [ 96 173  81  44  16]
 [ 47  93 161  79  26]
 [ 19  28  70 168  94]
 [ 17  13  17  88 246]]</t>
  </si>
  <si>
    <t>[[234 120  38  16  16]
 [ 96 173  81  44  16]
 [ 47  93 160  80  26]
 [ 19  28  70 168  94]
 [ 17  13  17  88 246]]</t>
  </si>
  <si>
    <t>[[246 109  25  24  20]
 [115 155  65  41  34]
 [ 68  83 129  93  33]
 [ 22  25  52 154 126]
 [ 25   8   9  66 273]]</t>
  </si>
  <si>
    <t>[[245 110  25  23  21]
 [115 157  63  41  34]
 [ 68  84 128  93  33]
 [ 21  26  52 154 126]
 [ 23   8  10  67 273]]</t>
  </si>
  <si>
    <t>NB1</t>
  </si>
  <si>
    <t>NB2</t>
  </si>
  <si>
    <t>SVM1</t>
  </si>
  <si>
    <t>SVM2</t>
  </si>
  <si>
    <t>[[217 106  43  26  21]
 [108 153  67  34  19]
 [ 57  89 166  69  36]
 [ 23  30  57 181 119]
 [ 21   9  21  73 255]]</t>
  </si>
  <si>
    <t>[[231 104  40  16  22]
 [121 156  57  25  22]
 [ 54  89 151  86  37]
 [ 32  25  60 189 104]
 [ 33  16  23  71 236]]</t>
  </si>
  <si>
    <t>[[230 104  39  18  22]
 [121 156  57  25  22]
 [ 54  89 151  86  37]
 [ 32  25  60 189 104]
 [ 33  16  23  71 236]]</t>
  </si>
  <si>
    <t>[[249  89  26  25  24]
 [127 131  48  35  40]
 [ 73  70 135  92  47]
 [ 31  19  41 176 143]
 [ 31  11  10  56 271]]</t>
  </si>
  <si>
    <t>[[250  88  26  26  23]
 [132 129  50  34  36]
 [ 73  70 134  92  48]
 [ 31  19  41 176 143]
 [ 32  11  10  56 270]]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</si>
</sst>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8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horizontal="center" vertical="center" wrapText="1"/>
    </xf>
    <xf numFmtId="0" fontId="0" fillId="7" borderId="1" xfId="0" applyFill="1" applyBorder="1"/>
    <xf numFmtId="0" fontId="0" fillId="6" borderId="1" xfId="0" applyFill="1" applyBorder="1"/>
    <xf numFmtId="0" fontId="0" fillId="7" borderId="3" xfId="0" applyFill="1" applyBorder="1"/>
    <xf numFmtId="0" fontId="0" fillId="6" borderId="3" xfId="0" applyFill="1" applyBorder="1"/>
    <xf numFmtId="0" fontId="0" fillId="9" borderId="0" xfId="0" applyFill="1"/>
    <xf numFmtId="0" fontId="0" fillId="7" borderId="4" xfId="0" applyFill="1" applyBorder="1"/>
    <xf numFmtId="0" fontId="0" fillId="6" borderId="4" xfId="0" applyFill="1" applyBorder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7" borderId="6" xfId="0" applyFill="1" applyBorder="1"/>
    <xf numFmtId="0" fontId="0" fillId="6" borderId="6" xfId="0" applyFill="1" applyBorder="1"/>
    <xf numFmtId="0" fontId="0" fillId="7" borderId="7" xfId="0" applyFill="1" applyBorder="1"/>
    <xf numFmtId="0" fontId="0" fillId="9" borderId="0" xfId="0" applyFill="1" applyBorder="1"/>
    <xf numFmtId="0" fontId="0" fillId="0" borderId="0" xfId="0" applyFill="1" applyBorder="1"/>
    <xf numFmtId="0" fontId="4" fillId="0" borderId="0" xfId="0" applyFont="1"/>
    <xf numFmtId="0" fontId="3" fillId="8" borderId="0" xfId="1"/>
    <xf numFmtId="0" fontId="0" fillId="0" borderId="8" xfId="0" applyFill="1" applyBorder="1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0" fontId="0" fillId="7" borderId="9" xfId="0" applyFill="1" applyBorder="1"/>
    <xf numFmtId="0" fontId="0" fillId="0" borderId="10" xfId="0" applyBorder="1"/>
    <xf numFmtId="0" fontId="0" fillId="0" borderId="11" xfId="0" applyBorder="1"/>
    <xf numFmtId="0" fontId="0" fillId="6" borderId="12" xfId="0" applyFill="1" applyBorder="1"/>
    <xf numFmtId="0" fontId="0" fillId="7" borderId="12" xfId="0" applyFill="1" applyBorder="1"/>
    <xf numFmtId="0" fontId="0" fillId="0" borderId="11" xfId="0" applyFill="1" applyBorder="1"/>
    <xf numFmtId="0" fontId="0" fillId="0" borderId="13" xfId="0" applyBorder="1"/>
    <xf numFmtId="0" fontId="0" fillId="9" borderId="8" xfId="0" applyFill="1" applyBorder="1"/>
    <xf numFmtId="0" fontId="0" fillId="0" borderId="13" xfId="0" applyFill="1" applyBorder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5" fillId="10" borderId="14" xfId="0" applyFont="1" applyFill="1" applyBorder="1"/>
    <xf numFmtId="0" fontId="0" fillId="0" borderId="0" xfId="0" applyFill="1" applyAlignment="1">
      <alignment horizontal="center" vertical="center" wrapText="1"/>
    </xf>
    <xf numFmtId="0" fontId="6" fillId="11" borderId="15" xfId="0" applyFont="1" applyFill="1" applyBorder="1"/>
    <xf numFmtId="0" fontId="6" fillId="12" borderId="15" xfId="0" applyFont="1" applyFill="1" applyBorder="1"/>
    <xf numFmtId="0" fontId="8" fillId="0" borderId="0" xfId="0" applyFont="1"/>
    <xf numFmtId="0" fontId="8" fillId="12" borderId="15" xfId="0" applyFont="1" applyFill="1" applyBorder="1"/>
    <xf numFmtId="0" fontId="8" fillId="11" borderId="15" xfId="0" applyFont="1" applyFill="1" applyBorder="1"/>
  </cellXfs>
  <cellStyles count="2">
    <cellStyle name="Good" xfId="1" builtinId="26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018E79-40D4-0546-868E-BF8E50AFF050}" name="Table3" displayName="Table3" ref="O4:Q9" totalsRowShown="0" headerRowDxfId="1">
  <autoFilter ref="O4:Q9" xr:uid="{AD018E79-40D4-0546-868E-BF8E50AFF050}"/>
  <tableColumns count="3">
    <tableColumn id="1" xr3:uid="{FE12D8A6-BF2E-DA41-954B-C25EE46F61E7}" name="seed"/>
    <tableColumn id="3" xr3:uid="{CFB45113-9B02-5347-A961-4BDA5C0D1EC1}" name="Column1"/>
    <tableColumn id="2" xr3:uid="{1DF3BF93-623B-AD48-AA29-81B685EF0519}" name="L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7DE084-3683-1549-862C-88FD86DEAA6D}" name="Table2" displayName="Table2" ref="P4:Q9" totalsRowShown="0" headerRowDxfId="2">
  <autoFilter ref="P4:Q9" xr:uid="{AE7DE084-3683-1549-862C-88FD86DEAA6D}"/>
  <tableColumns count="2">
    <tableColumn id="1" xr3:uid="{4DD33A30-3CCF-0E4F-A452-8F3D91C121A2}" name="seed"/>
    <tableColumn id="2" xr3:uid="{04240C74-822D-1546-B6CD-C15F10919F6C}" name="NB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E1C2E3-E940-8348-98A4-9E8DDEE7D518}" name="Table4" displayName="Table4" ref="N25:T37" totalsRowShown="0">
  <autoFilter ref="N25:T37" xr:uid="{BBE1C2E3-E940-8348-98A4-9E8DDEE7D518}"/>
  <tableColumns count="7">
    <tableColumn id="1" xr3:uid="{27587CDA-26B5-CE43-846D-9A5F80E6CD7B}" name="seed"/>
    <tableColumn id="2" xr3:uid="{DCC10663-8A26-6F46-B36E-07BA61D3E2E4}" name="42"/>
    <tableColumn id="3" xr3:uid="{0A3B5944-7933-2448-8E4C-4FBC909A9690}" name="727"/>
    <tableColumn id="4" xr3:uid="{367B3F48-D8E0-3849-A132-DAB27AF23D23}" name="836"/>
    <tableColumn id="5" xr3:uid="{7A21FC58-80B5-E441-A6AE-7067858EAF62}" name="67"/>
    <tableColumn id="6" xr3:uid="{0D6BF995-CBE0-B848-B8FD-19A41FA7310A}" name="47"/>
    <tableColumn id="7" xr3:uid="{1C1B0D63-F715-7A42-8E7E-2309FA9AB0B0}" name="21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DA7F48-FC31-DC46-B2A1-F2475C125A03}" name="Table1" displayName="Table1" ref="P4:Q9" totalsRowShown="0" headerRowDxfId="3" dataDxfId="4">
  <autoFilter ref="P4:Q9" xr:uid="{53DA7F48-FC31-DC46-B2A1-F2475C125A03}"/>
  <tableColumns count="2">
    <tableColumn id="1" xr3:uid="{F7C836D0-F97F-2548-8E74-D9E3B3D1C8C9}" name="seed" dataDxfId="6"/>
    <tableColumn id="2" xr3:uid="{C2ABAB1E-8CA1-404F-BFBF-27DFEA90C9DD}" name="LR" dataDxfId="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3ADF97-A77A-E842-8435-824E6CD45173}" name="Table5" displayName="Table5" ref="O35:U47" totalsRowShown="0" headerRowDxfId="0">
  <autoFilter ref="O35:U47" xr:uid="{C03ADF97-A77A-E842-8435-824E6CD45173}"/>
  <tableColumns count="7">
    <tableColumn id="1" xr3:uid="{EECAF8BD-B51E-F942-8EC3-5486207D7B0A}" name="seed"/>
    <tableColumn id="2" xr3:uid="{4F71418B-2679-9446-A535-FC8B4CEEA283}" name="42"/>
    <tableColumn id="3" xr3:uid="{D968A87D-2F7F-764F-837D-B89CD70EDA16}" name="727"/>
    <tableColumn id="4" xr3:uid="{6837E2BC-3E3A-4348-BD3C-5921148C2927}" name="836"/>
    <tableColumn id="5" xr3:uid="{89602333-0D79-6D46-86ED-FF38771A0C30}" name="67"/>
    <tableColumn id="6" xr3:uid="{A4361E7A-036C-D34B-9A8C-C9F1983F9541}" name="47"/>
    <tableColumn id="7" xr3:uid="{B87276B7-9884-B542-B92D-824A5C6AF58E}" name="215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66FD87-8310-4D40-BE9D-791A1E2D66EA}" name="Table6" displayName="Table6" ref="B3:G15" totalsRowShown="0">
  <autoFilter ref="B3:G15" xr:uid="{9566FD87-8310-4D40-BE9D-791A1E2D66EA}"/>
  <tableColumns count="6">
    <tableColumn id="1" xr3:uid="{6CEE7FD4-CEF9-1F4E-8FD2-B585DBBFA950}" name="seed"/>
    <tableColumn id="2" xr3:uid="{2ED66DC2-50E0-0449-9416-6A6D970FEBAC}" name="LR"/>
    <tableColumn id="3" xr3:uid="{380EDE56-823A-2C46-B6D8-5FF49F600875}" name="NB1"/>
    <tableColumn id="4" xr3:uid="{323E8E67-FC9C-184F-BEB8-2A9B4ACF7770}" name="NB2"/>
    <tableColumn id="5" xr3:uid="{CBF76E0F-46FE-A242-980B-FFEEFAD5CC1B}" name="SVM1"/>
    <tableColumn id="6" xr3:uid="{51312238-C0B1-B24A-BCB7-120EB9586D0A}" name="SVM2"/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0369-5D1E-0442-A497-CC3DB47DD641}">
  <dimension ref="B2:E61"/>
  <sheetViews>
    <sheetView topLeftCell="A45" zoomScale="150" workbookViewId="0">
      <selection activeCell="C52" sqref="C52"/>
    </sheetView>
  </sheetViews>
  <sheetFormatPr baseColWidth="10" defaultRowHeight="16" x14ac:dyDescent="0.2"/>
  <cols>
    <col min="2" max="2" width="20.5" customWidth="1"/>
    <col min="3" max="4" width="15.83203125" customWidth="1"/>
    <col min="5" max="5" width="41.83203125" customWidth="1"/>
  </cols>
  <sheetData>
    <row r="2" spans="2:5" x14ac:dyDescent="0.2">
      <c r="B2" s="2" t="s">
        <v>0</v>
      </c>
      <c r="C2" s="2" t="s">
        <v>5</v>
      </c>
      <c r="D2" s="5" t="s">
        <v>6</v>
      </c>
    </row>
    <row r="3" spans="2:5" x14ac:dyDescent="0.2">
      <c r="B3" t="s">
        <v>1</v>
      </c>
      <c r="C3">
        <f>0.4665</f>
        <v>0.46650000000000003</v>
      </c>
      <c r="D3" s="7">
        <f>0.478</f>
        <v>0.47799999999999998</v>
      </c>
    </row>
    <row r="4" spans="2:5" x14ac:dyDescent="0.2">
      <c r="B4" t="s">
        <v>2</v>
      </c>
      <c r="C4">
        <f>0.4565</f>
        <v>0.45650000000000002</v>
      </c>
      <c r="D4" s="7">
        <f>0.463</f>
        <v>0.46300000000000002</v>
      </c>
    </row>
    <row r="5" spans="2:5" x14ac:dyDescent="0.2">
      <c r="B5" s="1" t="s">
        <v>3</v>
      </c>
      <c r="C5">
        <f>0.479</f>
        <v>0.47899999999999998</v>
      </c>
      <c r="D5" s="7">
        <f>0.485</f>
        <v>0.48499999999999999</v>
      </c>
    </row>
    <row r="6" spans="2:5" ht="17" x14ac:dyDescent="0.25">
      <c r="B6" t="s">
        <v>4</v>
      </c>
      <c r="C6">
        <f>0.385</f>
        <v>0.38500000000000001</v>
      </c>
      <c r="D6" s="7">
        <f>0.4005</f>
        <v>0.40050000000000002</v>
      </c>
      <c r="E6" t="s">
        <v>7</v>
      </c>
    </row>
    <row r="8" spans="2:5" x14ac:dyDescent="0.2">
      <c r="B8" s="2" t="s">
        <v>0</v>
      </c>
      <c r="C8" s="6" t="s">
        <v>8</v>
      </c>
      <c r="D8" s="6" t="s">
        <v>9</v>
      </c>
    </row>
    <row r="9" spans="2:5" x14ac:dyDescent="0.2">
      <c r="B9" t="s">
        <v>1</v>
      </c>
      <c r="C9" s="4">
        <f>0.478</f>
        <v>0.47799999999999998</v>
      </c>
      <c r="D9" s="8">
        <f>0.471</f>
        <v>0.47099999999999997</v>
      </c>
    </row>
    <row r="10" spans="2:5" x14ac:dyDescent="0.2">
      <c r="B10" t="s">
        <v>2</v>
      </c>
      <c r="C10" s="4">
        <f>0.463</f>
        <v>0.46300000000000002</v>
      </c>
      <c r="D10" s="8">
        <f>0.462</f>
        <v>0.46200000000000002</v>
      </c>
    </row>
    <row r="11" spans="2:5" x14ac:dyDescent="0.2">
      <c r="B11" s="1" t="s">
        <v>3</v>
      </c>
      <c r="C11" s="4">
        <f>0.485</f>
        <v>0.48499999999999999</v>
      </c>
      <c r="D11" s="7">
        <f>0.486</f>
        <v>0.48599999999999999</v>
      </c>
      <c r="E11" s="1" t="s">
        <v>10</v>
      </c>
    </row>
    <row r="12" spans="2:5" x14ac:dyDescent="0.2">
      <c r="B12" t="s">
        <v>4</v>
      </c>
      <c r="C12" s="4">
        <f>0.4005</f>
        <v>0.40050000000000002</v>
      </c>
      <c r="D12" s="7">
        <f>0.403</f>
        <v>0.40300000000000002</v>
      </c>
      <c r="E12" s="1" t="s">
        <v>21</v>
      </c>
    </row>
    <row r="14" spans="2:5" x14ac:dyDescent="0.2">
      <c r="B14" s="2" t="s">
        <v>0</v>
      </c>
      <c r="C14" s="3" t="s">
        <v>11</v>
      </c>
    </row>
    <row r="15" spans="2:5" x14ac:dyDescent="0.2">
      <c r="B15" t="s">
        <v>1</v>
      </c>
      <c r="C15" s="8">
        <f>0.454</f>
        <v>0.45400000000000001</v>
      </c>
    </row>
    <row r="16" spans="2:5" x14ac:dyDescent="0.2">
      <c r="B16" t="s">
        <v>2</v>
      </c>
      <c r="C16" s="8">
        <f>0.4625</f>
        <v>0.46250000000000002</v>
      </c>
    </row>
    <row r="17" spans="2:5" x14ac:dyDescent="0.2">
      <c r="B17" s="1" t="s">
        <v>3</v>
      </c>
      <c r="C17" s="8">
        <f>0.4845</f>
        <v>0.48449999999999999</v>
      </c>
    </row>
    <row r="18" spans="2:5" x14ac:dyDescent="0.2">
      <c r="B18" t="s">
        <v>4</v>
      </c>
      <c r="C18" s="8">
        <f>0.342</f>
        <v>0.34200000000000003</v>
      </c>
      <c r="E18" s="1" t="s">
        <v>18</v>
      </c>
    </row>
    <row r="20" spans="2:5" x14ac:dyDescent="0.2">
      <c r="B20" s="2" t="s">
        <v>0</v>
      </c>
      <c r="C20" s="1" t="s">
        <v>12</v>
      </c>
      <c r="D20" s="1" t="s">
        <v>13</v>
      </c>
    </row>
    <row r="21" spans="2:5" x14ac:dyDescent="0.2">
      <c r="B21" t="s">
        <v>1</v>
      </c>
      <c r="C21" s="8">
        <f>0.476</f>
        <v>0.47599999999999998</v>
      </c>
      <c r="D21" s="8">
        <f>0.473</f>
        <v>0.47299999999999998</v>
      </c>
    </row>
    <row r="22" spans="2:5" x14ac:dyDescent="0.2">
      <c r="B22" t="s">
        <v>2</v>
      </c>
      <c r="C22" s="7">
        <f>0.4635</f>
        <v>0.46350000000000002</v>
      </c>
      <c r="D22" s="7">
        <f>0.468</f>
        <v>0.46800000000000003</v>
      </c>
    </row>
    <row r="23" spans="2:5" x14ac:dyDescent="0.2">
      <c r="B23" s="1" t="s">
        <v>3</v>
      </c>
      <c r="C23" s="8">
        <f>0.4845</f>
        <v>0.48449999999999999</v>
      </c>
      <c r="D23" s="7">
        <f>0.4885</f>
        <v>0.48849999999999999</v>
      </c>
    </row>
    <row r="24" spans="2:5" x14ac:dyDescent="0.2">
      <c r="B24" t="s">
        <v>4</v>
      </c>
      <c r="C24" s="7">
        <f>0.409</f>
        <v>0.40899999999999997</v>
      </c>
      <c r="D24" s="7">
        <f>0.4155</f>
        <v>0.41549999999999998</v>
      </c>
    </row>
    <row r="26" spans="2:5" x14ac:dyDescent="0.2">
      <c r="B26" s="2" t="s">
        <v>0</v>
      </c>
      <c r="C26" s="1" t="s">
        <v>14</v>
      </c>
      <c r="D26" s="1" t="s">
        <v>20</v>
      </c>
    </row>
    <row r="27" spans="2:5" x14ac:dyDescent="0.2">
      <c r="B27" t="s">
        <v>1</v>
      </c>
      <c r="C27" s="7">
        <f>0.4805</f>
        <v>0.48049999999999998</v>
      </c>
      <c r="D27" s="7">
        <f>0.4785</f>
        <v>0.47849999999999998</v>
      </c>
    </row>
    <row r="28" spans="2:5" x14ac:dyDescent="0.2">
      <c r="B28" t="s">
        <v>2</v>
      </c>
      <c r="C28" s="7">
        <f>0.469</f>
        <v>0.46899999999999997</v>
      </c>
      <c r="D28" s="8">
        <f>0.4665</f>
        <v>0.46650000000000003</v>
      </c>
    </row>
    <row r="29" spans="2:5" x14ac:dyDescent="0.2">
      <c r="B29" s="1" t="s">
        <v>3</v>
      </c>
      <c r="C29" s="8">
        <f>0.486</f>
        <v>0.48599999999999999</v>
      </c>
      <c r="D29" s="8">
        <f>0.486</f>
        <v>0.48599999999999999</v>
      </c>
    </row>
    <row r="30" spans="2:5" x14ac:dyDescent="0.2">
      <c r="B30" t="s">
        <v>4</v>
      </c>
      <c r="C30" s="8">
        <f>0.4095</f>
        <v>0.40949999999999998</v>
      </c>
      <c r="D30" s="8">
        <f>0.404</f>
        <v>0.40400000000000003</v>
      </c>
    </row>
    <row r="32" spans="2:5" x14ac:dyDescent="0.2">
      <c r="B32" s="2" t="s">
        <v>0</v>
      </c>
      <c r="C32" s="1" t="s">
        <v>19</v>
      </c>
      <c r="D32" s="1" t="s">
        <v>17</v>
      </c>
    </row>
    <row r="33" spans="2:4" x14ac:dyDescent="0.2">
      <c r="B33" t="s">
        <v>1</v>
      </c>
      <c r="C33" s="8">
        <f>0.476</f>
        <v>0.47599999999999998</v>
      </c>
      <c r="D33" s="4">
        <f>0.4805</f>
        <v>0.48049999999999998</v>
      </c>
    </row>
    <row r="34" spans="2:4" x14ac:dyDescent="0.2">
      <c r="B34" t="s">
        <v>2</v>
      </c>
      <c r="C34" s="7">
        <f>0.472</f>
        <v>0.47199999999999998</v>
      </c>
      <c r="D34" s="4">
        <f>0.472</f>
        <v>0.47199999999999998</v>
      </c>
    </row>
    <row r="35" spans="2:4" x14ac:dyDescent="0.2">
      <c r="B35" s="1" t="s">
        <v>3</v>
      </c>
      <c r="C35" s="8">
        <f>0.487</f>
        <v>0.48699999999999999</v>
      </c>
      <c r="D35" s="8">
        <f>0.4875</f>
        <v>0.48749999999999999</v>
      </c>
    </row>
    <row r="36" spans="2:4" x14ac:dyDescent="0.2">
      <c r="B36" t="s">
        <v>4</v>
      </c>
      <c r="C36" s="4">
        <f>0.4155</f>
        <v>0.41549999999999998</v>
      </c>
      <c r="D36" s="4">
        <f>0.4155</f>
        <v>0.41549999999999998</v>
      </c>
    </row>
    <row r="38" spans="2:4" x14ac:dyDescent="0.2">
      <c r="B38" s="2" t="s">
        <v>0</v>
      </c>
      <c r="C38" s="1" t="s">
        <v>15</v>
      </c>
      <c r="D38" s="1" t="s">
        <v>16</v>
      </c>
    </row>
    <row r="39" spans="2:4" x14ac:dyDescent="0.2">
      <c r="B39" t="s">
        <v>1</v>
      </c>
      <c r="C39" s="8">
        <f>0.4795</f>
        <v>0.47949999999999998</v>
      </c>
      <c r="D39" s="8">
        <f>0.48</f>
        <v>0.48</v>
      </c>
    </row>
    <row r="40" spans="2:4" x14ac:dyDescent="0.2">
      <c r="B40" t="s">
        <v>2</v>
      </c>
      <c r="C40" s="4">
        <f>0.472</f>
        <v>0.47199999999999998</v>
      </c>
      <c r="D40" s="8">
        <f>0.471</f>
        <v>0.47099999999999997</v>
      </c>
    </row>
    <row r="41" spans="2:4" x14ac:dyDescent="0.2">
      <c r="B41" s="1" t="s">
        <v>3</v>
      </c>
      <c r="C41" s="8">
        <f>0.488</f>
        <v>0.48799999999999999</v>
      </c>
      <c r="D41" s="7">
        <f>0.4895</f>
        <v>0.48949999999999999</v>
      </c>
    </row>
    <row r="42" spans="2:4" x14ac:dyDescent="0.2">
      <c r="B42" t="s">
        <v>4</v>
      </c>
      <c r="C42" s="7">
        <f>0.416</f>
        <v>0.41599999999999998</v>
      </c>
      <c r="D42" s="8">
        <f>0.408</f>
        <v>0.40799999999999997</v>
      </c>
    </row>
    <row r="44" spans="2:4" x14ac:dyDescent="0.2">
      <c r="B44" s="1" t="s">
        <v>3</v>
      </c>
      <c r="C44" s="9" t="s">
        <v>22</v>
      </c>
      <c r="D44" s="1" t="s">
        <v>23</v>
      </c>
    </row>
    <row r="45" spans="2:4" x14ac:dyDescent="0.2">
      <c r="C45" s="10">
        <f>0.4895</f>
        <v>0.48949999999999999</v>
      </c>
      <c r="D45">
        <f>0.4645</f>
        <v>0.46450000000000002</v>
      </c>
    </row>
    <row r="47" spans="2:4" x14ac:dyDescent="0.2">
      <c r="C47" s="1" t="s">
        <v>24</v>
      </c>
      <c r="D47" s="1" t="s">
        <v>25</v>
      </c>
    </row>
    <row r="48" spans="2:4" x14ac:dyDescent="0.2">
      <c r="C48">
        <f>0.4805</f>
        <v>0.48049999999999998</v>
      </c>
      <c r="D48">
        <f>0.469</f>
        <v>0.46899999999999997</v>
      </c>
    </row>
    <row r="50" spans="2:5" x14ac:dyDescent="0.2">
      <c r="C50" s="1" t="s">
        <v>26</v>
      </c>
      <c r="D50" s="1" t="s">
        <v>27</v>
      </c>
      <c r="E50" s="1" t="s">
        <v>30</v>
      </c>
    </row>
    <row r="51" spans="2:5" x14ac:dyDescent="0.2">
      <c r="C51">
        <f>0.4755</f>
        <v>0.47549999999999998</v>
      </c>
      <c r="D51">
        <f>0.472</f>
        <v>0.47199999999999998</v>
      </c>
      <c r="E51" s="1" t="s">
        <v>28</v>
      </c>
    </row>
    <row r="54" spans="2:5" x14ac:dyDescent="0.2">
      <c r="B54" s="1" t="s">
        <v>1</v>
      </c>
      <c r="C54" s="9" t="s">
        <v>22</v>
      </c>
      <c r="D54" s="1" t="s">
        <v>23</v>
      </c>
    </row>
    <row r="55" spans="2:5" x14ac:dyDescent="0.2">
      <c r="B55" s="27">
        <v>0.48399999999999999</v>
      </c>
      <c r="C55" s="10">
        <f>0.472</f>
        <v>0.47199999999999998</v>
      </c>
      <c r="D55">
        <f>0.4745</f>
        <v>0.47449999999999998</v>
      </c>
    </row>
    <row r="57" spans="2:5" x14ac:dyDescent="0.2">
      <c r="C57" s="1" t="s">
        <v>24</v>
      </c>
      <c r="D57" s="1" t="s">
        <v>25</v>
      </c>
    </row>
    <row r="58" spans="2:5" x14ac:dyDescent="0.2">
      <c r="C58">
        <f>0.4725</f>
        <v>0.47249999999999998</v>
      </c>
      <c r="D58">
        <f>0.4685</f>
        <v>0.46850000000000003</v>
      </c>
    </row>
    <row r="60" spans="2:5" x14ac:dyDescent="0.2">
      <c r="C60" s="1" t="s">
        <v>26</v>
      </c>
      <c r="D60" s="1" t="s">
        <v>27</v>
      </c>
      <c r="E60" s="1" t="s">
        <v>31</v>
      </c>
    </row>
    <row r="61" spans="2:5" x14ac:dyDescent="0.2">
      <c r="C61">
        <f>0.468</f>
        <v>0.46800000000000003</v>
      </c>
      <c r="D61">
        <f>0.47</f>
        <v>0.47</v>
      </c>
      <c r="E61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8D59-1A0E-2346-B503-0EB17E985974}">
  <dimension ref="A4:Q42"/>
  <sheetViews>
    <sheetView topLeftCell="A7" zoomScale="150" workbookViewId="0">
      <selection activeCell="Q10" sqref="Q10"/>
    </sheetView>
  </sheetViews>
  <sheetFormatPr baseColWidth="10" defaultRowHeight="16" x14ac:dyDescent="0.2"/>
  <cols>
    <col min="2" max="2" width="11.1640625" hidden="1" customWidth="1"/>
    <col min="3" max="3" width="9.5" customWidth="1"/>
    <col min="5" max="5" width="1.83203125" bestFit="1" customWidth="1"/>
    <col min="6" max="6" width="2.6640625" bestFit="1" customWidth="1"/>
    <col min="7" max="7" width="2.1640625" bestFit="1" customWidth="1"/>
    <col min="8" max="8" width="3" bestFit="1" customWidth="1"/>
    <col min="9" max="10" width="2.33203125" bestFit="1" customWidth="1"/>
    <col min="11" max="11" width="6.83203125" bestFit="1" customWidth="1"/>
    <col min="12" max="12" width="12.6640625" bestFit="1" customWidth="1"/>
    <col min="16" max="16" width="18.83203125" bestFit="1" customWidth="1"/>
  </cols>
  <sheetData>
    <row r="4" spans="1:17" s="11" customFormat="1" ht="34" customHeight="1" x14ac:dyDescent="0.2">
      <c r="A4" s="11" t="s">
        <v>32</v>
      </c>
      <c r="B4" s="11" t="s">
        <v>2</v>
      </c>
      <c r="C4" s="11" t="s">
        <v>34</v>
      </c>
      <c r="D4" s="11" t="s">
        <v>33</v>
      </c>
      <c r="E4" s="11" t="s">
        <v>20</v>
      </c>
      <c r="F4" s="11" t="s">
        <v>14</v>
      </c>
      <c r="G4" s="11" t="s">
        <v>19</v>
      </c>
      <c r="H4" s="11" t="s">
        <v>17</v>
      </c>
      <c r="I4" s="11" t="s">
        <v>15</v>
      </c>
      <c r="J4" s="11" t="s">
        <v>16</v>
      </c>
      <c r="K4" s="11" t="s">
        <v>36</v>
      </c>
      <c r="L4" s="11" t="s">
        <v>35</v>
      </c>
      <c r="O4" s="11" t="s">
        <v>38</v>
      </c>
      <c r="P4" s="11" t="s">
        <v>44</v>
      </c>
      <c r="Q4" s="11" t="s">
        <v>39</v>
      </c>
    </row>
    <row r="5" spans="1:17" ht="85" x14ac:dyDescent="0.2">
      <c r="A5" s="19">
        <v>0.48449999999999999</v>
      </c>
      <c r="B5" s="19">
        <v>0.46350000000000002</v>
      </c>
      <c r="C5" s="12"/>
      <c r="D5" s="13"/>
      <c r="E5" s="13"/>
      <c r="F5" s="13"/>
      <c r="G5" s="13"/>
      <c r="H5" s="13"/>
      <c r="I5" s="13"/>
      <c r="J5" s="13"/>
      <c r="K5" s="13"/>
      <c r="L5" s="13"/>
      <c r="O5">
        <v>727</v>
      </c>
      <c r="P5" s="44" t="s">
        <v>53</v>
      </c>
      <c r="Q5">
        <v>0.5</v>
      </c>
    </row>
    <row r="6" spans="1:17" ht="85" x14ac:dyDescent="0.2">
      <c r="A6" s="20">
        <v>0.48699999999999999</v>
      </c>
      <c r="B6" s="20">
        <v>0.46800000000000003</v>
      </c>
      <c r="C6" s="12"/>
      <c r="D6" s="12"/>
      <c r="E6" s="13"/>
      <c r="F6" s="13"/>
      <c r="G6" s="13"/>
      <c r="H6" s="13"/>
      <c r="I6" s="13"/>
      <c r="J6" s="13"/>
      <c r="K6" s="13"/>
      <c r="L6" s="13"/>
      <c r="O6">
        <v>836</v>
      </c>
      <c r="P6" s="44" t="s">
        <v>57</v>
      </c>
      <c r="Q6">
        <v>0.48699999999999999</v>
      </c>
    </row>
    <row r="7" spans="1:17" ht="85" x14ac:dyDescent="0.2">
      <c r="A7" s="20">
        <v>0.48749999999999999</v>
      </c>
      <c r="B7" s="20">
        <v>0.46650000000000003</v>
      </c>
      <c r="C7" s="12"/>
      <c r="D7" s="12"/>
      <c r="E7" s="12"/>
      <c r="F7" s="13"/>
      <c r="G7" s="13"/>
      <c r="H7" s="13"/>
      <c r="I7" s="13"/>
      <c r="J7" s="13"/>
      <c r="K7" s="13"/>
      <c r="L7" s="13"/>
      <c r="O7">
        <v>67</v>
      </c>
      <c r="P7" s="44" t="s">
        <v>60</v>
      </c>
      <c r="Q7">
        <v>0.47199999999999998</v>
      </c>
    </row>
    <row r="8" spans="1:17" ht="85" x14ac:dyDescent="0.2">
      <c r="A8" s="20">
        <v>0.48599999999999999</v>
      </c>
      <c r="B8" s="20">
        <v>0.46800000000000003</v>
      </c>
      <c r="C8" s="12"/>
      <c r="D8" s="12"/>
      <c r="E8" s="12"/>
      <c r="F8" s="12"/>
      <c r="G8" s="13"/>
      <c r="H8" s="13"/>
      <c r="I8" s="13"/>
      <c r="J8" s="13"/>
      <c r="K8" s="13"/>
      <c r="L8" s="13"/>
      <c r="O8">
        <v>47</v>
      </c>
      <c r="P8" s="44" t="s">
        <v>65</v>
      </c>
      <c r="Q8">
        <v>0.48599999999999999</v>
      </c>
    </row>
    <row r="9" spans="1:17" ht="85" x14ac:dyDescent="0.2">
      <c r="A9" s="20">
        <v>0.48649999999999999</v>
      </c>
      <c r="B9" s="20">
        <v>0.46850000000000003</v>
      </c>
      <c r="C9" s="12"/>
      <c r="D9" s="12"/>
      <c r="E9" s="12"/>
      <c r="F9" s="12"/>
      <c r="G9" s="12"/>
      <c r="H9" s="13"/>
      <c r="I9" s="13"/>
      <c r="J9" s="13"/>
      <c r="K9" s="13"/>
      <c r="L9" s="13"/>
      <c r="O9">
        <v>215</v>
      </c>
      <c r="P9" s="44" t="s">
        <v>74</v>
      </c>
      <c r="Q9">
        <v>0.48599999999999999</v>
      </c>
    </row>
    <row r="10" spans="1:17" x14ac:dyDescent="0.2">
      <c r="A10" s="20">
        <v>0.48599999999999999</v>
      </c>
      <c r="B10" s="20">
        <v>0.46850000000000003</v>
      </c>
      <c r="C10" s="12"/>
      <c r="D10" s="12"/>
      <c r="E10" s="12"/>
      <c r="F10" s="12"/>
      <c r="G10" s="12"/>
      <c r="H10" s="12"/>
      <c r="I10" s="13"/>
      <c r="J10" s="13"/>
      <c r="K10" s="13"/>
      <c r="L10" s="13"/>
    </row>
    <row r="11" spans="1:17" x14ac:dyDescent="0.2">
      <c r="A11" s="20">
        <v>0.48599999999999999</v>
      </c>
      <c r="B11" s="20">
        <v>0.46899999999999997</v>
      </c>
      <c r="C11" s="12"/>
      <c r="D11" s="12"/>
      <c r="E11" s="12"/>
      <c r="F11" s="12"/>
      <c r="G11" s="12"/>
      <c r="H11" s="12"/>
      <c r="I11" s="12"/>
      <c r="J11" s="13"/>
      <c r="K11" s="13"/>
      <c r="L11" s="13"/>
    </row>
    <row r="12" spans="1:17" ht="17" thickBot="1" x14ac:dyDescent="0.25">
      <c r="A12" s="35">
        <v>0.48699999999999999</v>
      </c>
      <c r="B12" s="35">
        <v>0.46899999999999997</v>
      </c>
      <c r="C12" s="37"/>
      <c r="D12" s="37"/>
      <c r="E12" s="37"/>
      <c r="F12" s="37"/>
      <c r="G12" s="37"/>
      <c r="H12" s="37"/>
      <c r="I12" s="37"/>
      <c r="J12" s="37"/>
      <c r="K12" s="36"/>
      <c r="L12" s="36"/>
    </row>
    <row r="13" spans="1:17" ht="17" thickTop="1" x14ac:dyDescent="0.2">
      <c r="A13" s="20">
        <v>0.48899999999999999</v>
      </c>
      <c r="B13" s="20">
        <v>0.48299999999999998</v>
      </c>
      <c r="C13" s="17"/>
      <c r="D13" s="17"/>
      <c r="E13" s="17"/>
      <c r="F13" s="17"/>
      <c r="G13" s="17"/>
      <c r="H13" s="17"/>
      <c r="I13" s="17"/>
      <c r="J13" s="17"/>
      <c r="K13" s="17"/>
      <c r="L13" s="18"/>
    </row>
    <row r="14" spans="1:17" x14ac:dyDescent="0.2">
      <c r="A14" s="20">
        <v>0.48949999999999999</v>
      </c>
      <c r="B14" s="20">
        <v>0.48449999999999999</v>
      </c>
      <c r="C14" s="12"/>
      <c r="D14" s="12"/>
      <c r="E14" s="12"/>
      <c r="F14" s="12"/>
      <c r="G14" s="12"/>
      <c r="H14" s="12"/>
      <c r="I14" s="12"/>
      <c r="J14" s="12"/>
      <c r="K14" s="13"/>
      <c r="L14" s="12"/>
    </row>
    <row r="15" spans="1:17" x14ac:dyDescent="0.2">
      <c r="A15" s="20">
        <v>0.4945</v>
      </c>
      <c r="B15" s="20">
        <v>0.48699999999999999</v>
      </c>
      <c r="C15" s="12"/>
      <c r="D15" s="12"/>
      <c r="E15" s="12"/>
      <c r="F15" s="12"/>
      <c r="G15" s="12"/>
      <c r="H15" s="12"/>
      <c r="I15" s="12"/>
      <c r="J15" s="13"/>
      <c r="K15" s="12"/>
      <c r="L15" s="12"/>
    </row>
    <row r="16" spans="1:17" x14ac:dyDescent="0.2">
      <c r="A16" s="20">
        <v>0.49349999999999999</v>
      </c>
      <c r="B16" s="20">
        <v>0.48799999999999999</v>
      </c>
      <c r="C16" s="12"/>
      <c r="D16" s="12"/>
      <c r="E16" s="12"/>
      <c r="F16" s="12"/>
      <c r="G16" s="12"/>
      <c r="H16" s="12"/>
      <c r="I16" s="13"/>
      <c r="J16" s="12"/>
      <c r="K16" s="12"/>
      <c r="L16" s="12"/>
    </row>
    <row r="17" spans="1:13" x14ac:dyDescent="0.2">
      <c r="A17" s="20">
        <v>0.495</v>
      </c>
      <c r="B17" s="20">
        <v>0.48749999999999999</v>
      </c>
      <c r="C17" s="12"/>
      <c r="D17" s="12"/>
      <c r="E17" s="12"/>
      <c r="F17" s="12"/>
      <c r="G17" s="12"/>
      <c r="H17" s="13"/>
      <c r="I17" s="12"/>
      <c r="J17" s="12"/>
      <c r="K17" s="12"/>
      <c r="L17" s="12"/>
    </row>
    <row r="18" spans="1:13" x14ac:dyDescent="0.2">
      <c r="A18" s="20">
        <v>0.495</v>
      </c>
      <c r="B18" s="20">
        <v>0.48799999999999999</v>
      </c>
      <c r="C18" s="12"/>
      <c r="D18" s="12"/>
      <c r="E18" s="12"/>
      <c r="F18" s="12"/>
      <c r="G18" s="13"/>
      <c r="H18" s="12"/>
      <c r="I18" s="12"/>
      <c r="J18" s="12"/>
      <c r="K18" s="12"/>
      <c r="L18" s="12"/>
    </row>
    <row r="19" spans="1:13" x14ac:dyDescent="0.2">
      <c r="A19" s="25">
        <v>0.4955</v>
      </c>
      <c r="B19" s="20">
        <v>0.48699999999999999</v>
      </c>
      <c r="C19" s="12"/>
      <c r="D19" s="12"/>
      <c r="E19" s="12"/>
      <c r="F19" s="13"/>
      <c r="G19" s="12"/>
      <c r="H19" s="12"/>
      <c r="I19" s="12"/>
      <c r="J19" s="12"/>
      <c r="K19" s="12"/>
      <c r="L19" s="12"/>
    </row>
    <row r="20" spans="1:13" x14ac:dyDescent="0.2">
      <c r="A20" s="20">
        <v>0.4945</v>
      </c>
      <c r="B20" s="25">
        <v>0.49</v>
      </c>
      <c r="C20" s="12"/>
      <c r="D20" s="12"/>
      <c r="E20" s="13"/>
      <c r="F20" s="12"/>
      <c r="G20" s="12"/>
      <c r="H20" s="12"/>
      <c r="I20" s="12"/>
      <c r="J20" s="12"/>
      <c r="K20" s="12"/>
      <c r="L20" s="12"/>
    </row>
    <row r="21" spans="1:13" x14ac:dyDescent="0.2">
      <c r="A21" s="20">
        <v>0.49149999999999999</v>
      </c>
      <c r="B21" s="20">
        <v>0.48449999999999999</v>
      </c>
      <c r="C21" s="12"/>
      <c r="D21" s="13"/>
      <c r="E21" s="12"/>
      <c r="F21" s="12"/>
      <c r="G21" s="12"/>
      <c r="H21" s="12"/>
      <c r="I21" s="12"/>
      <c r="J21" s="12"/>
      <c r="K21" s="12"/>
      <c r="L21" s="12"/>
      <c r="M21">
        <v>0.47299999999999998</v>
      </c>
    </row>
    <row r="22" spans="1:13" ht="17" thickBot="1" x14ac:dyDescent="0.25">
      <c r="A22" s="35">
        <v>0.4945</v>
      </c>
      <c r="B22" s="35">
        <v>0.48849999999999999</v>
      </c>
      <c r="C22" s="36"/>
      <c r="D22" s="37"/>
      <c r="E22" s="37"/>
      <c r="F22" s="37"/>
      <c r="G22" s="37"/>
      <c r="H22" s="37"/>
      <c r="I22" s="37"/>
      <c r="J22" s="37"/>
      <c r="K22" s="37"/>
      <c r="L22" s="37"/>
    </row>
    <row r="23" spans="1:13" ht="17" thickTop="1" x14ac:dyDescent="0.2">
      <c r="A23">
        <v>0.49399999999999999</v>
      </c>
      <c r="B23">
        <v>0.48799999999999999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13" x14ac:dyDescent="0.2">
      <c r="A24" s="19">
        <v>0.4945</v>
      </c>
      <c r="B24" s="19"/>
      <c r="C24" s="13"/>
      <c r="D24" s="12"/>
      <c r="E24" s="12"/>
      <c r="F24" s="13"/>
      <c r="G24" s="12"/>
      <c r="H24" s="12"/>
      <c r="I24" s="12"/>
      <c r="J24" s="12"/>
      <c r="K24" s="12"/>
      <c r="L24" s="12"/>
    </row>
    <row r="25" spans="1:13" x14ac:dyDescent="0.2">
      <c r="A25" s="20">
        <v>0.49199999999999999</v>
      </c>
      <c r="B25" s="20"/>
      <c r="C25" s="12"/>
      <c r="D25" s="13"/>
      <c r="E25" s="12"/>
      <c r="F25" s="13"/>
      <c r="G25" s="12"/>
      <c r="H25" s="12"/>
      <c r="I25" s="12"/>
      <c r="J25" s="12"/>
      <c r="K25" s="12"/>
      <c r="L25" s="12"/>
    </row>
    <row r="26" spans="1:13" x14ac:dyDescent="0.2">
      <c r="A26" s="20">
        <v>0.49199999999999999</v>
      </c>
      <c r="B26" s="20"/>
      <c r="C26" s="12"/>
      <c r="D26" s="12"/>
      <c r="E26" s="13"/>
      <c r="F26" s="13"/>
      <c r="G26" s="12"/>
      <c r="H26" s="12"/>
      <c r="I26" s="12"/>
      <c r="J26" s="12"/>
      <c r="K26" s="12"/>
      <c r="L26" s="12"/>
    </row>
    <row r="27" spans="1:13" x14ac:dyDescent="0.2">
      <c r="A27" s="25">
        <v>0.496</v>
      </c>
      <c r="B27" s="20"/>
      <c r="C27" s="12"/>
      <c r="D27" s="12"/>
      <c r="E27" s="12"/>
      <c r="F27" s="13"/>
      <c r="G27" s="13"/>
      <c r="H27" s="12"/>
      <c r="I27" s="12"/>
      <c r="J27" s="12"/>
      <c r="K27" s="12"/>
      <c r="L27" s="12"/>
    </row>
    <row r="28" spans="1:13" x14ac:dyDescent="0.2">
      <c r="A28" s="25">
        <v>0.496</v>
      </c>
      <c r="B28" s="20"/>
      <c r="C28" s="14"/>
      <c r="D28" s="14"/>
      <c r="E28" s="14"/>
      <c r="F28" s="15"/>
      <c r="G28" s="14"/>
      <c r="H28" s="15"/>
      <c r="I28" s="14"/>
      <c r="J28" s="14"/>
      <c r="K28" s="14"/>
      <c r="L28" s="14"/>
    </row>
    <row r="29" spans="1:13" x14ac:dyDescent="0.2">
      <c r="A29" s="20">
        <v>0.495</v>
      </c>
      <c r="B29" s="20"/>
      <c r="C29" s="12"/>
      <c r="D29" s="12"/>
      <c r="E29" s="12"/>
      <c r="F29" s="13"/>
      <c r="G29" s="12"/>
      <c r="H29" s="12"/>
      <c r="I29" s="13"/>
      <c r="J29" s="12"/>
      <c r="K29" s="12"/>
      <c r="L29" s="12"/>
    </row>
    <row r="30" spans="1:13" x14ac:dyDescent="0.2">
      <c r="A30" s="20">
        <v>0.495</v>
      </c>
      <c r="B30" s="20"/>
      <c r="C30" s="12"/>
      <c r="D30" s="12"/>
      <c r="E30" s="12"/>
      <c r="F30" s="13"/>
      <c r="G30" s="12"/>
      <c r="H30" s="12"/>
      <c r="I30" s="12"/>
      <c r="J30" s="13"/>
      <c r="K30" s="12"/>
      <c r="L30" s="12"/>
    </row>
    <row r="31" spans="1:13" x14ac:dyDescent="0.2">
      <c r="A31" s="20">
        <v>0.49049999999999999</v>
      </c>
      <c r="B31" s="20"/>
      <c r="C31" s="12"/>
      <c r="D31" s="12"/>
      <c r="E31" s="12"/>
      <c r="F31" s="13"/>
      <c r="G31" s="12"/>
      <c r="H31" s="12"/>
      <c r="I31" s="12"/>
      <c r="J31" s="12"/>
      <c r="K31" s="13"/>
      <c r="L31" s="12"/>
    </row>
    <row r="32" spans="1:13" ht="17" thickBot="1" x14ac:dyDescent="0.25">
      <c r="A32" s="21">
        <v>0.48949999999999999</v>
      </c>
      <c r="B32" s="21"/>
      <c r="C32" s="22"/>
      <c r="D32" s="22"/>
      <c r="E32" s="22"/>
      <c r="F32" s="23"/>
      <c r="G32" s="22"/>
      <c r="H32" s="22"/>
      <c r="I32" s="22"/>
      <c r="J32" s="22"/>
      <c r="K32" s="22"/>
      <c r="L32" s="23"/>
    </row>
    <row r="33" spans="1:12" x14ac:dyDescent="0.2">
      <c r="A33" s="28">
        <v>0.4965</v>
      </c>
      <c r="C33" s="17"/>
      <c r="D33" s="17"/>
      <c r="E33" s="17" t="s">
        <v>20</v>
      </c>
      <c r="F33" s="18" t="s">
        <v>14</v>
      </c>
      <c r="G33" s="18" t="s">
        <v>19</v>
      </c>
      <c r="H33" s="18" t="s">
        <v>17</v>
      </c>
      <c r="I33" s="17" t="s">
        <v>15</v>
      </c>
      <c r="J33" s="17" t="s">
        <v>16</v>
      </c>
      <c r="K33" s="17" t="s">
        <v>36</v>
      </c>
      <c r="L33" s="17" t="s">
        <v>35</v>
      </c>
    </row>
    <row r="34" spans="1:12" x14ac:dyDescent="0.2">
      <c r="A34" s="26">
        <v>0.495</v>
      </c>
      <c r="C34" s="13"/>
      <c r="D34" s="12"/>
      <c r="E34" s="12"/>
      <c r="F34" s="13"/>
      <c r="G34" s="13"/>
      <c r="H34" s="13"/>
      <c r="I34" s="12"/>
      <c r="J34" s="12"/>
      <c r="K34" s="12"/>
      <c r="L34" s="12"/>
    </row>
    <row r="35" spans="1:12" x14ac:dyDescent="0.2">
      <c r="A35" s="26">
        <v>0.49249999999999999</v>
      </c>
      <c r="C35" s="12"/>
      <c r="D35" s="13"/>
      <c r="E35" s="12"/>
      <c r="F35" s="13"/>
      <c r="G35" s="13"/>
      <c r="H35" s="13"/>
      <c r="I35" s="12"/>
      <c r="J35" s="12"/>
      <c r="K35" s="12"/>
      <c r="L35" s="12"/>
    </row>
    <row r="36" spans="1:12" x14ac:dyDescent="0.2">
      <c r="A36" s="26">
        <v>0.49149999999999999</v>
      </c>
      <c r="C36" s="12"/>
      <c r="D36" s="12"/>
      <c r="E36" s="13"/>
      <c r="F36" s="13"/>
      <c r="G36" s="13"/>
      <c r="H36" s="13"/>
      <c r="I36" s="12"/>
      <c r="J36" s="12"/>
      <c r="K36" s="12"/>
      <c r="L36" s="12"/>
    </row>
    <row r="37" spans="1:12" x14ac:dyDescent="0.2">
      <c r="A37" s="26">
        <v>0.496</v>
      </c>
      <c r="C37" s="12"/>
      <c r="D37" s="12"/>
      <c r="E37" s="12"/>
      <c r="F37" s="13"/>
      <c r="G37" s="13"/>
      <c r="H37" s="13"/>
      <c r="I37" s="13"/>
      <c r="J37" s="12"/>
      <c r="K37" s="12"/>
      <c r="L37" s="12"/>
    </row>
    <row r="38" spans="1:12" x14ac:dyDescent="0.2">
      <c r="A38" s="26">
        <v>0.4955</v>
      </c>
      <c r="C38" s="12"/>
      <c r="D38" s="12"/>
      <c r="E38" s="12"/>
      <c r="F38" s="13"/>
      <c r="G38" s="13"/>
      <c r="H38" s="13"/>
      <c r="I38" s="12"/>
      <c r="J38" s="13"/>
      <c r="K38" s="12"/>
      <c r="L38" s="12"/>
    </row>
    <row r="39" spans="1:12" x14ac:dyDescent="0.2">
      <c r="A39" s="26">
        <v>0.48949999999999999</v>
      </c>
      <c r="C39" s="12"/>
      <c r="D39" s="12"/>
      <c r="E39" s="12"/>
      <c r="F39" s="13"/>
      <c r="G39" s="13"/>
      <c r="H39" s="13"/>
      <c r="I39" s="12"/>
      <c r="J39" s="12"/>
      <c r="K39" s="13"/>
      <c r="L39" s="12"/>
    </row>
    <row r="40" spans="1:12" x14ac:dyDescent="0.2">
      <c r="A40" s="26">
        <v>0.48949999999999999</v>
      </c>
      <c r="C40" s="12"/>
      <c r="D40" s="12"/>
      <c r="E40" s="12"/>
      <c r="F40" s="13"/>
      <c r="G40" s="13"/>
      <c r="H40" s="13"/>
      <c r="I40" s="12"/>
      <c r="J40" s="12"/>
      <c r="K40" s="12"/>
      <c r="L40" s="13"/>
    </row>
    <row r="41" spans="1:12" x14ac:dyDescent="0.2"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2" x14ac:dyDescent="0.2">
      <c r="C42" s="12"/>
      <c r="D42" s="12"/>
      <c r="E42" s="12"/>
      <c r="F42" s="12"/>
      <c r="G42" s="12"/>
      <c r="H42" s="12"/>
      <c r="I42" s="12"/>
      <c r="J42" s="12"/>
      <c r="K42" s="12"/>
      <c r="L42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8C6D-03B3-F548-B89A-C9BC25AA5184}">
  <dimension ref="A4:T42"/>
  <sheetViews>
    <sheetView topLeftCell="L26" zoomScale="156" workbookViewId="0">
      <selection activeCell="T37" sqref="T37"/>
    </sheetView>
  </sheetViews>
  <sheetFormatPr baseColWidth="10" defaultRowHeight="16" x14ac:dyDescent="0.2"/>
  <cols>
    <col min="1" max="1" width="0" hidden="1" customWidth="1"/>
    <col min="2" max="2" width="11.1640625" bestFit="1" customWidth="1"/>
    <col min="3" max="3" width="9.5" customWidth="1"/>
    <col min="5" max="5" width="1.83203125" bestFit="1" customWidth="1"/>
    <col min="6" max="6" width="2.6640625" bestFit="1" customWidth="1"/>
    <col min="7" max="7" width="2.1640625" bestFit="1" customWidth="1"/>
    <col min="8" max="8" width="3" bestFit="1" customWidth="1"/>
    <col min="9" max="10" width="2.33203125" bestFit="1" customWidth="1"/>
    <col min="11" max="11" width="6.83203125" bestFit="1" customWidth="1"/>
    <col min="12" max="12" width="12.6640625" bestFit="1" customWidth="1"/>
    <col min="13" max="13" width="0" hidden="1" customWidth="1"/>
    <col min="15" max="18" width="18.83203125" bestFit="1" customWidth="1"/>
    <col min="19" max="19" width="18.6640625" customWidth="1"/>
    <col min="20" max="20" width="18.83203125" bestFit="1" customWidth="1"/>
  </cols>
  <sheetData>
    <row r="4" spans="1:17" s="11" customFormat="1" ht="34" customHeight="1" x14ac:dyDescent="0.2">
      <c r="A4" s="11" t="s">
        <v>32</v>
      </c>
      <c r="B4" s="11" t="s">
        <v>2</v>
      </c>
      <c r="C4" s="11" t="s">
        <v>34</v>
      </c>
      <c r="D4" s="11" t="s">
        <v>33</v>
      </c>
      <c r="E4" s="11" t="s">
        <v>20</v>
      </c>
      <c r="F4" s="11" t="s">
        <v>14</v>
      </c>
      <c r="G4" s="11" t="s">
        <v>19</v>
      </c>
      <c r="H4" s="11" t="s">
        <v>17</v>
      </c>
      <c r="I4" s="11" t="s">
        <v>15</v>
      </c>
      <c r="J4" s="11" t="s">
        <v>16</v>
      </c>
      <c r="K4" s="11" t="s">
        <v>36</v>
      </c>
      <c r="L4" s="11" t="s">
        <v>35</v>
      </c>
      <c r="M4" s="11" t="s">
        <v>37</v>
      </c>
      <c r="P4" s="11" t="s">
        <v>38</v>
      </c>
      <c r="Q4" s="11" t="s">
        <v>40</v>
      </c>
    </row>
    <row r="5" spans="1:17" x14ac:dyDescent="0.2">
      <c r="A5" s="19">
        <v>0.48449999999999999</v>
      </c>
      <c r="B5" s="19">
        <v>0.46350000000000002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>
        <v>0.47599999999999998</v>
      </c>
      <c r="P5">
        <v>727</v>
      </c>
    </row>
    <row r="6" spans="1:17" x14ac:dyDescent="0.2">
      <c r="A6" s="20">
        <v>0.48699999999999999</v>
      </c>
      <c r="B6" s="20">
        <v>0.46800000000000003</v>
      </c>
      <c r="C6" s="12"/>
      <c r="D6" s="12"/>
      <c r="E6" s="13"/>
      <c r="F6" s="13"/>
      <c r="G6" s="13"/>
      <c r="H6" s="13"/>
      <c r="I6" s="13"/>
      <c r="J6" s="13"/>
      <c r="K6" s="13"/>
      <c r="L6" s="13"/>
      <c r="M6">
        <v>0.47499999999999998</v>
      </c>
      <c r="P6">
        <v>836</v>
      </c>
    </row>
    <row r="7" spans="1:17" x14ac:dyDescent="0.2">
      <c r="A7" s="20">
        <v>0.48749999999999999</v>
      </c>
      <c r="B7" s="20">
        <v>0.46650000000000003</v>
      </c>
      <c r="C7" s="12"/>
      <c r="D7" s="12"/>
      <c r="E7" s="12"/>
      <c r="F7" s="13"/>
      <c r="G7" s="13"/>
      <c r="H7" s="13"/>
      <c r="I7" s="13"/>
      <c r="J7" s="13"/>
      <c r="K7" s="13"/>
      <c r="L7" s="13"/>
      <c r="M7">
        <v>0.47849999999999998</v>
      </c>
      <c r="P7">
        <v>67</v>
      </c>
    </row>
    <row r="8" spans="1:17" x14ac:dyDescent="0.2">
      <c r="A8" s="20">
        <v>0.48599999999999999</v>
      </c>
      <c r="B8" s="20">
        <v>0.46800000000000003</v>
      </c>
      <c r="C8" s="12"/>
      <c r="D8" s="12"/>
      <c r="E8" s="12"/>
      <c r="F8" s="12"/>
      <c r="G8" s="13"/>
      <c r="H8" s="13"/>
      <c r="I8" s="13"/>
      <c r="J8" s="13"/>
      <c r="K8" s="13"/>
      <c r="L8" s="13"/>
      <c r="M8">
        <v>0.47599999999999998</v>
      </c>
      <c r="P8">
        <v>47</v>
      </c>
    </row>
    <row r="9" spans="1:17" x14ac:dyDescent="0.2">
      <c r="A9" s="20">
        <v>0.48649999999999999</v>
      </c>
      <c r="B9" s="20">
        <v>0.46850000000000003</v>
      </c>
      <c r="C9" s="12"/>
      <c r="D9" s="12"/>
      <c r="E9" s="12"/>
      <c r="F9" s="12"/>
      <c r="G9" s="12"/>
      <c r="H9" s="13"/>
      <c r="I9" s="13"/>
      <c r="J9" s="13"/>
      <c r="K9" s="13"/>
      <c r="L9" s="13"/>
      <c r="M9">
        <v>0.47699999999999998</v>
      </c>
      <c r="P9">
        <v>215</v>
      </c>
    </row>
    <row r="10" spans="1:17" x14ac:dyDescent="0.2">
      <c r="A10" s="20">
        <v>0.48599999999999999</v>
      </c>
      <c r="B10" s="20">
        <v>0.46850000000000003</v>
      </c>
      <c r="C10" s="12"/>
      <c r="D10" s="12"/>
      <c r="E10" s="12"/>
      <c r="F10" s="12"/>
      <c r="G10" s="12"/>
      <c r="H10" s="12"/>
      <c r="I10" s="13"/>
      <c r="J10" s="13"/>
      <c r="K10" s="13"/>
      <c r="L10" s="13"/>
      <c r="M10">
        <v>0.47849999999999998</v>
      </c>
    </row>
    <row r="11" spans="1:17" x14ac:dyDescent="0.2">
      <c r="A11" s="20">
        <v>0.48599999999999999</v>
      </c>
      <c r="B11" s="20">
        <v>0.46899999999999997</v>
      </c>
      <c r="C11" s="12"/>
      <c r="D11" s="12"/>
      <c r="E11" s="12"/>
      <c r="F11" s="12"/>
      <c r="G11" s="12"/>
      <c r="H11" s="12"/>
      <c r="I11" s="12"/>
      <c r="J11" s="13"/>
      <c r="K11" s="13"/>
      <c r="L11" s="13"/>
      <c r="M11">
        <v>0.47799999999999998</v>
      </c>
    </row>
    <row r="12" spans="1:17" ht="17" thickBot="1" x14ac:dyDescent="0.25">
      <c r="A12" s="35">
        <v>0.48699999999999999</v>
      </c>
      <c r="B12" s="35">
        <v>0.46899999999999997</v>
      </c>
      <c r="C12" s="37"/>
      <c r="D12" s="37"/>
      <c r="E12" s="37"/>
      <c r="F12" s="37"/>
      <c r="G12" s="37"/>
      <c r="H12" s="37"/>
      <c r="I12" s="37"/>
      <c r="J12" s="37"/>
      <c r="K12" s="36"/>
      <c r="L12" s="36"/>
      <c r="M12" s="34">
        <v>0.47899999999999998</v>
      </c>
    </row>
    <row r="13" spans="1:17" ht="17" thickTop="1" x14ac:dyDescent="0.2">
      <c r="A13" s="20">
        <v>0.48899999999999999</v>
      </c>
      <c r="B13" s="20">
        <v>0.48299999999999998</v>
      </c>
      <c r="C13" s="17"/>
      <c r="D13" s="17"/>
      <c r="E13" s="17"/>
      <c r="F13" s="17"/>
      <c r="G13" s="17"/>
      <c r="H13" s="17"/>
      <c r="I13" s="17"/>
      <c r="J13" s="17"/>
      <c r="K13" s="17"/>
      <c r="L13" s="18"/>
      <c r="M13">
        <v>0.47699999999999998</v>
      </c>
    </row>
    <row r="14" spans="1:17" x14ac:dyDescent="0.2">
      <c r="A14" s="20">
        <v>0.48949999999999999</v>
      </c>
      <c r="B14" s="20">
        <v>0.48449999999999999</v>
      </c>
      <c r="C14" s="12"/>
      <c r="D14" s="12"/>
      <c r="E14" s="12"/>
      <c r="F14" s="12"/>
      <c r="G14" s="12"/>
      <c r="H14" s="12"/>
      <c r="I14" s="12"/>
      <c r="J14" s="12"/>
      <c r="K14" s="13"/>
      <c r="L14" s="33"/>
      <c r="M14" s="20">
        <v>0.48749999999999999</v>
      </c>
    </row>
    <row r="15" spans="1:17" x14ac:dyDescent="0.2">
      <c r="A15" s="20">
        <v>0.4945</v>
      </c>
      <c r="B15" s="20">
        <v>0.48699999999999999</v>
      </c>
      <c r="C15" s="12"/>
      <c r="D15" s="12"/>
      <c r="E15" s="12"/>
      <c r="F15" s="12"/>
      <c r="G15" s="12"/>
      <c r="H15" s="12"/>
      <c r="I15" s="12"/>
      <c r="J15" s="13"/>
      <c r="K15" s="12"/>
      <c r="L15" s="12"/>
      <c r="M15" s="29">
        <v>0.48399999999999999</v>
      </c>
    </row>
    <row r="16" spans="1:17" x14ac:dyDescent="0.2">
      <c r="A16" s="20">
        <v>0.49349999999999999</v>
      </c>
      <c r="B16" s="20">
        <v>0.48799999999999999</v>
      </c>
      <c r="C16" s="12"/>
      <c r="D16" s="12"/>
      <c r="E16" s="12"/>
      <c r="F16" s="12"/>
      <c r="G16" s="12"/>
      <c r="H16" s="12"/>
      <c r="I16" s="13"/>
      <c r="J16" s="12"/>
      <c r="K16" s="12"/>
      <c r="L16" s="12"/>
      <c r="M16" s="29">
        <v>0.48499999999999999</v>
      </c>
    </row>
    <row r="17" spans="1:20" x14ac:dyDescent="0.2">
      <c r="A17" s="20">
        <v>0.495</v>
      </c>
      <c r="B17" s="20">
        <v>0.48749999999999999</v>
      </c>
      <c r="C17" s="12"/>
      <c r="D17" s="12"/>
      <c r="E17" s="12"/>
      <c r="F17" s="12"/>
      <c r="G17" s="12"/>
      <c r="H17" s="13"/>
      <c r="I17" s="12"/>
      <c r="J17" s="12"/>
      <c r="K17" s="12"/>
      <c r="L17" s="12"/>
      <c r="M17" s="29">
        <v>0.48449999999999999</v>
      </c>
    </row>
    <row r="18" spans="1:20" x14ac:dyDescent="0.2">
      <c r="A18" s="20">
        <v>0.495</v>
      </c>
      <c r="B18" s="20">
        <v>0.48799999999999999</v>
      </c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29">
        <v>0.48699999999999999</v>
      </c>
    </row>
    <row r="19" spans="1:20" x14ac:dyDescent="0.2">
      <c r="A19" s="25">
        <v>0.4955</v>
      </c>
      <c r="B19" s="20">
        <v>0.48699999999999999</v>
      </c>
      <c r="C19" s="12"/>
      <c r="D19" s="12"/>
      <c r="E19" s="12"/>
      <c r="F19" s="13"/>
      <c r="G19" s="12"/>
      <c r="H19" s="12"/>
      <c r="I19" s="12"/>
      <c r="J19" s="12"/>
      <c r="K19" s="12"/>
      <c r="L19" s="12"/>
      <c r="M19" s="29">
        <v>0.48549999999999999</v>
      </c>
    </row>
    <row r="20" spans="1:20" x14ac:dyDescent="0.2">
      <c r="A20" s="20">
        <v>0.4945</v>
      </c>
      <c r="B20" s="25">
        <v>0.49</v>
      </c>
      <c r="C20" s="12"/>
      <c r="D20" s="12"/>
      <c r="E20" s="13"/>
      <c r="F20" s="12"/>
      <c r="G20" s="12"/>
      <c r="H20" s="12"/>
      <c r="I20" s="12"/>
      <c r="J20" s="12"/>
      <c r="K20" s="12"/>
      <c r="L20" s="12"/>
      <c r="M20" s="29">
        <v>0.48549999999999999</v>
      </c>
    </row>
    <row r="21" spans="1:20" x14ac:dyDescent="0.2">
      <c r="A21" s="20">
        <v>0.49149999999999999</v>
      </c>
      <c r="B21" s="20">
        <v>0.48449999999999999</v>
      </c>
      <c r="C21" s="12"/>
      <c r="D21" s="13"/>
      <c r="E21" s="12"/>
      <c r="F21" s="12"/>
      <c r="G21" s="12"/>
      <c r="H21" s="12"/>
      <c r="I21" s="12"/>
      <c r="J21" s="12"/>
      <c r="K21" s="12"/>
      <c r="L21" s="12"/>
      <c r="M21">
        <v>0.47299999999999998</v>
      </c>
    </row>
    <row r="22" spans="1:20" ht="17" thickBot="1" x14ac:dyDescent="0.25">
      <c r="A22" s="35">
        <v>0.4945</v>
      </c>
      <c r="B22" s="35">
        <v>0.48849999999999999</v>
      </c>
      <c r="C22" s="36"/>
      <c r="D22" s="37"/>
      <c r="E22" s="37"/>
      <c r="F22" s="37"/>
      <c r="G22" s="37"/>
      <c r="H22" s="37"/>
      <c r="I22" s="37"/>
      <c r="J22" s="37"/>
      <c r="K22" s="37"/>
      <c r="L22" s="37"/>
      <c r="M22">
        <v>0.48599999999999999</v>
      </c>
    </row>
    <row r="23" spans="1:20" ht="17" thickTop="1" x14ac:dyDescent="0.2">
      <c r="A23">
        <v>0.49399999999999999</v>
      </c>
      <c r="B23">
        <v>0.48799999999999999</v>
      </c>
      <c r="C23" s="24"/>
      <c r="D23" s="24"/>
      <c r="E23" s="24" t="s">
        <v>20</v>
      </c>
      <c r="F23" s="24" t="s">
        <v>14</v>
      </c>
      <c r="G23" s="24" t="s">
        <v>19</v>
      </c>
      <c r="H23" s="24" t="s">
        <v>17</v>
      </c>
      <c r="I23" s="24" t="s">
        <v>15</v>
      </c>
      <c r="J23" s="24" t="s">
        <v>16</v>
      </c>
      <c r="K23" s="24" t="s">
        <v>36</v>
      </c>
      <c r="L23" s="24" t="s">
        <v>35</v>
      </c>
      <c r="M23">
        <v>0.48199999999999998</v>
      </c>
    </row>
    <row r="24" spans="1:20" x14ac:dyDescent="0.2">
      <c r="A24" s="32"/>
      <c r="B24" s="19">
        <v>0.48899999999999999</v>
      </c>
      <c r="C24" s="13"/>
      <c r="D24" s="12"/>
      <c r="E24" s="13"/>
      <c r="F24" s="12"/>
      <c r="G24" s="12"/>
      <c r="H24" s="12"/>
      <c r="I24" s="12"/>
      <c r="J24" s="12"/>
      <c r="K24" s="12"/>
      <c r="L24" s="12"/>
    </row>
    <row r="25" spans="1:20" x14ac:dyDescent="0.2">
      <c r="A25" s="26"/>
      <c r="B25" s="26">
        <v>0.48549999999999999</v>
      </c>
      <c r="C25" s="12"/>
      <c r="D25" s="13"/>
      <c r="E25" s="13"/>
      <c r="F25" s="12"/>
      <c r="G25" s="12"/>
      <c r="H25" s="12"/>
      <c r="I25" s="12"/>
      <c r="J25" s="12"/>
      <c r="K25" s="12"/>
      <c r="L25" s="12"/>
      <c r="N25" t="s">
        <v>38</v>
      </c>
      <c r="O25" t="s">
        <v>43</v>
      </c>
      <c r="P25" t="s">
        <v>45</v>
      </c>
      <c r="Q25" t="s">
        <v>46</v>
      </c>
      <c r="R25" t="s">
        <v>47</v>
      </c>
      <c r="S25" t="s">
        <v>48</v>
      </c>
      <c r="T25" t="s">
        <v>49</v>
      </c>
    </row>
    <row r="26" spans="1:20" ht="119" x14ac:dyDescent="0.2">
      <c r="A26" s="26"/>
      <c r="B26" s="25">
        <v>0.49149999999999999</v>
      </c>
      <c r="C26" s="12"/>
      <c r="D26" s="12"/>
      <c r="E26" s="13"/>
      <c r="F26" s="13"/>
      <c r="G26" s="12"/>
      <c r="H26" s="12"/>
      <c r="I26" s="12"/>
      <c r="J26" s="12"/>
      <c r="K26" s="12"/>
      <c r="L26" s="12"/>
      <c r="O26" s="45"/>
      <c r="P26" s="44" t="s">
        <v>54</v>
      </c>
      <c r="Q26" s="44" t="s">
        <v>58</v>
      </c>
      <c r="R26" s="44" t="s">
        <v>61</v>
      </c>
      <c r="S26" s="44" t="s">
        <v>66</v>
      </c>
      <c r="T26" s="44" t="s">
        <v>75</v>
      </c>
    </row>
    <row r="27" spans="1:20" x14ac:dyDescent="0.2">
      <c r="A27" s="26"/>
      <c r="B27" s="26">
        <v>0.48899999999999999</v>
      </c>
      <c r="C27" s="12"/>
      <c r="D27" s="12"/>
      <c r="E27" s="13"/>
      <c r="F27" s="12"/>
      <c r="G27" s="13"/>
      <c r="H27" s="12"/>
      <c r="I27" s="12"/>
      <c r="J27" s="12"/>
      <c r="K27" s="12"/>
      <c r="L27" s="12"/>
      <c r="N27" t="s">
        <v>50</v>
      </c>
      <c r="P27">
        <v>0.50049999999999994</v>
      </c>
      <c r="Q27">
        <v>0.48149999999999998</v>
      </c>
      <c r="R27">
        <v>0.46350000000000002</v>
      </c>
      <c r="S27">
        <v>0.49099999999999999</v>
      </c>
      <c r="T27">
        <v>0.48149999999999998</v>
      </c>
    </row>
    <row r="28" spans="1:20" x14ac:dyDescent="0.2">
      <c r="A28" s="26"/>
      <c r="B28" s="26">
        <v>0.48899999999999999</v>
      </c>
      <c r="C28" s="14"/>
      <c r="D28" s="14"/>
      <c r="E28" s="15"/>
      <c r="F28" s="14"/>
      <c r="G28" s="14"/>
      <c r="H28" s="15"/>
      <c r="I28" s="14"/>
      <c r="J28" s="14"/>
      <c r="K28" s="14"/>
      <c r="L28" s="14"/>
    </row>
    <row r="29" spans="1:20" x14ac:dyDescent="0.2">
      <c r="A29" s="26"/>
      <c r="B29" s="26">
        <v>0.49</v>
      </c>
      <c r="C29" s="12"/>
      <c r="D29" s="12"/>
      <c r="E29" s="13"/>
      <c r="F29" s="12"/>
      <c r="G29" s="12"/>
      <c r="H29" s="12"/>
      <c r="I29" s="13"/>
      <c r="J29" s="12"/>
      <c r="K29" s="12"/>
      <c r="L29" s="12"/>
    </row>
    <row r="30" spans="1:20" x14ac:dyDescent="0.2">
      <c r="A30" s="26"/>
      <c r="B30" s="26">
        <v>0.48899999999999999</v>
      </c>
      <c r="C30" s="12"/>
      <c r="D30" s="12"/>
      <c r="E30" s="13"/>
      <c r="F30" s="12"/>
      <c r="G30" s="12"/>
      <c r="H30" s="12"/>
      <c r="I30" s="12"/>
      <c r="J30" s="13"/>
      <c r="K30" s="12"/>
      <c r="L30" s="12"/>
    </row>
    <row r="31" spans="1:20" x14ac:dyDescent="0.2">
      <c r="A31" s="26"/>
      <c r="B31" s="26">
        <v>0.48449999999999999</v>
      </c>
      <c r="C31" s="12"/>
      <c r="D31" s="12"/>
      <c r="E31" s="13"/>
      <c r="F31" s="12"/>
      <c r="G31" s="12"/>
      <c r="H31" s="12"/>
      <c r="I31" s="12"/>
      <c r="J31" s="12"/>
      <c r="K31" s="13"/>
      <c r="L31" s="12"/>
    </row>
    <row r="32" spans="1:20" ht="17" thickBot="1" x14ac:dyDescent="0.25">
      <c r="A32" s="38"/>
      <c r="B32" s="35">
        <v>0.48199999999999998</v>
      </c>
      <c r="C32" s="37"/>
      <c r="D32" s="37"/>
      <c r="E32" s="36"/>
      <c r="F32" s="37"/>
      <c r="G32" s="37"/>
      <c r="H32" s="37"/>
      <c r="I32" s="37"/>
      <c r="J32" s="37"/>
      <c r="K32" s="37"/>
      <c r="L32" s="36"/>
    </row>
    <row r="33" spans="1:20" ht="17" thickTop="1" x14ac:dyDescent="0.2">
      <c r="A33" s="31"/>
      <c r="B33" s="26">
        <v>0.49099999999999999</v>
      </c>
      <c r="C33" s="18"/>
      <c r="D33" s="17"/>
      <c r="E33" s="24"/>
      <c r="F33" s="24"/>
      <c r="G33" s="24"/>
      <c r="H33" s="24"/>
      <c r="I33" s="24"/>
      <c r="J33" s="24"/>
      <c r="K33" s="24"/>
      <c r="L33" s="24"/>
    </row>
    <row r="34" spans="1:20" x14ac:dyDescent="0.2">
      <c r="A34" s="26"/>
      <c r="B34" s="26">
        <v>0.48499999999999999</v>
      </c>
      <c r="C34" s="12"/>
      <c r="D34" s="13"/>
      <c r="E34" s="13"/>
      <c r="F34" s="13"/>
      <c r="G34" s="12"/>
      <c r="H34" s="12"/>
      <c r="I34" s="12"/>
      <c r="J34" s="12"/>
      <c r="K34" s="12"/>
      <c r="L34" s="12"/>
      <c r="N34" s="11"/>
    </row>
    <row r="35" spans="1:20" x14ac:dyDescent="0.2">
      <c r="A35" s="26"/>
      <c r="B35" s="26">
        <v>0.48949999999999999</v>
      </c>
      <c r="C35" s="12"/>
      <c r="D35" s="12"/>
      <c r="E35" s="13"/>
      <c r="F35" s="13"/>
      <c r="G35" s="13"/>
      <c r="H35" s="12"/>
      <c r="I35" s="12"/>
      <c r="J35" s="12"/>
      <c r="K35" s="12"/>
      <c r="L35" s="12"/>
    </row>
    <row r="36" spans="1:20" x14ac:dyDescent="0.2">
      <c r="A36" s="26"/>
      <c r="B36" s="26">
        <v>0.49099999999999999</v>
      </c>
      <c r="C36" s="12"/>
      <c r="D36" s="12"/>
      <c r="E36" s="13"/>
      <c r="F36" s="13"/>
      <c r="G36" s="12"/>
      <c r="H36" s="13"/>
      <c r="I36" s="12"/>
      <c r="J36" s="12"/>
      <c r="K36" s="12"/>
      <c r="L36" s="12"/>
      <c r="N36" t="s">
        <v>50</v>
      </c>
      <c r="P36">
        <v>0.50049999999999994</v>
      </c>
      <c r="Q36">
        <v>0.48199999999999998</v>
      </c>
      <c r="R36">
        <v>0.46350000000000002</v>
      </c>
      <c r="S36">
        <v>0.49049999999999999</v>
      </c>
      <c r="T36">
        <v>0.48099999999999998</v>
      </c>
    </row>
    <row r="37" spans="1:20" ht="119" x14ac:dyDescent="0.2">
      <c r="A37" s="26"/>
      <c r="B37" s="25">
        <v>0.49149999999999999</v>
      </c>
      <c r="C37" s="12"/>
      <c r="D37" s="12"/>
      <c r="E37" s="13"/>
      <c r="F37" s="13"/>
      <c r="G37" s="12"/>
      <c r="H37" s="12"/>
      <c r="I37" s="13"/>
      <c r="J37" s="12"/>
      <c r="K37" s="12"/>
      <c r="L37" s="12"/>
      <c r="O37" s="44"/>
      <c r="P37" s="44" t="s">
        <v>54</v>
      </c>
      <c r="Q37" s="44" t="s">
        <v>59</v>
      </c>
      <c r="R37" s="44" t="s">
        <v>62</v>
      </c>
      <c r="S37" s="44" t="s">
        <v>67</v>
      </c>
      <c r="T37" s="44" t="s">
        <v>76</v>
      </c>
    </row>
    <row r="38" spans="1:20" x14ac:dyDescent="0.2">
      <c r="B38" s="26">
        <v>0.49099999999999999</v>
      </c>
      <c r="C38" s="12"/>
      <c r="D38" s="12"/>
      <c r="E38" s="13"/>
      <c r="F38" s="13"/>
      <c r="G38" s="12"/>
      <c r="H38" s="12"/>
      <c r="I38" s="12"/>
      <c r="J38" s="13"/>
      <c r="K38" s="12"/>
      <c r="L38" s="12"/>
    </row>
    <row r="39" spans="1:20" x14ac:dyDescent="0.2">
      <c r="B39" s="26">
        <v>0.48349999999999999</v>
      </c>
      <c r="C39" s="12"/>
      <c r="D39" s="12"/>
      <c r="E39" s="13"/>
      <c r="F39" s="13"/>
      <c r="G39" s="12"/>
      <c r="H39" s="12"/>
      <c r="I39" s="12"/>
      <c r="J39" s="12"/>
      <c r="K39" s="13"/>
      <c r="L39" s="12"/>
    </row>
    <row r="40" spans="1:20" x14ac:dyDescent="0.2">
      <c r="B40">
        <v>0.48199999999999998</v>
      </c>
      <c r="C40" s="12"/>
      <c r="D40" s="12"/>
      <c r="E40" s="13"/>
      <c r="F40" s="13"/>
      <c r="G40" s="12"/>
      <c r="H40" s="12"/>
      <c r="I40" s="12"/>
      <c r="J40" s="12"/>
      <c r="K40" s="12"/>
      <c r="L40" s="13"/>
    </row>
    <row r="41" spans="1:20" x14ac:dyDescent="0.2"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 spans="1:20" x14ac:dyDescent="0.2">
      <c r="C42" s="30"/>
      <c r="D42" s="30"/>
      <c r="E42" s="30"/>
      <c r="F42" s="30"/>
      <c r="G42" s="30"/>
      <c r="H42" s="30"/>
      <c r="I42" s="30"/>
      <c r="J42" s="30"/>
      <c r="K42" s="30"/>
      <c r="L42" s="30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C56A-A6C3-1140-B5A8-7A80C219E678}">
  <dimension ref="A4:U47"/>
  <sheetViews>
    <sheetView topLeftCell="N30" zoomScale="140" workbookViewId="0">
      <selection activeCell="U45" sqref="U45"/>
    </sheetView>
  </sheetViews>
  <sheetFormatPr baseColWidth="10" defaultRowHeight="16" x14ac:dyDescent="0.2"/>
  <cols>
    <col min="1" max="1" width="0" hidden="1" customWidth="1"/>
    <col min="2" max="2" width="11.1640625" hidden="1" customWidth="1"/>
    <col min="3" max="3" width="9.5" customWidth="1"/>
    <col min="5" max="5" width="1.83203125" bestFit="1" customWidth="1"/>
    <col min="6" max="6" width="2.6640625" bestFit="1" customWidth="1"/>
    <col min="7" max="7" width="2.1640625" bestFit="1" customWidth="1"/>
    <col min="8" max="8" width="3" bestFit="1" customWidth="1"/>
    <col min="9" max="10" width="2.33203125" bestFit="1" customWidth="1"/>
    <col min="11" max="11" width="6.83203125" bestFit="1" customWidth="1"/>
    <col min="12" max="12" width="12.6640625" bestFit="1" customWidth="1"/>
    <col min="14" max="14" width="10.83203125" style="31"/>
    <col min="16" max="16" width="18.83203125" bestFit="1" customWidth="1"/>
    <col min="17" max="18" width="19.1640625" bestFit="1" customWidth="1"/>
    <col min="19" max="19" width="21" customWidth="1"/>
    <col min="20" max="20" width="22.33203125" customWidth="1"/>
    <col min="21" max="21" width="26.5" customWidth="1"/>
  </cols>
  <sheetData>
    <row r="4" spans="1:17" s="11" customFormat="1" ht="34" customHeight="1" x14ac:dyDescent="0.2">
      <c r="A4" s="11" t="s">
        <v>32</v>
      </c>
      <c r="B4" s="11" t="s">
        <v>2</v>
      </c>
      <c r="C4" s="11" t="s">
        <v>34</v>
      </c>
      <c r="D4" s="11" t="s">
        <v>33</v>
      </c>
      <c r="E4" s="11" t="s">
        <v>20</v>
      </c>
      <c r="F4" s="11" t="s">
        <v>14</v>
      </c>
      <c r="G4" s="11" t="s">
        <v>19</v>
      </c>
      <c r="H4" s="11" t="s">
        <v>17</v>
      </c>
      <c r="I4" s="11" t="s">
        <v>15</v>
      </c>
      <c r="J4" s="11" t="s">
        <v>16</v>
      </c>
      <c r="K4" s="11" t="s">
        <v>36</v>
      </c>
      <c r="L4" s="11" t="s">
        <v>35</v>
      </c>
      <c r="M4" s="11" t="s">
        <v>37</v>
      </c>
      <c r="N4" s="47"/>
      <c r="P4" s="42" t="s">
        <v>38</v>
      </c>
      <c r="Q4" s="42" t="s">
        <v>39</v>
      </c>
    </row>
    <row r="5" spans="1:17" x14ac:dyDescent="0.2">
      <c r="A5" s="19">
        <v>0.48449999999999999</v>
      </c>
      <c r="B5" s="19">
        <v>0.46350000000000002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>
        <v>0.47599999999999998</v>
      </c>
      <c r="P5" s="43">
        <v>727</v>
      </c>
      <c r="Q5" s="43"/>
    </row>
    <row r="6" spans="1:17" x14ac:dyDescent="0.2">
      <c r="A6" s="20">
        <v>0.48699999999999999</v>
      </c>
      <c r="B6" s="20">
        <v>0.46800000000000003</v>
      </c>
      <c r="C6" s="12"/>
      <c r="D6" s="12"/>
      <c r="E6" s="13"/>
      <c r="F6" s="13"/>
      <c r="G6" s="13"/>
      <c r="H6" s="13"/>
      <c r="I6" s="13"/>
      <c r="J6" s="13"/>
      <c r="K6" s="13"/>
      <c r="L6" s="13"/>
      <c r="M6">
        <v>0.47499999999999998</v>
      </c>
      <c r="P6" s="43">
        <v>836</v>
      </c>
      <c r="Q6" s="43"/>
    </row>
    <row r="7" spans="1:17" x14ac:dyDescent="0.2">
      <c r="A7" s="20">
        <v>0.48749999999999999</v>
      </c>
      <c r="B7" s="20">
        <v>0.46650000000000003</v>
      </c>
      <c r="C7" s="12"/>
      <c r="D7" s="12"/>
      <c r="E7" s="12"/>
      <c r="F7" s="13"/>
      <c r="G7" s="13"/>
      <c r="H7" s="13"/>
      <c r="I7" s="13"/>
      <c r="J7" s="13"/>
      <c r="K7" s="13"/>
      <c r="L7" s="13"/>
      <c r="M7">
        <v>0.47849999999999998</v>
      </c>
      <c r="P7" s="43">
        <v>67</v>
      </c>
      <c r="Q7" s="43"/>
    </row>
    <row r="8" spans="1:17" x14ac:dyDescent="0.2">
      <c r="A8" s="20">
        <v>0.48599999999999999</v>
      </c>
      <c r="B8" s="20">
        <v>0.46800000000000003</v>
      </c>
      <c r="C8" s="12"/>
      <c r="D8" s="12"/>
      <c r="E8" s="12"/>
      <c r="F8" s="12"/>
      <c r="G8" s="13"/>
      <c r="H8" s="13"/>
      <c r="I8" s="13"/>
      <c r="J8" s="13"/>
      <c r="K8" s="13"/>
      <c r="L8" s="13"/>
      <c r="M8">
        <v>0.47599999999999998</v>
      </c>
      <c r="P8" s="43">
        <v>47</v>
      </c>
      <c r="Q8" s="43"/>
    </row>
    <row r="9" spans="1:17" x14ac:dyDescent="0.2">
      <c r="A9" s="20">
        <v>0.48649999999999999</v>
      </c>
      <c r="B9" s="20">
        <v>0.46850000000000003</v>
      </c>
      <c r="C9" s="12"/>
      <c r="D9" s="12"/>
      <c r="E9" s="12"/>
      <c r="F9" s="12"/>
      <c r="G9" s="12"/>
      <c r="H9" s="13"/>
      <c r="I9" s="13"/>
      <c r="J9" s="13"/>
      <c r="K9" s="13"/>
      <c r="L9" s="13"/>
      <c r="M9">
        <v>0.47699999999999998</v>
      </c>
      <c r="P9" s="43">
        <v>215</v>
      </c>
      <c r="Q9" s="43"/>
    </row>
    <row r="10" spans="1:17" x14ac:dyDescent="0.2">
      <c r="A10" s="20">
        <v>0.48599999999999999</v>
      </c>
      <c r="B10" s="20">
        <v>0.46850000000000003</v>
      </c>
      <c r="C10" s="12"/>
      <c r="D10" s="12"/>
      <c r="E10" s="12"/>
      <c r="F10" s="12"/>
      <c r="G10" s="12"/>
      <c r="H10" s="12"/>
      <c r="I10" s="13"/>
      <c r="J10" s="13"/>
      <c r="K10" s="13"/>
      <c r="L10" s="13"/>
      <c r="M10">
        <v>0.47849999999999998</v>
      </c>
    </row>
    <row r="11" spans="1:17" x14ac:dyDescent="0.2">
      <c r="A11" s="20">
        <v>0.48599999999999999</v>
      </c>
      <c r="B11" s="20">
        <v>0.46899999999999997</v>
      </c>
      <c r="C11" s="12"/>
      <c r="D11" s="12"/>
      <c r="E11" s="12"/>
      <c r="F11" s="12"/>
      <c r="G11" s="12"/>
      <c r="H11" s="12"/>
      <c r="I11" s="12"/>
      <c r="J11" s="13"/>
      <c r="K11" s="13"/>
      <c r="L11" s="13"/>
      <c r="M11">
        <v>0.47799999999999998</v>
      </c>
    </row>
    <row r="12" spans="1:17" ht="17" thickBot="1" x14ac:dyDescent="0.25">
      <c r="A12" s="35">
        <v>0.48699999999999999</v>
      </c>
      <c r="B12" s="35">
        <v>0.46899999999999997</v>
      </c>
      <c r="C12" s="37"/>
      <c r="D12" s="37"/>
      <c r="E12" s="37"/>
      <c r="F12" s="37"/>
      <c r="G12" s="37"/>
      <c r="H12" s="37"/>
      <c r="I12" s="37"/>
      <c r="J12" s="37"/>
      <c r="K12" s="36"/>
      <c r="L12" s="36"/>
      <c r="M12" s="34">
        <v>0.47899999999999998</v>
      </c>
      <c r="N12" s="26"/>
    </row>
    <row r="13" spans="1:17" ht="17" thickTop="1" x14ac:dyDescent="0.2">
      <c r="A13" s="20">
        <v>0.48899999999999999</v>
      </c>
      <c r="B13" s="20">
        <v>0.48299999999999998</v>
      </c>
      <c r="C13" s="17"/>
      <c r="D13" s="17"/>
      <c r="E13" s="17"/>
      <c r="F13" s="17"/>
      <c r="G13" s="17"/>
      <c r="H13" s="17"/>
      <c r="I13" s="17"/>
      <c r="J13" s="17"/>
      <c r="K13" s="17"/>
      <c r="L13" s="18"/>
      <c r="M13">
        <v>0.47699999999999998</v>
      </c>
    </row>
    <row r="14" spans="1:17" x14ac:dyDescent="0.2">
      <c r="A14" s="20">
        <v>0.48949999999999999</v>
      </c>
      <c r="B14" s="20">
        <v>0.48449999999999999</v>
      </c>
      <c r="C14" s="12"/>
      <c r="D14" s="12"/>
      <c r="E14" s="12"/>
      <c r="F14" s="12"/>
      <c r="G14" s="12"/>
      <c r="H14" s="12"/>
      <c r="I14" s="12"/>
      <c r="J14" s="12"/>
      <c r="K14" s="13"/>
      <c r="L14" s="33"/>
      <c r="M14" s="25">
        <v>0.48749999999999999</v>
      </c>
      <c r="N14" s="26"/>
    </row>
    <row r="15" spans="1:17" x14ac:dyDescent="0.2">
      <c r="A15" s="20">
        <v>0.4945</v>
      </c>
      <c r="B15" s="20">
        <v>0.48699999999999999</v>
      </c>
      <c r="C15" s="12"/>
      <c r="D15" s="12"/>
      <c r="E15" s="12"/>
      <c r="F15" s="12"/>
      <c r="G15" s="12"/>
      <c r="H15" s="12"/>
      <c r="I15" s="12"/>
      <c r="J15" s="13"/>
      <c r="K15" s="12"/>
      <c r="L15" s="12"/>
      <c r="M15" s="29">
        <v>0.48399999999999999</v>
      </c>
      <c r="N15" s="26"/>
    </row>
    <row r="16" spans="1:17" x14ac:dyDescent="0.2">
      <c r="A16" s="20">
        <v>0.49349999999999999</v>
      </c>
      <c r="B16" s="20">
        <v>0.48799999999999999</v>
      </c>
      <c r="C16" s="12"/>
      <c r="D16" s="12"/>
      <c r="E16" s="12"/>
      <c r="F16" s="12"/>
      <c r="G16" s="12"/>
      <c r="H16" s="12"/>
      <c r="I16" s="13"/>
      <c r="J16" s="12"/>
      <c r="K16" s="12"/>
      <c r="L16" s="12"/>
      <c r="M16" s="29">
        <v>0.48499999999999999</v>
      </c>
      <c r="N16" s="26"/>
    </row>
    <row r="17" spans="1:14" x14ac:dyDescent="0.2">
      <c r="A17" s="20">
        <v>0.495</v>
      </c>
      <c r="B17" s="20">
        <v>0.48749999999999999</v>
      </c>
      <c r="C17" s="12"/>
      <c r="D17" s="12"/>
      <c r="E17" s="12"/>
      <c r="F17" s="12"/>
      <c r="G17" s="12"/>
      <c r="H17" s="13"/>
      <c r="I17" s="12"/>
      <c r="J17" s="12"/>
      <c r="K17" s="12"/>
      <c r="L17" s="12"/>
      <c r="M17" s="29">
        <v>0.48449999999999999</v>
      </c>
      <c r="N17" s="26"/>
    </row>
    <row r="18" spans="1:14" x14ac:dyDescent="0.2">
      <c r="A18" s="20">
        <v>0.495</v>
      </c>
      <c r="B18" s="20">
        <v>0.48799999999999999</v>
      </c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29">
        <v>0.48699999999999999</v>
      </c>
      <c r="N18" s="26"/>
    </row>
    <row r="19" spans="1:14" x14ac:dyDescent="0.2">
      <c r="A19" s="25">
        <v>0.4955</v>
      </c>
      <c r="B19" s="20">
        <v>0.48699999999999999</v>
      </c>
      <c r="C19" s="12"/>
      <c r="D19" s="12"/>
      <c r="E19" s="12"/>
      <c r="F19" s="13"/>
      <c r="G19" s="12"/>
      <c r="H19" s="12"/>
      <c r="I19" s="12"/>
      <c r="J19" s="12"/>
      <c r="K19" s="12"/>
      <c r="L19" s="12"/>
      <c r="M19" s="29">
        <v>0.48549999999999999</v>
      </c>
      <c r="N19" s="26"/>
    </row>
    <row r="20" spans="1:14" x14ac:dyDescent="0.2">
      <c r="A20" s="20">
        <v>0.4945</v>
      </c>
      <c r="B20" s="25">
        <v>0.49</v>
      </c>
      <c r="C20" s="12"/>
      <c r="D20" s="12"/>
      <c r="E20" s="13"/>
      <c r="F20" s="12"/>
      <c r="G20" s="12"/>
      <c r="H20" s="12"/>
      <c r="I20" s="12"/>
      <c r="J20" s="12"/>
      <c r="K20" s="12"/>
      <c r="L20" s="12"/>
      <c r="M20" s="29">
        <v>0.48549999999999999</v>
      </c>
      <c r="N20" s="26"/>
    </row>
    <row r="21" spans="1:14" x14ac:dyDescent="0.2">
      <c r="A21" s="20">
        <v>0.49149999999999999</v>
      </c>
      <c r="B21" s="20">
        <v>0.48449999999999999</v>
      </c>
      <c r="C21" s="12"/>
      <c r="D21" s="13"/>
      <c r="E21" s="12"/>
      <c r="F21" s="12"/>
      <c r="G21" s="12"/>
      <c r="H21" s="12"/>
      <c r="I21" s="12"/>
      <c r="J21" s="12"/>
      <c r="K21" s="12"/>
      <c r="L21" s="12"/>
      <c r="M21">
        <v>0.47299999999999998</v>
      </c>
    </row>
    <row r="22" spans="1:14" ht="17" thickBot="1" x14ac:dyDescent="0.25">
      <c r="A22" s="35">
        <v>0.4945</v>
      </c>
      <c r="B22" s="35">
        <v>0.48849999999999999</v>
      </c>
      <c r="C22" s="36"/>
      <c r="D22" s="37"/>
      <c r="E22" s="37"/>
      <c r="F22" s="37"/>
      <c r="G22" s="37"/>
      <c r="H22" s="37"/>
      <c r="I22" s="37"/>
      <c r="J22" s="37"/>
      <c r="K22" s="37"/>
      <c r="L22" s="37"/>
      <c r="M22" s="39">
        <v>0.48599999999999999</v>
      </c>
      <c r="N22" s="26"/>
    </row>
    <row r="23" spans="1:14" ht="17" thickTop="1" x14ac:dyDescent="0.2">
      <c r="A23">
        <v>0.49399999999999999</v>
      </c>
      <c r="B23">
        <v>0.48799999999999999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>
        <v>0.48199999999999998</v>
      </c>
    </row>
    <row r="24" spans="1:14" x14ac:dyDescent="0.2">
      <c r="A24" s="32"/>
      <c r="B24" s="19"/>
      <c r="C24" s="13"/>
      <c r="D24" s="12"/>
      <c r="E24" s="12"/>
      <c r="F24" s="12"/>
      <c r="G24" s="12"/>
      <c r="H24" s="12"/>
      <c r="I24" s="12"/>
      <c r="J24" s="12"/>
      <c r="K24" s="13"/>
      <c r="L24" s="12"/>
      <c r="M24">
        <v>0.48599999999999999</v>
      </c>
    </row>
    <row r="25" spans="1:14" x14ac:dyDescent="0.2">
      <c r="A25" s="26"/>
      <c r="B25" s="26"/>
      <c r="C25" s="12"/>
      <c r="D25" s="13"/>
      <c r="E25" s="12"/>
      <c r="F25" s="12"/>
      <c r="G25" s="12"/>
      <c r="H25" s="12"/>
      <c r="I25" s="12"/>
      <c r="J25" s="12"/>
      <c r="K25" s="13"/>
      <c r="L25" s="12"/>
      <c r="M25">
        <v>0.48749999999999999</v>
      </c>
    </row>
    <row r="26" spans="1:14" x14ac:dyDescent="0.2">
      <c r="A26" s="26"/>
      <c r="B26" s="26"/>
      <c r="C26" s="12"/>
      <c r="D26" s="12"/>
      <c r="E26" s="13"/>
      <c r="F26" s="12"/>
      <c r="G26" s="12"/>
      <c r="H26" s="12"/>
      <c r="I26" s="12"/>
      <c r="J26" s="12"/>
      <c r="K26" s="13"/>
      <c r="L26" s="12"/>
      <c r="M26">
        <v>0.48299999999999998</v>
      </c>
    </row>
    <row r="27" spans="1:14" x14ac:dyDescent="0.2">
      <c r="A27" s="26"/>
      <c r="B27" s="26"/>
      <c r="C27" s="12"/>
      <c r="D27" s="12"/>
      <c r="E27" s="12"/>
      <c r="F27" s="13"/>
      <c r="G27" s="12"/>
      <c r="H27" s="12"/>
      <c r="I27" s="12"/>
      <c r="J27" s="12"/>
      <c r="K27" s="13"/>
      <c r="L27" s="12"/>
      <c r="M27">
        <v>0.48749999999999999</v>
      </c>
    </row>
    <row r="28" spans="1:14" x14ac:dyDescent="0.2">
      <c r="A28" s="26"/>
      <c r="B28" s="26"/>
      <c r="C28" s="14"/>
      <c r="D28" s="14"/>
      <c r="E28" s="14"/>
      <c r="F28" s="14"/>
      <c r="G28" s="15"/>
      <c r="H28" s="14"/>
      <c r="I28" s="14"/>
      <c r="J28" s="14"/>
      <c r="K28" s="15"/>
      <c r="L28" s="14"/>
      <c r="M28">
        <v>0.48699999999999999</v>
      </c>
    </row>
    <row r="29" spans="1:14" x14ac:dyDescent="0.2">
      <c r="A29" s="26"/>
      <c r="B29" s="26"/>
      <c r="C29" s="12"/>
      <c r="D29" s="12"/>
      <c r="E29" s="12"/>
      <c r="F29" s="12"/>
      <c r="G29" s="12"/>
      <c r="H29" s="13"/>
      <c r="I29" s="12"/>
      <c r="J29" s="12"/>
      <c r="K29" s="13"/>
      <c r="L29" s="12"/>
      <c r="M29">
        <v>0.48749999999999999</v>
      </c>
    </row>
    <row r="30" spans="1:14" x14ac:dyDescent="0.2">
      <c r="A30" s="26"/>
      <c r="B30" s="26"/>
      <c r="C30" s="12"/>
      <c r="D30" s="12"/>
      <c r="E30" s="12"/>
      <c r="F30" s="12"/>
      <c r="G30" s="12"/>
      <c r="H30" s="12"/>
      <c r="I30" s="13"/>
      <c r="J30" s="12"/>
      <c r="K30" s="13"/>
      <c r="L30" s="12"/>
      <c r="M30" s="16">
        <v>0.48849999999999999</v>
      </c>
    </row>
    <row r="31" spans="1:14" x14ac:dyDescent="0.2">
      <c r="A31" s="26"/>
      <c r="B31" s="26"/>
      <c r="C31" s="12"/>
      <c r="D31" s="12"/>
      <c r="E31" s="12"/>
      <c r="F31" s="12"/>
      <c r="G31" s="12"/>
      <c r="H31" s="12"/>
      <c r="I31" s="12"/>
      <c r="J31" s="13"/>
      <c r="K31" s="13"/>
      <c r="L31" s="12"/>
      <c r="M31">
        <v>0.48749999999999999</v>
      </c>
    </row>
    <row r="32" spans="1:14" ht="17" thickBot="1" x14ac:dyDescent="0.25">
      <c r="A32" s="38"/>
      <c r="B32" s="35"/>
      <c r="C32" s="37"/>
      <c r="D32" s="37"/>
      <c r="E32" s="37"/>
      <c r="F32" s="37"/>
      <c r="G32" s="37"/>
      <c r="H32" s="37"/>
      <c r="I32" s="37"/>
      <c r="J32" s="37"/>
      <c r="K32" s="36"/>
      <c r="L32" s="36"/>
      <c r="M32" s="34">
        <v>0.47899999999999998</v>
      </c>
      <c r="N32" s="26"/>
    </row>
    <row r="33" spans="1:21" ht="17" thickTop="1" x14ac:dyDescent="0.2">
      <c r="A33" s="31"/>
      <c r="B33" s="26"/>
      <c r="C33" s="18"/>
      <c r="D33" s="17"/>
      <c r="E33" s="17" t="s">
        <v>20</v>
      </c>
      <c r="F33" s="17" t="s">
        <v>14</v>
      </c>
      <c r="G33" s="17" t="s">
        <v>19</v>
      </c>
      <c r="H33" s="17" t="s">
        <v>17</v>
      </c>
      <c r="I33" s="18" t="s">
        <v>15</v>
      </c>
      <c r="J33" s="17" t="s">
        <v>16</v>
      </c>
      <c r="K33" s="18" t="s">
        <v>36</v>
      </c>
      <c r="L33" s="17" t="s">
        <v>35</v>
      </c>
      <c r="M33" s="29">
        <v>0.48649999999999999</v>
      </c>
      <c r="N33" s="26"/>
    </row>
    <row r="34" spans="1:21" ht="17" thickBot="1" x14ac:dyDescent="0.25">
      <c r="A34" s="26"/>
      <c r="B34" s="26"/>
      <c r="C34" s="12"/>
      <c r="D34" s="13"/>
      <c r="E34" s="12"/>
      <c r="F34" s="12"/>
      <c r="G34" s="12"/>
      <c r="H34" s="12"/>
      <c r="I34" s="13"/>
      <c r="J34" s="12"/>
      <c r="K34" s="13"/>
      <c r="L34" s="12"/>
      <c r="M34" s="29">
        <v>0.48799999999999999</v>
      </c>
      <c r="N34" s="26"/>
    </row>
    <row r="35" spans="1:21" ht="17" thickBot="1" x14ac:dyDescent="0.25">
      <c r="A35" s="26"/>
      <c r="C35" s="12"/>
      <c r="D35" s="12"/>
      <c r="E35" s="13"/>
      <c r="F35" s="12"/>
      <c r="G35" s="12"/>
      <c r="H35" s="12"/>
      <c r="I35" s="13"/>
      <c r="J35" s="12"/>
      <c r="K35" s="13"/>
      <c r="L35" s="12"/>
      <c r="M35" s="29">
        <v>0.48149999999999998</v>
      </c>
      <c r="N35" s="26"/>
      <c r="O35" t="s">
        <v>38</v>
      </c>
      <c r="P35" t="s">
        <v>43</v>
      </c>
      <c r="Q35" s="46" t="s">
        <v>45</v>
      </c>
      <c r="R35" s="46" t="s">
        <v>46</v>
      </c>
      <c r="S35" s="46" t="s">
        <v>47</v>
      </c>
      <c r="T35" s="46" t="s">
        <v>48</v>
      </c>
      <c r="U35" s="46" t="s">
        <v>49</v>
      </c>
    </row>
    <row r="36" spans="1:21" ht="85" x14ac:dyDescent="0.2">
      <c r="A36" s="26"/>
      <c r="C36" s="12"/>
      <c r="D36" s="12"/>
      <c r="E36" s="12"/>
      <c r="F36" s="13"/>
      <c r="G36" s="12"/>
      <c r="H36" s="12"/>
      <c r="I36" s="13"/>
      <c r="J36" s="12"/>
      <c r="K36" s="13"/>
      <c r="L36" s="12"/>
      <c r="M36" s="40">
        <v>0.49</v>
      </c>
      <c r="N36" s="26"/>
      <c r="P36" s="44" t="s">
        <v>41</v>
      </c>
      <c r="Q36" s="44" t="s">
        <v>51</v>
      </c>
      <c r="R36" s="44" t="s">
        <v>55</v>
      </c>
      <c r="S36" s="44" t="s">
        <v>63</v>
      </c>
      <c r="T36" s="44" t="s">
        <v>68</v>
      </c>
      <c r="U36" s="44" t="s">
        <v>77</v>
      </c>
    </row>
    <row r="37" spans="1:21" x14ac:dyDescent="0.2">
      <c r="A37" s="26"/>
      <c r="C37" s="12"/>
      <c r="D37" s="12"/>
      <c r="E37" s="12"/>
      <c r="F37" s="12"/>
      <c r="G37" s="13"/>
      <c r="H37" s="12"/>
      <c r="I37" s="13"/>
      <c r="J37" s="12"/>
      <c r="K37" s="13"/>
      <c r="L37" s="12"/>
      <c r="M37" s="29">
        <v>0.48849999999999999</v>
      </c>
      <c r="N37" s="26"/>
      <c r="O37" t="s">
        <v>50</v>
      </c>
      <c r="Q37">
        <v>0.49349999999999999</v>
      </c>
      <c r="R37">
        <v>0.47849999999999998</v>
      </c>
      <c r="S37">
        <v>0.46899999999999997</v>
      </c>
      <c r="T37">
        <v>0.47849999999999998</v>
      </c>
      <c r="U37">
        <v>0.48099999999999998</v>
      </c>
    </row>
    <row r="38" spans="1:21" x14ac:dyDescent="0.2">
      <c r="C38" s="12"/>
      <c r="D38" s="12"/>
      <c r="E38" s="12"/>
      <c r="F38" s="12"/>
      <c r="G38" s="12"/>
      <c r="H38" s="13"/>
      <c r="I38" s="13"/>
      <c r="J38" s="12"/>
      <c r="K38" s="13"/>
      <c r="L38" s="12"/>
      <c r="M38" s="29">
        <v>0.48599999999999999</v>
      </c>
      <c r="N38" s="26"/>
    </row>
    <row r="39" spans="1:21" x14ac:dyDescent="0.2">
      <c r="C39" s="12"/>
      <c r="D39" s="12"/>
      <c r="E39" s="12"/>
      <c r="F39" s="12"/>
      <c r="G39" s="12"/>
      <c r="H39" s="12"/>
      <c r="I39" s="13"/>
      <c r="J39" s="13"/>
      <c r="K39" s="13"/>
      <c r="L39" s="12"/>
      <c r="M39" s="29">
        <v>0.48699999999999999</v>
      </c>
      <c r="N39" s="26"/>
    </row>
    <row r="40" spans="1:21" ht="17" thickBot="1" x14ac:dyDescent="0.25">
      <c r="A40" s="35"/>
      <c r="B40" s="35"/>
      <c r="C40" s="37"/>
      <c r="D40" s="37"/>
      <c r="E40" s="37"/>
      <c r="F40" s="37"/>
      <c r="G40" s="37"/>
      <c r="H40" s="37"/>
      <c r="I40" s="36"/>
      <c r="J40" s="37"/>
      <c r="K40" s="36"/>
      <c r="L40" s="36"/>
      <c r="M40" s="41">
        <v>0.47899999999999998</v>
      </c>
      <c r="N40" s="26"/>
    </row>
    <row r="41" spans="1:21" ht="17" thickTop="1" x14ac:dyDescent="0.2">
      <c r="C41" s="18"/>
      <c r="D41" s="17"/>
      <c r="E41" s="17"/>
      <c r="F41" s="18"/>
      <c r="G41" s="17"/>
      <c r="H41" s="17"/>
      <c r="I41" s="18"/>
      <c r="J41" s="17"/>
      <c r="K41" s="18"/>
      <c r="L41" s="17"/>
      <c r="M41" s="29">
        <v>0.48449999999999999</v>
      </c>
      <c r="N41" s="26"/>
    </row>
    <row r="42" spans="1:21" x14ac:dyDescent="0.2">
      <c r="C42" s="12"/>
      <c r="D42" s="13"/>
      <c r="E42" s="12"/>
      <c r="F42" s="13"/>
      <c r="G42" s="12"/>
      <c r="H42" s="12"/>
      <c r="I42" s="13"/>
      <c r="J42" s="12"/>
      <c r="K42" s="13"/>
      <c r="L42" s="12"/>
      <c r="M42" s="29">
        <v>0.48749999999999999</v>
      </c>
      <c r="N42" s="26"/>
    </row>
    <row r="43" spans="1:21" x14ac:dyDescent="0.2">
      <c r="C43" s="12"/>
      <c r="D43" s="12"/>
      <c r="E43" s="13"/>
      <c r="F43" s="13"/>
      <c r="G43" s="12"/>
      <c r="H43" s="12"/>
      <c r="I43" s="13"/>
      <c r="J43" s="12"/>
      <c r="K43" s="13"/>
      <c r="L43" s="12"/>
      <c r="M43" s="29">
        <v>0.48399999999999999</v>
      </c>
      <c r="N43" s="26"/>
    </row>
    <row r="44" spans="1:21" x14ac:dyDescent="0.2">
      <c r="C44" s="12"/>
      <c r="D44" s="12"/>
      <c r="E44" s="12"/>
      <c r="F44" s="13"/>
      <c r="G44" s="13"/>
      <c r="H44" s="12"/>
      <c r="I44" s="13"/>
      <c r="J44" s="12"/>
      <c r="K44" s="13"/>
      <c r="L44" s="12"/>
      <c r="M44" s="29">
        <v>0.48799999999999999</v>
      </c>
      <c r="N44" s="26"/>
      <c r="O44" t="s">
        <v>50</v>
      </c>
      <c r="Q44">
        <v>0.495</v>
      </c>
      <c r="R44">
        <v>0.48</v>
      </c>
      <c r="S44">
        <v>0.46800000000000003</v>
      </c>
      <c r="T44">
        <v>0.47849999999999998</v>
      </c>
      <c r="U44">
        <v>0.47949999999999998</v>
      </c>
    </row>
    <row r="45" spans="1:21" ht="85" x14ac:dyDescent="0.2">
      <c r="C45" s="12"/>
      <c r="D45" s="12"/>
      <c r="E45" s="12"/>
      <c r="F45" s="13"/>
      <c r="G45" s="12"/>
      <c r="H45" s="13"/>
      <c r="I45" s="13"/>
      <c r="J45" s="12"/>
      <c r="K45" s="13"/>
      <c r="L45" s="12"/>
      <c r="M45" s="40">
        <v>0.49</v>
      </c>
      <c r="N45" s="26"/>
      <c r="P45" s="11" t="s">
        <v>42</v>
      </c>
      <c r="Q45" s="44" t="s">
        <v>52</v>
      </c>
      <c r="R45" s="44" t="s">
        <v>56</v>
      </c>
      <c r="S45" s="44" t="s">
        <v>64</v>
      </c>
      <c r="T45" s="44" t="s">
        <v>69</v>
      </c>
      <c r="U45" s="44" t="s">
        <v>78</v>
      </c>
    </row>
    <row r="46" spans="1:21" x14ac:dyDescent="0.2">
      <c r="C46" s="12"/>
      <c r="D46" s="12"/>
      <c r="E46" s="12"/>
      <c r="F46" s="13"/>
      <c r="G46" s="12"/>
      <c r="H46" s="12"/>
      <c r="I46" s="13"/>
      <c r="J46" s="13"/>
      <c r="K46" s="13"/>
      <c r="L46" s="12"/>
      <c r="M46" s="29">
        <v>0.48849999999999999</v>
      </c>
      <c r="N46" s="26"/>
    </row>
    <row r="47" spans="1:21" x14ac:dyDescent="0.2">
      <c r="C47" s="12"/>
      <c r="D47" s="12"/>
      <c r="E47" s="12"/>
      <c r="F47" s="13"/>
      <c r="G47" s="12"/>
      <c r="H47" s="12"/>
      <c r="I47" s="13"/>
      <c r="J47" s="12"/>
      <c r="K47" s="13"/>
      <c r="L47" s="13"/>
      <c r="M47" s="29">
        <v>0.47799999999999998</v>
      </c>
      <c r="N47" s="26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86D1-D16D-644C-BC97-1763D7701404}">
  <dimension ref="B3:G9"/>
  <sheetViews>
    <sheetView tabSelected="1" topLeftCell="B1" zoomScale="233" workbookViewId="0">
      <selection activeCell="G14" sqref="G14"/>
    </sheetView>
  </sheetViews>
  <sheetFormatPr baseColWidth="10" defaultRowHeight="16" x14ac:dyDescent="0.2"/>
  <sheetData>
    <row r="3" spans="2:7" x14ac:dyDescent="0.2">
      <c r="B3" t="s">
        <v>38</v>
      </c>
      <c r="C3" t="s">
        <v>39</v>
      </c>
      <c r="D3" t="s">
        <v>70</v>
      </c>
      <c r="E3" t="s">
        <v>71</v>
      </c>
      <c r="F3" t="s">
        <v>72</v>
      </c>
      <c r="G3" t="s">
        <v>73</v>
      </c>
    </row>
    <row r="4" spans="2:7" x14ac:dyDescent="0.2">
      <c r="B4">
        <v>42</v>
      </c>
      <c r="C4" s="50">
        <v>0.4955</v>
      </c>
      <c r="D4">
        <v>0.49149999999999999</v>
      </c>
      <c r="E4">
        <v>0.49149999999999999</v>
      </c>
      <c r="F4">
        <v>0.49</v>
      </c>
      <c r="G4">
        <v>0.49</v>
      </c>
    </row>
    <row r="5" spans="2:7" x14ac:dyDescent="0.2">
      <c r="B5">
        <v>727</v>
      </c>
      <c r="C5" s="48">
        <v>0.5</v>
      </c>
      <c r="D5" s="50">
        <v>0.50049999999999994</v>
      </c>
      <c r="E5" s="50">
        <v>0.50049999999999994</v>
      </c>
      <c r="F5" s="43">
        <v>0.49349999999999999</v>
      </c>
      <c r="G5">
        <v>0.495</v>
      </c>
    </row>
    <row r="6" spans="2:7" x14ac:dyDescent="0.2">
      <c r="B6">
        <v>836</v>
      </c>
      <c r="C6" s="51">
        <v>0.48699999999999999</v>
      </c>
      <c r="D6" s="43">
        <v>0.48149999999999998</v>
      </c>
      <c r="E6">
        <v>0.48199999999999998</v>
      </c>
      <c r="F6" s="43">
        <v>0.47849999999999998</v>
      </c>
      <c r="G6">
        <v>0.48</v>
      </c>
    </row>
    <row r="7" spans="2:7" x14ac:dyDescent="0.2">
      <c r="B7">
        <v>67</v>
      </c>
      <c r="C7" s="52">
        <v>0.47199999999999998</v>
      </c>
      <c r="D7" s="43">
        <v>0.46350000000000002</v>
      </c>
      <c r="E7">
        <v>0.46350000000000002</v>
      </c>
      <c r="F7" s="43">
        <v>0.46899999999999997</v>
      </c>
      <c r="G7">
        <v>0.46800000000000003</v>
      </c>
    </row>
    <row r="8" spans="2:7" x14ac:dyDescent="0.2">
      <c r="B8">
        <v>47</v>
      </c>
      <c r="C8" s="49">
        <v>0.48599999999999999</v>
      </c>
      <c r="D8" s="50">
        <v>0.49099999999999999</v>
      </c>
      <c r="E8">
        <v>0.49049999999999999</v>
      </c>
      <c r="F8" s="43">
        <v>0.47849999999999998</v>
      </c>
      <c r="G8">
        <v>0.47849999999999998</v>
      </c>
    </row>
    <row r="9" spans="2:7" x14ac:dyDescent="0.2">
      <c r="B9">
        <v>215</v>
      </c>
      <c r="C9" s="50">
        <v>0.48599999999999999</v>
      </c>
      <c r="D9">
        <v>0.48149999999999998</v>
      </c>
      <c r="E9">
        <v>0.48099999999999998</v>
      </c>
      <c r="F9">
        <v>0.48099999999999998</v>
      </c>
      <c r="G9">
        <v>0.47949999999999998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Folha1</vt:lpstr>
      <vt:lpstr>LR</vt:lpstr>
      <vt:lpstr>NaiveBayes</vt:lpstr>
      <vt:lpstr>SVM</vt:lpstr>
      <vt:lpstr>Seed-simplificado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Juliana Yang</cp:lastModifiedBy>
  <dcterms:created xsi:type="dcterms:W3CDTF">2022-10-24T20:04:52Z</dcterms:created>
  <dcterms:modified xsi:type="dcterms:W3CDTF">2022-10-26T22:23:47Z</dcterms:modified>
</cp:coreProperties>
</file>