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600" activeTab="3"/>
  </bookViews>
  <sheets>
    <sheet name="Arkusz1" sheetId="1" r:id="rId1"/>
    <sheet name="Arkusz2" sheetId="2" r:id="rId2"/>
    <sheet name="Freq" sheetId="4" r:id="rId3"/>
    <sheet name="SLICE" sheetId="5" r:id="rId4"/>
    <sheet name="Wykresy" sheetId="3" r:id="rId5"/>
  </sheets>
  <calcPr calcId="125725"/>
</workbook>
</file>

<file path=xl/calcChain.xml><?xml version="1.0" encoding="utf-8"?>
<calcChain xmlns="http://schemas.openxmlformats.org/spreadsheetml/2006/main">
  <c r="X5" i="1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4"/>
  <c r="O5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"/>
  <c r="B4"/>
  <c r="D4" s="1"/>
  <c r="B5"/>
  <c r="D5" s="1"/>
  <c r="B6"/>
  <c r="D6" s="1"/>
  <c r="B7"/>
  <c r="D7" s="1"/>
  <c r="B8"/>
  <c r="D8" s="1"/>
  <c r="B9"/>
  <c r="D9" s="1"/>
  <c r="B10"/>
  <c r="D10" s="1"/>
  <c r="B11"/>
  <c r="D11" s="1"/>
  <c r="B12"/>
  <c r="D12" s="1"/>
  <c r="B13"/>
  <c r="D13" s="1"/>
  <c r="B14"/>
  <c r="D14" s="1"/>
  <c r="B15"/>
  <c r="D15" s="1"/>
  <c r="B16"/>
  <c r="D16" s="1"/>
  <c r="B17"/>
  <c r="D17" s="1"/>
  <c r="B18"/>
  <c r="D18" s="1"/>
  <c r="B19"/>
  <c r="D19" s="1"/>
  <c r="B20"/>
  <c r="D20" s="1"/>
  <c r="B21"/>
  <c r="D21" s="1"/>
  <c r="B22"/>
  <c r="D22" s="1"/>
  <c r="B23"/>
  <c r="D23" s="1"/>
  <c r="B24"/>
  <c r="D24" s="1"/>
  <c r="B25"/>
  <c r="D25" s="1"/>
  <c r="B26"/>
  <c r="D26" s="1"/>
  <c r="B27"/>
  <c r="D27" s="1"/>
  <c r="B28"/>
  <c r="D28" s="1"/>
  <c r="B29"/>
  <c r="D29" s="1"/>
  <c r="B30"/>
  <c r="D30" s="1"/>
  <c r="B31"/>
  <c r="D31" s="1"/>
  <c r="B32"/>
  <c r="D32" s="1"/>
  <c r="B33"/>
  <c r="D33" s="1"/>
  <c r="B34"/>
  <c r="D34" s="1"/>
  <c r="B3"/>
  <c r="D3" s="1"/>
  <c r="F22" l="1"/>
  <c r="E22"/>
  <c r="G22" s="1"/>
  <c r="H22" s="1"/>
  <c r="F6"/>
  <c r="E6"/>
  <c r="G6" s="1"/>
  <c r="F23"/>
  <c r="E23"/>
  <c r="G23" s="1"/>
  <c r="H23" s="1"/>
  <c r="F32"/>
  <c r="E32"/>
  <c r="G32" s="1"/>
  <c r="F16"/>
  <c r="E16"/>
  <c r="G16" s="1"/>
  <c r="H16" s="1"/>
  <c r="F33"/>
  <c r="E33"/>
  <c r="G33" s="1"/>
  <c r="F17"/>
  <c r="E17"/>
  <c r="G17" s="1"/>
  <c r="H17" s="1"/>
  <c r="F34"/>
  <c r="E34"/>
  <c r="G34" s="1"/>
  <c r="F18"/>
  <c r="E18"/>
  <c r="G18" s="1"/>
  <c r="H18" s="1"/>
  <c r="F3"/>
  <c r="E3"/>
  <c r="G3" s="1"/>
  <c r="F19"/>
  <c r="E19"/>
  <c r="G19" s="1"/>
  <c r="H19" s="1"/>
  <c r="F28"/>
  <c r="E28"/>
  <c r="G28" s="1"/>
  <c r="F12"/>
  <c r="E12"/>
  <c r="G12" s="1"/>
  <c r="H12" s="1"/>
  <c r="F4"/>
  <c r="E4"/>
  <c r="G4" s="1"/>
  <c r="F14"/>
  <c r="E14"/>
  <c r="G14" s="1"/>
  <c r="H14" s="1"/>
  <c r="F31"/>
  <c r="E31"/>
  <c r="G31" s="1"/>
  <c r="F15"/>
  <c r="E15"/>
  <c r="G15" s="1"/>
  <c r="H15" s="1"/>
  <c r="F7"/>
  <c r="E7"/>
  <c r="G7" s="1"/>
  <c r="F24"/>
  <c r="E24"/>
  <c r="G24" s="1"/>
  <c r="H24" s="1"/>
  <c r="F8"/>
  <c r="E8"/>
  <c r="G8" s="1"/>
  <c r="F25"/>
  <c r="E25"/>
  <c r="G25" s="1"/>
  <c r="H25" s="1"/>
  <c r="F9"/>
  <c r="E9"/>
  <c r="G9" s="1"/>
  <c r="F26"/>
  <c r="E26"/>
  <c r="G26" s="1"/>
  <c r="H26" s="1"/>
  <c r="F10"/>
  <c r="E10"/>
  <c r="G10" s="1"/>
  <c r="F27"/>
  <c r="E27"/>
  <c r="G27" s="1"/>
  <c r="H27" s="1"/>
  <c r="F11"/>
  <c r="E11"/>
  <c r="G11" s="1"/>
  <c r="F20"/>
  <c r="E20"/>
  <c r="G20" s="1"/>
  <c r="H20" s="1"/>
  <c r="F29"/>
  <c r="E29"/>
  <c r="G29" s="1"/>
  <c r="F21"/>
  <c r="E21"/>
  <c r="G21" s="1"/>
  <c r="H21" s="1"/>
  <c r="F13"/>
  <c r="E13"/>
  <c r="G13" s="1"/>
  <c r="F5"/>
  <c r="E5"/>
  <c r="G5" s="1"/>
  <c r="H5" s="1"/>
  <c r="F30"/>
  <c r="E30"/>
  <c r="G30" s="1"/>
  <c r="H30" l="1"/>
  <c r="H29"/>
  <c r="H10"/>
  <c r="H8"/>
  <c r="H31"/>
  <c r="H28"/>
  <c r="H34"/>
  <c r="H32"/>
  <c r="H13"/>
  <c r="H11"/>
  <c r="H9"/>
  <c r="H7"/>
  <c r="H4"/>
  <c r="H3"/>
  <c r="H33"/>
  <c r="H6"/>
</calcChain>
</file>

<file path=xl/sharedStrings.xml><?xml version="1.0" encoding="utf-8"?>
<sst xmlns="http://schemas.openxmlformats.org/spreadsheetml/2006/main" count="37" uniqueCount="30">
  <si>
    <t>Reg</t>
  </si>
  <si>
    <t>Slice</t>
  </si>
  <si>
    <t>LUT</t>
  </si>
  <si>
    <t>MaxValue</t>
  </si>
  <si>
    <t>Combinational implementation</t>
  </si>
  <si>
    <t>INPUT_BITS</t>
  </si>
  <si>
    <t>OUTPUT_DIGITS</t>
  </si>
  <si>
    <t>OUTPUT_BITS</t>
  </si>
  <si>
    <t>Pierwsza cyfra</t>
  </si>
  <si>
    <t>Tekstowo</t>
  </si>
  <si>
    <t>Ile cyfr razem</t>
  </si>
  <si>
    <t>Bity piewszej cyfry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</si>
  <si>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</si>
  <si>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</si>
  <si>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</si>
  <si>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</si>
  <si>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</si>
  <si>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</si>
  <si>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</si>
  <si>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</si>
  <si>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</si>
  <si>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Sequential implementation</t>
  </si>
  <si>
    <t>Cycles</t>
  </si>
  <si>
    <t>Freq [MHz]</t>
  </si>
  <si>
    <t>Time [ns]</t>
  </si>
  <si>
    <t>Szybsze</t>
  </si>
  <si>
    <t>Mniej Reg</t>
  </si>
  <si>
    <t>Mniej Slice</t>
  </si>
  <si>
    <t>Mniej LUT</t>
  </si>
  <si>
    <t>Porównanie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</si>
</sst>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 częstotliwość</a:t>
            </a:r>
            <a:r>
              <a:rPr lang="pl-PL" baseline="0"/>
              <a:t> zegara [MHz]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/>
              <a:t>w zależności od liczby bitów wejścia</a:t>
            </a:r>
            <a:endParaRPr lang="pl-PL"/>
          </a:p>
        </c:rich>
      </c:tx>
      <c:layout/>
    </c:title>
    <c:plotArea>
      <c:layout>
        <c:manualLayout>
          <c:layoutTarget val="inner"/>
          <c:xMode val="edge"/>
          <c:yMode val="edge"/>
          <c:x val="7.1596128608923879E-2"/>
          <c:y val="0.13407567187497432"/>
          <c:w val="0.91408095472440942"/>
          <c:h val="0.74347066815397223"/>
        </c:manualLayout>
      </c:layout>
      <c:lineChart>
        <c:grouping val="standard"/>
        <c:ser>
          <c:idx val="0"/>
          <c:order val="0"/>
          <c:tx>
            <c:v>Combinational</c:v>
          </c:tx>
          <c:marker>
            <c:symbol val="none"/>
          </c:marker>
          <c:cat>
            <c:numRef>
              <c:f>Arkusz1!$A$3:$A$34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Arkusz1!$L$3:$L$34</c:f>
              <c:numCache>
                <c:formatCode>General</c:formatCode>
                <c:ptCount val="3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483</c:v>
                </c:pt>
                <c:pt idx="5">
                  <c:v>174</c:v>
                </c:pt>
                <c:pt idx="6">
                  <c:v>126</c:v>
                </c:pt>
                <c:pt idx="7">
                  <c:v>149</c:v>
                </c:pt>
                <c:pt idx="8">
                  <c:v>87</c:v>
                </c:pt>
                <c:pt idx="9">
                  <c:v>62</c:v>
                </c:pt>
                <c:pt idx="10">
                  <c:v>62</c:v>
                </c:pt>
                <c:pt idx="11">
                  <c:v>52</c:v>
                </c:pt>
                <c:pt idx="12">
                  <c:v>45</c:v>
                </c:pt>
                <c:pt idx="13">
                  <c:v>35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26</c:v>
                </c:pt>
                <c:pt idx="18">
                  <c:v>25</c:v>
                </c:pt>
                <c:pt idx="19">
                  <c:v>23</c:v>
                </c:pt>
                <c:pt idx="20">
                  <c:v>22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17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</c:ser>
        <c:ser>
          <c:idx val="1"/>
          <c:order val="1"/>
          <c:tx>
            <c:v>Sequential</c:v>
          </c:tx>
          <c:marker>
            <c:symbol val="none"/>
          </c:marker>
          <c:val>
            <c:numRef>
              <c:f>Arkusz1!$S$3:$S$34</c:f>
              <c:numCache>
                <c:formatCode>General</c:formatCode>
                <c:ptCount val="32"/>
                <c:pt idx="1">
                  <c:v>282</c:v>
                </c:pt>
                <c:pt idx="2">
                  <c:v>281</c:v>
                </c:pt>
                <c:pt idx="3">
                  <c:v>208</c:v>
                </c:pt>
                <c:pt idx="4">
                  <c:v>223</c:v>
                </c:pt>
                <c:pt idx="5">
                  <c:v>208</c:v>
                </c:pt>
                <c:pt idx="6">
                  <c:v>224</c:v>
                </c:pt>
                <c:pt idx="7">
                  <c:v>213</c:v>
                </c:pt>
                <c:pt idx="8">
                  <c:v>224</c:v>
                </c:pt>
                <c:pt idx="9">
                  <c:v>220</c:v>
                </c:pt>
                <c:pt idx="10">
                  <c:v>219</c:v>
                </c:pt>
                <c:pt idx="11">
                  <c:v>215</c:v>
                </c:pt>
                <c:pt idx="12">
                  <c:v>231</c:v>
                </c:pt>
                <c:pt idx="13">
                  <c:v>195</c:v>
                </c:pt>
                <c:pt idx="14">
                  <c:v>210</c:v>
                </c:pt>
                <c:pt idx="15">
                  <c:v>228</c:v>
                </c:pt>
                <c:pt idx="16">
                  <c:v>171</c:v>
                </c:pt>
                <c:pt idx="17">
                  <c:v>161</c:v>
                </c:pt>
                <c:pt idx="18">
                  <c:v>170</c:v>
                </c:pt>
                <c:pt idx="19">
                  <c:v>170</c:v>
                </c:pt>
                <c:pt idx="20">
                  <c:v>156</c:v>
                </c:pt>
                <c:pt idx="21">
                  <c:v>169</c:v>
                </c:pt>
                <c:pt idx="22">
                  <c:v>177</c:v>
                </c:pt>
                <c:pt idx="23">
                  <c:v>172</c:v>
                </c:pt>
                <c:pt idx="24">
                  <c:v>167</c:v>
                </c:pt>
                <c:pt idx="25">
                  <c:v>166</c:v>
                </c:pt>
                <c:pt idx="26">
                  <c:v>167</c:v>
                </c:pt>
                <c:pt idx="27">
                  <c:v>187</c:v>
                </c:pt>
                <c:pt idx="28">
                  <c:v>159</c:v>
                </c:pt>
                <c:pt idx="29">
                  <c:v>178</c:v>
                </c:pt>
                <c:pt idx="30">
                  <c:v>161</c:v>
                </c:pt>
                <c:pt idx="31">
                  <c:v>159</c:v>
                </c:pt>
              </c:numCache>
            </c:numRef>
          </c:val>
        </c:ser>
        <c:marker val="1"/>
        <c:axId val="51692672"/>
        <c:axId val="51694208"/>
      </c:lineChart>
      <c:catAx>
        <c:axId val="51692672"/>
        <c:scaling>
          <c:orientation val="minMax"/>
        </c:scaling>
        <c:axPos val="b"/>
        <c:majorGridlines/>
        <c:numFmt formatCode="General" sourceLinked="1"/>
        <c:tickLblPos val="nextTo"/>
        <c:crossAx val="51694208"/>
        <c:crosses val="autoZero"/>
        <c:auto val="1"/>
        <c:lblAlgn val="ctr"/>
        <c:lblOffset val="100"/>
      </c:catAx>
      <c:valAx>
        <c:axId val="51694208"/>
        <c:scaling>
          <c:orientation val="minMax"/>
        </c:scaling>
        <c:axPos val="l"/>
        <c:majorGridlines/>
        <c:numFmt formatCode="General" sourceLinked="1"/>
        <c:tickLblPos val="nextTo"/>
        <c:crossAx val="51692672"/>
        <c:crosses val="autoZero"/>
        <c:crossBetween val="between"/>
      </c:valAx>
    </c:plotArea>
    <c:legend>
      <c:legendPos val="b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Zapotrzebowanie na elementy SLICE</a:t>
            </a:r>
          </a:p>
          <a:p>
            <a:pPr>
              <a:defRPr/>
            </a:pPr>
            <a:r>
              <a:rPr lang="pl-PL"/>
              <a:t>w zależności od liczby bitów wejścia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Combinational</c:v>
          </c:tx>
          <c:marker>
            <c:symbol val="none"/>
          </c:marker>
          <c:cat>
            <c:numRef>
              <c:f>Arkusz1!$A$3:$A$34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Arkusz1!$J$3:$J$34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21</c:v>
                </c:pt>
                <c:pt idx="9">
                  <c:v>35</c:v>
                </c:pt>
                <c:pt idx="10">
                  <c:v>38</c:v>
                </c:pt>
                <c:pt idx="11">
                  <c:v>44</c:v>
                </c:pt>
                <c:pt idx="12">
                  <c:v>61</c:v>
                </c:pt>
                <c:pt idx="13">
                  <c:v>80</c:v>
                </c:pt>
                <c:pt idx="14">
                  <c:v>94</c:v>
                </c:pt>
                <c:pt idx="15">
                  <c:v>106</c:v>
                </c:pt>
                <c:pt idx="16">
                  <c:v>108</c:v>
                </c:pt>
                <c:pt idx="17">
                  <c:v>143</c:v>
                </c:pt>
                <c:pt idx="18">
                  <c:v>159</c:v>
                </c:pt>
                <c:pt idx="19">
                  <c:v>165</c:v>
                </c:pt>
                <c:pt idx="20">
                  <c:v>175</c:v>
                </c:pt>
                <c:pt idx="21">
                  <c:v>207</c:v>
                </c:pt>
                <c:pt idx="22">
                  <c:v>208</c:v>
                </c:pt>
                <c:pt idx="23">
                  <c:v>214</c:v>
                </c:pt>
                <c:pt idx="24">
                  <c:v>246</c:v>
                </c:pt>
                <c:pt idx="25">
                  <c:v>270</c:v>
                </c:pt>
                <c:pt idx="26">
                  <c:v>289</c:v>
                </c:pt>
                <c:pt idx="27">
                  <c:v>315</c:v>
                </c:pt>
                <c:pt idx="28">
                  <c:v>321</c:v>
                </c:pt>
                <c:pt idx="29">
                  <c:v>371</c:v>
                </c:pt>
                <c:pt idx="30">
                  <c:v>395</c:v>
                </c:pt>
                <c:pt idx="31">
                  <c:v>373</c:v>
                </c:pt>
              </c:numCache>
            </c:numRef>
          </c:val>
        </c:ser>
        <c:ser>
          <c:idx val="1"/>
          <c:order val="1"/>
          <c:tx>
            <c:v>Sequential</c:v>
          </c:tx>
          <c:marker>
            <c:symbol val="none"/>
          </c:marker>
          <c:val>
            <c:numRef>
              <c:f>Arkusz1!$Q$3:$Q$34</c:f>
              <c:numCache>
                <c:formatCode>General</c:formatCode>
                <c:ptCount val="32"/>
                <c:pt idx="1">
                  <c:v>12</c:v>
                </c:pt>
                <c:pt idx="2">
                  <c:v>14</c:v>
                </c:pt>
                <c:pt idx="3">
                  <c:v>21</c:v>
                </c:pt>
                <c:pt idx="4">
                  <c:v>22</c:v>
                </c:pt>
                <c:pt idx="5">
                  <c:v>25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42</c:v>
                </c:pt>
                <c:pt idx="13">
                  <c:v>51</c:v>
                </c:pt>
                <c:pt idx="14">
                  <c:v>51</c:v>
                </c:pt>
                <c:pt idx="15">
                  <c:v>52</c:v>
                </c:pt>
                <c:pt idx="16">
                  <c:v>59</c:v>
                </c:pt>
                <c:pt idx="17">
                  <c:v>62</c:v>
                </c:pt>
                <c:pt idx="18">
                  <c:v>62</c:v>
                </c:pt>
                <c:pt idx="19">
                  <c:v>69</c:v>
                </c:pt>
                <c:pt idx="20">
                  <c:v>70</c:v>
                </c:pt>
                <c:pt idx="21">
                  <c:v>73</c:v>
                </c:pt>
                <c:pt idx="22">
                  <c:v>72</c:v>
                </c:pt>
                <c:pt idx="23">
                  <c:v>80</c:v>
                </c:pt>
                <c:pt idx="24">
                  <c:v>79</c:v>
                </c:pt>
                <c:pt idx="25">
                  <c:v>81</c:v>
                </c:pt>
                <c:pt idx="26">
                  <c:v>88</c:v>
                </c:pt>
                <c:pt idx="27">
                  <c:v>89</c:v>
                </c:pt>
                <c:pt idx="28">
                  <c:v>89</c:v>
                </c:pt>
                <c:pt idx="29">
                  <c:v>98</c:v>
                </c:pt>
                <c:pt idx="30">
                  <c:v>97</c:v>
                </c:pt>
                <c:pt idx="31">
                  <c:v>99</c:v>
                </c:pt>
              </c:numCache>
            </c:numRef>
          </c:val>
        </c:ser>
        <c:marker val="1"/>
        <c:axId val="108710912"/>
        <c:axId val="114709248"/>
      </c:lineChart>
      <c:catAx>
        <c:axId val="108710912"/>
        <c:scaling>
          <c:orientation val="minMax"/>
        </c:scaling>
        <c:axPos val="b"/>
        <c:majorGridlines/>
        <c:numFmt formatCode="General" sourceLinked="1"/>
        <c:tickLblPos val="nextTo"/>
        <c:crossAx val="114709248"/>
        <c:crosses val="autoZero"/>
        <c:auto val="1"/>
        <c:lblAlgn val="ctr"/>
        <c:lblOffset val="100"/>
      </c:catAx>
      <c:valAx>
        <c:axId val="114709248"/>
        <c:scaling>
          <c:orientation val="minMax"/>
        </c:scaling>
        <c:axPos val="l"/>
        <c:majorGridlines/>
        <c:numFmt formatCode="General" sourceLinked="1"/>
        <c:tickLblPos val="nextTo"/>
        <c:crossAx val="108710912"/>
        <c:crosses val="autoZero"/>
        <c:crossBetween val="between"/>
      </c:valAx>
    </c:plotArea>
    <c:legend>
      <c:legendPos val="b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8707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8707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4"/>
  <sheetViews>
    <sheetView zoomScale="145" zoomScaleNormal="145" workbookViewId="0">
      <selection activeCell="W13" sqref="W13"/>
    </sheetView>
  </sheetViews>
  <sheetFormatPr defaultRowHeight="14.25"/>
  <cols>
    <col min="1" max="1" width="11.125" bestFit="1" customWidth="1"/>
    <col min="2" max="2" width="12.375" style="1" hidden="1" customWidth="1"/>
    <col min="3" max="3" width="15.375" bestFit="1" customWidth="1"/>
    <col min="4" max="7" width="15.375" hidden="1" customWidth="1"/>
    <col min="8" max="8" width="15.375" customWidth="1"/>
    <col min="9" max="9" width="5" customWidth="1"/>
    <col min="10" max="10" width="4.875" customWidth="1"/>
    <col min="11" max="11" width="4.25" customWidth="1"/>
    <col min="12" max="12" width="9.875" customWidth="1"/>
    <col min="13" max="13" width="6.5" customWidth="1"/>
    <col min="14" max="14" width="8.5" customWidth="1"/>
    <col min="15" max="18" width="9" customWidth="1"/>
  </cols>
  <sheetData>
    <row r="1" spans="1:25">
      <c r="H1" t="s">
        <v>4</v>
      </c>
      <c r="O1" t="s">
        <v>21</v>
      </c>
      <c r="V1" t="s">
        <v>29</v>
      </c>
    </row>
    <row r="2" spans="1:25">
      <c r="A2" t="s">
        <v>5</v>
      </c>
      <c r="B2" s="1" t="s">
        <v>3</v>
      </c>
      <c r="C2" t="s">
        <v>6</v>
      </c>
      <c r="D2" t="s">
        <v>9</v>
      </c>
      <c r="E2" t="s">
        <v>8</v>
      </c>
      <c r="F2" t="s">
        <v>10</v>
      </c>
      <c r="G2" t="s">
        <v>11</v>
      </c>
      <c r="H2" t="s">
        <v>7</v>
      </c>
      <c r="I2" t="s">
        <v>0</v>
      </c>
      <c r="J2" t="s">
        <v>1</v>
      </c>
      <c r="K2" t="s">
        <v>2</v>
      </c>
      <c r="L2" t="s">
        <v>23</v>
      </c>
      <c r="M2" t="s">
        <v>22</v>
      </c>
      <c r="N2" t="s">
        <v>24</v>
      </c>
      <c r="O2" t="s">
        <v>7</v>
      </c>
      <c r="P2" t="s">
        <v>0</v>
      </c>
      <c r="Q2" t="s">
        <v>1</v>
      </c>
      <c r="R2" t="s">
        <v>2</v>
      </c>
      <c r="S2" t="s">
        <v>23</v>
      </c>
      <c r="T2" t="s">
        <v>22</v>
      </c>
      <c r="U2" t="s">
        <v>24</v>
      </c>
      <c r="V2" t="s">
        <v>26</v>
      </c>
      <c r="W2" t="s">
        <v>27</v>
      </c>
      <c r="X2" t="s">
        <v>28</v>
      </c>
      <c r="Y2" t="s">
        <v>25</v>
      </c>
    </row>
    <row r="3" spans="1:25">
      <c r="A3">
        <v>1</v>
      </c>
      <c r="B3" s="1">
        <f>2^A3-1</f>
        <v>1</v>
      </c>
      <c r="C3">
        <v>1</v>
      </c>
      <c r="D3" t="str">
        <f>TEXT(B3,"0")</f>
        <v>1</v>
      </c>
      <c r="E3" t="str">
        <f>MID(D3,1,1)</f>
        <v>1</v>
      </c>
      <c r="F3">
        <f>LEN(D3)</f>
        <v>1</v>
      </c>
      <c r="G3">
        <f>VLOOKUP(E3,Arkusz2!$A$1:$B$9,2,0)</f>
        <v>1</v>
      </c>
      <c r="H3">
        <f>G3+(F3-1)*4</f>
        <v>1</v>
      </c>
      <c r="I3">
        <v>2</v>
      </c>
      <c r="J3">
        <v>1</v>
      </c>
      <c r="K3">
        <v>0</v>
      </c>
      <c r="L3">
        <v>500</v>
      </c>
      <c r="M3">
        <v>1</v>
      </c>
      <c r="N3" s="3">
        <f>1/L3*1000</f>
        <v>2</v>
      </c>
      <c r="O3">
        <f>C3*4</f>
        <v>4</v>
      </c>
      <c r="Y3" t="str">
        <f>IF(L3&gt;S3,"Comb","Seq")</f>
        <v>Comb</v>
      </c>
    </row>
    <row r="4" spans="1:25">
      <c r="A4">
        <v>2</v>
      </c>
      <c r="B4" s="1">
        <f t="shared" ref="B4:B34" si="0">2^A4-1</f>
        <v>3</v>
      </c>
      <c r="C4">
        <v>1</v>
      </c>
      <c r="D4" t="str">
        <f t="shared" ref="D4:D34" si="1">TEXT(B4,"0")</f>
        <v>3</v>
      </c>
      <c r="E4" t="str">
        <f t="shared" ref="E4:E34" si="2">MID(D4,1,1)</f>
        <v>3</v>
      </c>
      <c r="F4">
        <f t="shared" ref="F4:F34" si="3">LEN(D4)</f>
        <v>1</v>
      </c>
      <c r="G4">
        <f>VLOOKUP(E4,Arkusz2!$A$1:$B$9,2,0)</f>
        <v>2</v>
      </c>
      <c r="H4">
        <f t="shared" ref="H4:H34" si="4">G4+(F4-1)*4</f>
        <v>2</v>
      </c>
      <c r="I4">
        <v>4</v>
      </c>
      <c r="J4">
        <v>2</v>
      </c>
      <c r="K4">
        <v>0</v>
      </c>
      <c r="L4">
        <v>500</v>
      </c>
      <c r="M4">
        <v>1</v>
      </c>
      <c r="N4" s="3">
        <f t="shared" ref="N4:N34" si="5">1/L4*1000</f>
        <v>2</v>
      </c>
      <c r="O4">
        <f t="shared" ref="O4:O34" si="6">C4*4</f>
        <v>4</v>
      </c>
      <c r="P4">
        <v>20</v>
      </c>
      <c r="Q4">
        <v>12</v>
      </c>
      <c r="R4">
        <v>18</v>
      </c>
      <c r="S4">
        <v>282</v>
      </c>
      <c r="T4">
        <v>5</v>
      </c>
      <c r="U4" s="3">
        <f>T4/S4*1000</f>
        <v>17.730496453900709</v>
      </c>
      <c r="V4" t="str">
        <f>IF(I4&lt;P4,"Comb","Seq")</f>
        <v>Comb</v>
      </c>
      <c r="W4" t="str">
        <f>IF(J4&lt;Q4,"Comb","Seq")</f>
        <v>Comb</v>
      </c>
      <c r="X4" t="str">
        <f>IF(K4&lt;R4,"Comb","Seq")</f>
        <v>Comb</v>
      </c>
      <c r="Y4" t="str">
        <f t="shared" ref="Y4:Y34" si="7">IF(L4&gt;S4,"Comb","Seq")</f>
        <v>Comb</v>
      </c>
    </row>
    <row r="5" spans="1:25">
      <c r="A5">
        <v>3</v>
      </c>
      <c r="B5" s="1">
        <f t="shared" si="0"/>
        <v>7</v>
      </c>
      <c r="C5">
        <v>1</v>
      </c>
      <c r="D5" t="str">
        <f t="shared" si="1"/>
        <v>7</v>
      </c>
      <c r="E5" t="str">
        <f t="shared" si="2"/>
        <v>7</v>
      </c>
      <c r="F5">
        <f t="shared" si="3"/>
        <v>1</v>
      </c>
      <c r="G5">
        <f>VLOOKUP(E5,Arkusz2!$A$1:$B$9,2,0)</f>
        <v>3</v>
      </c>
      <c r="H5">
        <f t="shared" si="4"/>
        <v>3</v>
      </c>
      <c r="I5">
        <v>6</v>
      </c>
      <c r="J5">
        <v>3</v>
      </c>
      <c r="K5">
        <v>0</v>
      </c>
      <c r="L5">
        <v>500</v>
      </c>
      <c r="M5">
        <v>1</v>
      </c>
      <c r="N5" s="3">
        <f t="shared" si="5"/>
        <v>2</v>
      </c>
      <c r="O5">
        <f t="shared" si="6"/>
        <v>4</v>
      </c>
      <c r="P5">
        <v>32</v>
      </c>
      <c r="Q5">
        <v>14</v>
      </c>
      <c r="R5">
        <v>22</v>
      </c>
      <c r="S5">
        <v>281</v>
      </c>
      <c r="T5">
        <v>7</v>
      </c>
      <c r="U5" s="3">
        <f t="shared" ref="U5:U34" si="8">T5/S5*1000</f>
        <v>24.911032028469752</v>
      </c>
      <c r="V5" t="str">
        <f t="shared" ref="V5:V34" si="9">IF(I5&lt;P5,"Comb","Seq")</f>
        <v>Comb</v>
      </c>
      <c r="W5" t="str">
        <f t="shared" ref="W5:W34" si="10">IF(J5&lt;Q5,"Comb","Seq")</f>
        <v>Comb</v>
      </c>
      <c r="X5" t="str">
        <f t="shared" ref="X5:X34" si="11">IF(K5&lt;R5,"Comb","Seq")</f>
        <v>Comb</v>
      </c>
      <c r="Y5" t="str">
        <f t="shared" si="7"/>
        <v>Comb</v>
      </c>
    </row>
    <row r="6" spans="1:25">
      <c r="A6">
        <v>4</v>
      </c>
      <c r="B6" s="1">
        <f t="shared" si="0"/>
        <v>15</v>
      </c>
      <c r="C6">
        <v>2</v>
      </c>
      <c r="D6" t="str">
        <f t="shared" si="1"/>
        <v>15</v>
      </c>
      <c r="E6" t="str">
        <f t="shared" si="2"/>
        <v>1</v>
      </c>
      <c r="F6">
        <f t="shared" si="3"/>
        <v>2</v>
      </c>
      <c r="G6">
        <f>VLOOKUP(E6,Arkusz2!$A$1:$B$9,2,0)</f>
        <v>1</v>
      </c>
      <c r="H6">
        <f t="shared" si="4"/>
        <v>5</v>
      </c>
      <c r="I6">
        <v>9</v>
      </c>
      <c r="J6">
        <v>5</v>
      </c>
      <c r="K6">
        <v>4</v>
      </c>
      <c r="L6">
        <v>500</v>
      </c>
      <c r="M6">
        <v>1</v>
      </c>
      <c r="N6" s="3">
        <f t="shared" si="5"/>
        <v>2</v>
      </c>
      <c r="O6">
        <f t="shared" si="6"/>
        <v>8</v>
      </c>
      <c r="P6">
        <v>37</v>
      </c>
      <c r="Q6">
        <v>21</v>
      </c>
      <c r="R6">
        <v>32</v>
      </c>
      <c r="S6">
        <v>208</v>
      </c>
      <c r="T6">
        <v>9</v>
      </c>
      <c r="U6" s="3">
        <f t="shared" si="8"/>
        <v>43.269230769230766</v>
      </c>
      <c r="V6" t="str">
        <f t="shared" si="9"/>
        <v>Comb</v>
      </c>
      <c r="W6" t="str">
        <f t="shared" si="10"/>
        <v>Comb</v>
      </c>
      <c r="X6" t="str">
        <f t="shared" si="11"/>
        <v>Comb</v>
      </c>
      <c r="Y6" t="str">
        <f t="shared" si="7"/>
        <v>Comb</v>
      </c>
    </row>
    <row r="7" spans="1:25">
      <c r="A7">
        <v>5</v>
      </c>
      <c r="B7" s="1">
        <f t="shared" si="0"/>
        <v>31</v>
      </c>
      <c r="C7">
        <v>2</v>
      </c>
      <c r="D7" t="str">
        <f t="shared" si="1"/>
        <v>31</v>
      </c>
      <c r="E7" t="str">
        <f t="shared" si="2"/>
        <v>3</v>
      </c>
      <c r="F7">
        <f t="shared" si="3"/>
        <v>2</v>
      </c>
      <c r="G7">
        <f>VLOOKUP(E7,Arkusz2!$A$1:$B$9,2,0)</f>
        <v>2</v>
      </c>
      <c r="H7">
        <f t="shared" si="4"/>
        <v>6</v>
      </c>
      <c r="I7">
        <v>11</v>
      </c>
      <c r="J7">
        <v>6</v>
      </c>
      <c r="K7">
        <v>5</v>
      </c>
      <c r="L7">
        <v>483</v>
      </c>
      <c r="M7">
        <v>1</v>
      </c>
      <c r="N7" s="3">
        <f t="shared" si="5"/>
        <v>2.0703933747412009</v>
      </c>
      <c r="O7">
        <f t="shared" si="6"/>
        <v>8</v>
      </c>
      <c r="P7">
        <v>40</v>
      </c>
      <c r="Q7">
        <v>22</v>
      </c>
      <c r="R7">
        <v>34</v>
      </c>
      <c r="S7">
        <v>223</v>
      </c>
      <c r="T7">
        <v>11</v>
      </c>
      <c r="U7" s="3">
        <f t="shared" si="8"/>
        <v>49.327354260089685</v>
      </c>
      <c r="V7" t="str">
        <f t="shared" si="9"/>
        <v>Comb</v>
      </c>
      <c r="W7" t="str">
        <f t="shared" si="10"/>
        <v>Comb</v>
      </c>
      <c r="X7" t="str">
        <f t="shared" si="11"/>
        <v>Comb</v>
      </c>
      <c r="Y7" t="str">
        <f t="shared" si="7"/>
        <v>Comb</v>
      </c>
    </row>
    <row r="8" spans="1:25">
      <c r="A8">
        <v>6</v>
      </c>
      <c r="B8" s="1">
        <f t="shared" si="0"/>
        <v>63</v>
      </c>
      <c r="C8">
        <v>2</v>
      </c>
      <c r="D8" t="str">
        <f t="shared" si="1"/>
        <v>63</v>
      </c>
      <c r="E8" t="str">
        <f t="shared" si="2"/>
        <v>6</v>
      </c>
      <c r="F8">
        <f t="shared" si="3"/>
        <v>2</v>
      </c>
      <c r="G8">
        <f>VLOOKUP(E8,Arkusz2!$A$1:$B$9,2,0)</f>
        <v>3</v>
      </c>
      <c r="H8">
        <f t="shared" si="4"/>
        <v>7</v>
      </c>
      <c r="I8">
        <v>13</v>
      </c>
      <c r="J8">
        <v>8</v>
      </c>
      <c r="K8">
        <v>15</v>
      </c>
      <c r="L8">
        <v>174</v>
      </c>
      <c r="M8">
        <v>1</v>
      </c>
      <c r="N8" s="3">
        <f t="shared" si="5"/>
        <v>5.7471264367816088</v>
      </c>
      <c r="O8">
        <f t="shared" si="6"/>
        <v>8</v>
      </c>
      <c r="P8">
        <v>42</v>
      </c>
      <c r="Q8">
        <v>25</v>
      </c>
      <c r="R8">
        <v>35</v>
      </c>
      <c r="S8">
        <v>208</v>
      </c>
      <c r="T8">
        <v>13</v>
      </c>
      <c r="U8" s="3">
        <f t="shared" si="8"/>
        <v>62.5</v>
      </c>
      <c r="V8" t="str">
        <f t="shared" si="9"/>
        <v>Comb</v>
      </c>
      <c r="W8" t="str">
        <f t="shared" si="10"/>
        <v>Comb</v>
      </c>
      <c r="X8" t="str">
        <f t="shared" si="11"/>
        <v>Comb</v>
      </c>
      <c r="Y8" t="str">
        <f t="shared" si="7"/>
        <v>Seq</v>
      </c>
    </row>
    <row r="9" spans="1:25">
      <c r="A9">
        <v>7</v>
      </c>
      <c r="B9" s="1">
        <f t="shared" si="0"/>
        <v>127</v>
      </c>
      <c r="C9">
        <v>3</v>
      </c>
      <c r="D9" t="str">
        <f t="shared" si="1"/>
        <v>127</v>
      </c>
      <c r="E9" t="str">
        <f t="shared" si="2"/>
        <v>1</v>
      </c>
      <c r="F9">
        <f t="shared" si="3"/>
        <v>3</v>
      </c>
      <c r="G9">
        <f>VLOOKUP(E9,Arkusz2!$A$1:$B$9,2,0)</f>
        <v>1</v>
      </c>
      <c r="H9">
        <f t="shared" si="4"/>
        <v>9</v>
      </c>
      <c r="I9">
        <v>16</v>
      </c>
      <c r="J9">
        <v>12</v>
      </c>
      <c r="K9">
        <v>23</v>
      </c>
      <c r="L9">
        <v>126</v>
      </c>
      <c r="M9">
        <v>1</v>
      </c>
      <c r="N9" s="3">
        <f t="shared" si="5"/>
        <v>7.9365079365079358</v>
      </c>
      <c r="O9">
        <f t="shared" si="6"/>
        <v>12</v>
      </c>
      <c r="P9">
        <v>56</v>
      </c>
      <c r="Q9">
        <v>30</v>
      </c>
      <c r="R9">
        <v>43</v>
      </c>
      <c r="S9">
        <v>224</v>
      </c>
      <c r="T9">
        <v>15</v>
      </c>
      <c r="U9" s="3">
        <f t="shared" si="8"/>
        <v>66.964285714285708</v>
      </c>
      <c r="V9" t="str">
        <f t="shared" si="9"/>
        <v>Comb</v>
      </c>
      <c r="W9" t="str">
        <f t="shared" si="10"/>
        <v>Comb</v>
      </c>
      <c r="X9" t="str">
        <f t="shared" si="11"/>
        <v>Comb</v>
      </c>
      <c r="Y9" t="str">
        <f t="shared" si="7"/>
        <v>Seq</v>
      </c>
    </row>
    <row r="10" spans="1:25">
      <c r="A10">
        <v>8</v>
      </c>
      <c r="B10" s="1">
        <f t="shared" si="0"/>
        <v>255</v>
      </c>
      <c r="C10">
        <v>3</v>
      </c>
      <c r="D10" t="str">
        <f t="shared" si="1"/>
        <v>255</v>
      </c>
      <c r="E10" t="str">
        <f t="shared" si="2"/>
        <v>2</v>
      </c>
      <c r="F10">
        <f t="shared" si="3"/>
        <v>3</v>
      </c>
      <c r="G10">
        <f>VLOOKUP(E10,Arkusz2!$A$1:$B$9,2,0)</f>
        <v>2</v>
      </c>
      <c r="H10">
        <f t="shared" si="4"/>
        <v>10</v>
      </c>
      <c r="I10">
        <v>18</v>
      </c>
      <c r="J10">
        <v>13</v>
      </c>
      <c r="K10">
        <v>25</v>
      </c>
      <c r="L10">
        <v>149</v>
      </c>
      <c r="M10">
        <v>1</v>
      </c>
      <c r="N10" s="3">
        <f t="shared" si="5"/>
        <v>6.7114093959731544</v>
      </c>
      <c r="O10">
        <f t="shared" si="6"/>
        <v>12</v>
      </c>
      <c r="P10">
        <v>58</v>
      </c>
      <c r="Q10">
        <v>32</v>
      </c>
      <c r="R10">
        <v>44</v>
      </c>
      <c r="S10">
        <v>213</v>
      </c>
      <c r="T10">
        <v>17</v>
      </c>
      <c r="U10" s="3">
        <f t="shared" si="8"/>
        <v>79.812206572769952</v>
      </c>
      <c r="V10" t="str">
        <f t="shared" si="9"/>
        <v>Comb</v>
      </c>
      <c r="W10" t="str">
        <f t="shared" si="10"/>
        <v>Comb</v>
      </c>
      <c r="X10" t="str">
        <f t="shared" si="11"/>
        <v>Comb</v>
      </c>
      <c r="Y10" t="str">
        <f t="shared" si="7"/>
        <v>Seq</v>
      </c>
    </row>
    <row r="11" spans="1:25">
      <c r="A11">
        <v>9</v>
      </c>
      <c r="B11" s="1">
        <f t="shared" si="0"/>
        <v>511</v>
      </c>
      <c r="C11">
        <v>3</v>
      </c>
      <c r="D11" t="str">
        <f t="shared" si="1"/>
        <v>511</v>
      </c>
      <c r="E11" t="str">
        <f t="shared" si="2"/>
        <v>5</v>
      </c>
      <c r="F11">
        <f t="shared" si="3"/>
        <v>3</v>
      </c>
      <c r="G11">
        <f>VLOOKUP(E11,Arkusz2!$A$1:$B$9,2,0)</f>
        <v>3</v>
      </c>
      <c r="H11">
        <f t="shared" si="4"/>
        <v>11</v>
      </c>
      <c r="I11">
        <v>20</v>
      </c>
      <c r="J11">
        <v>21</v>
      </c>
      <c r="K11">
        <v>42</v>
      </c>
      <c r="L11">
        <v>87</v>
      </c>
      <c r="M11">
        <v>1</v>
      </c>
      <c r="N11" s="3">
        <f t="shared" si="5"/>
        <v>11.494252873563218</v>
      </c>
      <c r="O11">
        <f t="shared" si="6"/>
        <v>12</v>
      </c>
      <c r="P11">
        <v>61</v>
      </c>
      <c r="Q11">
        <v>33</v>
      </c>
      <c r="R11">
        <v>46</v>
      </c>
      <c r="S11">
        <v>224</v>
      </c>
      <c r="T11">
        <v>19</v>
      </c>
      <c r="U11" s="3">
        <f t="shared" si="8"/>
        <v>84.821428571428569</v>
      </c>
      <c r="V11" t="str">
        <f t="shared" si="9"/>
        <v>Comb</v>
      </c>
      <c r="W11" t="str">
        <f t="shared" si="10"/>
        <v>Comb</v>
      </c>
      <c r="X11" t="str">
        <f t="shared" si="11"/>
        <v>Comb</v>
      </c>
      <c r="Y11" t="str">
        <f t="shared" si="7"/>
        <v>Seq</v>
      </c>
    </row>
    <row r="12" spans="1:25">
      <c r="A12">
        <v>10</v>
      </c>
      <c r="B12" s="1">
        <f t="shared" si="0"/>
        <v>1023</v>
      </c>
      <c r="C12">
        <v>4</v>
      </c>
      <c r="D12" t="str">
        <f t="shared" si="1"/>
        <v>1023</v>
      </c>
      <c r="E12" t="str">
        <f t="shared" si="2"/>
        <v>1</v>
      </c>
      <c r="F12">
        <f t="shared" si="3"/>
        <v>4</v>
      </c>
      <c r="G12">
        <f>VLOOKUP(E12,Arkusz2!$A$1:$B$9,2,0)</f>
        <v>1</v>
      </c>
      <c r="H12">
        <f t="shared" si="4"/>
        <v>13</v>
      </c>
      <c r="I12">
        <v>23</v>
      </c>
      <c r="J12">
        <v>35</v>
      </c>
      <c r="K12">
        <v>70</v>
      </c>
      <c r="L12">
        <v>62</v>
      </c>
      <c r="M12">
        <v>1</v>
      </c>
      <c r="N12" s="3">
        <f t="shared" si="5"/>
        <v>16.129032258064516</v>
      </c>
      <c r="O12">
        <f t="shared" si="6"/>
        <v>16</v>
      </c>
      <c r="P12">
        <v>75</v>
      </c>
      <c r="Q12">
        <v>41</v>
      </c>
      <c r="R12">
        <v>54</v>
      </c>
      <c r="S12">
        <v>220</v>
      </c>
      <c r="T12">
        <v>21</v>
      </c>
      <c r="U12" s="3">
        <f t="shared" si="8"/>
        <v>95.454545454545453</v>
      </c>
      <c r="V12" t="str">
        <f t="shared" si="9"/>
        <v>Comb</v>
      </c>
      <c r="W12" t="str">
        <f t="shared" si="10"/>
        <v>Comb</v>
      </c>
      <c r="X12" t="str">
        <f t="shared" si="11"/>
        <v>Seq</v>
      </c>
      <c r="Y12" t="str">
        <f t="shared" si="7"/>
        <v>Seq</v>
      </c>
    </row>
    <row r="13" spans="1:25">
      <c r="A13">
        <v>11</v>
      </c>
      <c r="B13" s="1">
        <f t="shared" si="0"/>
        <v>2047</v>
      </c>
      <c r="C13">
        <v>4</v>
      </c>
      <c r="D13" t="str">
        <f t="shared" si="1"/>
        <v>2047</v>
      </c>
      <c r="E13" t="str">
        <f t="shared" si="2"/>
        <v>2</v>
      </c>
      <c r="F13">
        <f t="shared" si="3"/>
        <v>4</v>
      </c>
      <c r="G13">
        <f>VLOOKUP(E13,Arkusz2!$A$1:$B$9,2,0)</f>
        <v>2</v>
      </c>
      <c r="H13">
        <f t="shared" si="4"/>
        <v>14</v>
      </c>
      <c r="I13">
        <v>25</v>
      </c>
      <c r="J13">
        <v>38</v>
      </c>
      <c r="K13">
        <v>75</v>
      </c>
      <c r="L13">
        <v>62</v>
      </c>
      <c r="M13">
        <v>1</v>
      </c>
      <c r="N13" s="3">
        <f t="shared" si="5"/>
        <v>16.129032258064516</v>
      </c>
      <c r="O13">
        <f t="shared" si="6"/>
        <v>16</v>
      </c>
      <c r="P13">
        <v>77</v>
      </c>
      <c r="Q13">
        <v>42</v>
      </c>
      <c r="R13">
        <v>55</v>
      </c>
      <c r="S13">
        <v>219</v>
      </c>
      <c r="T13">
        <v>23</v>
      </c>
      <c r="U13" s="3">
        <f t="shared" si="8"/>
        <v>105.02283105022831</v>
      </c>
      <c r="V13" t="str">
        <f t="shared" si="9"/>
        <v>Comb</v>
      </c>
      <c r="W13" t="str">
        <f t="shared" si="10"/>
        <v>Comb</v>
      </c>
      <c r="X13" t="str">
        <f t="shared" si="11"/>
        <v>Seq</v>
      </c>
      <c r="Y13" t="str">
        <f t="shared" si="7"/>
        <v>Seq</v>
      </c>
    </row>
    <row r="14" spans="1:25">
      <c r="A14">
        <v>12</v>
      </c>
      <c r="B14" s="1">
        <f t="shared" si="0"/>
        <v>4095</v>
      </c>
      <c r="C14">
        <v>4</v>
      </c>
      <c r="D14" t="str">
        <f t="shared" si="1"/>
        <v>4095</v>
      </c>
      <c r="E14" t="str">
        <f t="shared" si="2"/>
        <v>4</v>
      </c>
      <c r="F14">
        <f t="shared" si="3"/>
        <v>4</v>
      </c>
      <c r="G14">
        <f>VLOOKUP(E14,Arkusz2!$A$1:$B$9,2,0)</f>
        <v>3</v>
      </c>
      <c r="H14">
        <f t="shared" si="4"/>
        <v>15</v>
      </c>
      <c r="I14">
        <v>27</v>
      </c>
      <c r="J14">
        <v>44</v>
      </c>
      <c r="K14">
        <v>88</v>
      </c>
      <c r="L14">
        <v>52</v>
      </c>
      <c r="M14">
        <v>1</v>
      </c>
      <c r="N14" s="3">
        <f t="shared" si="5"/>
        <v>19.230769230769234</v>
      </c>
      <c r="O14">
        <f t="shared" si="6"/>
        <v>16</v>
      </c>
      <c r="P14">
        <v>79</v>
      </c>
      <c r="Q14">
        <v>43</v>
      </c>
      <c r="R14">
        <v>56</v>
      </c>
      <c r="S14">
        <v>215</v>
      </c>
      <c r="T14">
        <v>25</v>
      </c>
      <c r="U14" s="3">
        <f t="shared" si="8"/>
        <v>116.27906976744185</v>
      </c>
      <c r="V14" t="str">
        <f t="shared" si="9"/>
        <v>Comb</v>
      </c>
      <c r="W14" t="str">
        <f t="shared" si="10"/>
        <v>Seq</v>
      </c>
      <c r="X14" t="str">
        <f t="shared" si="11"/>
        <v>Seq</v>
      </c>
      <c r="Y14" t="str">
        <f t="shared" si="7"/>
        <v>Seq</v>
      </c>
    </row>
    <row r="15" spans="1:25">
      <c r="A15">
        <v>13</v>
      </c>
      <c r="B15" s="1">
        <f t="shared" si="0"/>
        <v>8191</v>
      </c>
      <c r="C15">
        <v>4</v>
      </c>
      <c r="D15" t="str">
        <f t="shared" si="1"/>
        <v>8191</v>
      </c>
      <c r="E15" t="str">
        <f t="shared" si="2"/>
        <v>8</v>
      </c>
      <c r="F15">
        <f t="shared" si="3"/>
        <v>4</v>
      </c>
      <c r="G15">
        <f>VLOOKUP(E15,Arkusz2!$A$1:$B$9,2,0)</f>
        <v>4</v>
      </c>
      <c r="H15">
        <f t="shared" si="4"/>
        <v>16</v>
      </c>
      <c r="I15">
        <v>30</v>
      </c>
      <c r="J15">
        <v>61</v>
      </c>
      <c r="K15">
        <v>121</v>
      </c>
      <c r="L15">
        <v>45</v>
      </c>
      <c r="M15">
        <v>1</v>
      </c>
      <c r="N15" s="3">
        <f t="shared" si="5"/>
        <v>22.222222222222221</v>
      </c>
      <c r="O15">
        <f t="shared" si="6"/>
        <v>16</v>
      </c>
      <c r="P15">
        <v>81</v>
      </c>
      <c r="Q15">
        <v>42</v>
      </c>
      <c r="R15">
        <v>58</v>
      </c>
      <c r="S15">
        <v>231</v>
      </c>
      <c r="T15">
        <v>27</v>
      </c>
      <c r="U15" s="3">
        <f t="shared" si="8"/>
        <v>116.88311688311688</v>
      </c>
      <c r="V15" t="str">
        <f t="shared" si="9"/>
        <v>Comb</v>
      </c>
      <c r="W15" t="str">
        <f t="shared" si="10"/>
        <v>Seq</v>
      </c>
      <c r="X15" t="str">
        <f t="shared" si="11"/>
        <v>Seq</v>
      </c>
      <c r="Y15" t="str">
        <f t="shared" si="7"/>
        <v>Seq</v>
      </c>
    </row>
    <row r="16" spans="1:25">
      <c r="A16">
        <v>14</v>
      </c>
      <c r="B16" s="1">
        <f t="shared" si="0"/>
        <v>16383</v>
      </c>
      <c r="C16">
        <v>5</v>
      </c>
      <c r="D16" t="str">
        <f t="shared" si="1"/>
        <v>16383</v>
      </c>
      <c r="E16" t="str">
        <f t="shared" si="2"/>
        <v>1</v>
      </c>
      <c r="F16">
        <f t="shared" si="3"/>
        <v>5</v>
      </c>
      <c r="G16">
        <f>VLOOKUP(E16,Arkusz2!$A$1:$B$9,2,0)</f>
        <v>1</v>
      </c>
      <c r="H16">
        <f t="shared" si="4"/>
        <v>17</v>
      </c>
      <c r="I16">
        <v>31</v>
      </c>
      <c r="J16">
        <v>80</v>
      </c>
      <c r="K16">
        <v>160</v>
      </c>
      <c r="L16">
        <v>35</v>
      </c>
      <c r="M16">
        <v>1</v>
      </c>
      <c r="N16" s="3">
        <f t="shared" si="5"/>
        <v>28.571428571428569</v>
      </c>
      <c r="O16">
        <f t="shared" si="6"/>
        <v>20</v>
      </c>
      <c r="P16">
        <v>95</v>
      </c>
      <c r="Q16">
        <v>51</v>
      </c>
      <c r="R16">
        <v>66</v>
      </c>
      <c r="S16">
        <v>195</v>
      </c>
      <c r="T16">
        <v>29</v>
      </c>
      <c r="U16" s="3">
        <f t="shared" si="8"/>
        <v>148.71794871794873</v>
      </c>
      <c r="V16" t="str">
        <f t="shared" si="9"/>
        <v>Comb</v>
      </c>
      <c r="W16" t="str">
        <f t="shared" si="10"/>
        <v>Seq</v>
      </c>
      <c r="X16" t="str">
        <f t="shared" si="11"/>
        <v>Seq</v>
      </c>
      <c r="Y16" t="str">
        <f t="shared" si="7"/>
        <v>Seq</v>
      </c>
    </row>
    <row r="17" spans="1:25">
      <c r="A17">
        <v>15</v>
      </c>
      <c r="B17" s="1">
        <f t="shared" si="0"/>
        <v>32767</v>
      </c>
      <c r="C17">
        <v>5</v>
      </c>
      <c r="D17" t="str">
        <f t="shared" si="1"/>
        <v>32767</v>
      </c>
      <c r="E17" t="str">
        <f t="shared" si="2"/>
        <v>3</v>
      </c>
      <c r="F17">
        <f t="shared" si="3"/>
        <v>5</v>
      </c>
      <c r="G17">
        <f>VLOOKUP(E17,Arkusz2!$A$1:$B$9,2,0)</f>
        <v>2</v>
      </c>
      <c r="H17">
        <f t="shared" si="4"/>
        <v>18</v>
      </c>
      <c r="I17">
        <v>33</v>
      </c>
      <c r="J17">
        <v>94</v>
      </c>
      <c r="K17">
        <v>188</v>
      </c>
      <c r="L17">
        <v>32</v>
      </c>
      <c r="M17">
        <v>1</v>
      </c>
      <c r="N17" s="3">
        <f t="shared" si="5"/>
        <v>31.25</v>
      </c>
      <c r="O17">
        <f t="shared" si="6"/>
        <v>20</v>
      </c>
      <c r="P17">
        <v>97</v>
      </c>
      <c r="Q17">
        <v>51</v>
      </c>
      <c r="R17">
        <v>67</v>
      </c>
      <c r="S17">
        <v>210</v>
      </c>
      <c r="T17">
        <v>31</v>
      </c>
      <c r="U17" s="3">
        <f t="shared" si="8"/>
        <v>147.61904761904762</v>
      </c>
      <c r="V17" t="str">
        <f t="shared" si="9"/>
        <v>Comb</v>
      </c>
      <c r="W17" t="str">
        <f t="shared" si="10"/>
        <v>Seq</v>
      </c>
      <c r="X17" t="str">
        <f t="shared" si="11"/>
        <v>Seq</v>
      </c>
      <c r="Y17" t="str">
        <f t="shared" si="7"/>
        <v>Seq</v>
      </c>
    </row>
    <row r="18" spans="1:25">
      <c r="A18">
        <v>16</v>
      </c>
      <c r="B18" s="1">
        <f t="shared" si="0"/>
        <v>65535</v>
      </c>
      <c r="C18">
        <v>5</v>
      </c>
      <c r="D18" t="str">
        <f t="shared" si="1"/>
        <v>65535</v>
      </c>
      <c r="E18" t="str">
        <f t="shared" si="2"/>
        <v>6</v>
      </c>
      <c r="F18">
        <f t="shared" si="3"/>
        <v>5</v>
      </c>
      <c r="G18">
        <f>VLOOKUP(E18,Arkusz2!$A$1:$B$9,2,0)</f>
        <v>3</v>
      </c>
      <c r="H18">
        <f t="shared" si="4"/>
        <v>19</v>
      </c>
      <c r="I18">
        <v>35</v>
      </c>
      <c r="J18">
        <v>106</v>
      </c>
      <c r="K18">
        <v>212</v>
      </c>
      <c r="L18">
        <v>31</v>
      </c>
      <c r="M18">
        <v>1</v>
      </c>
      <c r="N18" s="3">
        <f t="shared" si="5"/>
        <v>32.258064516129032</v>
      </c>
      <c r="O18">
        <f t="shared" si="6"/>
        <v>20</v>
      </c>
      <c r="P18">
        <v>99</v>
      </c>
      <c r="Q18">
        <v>52</v>
      </c>
      <c r="R18">
        <v>67</v>
      </c>
      <c r="S18">
        <v>228</v>
      </c>
      <c r="T18">
        <v>33</v>
      </c>
      <c r="U18" s="3">
        <f t="shared" si="8"/>
        <v>144.73684210526315</v>
      </c>
      <c r="V18" t="str">
        <f t="shared" si="9"/>
        <v>Comb</v>
      </c>
      <c r="W18" t="str">
        <f t="shared" si="10"/>
        <v>Seq</v>
      </c>
      <c r="X18" t="str">
        <f t="shared" si="11"/>
        <v>Seq</v>
      </c>
      <c r="Y18" t="str">
        <f t="shared" si="7"/>
        <v>Seq</v>
      </c>
    </row>
    <row r="19" spans="1:25">
      <c r="A19">
        <v>17</v>
      </c>
      <c r="B19" s="1">
        <f t="shared" si="0"/>
        <v>131071</v>
      </c>
      <c r="C19">
        <v>6</v>
      </c>
      <c r="D19" t="str">
        <f t="shared" si="1"/>
        <v>131071</v>
      </c>
      <c r="E19" t="str">
        <f t="shared" si="2"/>
        <v>1</v>
      </c>
      <c r="F19">
        <f t="shared" si="3"/>
        <v>6</v>
      </c>
      <c r="G19">
        <f>VLOOKUP(E19,Arkusz2!$A$1:$B$9,2,0)</f>
        <v>1</v>
      </c>
      <c r="H19">
        <f t="shared" si="4"/>
        <v>21</v>
      </c>
      <c r="I19">
        <v>38</v>
      </c>
      <c r="J19">
        <v>108</v>
      </c>
      <c r="K19">
        <v>215</v>
      </c>
      <c r="L19">
        <v>30</v>
      </c>
      <c r="M19">
        <v>1</v>
      </c>
      <c r="N19" s="3">
        <f t="shared" si="5"/>
        <v>33.333333333333336</v>
      </c>
      <c r="O19">
        <f t="shared" si="6"/>
        <v>24</v>
      </c>
      <c r="P19">
        <v>114</v>
      </c>
      <c r="Q19">
        <v>59</v>
      </c>
      <c r="R19">
        <v>78</v>
      </c>
      <c r="S19">
        <v>171</v>
      </c>
      <c r="T19">
        <v>35</v>
      </c>
      <c r="U19" s="3">
        <f t="shared" si="8"/>
        <v>204.67836257309941</v>
      </c>
      <c r="V19" t="str">
        <f t="shared" si="9"/>
        <v>Comb</v>
      </c>
      <c r="W19" t="str">
        <f t="shared" si="10"/>
        <v>Seq</v>
      </c>
      <c r="X19" t="str">
        <f t="shared" si="11"/>
        <v>Seq</v>
      </c>
      <c r="Y19" t="str">
        <f t="shared" si="7"/>
        <v>Seq</v>
      </c>
    </row>
    <row r="20" spans="1:25">
      <c r="A20">
        <v>18</v>
      </c>
      <c r="B20" s="1">
        <f t="shared" si="0"/>
        <v>262143</v>
      </c>
      <c r="C20">
        <v>6</v>
      </c>
      <c r="D20" t="str">
        <f t="shared" si="1"/>
        <v>262143</v>
      </c>
      <c r="E20" t="str">
        <f t="shared" si="2"/>
        <v>2</v>
      </c>
      <c r="F20">
        <f t="shared" si="3"/>
        <v>6</v>
      </c>
      <c r="G20">
        <f>VLOOKUP(E20,Arkusz2!$A$1:$B$9,2,0)</f>
        <v>2</v>
      </c>
      <c r="H20">
        <f t="shared" si="4"/>
        <v>22</v>
      </c>
      <c r="I20">
        <v>40</v>
      </c>
      <c r="J20">
        <v>143</v>
      </c>
      <c r="K20">
        <v>285</v>
      </c>
      <c r="L20">
        <v>26</v>
      </c>
      <c r="M20">
        <v>1</v>
      </c>
      <c r="N20" s="3">
        <f t="shared" si="5"/>
        <v>38.461538461538467</v>
      </c>
      <c r="O20">
        <f t="shared" si="6"/>
        <v>24</v>
      </c>
      <c r="P20">
        <v>116</v>
      </c>
      <c r="Q20">
        <v>62</v>
      </c>
      <c r="R20">
        <v>79</v>
      </c>
      <c r="S20">
        <v>161</v>
      </c>
      <c r="T20">
        <v>37</v>
      </c>
      <c r="U20" s="3">
        <f t="shared" si="8"/>
        <v>229.81366459627327</v>
      </c>
      <c r="V20" t="str">
        <f t="shared" si="9"/>
        <v>Comb</v>
      </c>
      <c r="W20" t="str">
        <f t="shared" si="10"/>
        <v>Seq</v>
      </c>
      <c r="X20" t="str">
        <f t="shared" si="11"/>
        <v>Seq</v>
      </c>
      <c r="Y20" t="str">
        <f t="shared" si="7"/>
        <v>Seq</v>
      </c>
    </row>
    <row r="21" spans="1:25">
      <c r="A21">
        <v>19</v>
      </c>
      <c r="B21" s="1">
        <f t="shared" si="0"/>
        <v>524287</v>
      </c>
      <c r="C21">
        <v>6</v>
      </c>
      <c r="D21" t="str">
        <f t="shared" si="1"/>
        <v>524287</v>
      </c>
      <c r="E21" t="str">
        <f t="shared" si="2"/>
        <v>5</v>
      </c>
      <c r="F21">
        <f t="shared" si="3"/>
        <v>6</v>
      </c>
      <c r="G21">
        <f>VLOOKUP(E21,Arkusz2!$A$1:$B$9,2,0)</f>
        <v>3</v>
      </c>
      <c r="H21">
        <f t="shared" si="4"/>
        <v>23</v>
      </c>
      <c r="I21">
        <v>42</v>
      </c>
      <c r="J21">
        <v>159</v>
      </c>
      <c r="K21">
        <v>316</v>
      </c>
      <c r="L21">
        <v>25</v>
      </c>
      <c r="M21">
        <v>1</v>
      </c>
      <c r="N21" s="3">
        <f t="shared" si="5"/>
        <v>40</v>
      </c>
      <c r="O21">
        <f t="shared" si="6"/>
        <v>24</v>
      </c>
      <c r="P21">
        <v>118</v>
      </c>
      <c r="Q21">
        <v>62</v>
      </c>
      <c r="R21">
        <v>80</v>
      </c>
      <c r="S21">
        <v>170</v>
      </c>
      <c r="T21">
        <v>39</v>
      </c>
      <c r="U21" s="3">
        <f t="shared" si="8"/>
        <v>229.41176470588235</v>
      </c>
      <c r="V21" t="str">
        <f t="shared" si="9"/>
        <v>Comb</v>
      </c>
      <c r="W21" t="str">
        <f t="shared" si="10"/>
        <v>Seq</v>
      </c>
      <c r="X21" t="str">
        <f t="shared" si="11"/>
        <v>Seq</v>
      </c>
      <c r="Y21" t="str">
        <f t="shared" si="7"/>
        <v>Seq</v>
      </c>
    </row>
    <row r="22" spans="1:25">
      <c r="A22">
        <v>20</v>
      </c>
      <c r="B22" s="1">
        <f t="shared" si="0"/>
        <v>1048575</v>
      </c>
      <c r="C22">
        <v>7</v>
      </c>
      <c r="D22" t="str">
        <f t="shared" si="1"/>
        <v>1048575</v>
      </c>
      <c r="E22" t="str">
        <f t="shared" si="2"/>
        <v>1</v>
      </c>
      <c r="F22">
        <f t="shared" si="3"/>
        <v>7</v>
      </c>
      <c r="G22">
        <f>VLOOKUP(E22,Arkusz2!$A$1:$B$9,2,0)</f>
        <v>1</v>
      </c>
      <c r="H22">
        <f t="shared" si="4"/>
        <v>25</v>
      </c>
      <c r="I22">
        <v>45</v>
      </c>
      <c r="J22">
        <v>165</v>
      </c>
      <c r="K22">
        <v>329</v>
      </c>
      <c r="L22">
        <v>23</v>
      </c>
      <c r="M22">
        <v>1</v>
      </c>
      <c r="N22" s="3">
        <f t="shared" si="5"/>
        <v>43.478260869565219</v>
      </c>
      <c r="O22">
        <f t="shared" si="6"/>
        <v>28</v>
      </c>
      <c r="P22">
        <v>132</v>
      </c>
      <c r="Q22">
        <v>69</v>
      </c>
      <c r="R22">
        <v>88</v>
      </c>
      <c r="S22">
        <v>170</v>
      </c>
      <c r="T22">
        <v>41</v>
      </c>
      <c r="U22" s="3">
        <f t="shared" si="8"/>
        <v>241.1764705882353</v>
      </c>
      <c r="V22" t="str">
        <f t="shared" si="9"/>
        <v>Comb</v>
      </c>
      <c r="W22" t="str">
        <f t="shared" si="10"/>
        <v>Seq</v>
      </c>
      <c r="X22" t="str">
        <f t="shared" si="11"/>
        <v>Seq</v>
      </c>
      <c r="Y22" t="str">
        <f t="shared" si="7"/>
        <v>Seq</v>
      </c>
    </row>
    <row r="23" spans="1:25">
      <c r="A23">
        <v>21</v>
      </c>
      <c r="B23" s="1">
        <f t="shared" si="0"/>
        <v>2097151</v>
      </c>
      <c r="C23">
        <v>7</v>
      </c>
      <c r="D23" t="str">
        <f t="shared" si="1"/>
        <v>2097151</v>
      </c>
      <c r="E23" t="str">
        <f t="shared" si="2"/>
        <v>2</v>
      </c>
      <c r="F23">
        <f t="shared" si="3"/>
        <v>7</v>
      </c>
      <c r="G23">
        <f>VLOOKUP(E23,Arkusz2!$A$1:$B$9,2,0)</f>
        <v>2</v>
      </c>
      <c r="H23">
        <f t="shared" si="4"/>
        <v>26</v>
      </c>
      <c r="I23">
        <v>47</v>
      </c>
      <c r="J23">
        <v>175</v>
      </c>
      <c r="K23">
        <v>349</v>
      </c>
      <c r="L23">
        <v>22</v>
      </c>
      <c r="M23">
        <v>1</v>
      </c>
      <c r="N23" s="3">
        <f t="shared" si="5"/>
        <v>45.454545454545453</v>
      </c>
      <c r="O23">
        <f t="shared" si="6"/>
        <v>28</v>
      </c>
      <c r="P23">
        <v>134</v>
      </c>
      <c r="Q23">
        <v>70</v>
      </c>
      <c r="R23">
        <v>89</v>
      </c>
      <c r="S23">
        <v>156</v>
      </c>
      <c r="T23">
        <v>43</v>
      </c>
      <c r="U23" s="3">
        <f t="shared" si="8"/>
        <v>275.64102564102564</v>
      </c>
      <c r="V23" t="str">
        <f t="shared" si="9"/>
        <v>Comb</v>
      </c>
      <c r="W23" t="str">
        <f t="shared" si="10"/>
        <v>Seq</v>
      </c>
      <c r="X23" t="str">
        <f t="shared" si="11"/>
        <v>Seq</v>
      </c>
      <c r="Y23" t="str">
        <f t="shared" si="7"/>
        <v>Seq</v>
      </c>
    </row>
    <row r="24" spans="1:25">
      <c r="A24">
        <v>22</v>
      </c>
      <c r="B24" s="1">
        <f t="shared" si="0"/>
        <v>4194303</v>
      </c>
      <c r="C24">
        <v>7</v>
      </c>
      <c r="D24" t="str">
        <f t="shared" si="1"/>
        <v>4194303</v>
      </c>
      <c r="E24" t="str">
        <f t="shared" si="2"/>
        <v>4</v>
      </c>
      <c r="F24">
        <f t="shared" si="3"/>
        <v>7</v>
      </c>
      <c r="G24">
        <f>VLOOKUP(E24,Arkusz2!$A$1:$B$9,2,0)</f>
        <v>3</v>
      </c>
      <c r="H24">
        <f t="shared" si="4"/>
        <v>27</v>
      </c>
      <c r="I24">
        <v>49</v>
      </c>
      <c r="J24">
        <v>207</v>
      </c>
      <c r="K24">
        <v>414</v>
      </c>
      <c r="L24">
        <v>21</v>
      </c>
      <c r="M24">
        <v>1</v>
      </c>
      <c r="N24" s="3">
        <f t="shared" si="5"/>
        <v>47.619047619047613</v>
      </c>
      <c r="O24">
        <f t="shared" si="6"/>
        <v>28</v>
      </c>
      <c r="P24">
        <v>136</v>
      </c>
      <c r="Q24">
        <v>73</v>
      </c>
      <c r="R24">
        <v>90</v>
      </c>
      <c r="S24">
        <v>169</v>
      </c>
      <c r="T24">
        <v>45</v>
      </c>
      <c r="U24" s="3">
        <f t="shared" si="8"/>
        <v>266.27218934911247</v>
      </c>
      <c r="V24" t="str">
        <f t="shared" si="9"/>
        <v>Comb</v>
      </c>
      <c r="W24" t="str">
        <f t="shared" si="10"/>
        <v>Seq</v>
      </c>
      <c r="X24" t="str">
        <f t="shared" si="11"/>
        <v>Seq</v>
      </c>
      <c r="Y24" t="str">
        <f t="shared" si="7"/>
        <v>Seq</v>
      </c>
    </row>
    <row r="25" spans="1:25">
      <c r="A25">
        <v>23</v>
      </c>
      <c r="B25" s="1">
        <f t="shared" si="0"/>
        <v>8388607</v>
      </c>
      <c r="C25">
        <v>7</v>
      </c>
      <c r="D25" t="str">
        <f t="shared" si="1"/>
        <v>8388607</v>
      </c>
      <c r="E25" t="str">
        <f t="shared" si="2"/>
        <v>8</v>
      </c>
      <c r="F25">
        <f t="shared" si="3"/>
        <v>7</v>
      </c>
      <c r="G25">
        <f>VLOOKUP(E25,Arkusz2!$A$1:$B$9,2,0)</f>
        <v>4</v>
      </c>
      <c r="H25">
        <f t="shared" si="4"/>
        <v>28</v>
      </c>
      <c r="I25">
        <v>51</v>
      </c>
      <c r="J25">
        <v>208</v>
      </c>
      <c r="K25">
        <v>415</v>
      </c>
      <c r="L25">
        <v>20</v>
      </c>
      <c r="M25">
        <v>1</v>
      </c>
      <c r="N25" s="3">
        <f t="shared" si="5"/>
        <v>50</v>
      </c>
      <c r="O25">
        <f t="shared" si="6"/>
        <v>28</v>
      </c>
      <c r="P25">
        <v>138</v>
      </c>
      <c r="Q25">
        <v>72</v>
      </c>
      <c r="R25">
        <v>91</v>
      </c>
      <c r="S25">
        <v>177</v>
      </c>
      <c r="T25">
        <v>47</v>
      </c>
      <c r="U25" s="3">
        <f t="shared" si="8"/>
        <v>265.53672316384183</v>
      </c>
      <c r="V25" t="str">
        <f t="shared" si="9"/>
        <v>Comb</v>
      </c>
      <c r="W25" t="str">
        <f t="shared" si="10"/>
        <v>Seq</v>
      </c>
      <c r="X25" t="str">
        <f t="shared" si="11"/>
        <v>Seq</v>
      </c>
      <c r="Y25" t="str">
        <f t="shared" si="7"/>
        <v>Seq</v>
      </c>
    </row>
    <row r="26" spans="1:25">
      <c r="A26">
        <v>24</v>
      </c>
      <c r="B26" s="1">
        <f t="shared" si="0"/>
        <v>16777215</v>
      </c>
      <c r="C26">
        <v>8</v>
      </c>
      <c r="D26" t="str">
        <f t="shared" si="1"/>
        <v>16777215</v>
      </c>
      <c r="E26" t="str">
        <f t="shared" si="2"/>
        <v>1</v>
      </c>
      <c r="F26">
        <f t="shared" si="3"/>
        <v>8</v>
      </c>
      <c r="G26">
        <f>VLOOKUP(E26,Arkusz2!$A$1:$B$9,2,0)</f>
        <v>1</v>
      </c>
      <c r="H26">
        <f t="shared" si="4"/>
        <v>29</v>
      </c>
      <c r="I26">
        <v>53</v>
      </c>
      <c r="J26">
        <v>214</v>
      </c>
      <c r="K26">
        <v>427</v>
      </c>
      <c r="L26">
        <v>20</v>
      </c>
      <c r="M26">
        <v>1</v>
      </c>
      <c r="N26" s="3">
        <f t="shared" si="5"/>
        <v>50</v>
      </c>
      <c r="O26">
        <f t="shared" si="6"/>
        <v>32</v>
      </c>
      <c r="P26">
        <v>152</v>
      </c>
      <c r="Q26">
        <v>80</v>
      </c>
      <c r="R26">
        <v>99</v>
      </c>
      <c r="S26">
        <v>172</v>
      </c>
      <c r="T26">
        <v>49</v>
      </c>
      <c r="U26" s="3">
        <f t="shared" si="8"/>
        <v>284.88372093023258</v>
      </c>
      <c r="V26" t="str">
        <f t="shared" si="9"/>
        <v>Comb</v>
      </c>
      <c r="W26" t="str">
        <f t="shared" si="10"/>
        <v>Seq</v>
      </c>
      <c r="X26" t="str">
        <f t="shared" si="11"/>
        <v>Seq</v>
      </c>
      <c r="Y26" t="str">
        <f t="shared" si="7"/>
        <v>Seq</v>
      </c>
    </row>
    <row r="27" spans="1:25">
      <c r="A27">
        <v>25</v>
      </c>
      <c r="B27" s="1">
        <f t="shared" si="0"/>
        <v>33554431</v>
      </c>
      <c r="C27">
        <v>8</v>
      </c>
      <c r="D27" t="str">
        <f t="shared" si="1"/>
        <v>33554431</v>
      </c>
      <c r="E27" t="str">
        <f t="shared" si="2"/>
        <v>3</v>
      </c>
      <c r="F27">
        <f t="shared" si="3"/>
        <v>8</v>
      </c>
      <c r="G27">
        <f>VLOOKUP(E27,Arkusz2!$A$1:$B$9,2,0)</f>
        <v>2</v>
      </c>
      <c r="H27">
        <f t="shared" si="4"/>
        <v>30</v>
      </c>
      <c r="I27">
        <v>55</v>
      </c>
      <c r="J27">
        <v>246</v>
      </c>
      <c r="K27">
        <v>491</v>
      </c>
      <c r="L27">
        <v>19</v>
      </c>
      <c r="M27">
        <v>1</v>
      </c>
      <c r="N27" s="3">
        <f t="shared" si="5"/>
        <v>52.631578947368418</v>
      </c>
      <c r="O27">
        <f t="shared" si="6"/>
        <v>32</v>
      </c>
      <c r="P27">
        <v>154</v>
      </c>
      <c r="Q27">
        <v>79</v>
      </c>
      <c r="R27">
        <v>100</v>
      </c>
      <c r="S27">
        <v>167</v>
      </c>
      <c r="T27">
        <v>51</v>
      </c>
      <c r="U27" s="3">
        <f t="shared" si="8"/>
        <v>305.38922155688624</v>
      </c>
      <c r="V27" t="str">
        <f t="shared" si="9"/>
        <v>Comb</v>
      </c>
      <c r="W27" t="str">
        <f t="shared" si="10"/>
        <v>Seq</v>
      </c>
      <c r="X27" t="str">
        <f t="shared" si="11"/>
        <v>Seq</v>
      </c>
      <c r="Y27" t="str">
        <f t="shared" si="7"/>
        <v>Seq</v>
      </c>
    </row>
    <row r="28" spans="1:25">
      <c r="A28">
        <v>26</v>
      </c>
      <c r="B28" s="1">
        <f t="shared" si="0"/>
        <v>67108863</v>
      </c>
      <c r="C28">
        <v>8</v>
      </c>
      <c r="D28" t="str">
        <f t="shared" si="1"/>
        <v>67108863</v>
      </c>
      <c r="E28" t="str">
        <f t="shared" si="2"/>
        <v>6</v>
      </c>
      <c r="F28">
        <f t="shared" si="3"/>
        <v>8</v>
      </c>
      <c r="G28">
        <f>VLOOKUP(E28,Arkusz2!$A$1:$B$9,2,0)</f>
        <v>3</v>
      </c>
      <c r="H28">
        <f t="shared" si="4"/>
        <v>31</v>
      </c>
      <c r="I28">
        <v>57</v>
      </c>
      <c r="J28">
        <v>270</v>
      </c>
      <c r="K28">
        <v>540</v>
      </c>
      <c r="L28">
        <v>19</v>
      </c>
      <c r="M28">
        <v>1</v>
      </c>
      <c r="N28" s="3">
        <f t="shared" si="5"/>
        <v>52.631578947368418</v>
      </c>
      <c r="O28">
        <f t="shared" si="6"/>
        <v>32</v>
      </c>
      <c r="P28">
        <v>156</v>
      </c>
      <c r="Q28">
        <v>81</v>
      </c>
      <c r="R28">
        <v>101</v>
      </c>
      <c r="S28">
        <v>166</v>
      </c>
      <c r="T28">
        <v>53</v>
      </c>
      <c r="U28" s="3">
        <f t="shared" si="8"/>
        <v>319.2771084337349</v>
      </c>
      <c r="V28" t="str">
        <f t="shared" si="9"/>
        <v>Comb</v>
      </c>
      <c r="W28" t="str">
        <f t="shared" si="10"/>
        <v>Seq</v>
      </c>
      <c r="X28" t="str">
        <f t="shared" si="11"/>
        <v>Seq</v>
      </c>
      <c r="Y28" t="str">
        <f t="shared" si="7"/>
        <v>Seq</v>
      </c>
    </row>
    <row r="29" spans="1:25">
      <c r="A29">
        <v>27</v>
      </c>
      <c r="B29" s="1">
        <f t="shared" si="0"/>
        <v>134217727</v>
      </c>
      <c r="C29">
        <v>9</v>
      </c>
      <c r="D29" t="str">
        <f t="shared" si="1"/>
        <v>134217727</v>
      </c>
      <c r="E29" t="str">
        <f t="shared" si="2"/>
        <v>1</v>
      </c>
      <c r="F29">
        <f t="shared" si="3"/>
        <v>9</v>
      </c>
      <c r="G29">
        <f>VLOOKUP(E29,Arkusz2!$A$1:$B$9,2,0)</f>
        <v>1</v>
      </c>
      <c r="H29">
        <f t="shared" si="4"/>
        <v>33</v>
      </c>
      <c r="I29">
        <v>60</v>
      </c>
      <c r="J29">
        <v>289</v>
      </c>
      <c r="K29">
        <v>578</v>
      </c>
      <c r="L29">
        <v>18</v>
      </c>
      <c r="M29">
        <v>1</v>
      </c>
      <c r="N29" s="3">
        <f t="shared" si="5"/>
        <v>55.55555555555555</v>
      </c>
      <c r="O29">
        <f t="shared" si="6"/>
        <v>36</v>
      </c>
      <c r="P29">
        <v>170</v>
      </c>
      <c r="Q29">
        <v>88</v>
      </c>
      <c r="R29">
        <v>109</v>
      </c>
      <c r="S29">
        <v>167</v>
      </c>
      <c r="T29">
        <v>55</v>
      </c>
      <c r="U29" s="3">
        <f t="shared" si="8"/>
        <v>329.34131736526945</v>
      </c>
      <c r="V29" t="str">
        <f t="shared" si="9"/>
        <v>Comb</v>
      </c>
      <c r="W29" t="str">
        <f t="shared" si="10"/>
        <v>Seq</v>
      </c>
      <c r="X29" t="str">
        <f t="shared" si="11"/>
        <v>Seq</v>
      </c>
      <c r="Y29" t="str">
        <f t="shared" si="7"/>
        <v>Seq</v>
      </c>
    </row>
    <row r="30" spans="1:25">
      <c r="A30">
        <v>28</v>
      </c>
      <c r="B30" s="1">
        <f t="shared" si="0"/>
        <v>268435455</v>
      </c>
      <c r="C30">
        <v>9</v>
      </c>
      <c r="D30" t="str">
        <f t="shared" si="1"/>
        <v>268435455</v>
      </c>
      <c r="E30" t="str">
        <f t="shared" si="2"/>
        <v>2</v>
      </c>
      <c r="F30">
        <f t="shared" si="3"/>
        <v>9</v>
      </c>
      <c r="G30">
        <f>VLOOKUP(E30,Arkusz2!$A$1:$B$9,2,0)</f>
        <v>2</v>
      </c>
      <c r="H30">
        <f t="shared" si="4"/>
        <v>34</v>
      </c>
      <c r="I30">
        <v>62</v>
      </c>
      <c r="J30">
        <v>315</v>
      </c>
      <c r="K30">
        <v>629</v>
      </c>
      <c r="L30">
        <v>18</v>
      </c>
      <c r="M30">
        <v>1</v>
      </c>
      <c r="N30" s="3">
        <f t="shared" si="5"/>
        <v>55.55555555555555</v>
      </c>
      <c r="O30">
        <f t="shared" si="6"/>
        <v>36</v>
      </c>
      <c r="P30">
        <v>172</v>
      </c>
      <c r="Q30">
        <v>89</v>
      </c>
      <c r="R30">
        <v>110</v>
      </c>
      <c r="S30">
        <v>187</v>
      </c>
      <c r="T30">
        <v>57</v>
      </c>
      <c r="U30" s="3">
        <f t="shared" si="8"/>
        <v>304.81283422459893</v>
      </c>
      <c r="V30" t="str">
        <f t="shared" si="9"/>
        <v>Comb</v>
      </c>
      <c r="W30" t="str">
        <f t="shared" si="10"/>
        <v>Seq</v>
      </c>
      <c r="X30" t="str">
        <f t="shared" si="11"/>
        <v>Seq</v>
      </c>
      <c r="Y30" t="str">
        <f t="shared" si="7"/>
        <v>Seq</v>
      </c>
    </row>
    <row r="31" spans="1:25">
      <c r="A31">
        <v>29</v>
      </c>
      <c r="B31" s="1">
        <f t="shared" si="0"/>
        <v>536870911</v>
      </c>
      <c r="C31">
        <v>9</v>
      </c>
      <c r="D31" t="str">
        <f t="shared" si="1"/>
        <v>536870911</v>
      </c>
      <c r="E31" t="str">
        <f t="shared" si="2"/>
        <v>5</v>
      </c>
      <c r="F31">
        <f t="shared" si="3"/>
        <v>9</v>
      </c>
      <c r="G31">
        <f>VLOOKUP(E31,Arkusz2!$A$1:$B$9,2,0)</f>
        <v>3</v>
      </c>
      <c r="H31">
        <f t="shared" si="4"/>
        <v>35</v>
      </c>
      <c r="I31">
        <v>64</v>
      </c>
      <c r="J31">
        <v>321</v>
      </c>
      <c r="K31">
        <v>641</v>
      </c>
      <c r="L31">
        <v>17</v>
      </c>
      <c r="M31">
        <v>1</v>
      </c>
      <c r="N31" s="3">
        <f t="shared" si="5"/>
        <v>58.823529411764703</v>
      </c>
      <c r="O31">
        <f t="shared" si="6"/>
        <v>36</v>
      </c>
      <c r="P31">
        <v>174</v>
      </c>
      <c r="Q31">
        <v>89</v>
      </c>
      <c r="R31">
        <v>112</v>
      </c>
      <c r="S31">
        <v>159</v>
      </c>
      <c r="T31">
        <v>59</v>
      </c>
      <c r="U31" s="3">
        <f t="shared" si="8"/>
        <v>371.06918238993705</v>
      </c>
      <c r="V31" t="str">
        <f t="shared" si="9"/>
        <v>Comb</v>
      </c>
      <c r="W31" t="str">
        <f t="shared" si="10"/>
        <v>Seq</v>
      </c>
      <c r="X31" t="str">
        <f t="shared" si="11"/>
        <v>Seq</v>
      </c>
      <c r="Y31" t="str">
        <f t="shared" si="7"/>
        <v>Seq</v>
      </c>
    </row>
    <row r="32" spans="1:25">
      <c r="A32">
        <v>30</v>
      </c>
      <c r="B32" s="1">
        <f t="shared" si="0"/>
        <v>1073741823</v>
      </c>
      <c r="C32">
        <v>10</v>
      </c>
      <c r="D32" t="str">
        <f t="shared" si="1"/>
        <v>1073741823</v>
      </c>
      <c r="E32" t="str">
        <f t="shared" si="2"/>
        <v>1</v>
      </c>
      <c r="F32">
        <f t="shared" si="3"/>
        <v>10</v>
      </c>
      <c r="G32">
        <f>VLOOKUP(E32,Arkusz2!$A$1:$B$9,2,0)</f>
        <v>1</v>
      </c>
      <c r="H32">
        <f t="shared" si="4"/>
        <v>37</v>
      </c>
      <c r="I32">
        <v>67</v>
      </c>
      <c r="J32">
        <v>371</v>
      </c>
      <c r="K32">
        <v>742</v>
      </c>
      <c r="L32">
        <v>15</v>
      </c>
      <c r="M32">
        <v>1</v>
      </c>
      <c r="N32" s="3">
        <f t="shared" si="5"/>
        <v>66.666666666666671</v>
      </c>
      <c r="O32">
        <f t="shared" si="6"/>
        <v>40</v>
      </c>
      <c r="P32">
        <v>188</v>
      </c>
      <c r="Q32">
        <v>98</v>
      </c>
      <c r="R32">
        <v>120</v>
      </c>
      <c r="S32">
        <v>178</v>
      </c>
      <c r="T32">
        <v>61</v>
      </c>
      <c r="U32" s="3">
        <f t="shared" si="8"/>
        <v>342.69662921348316</v>
      </c>
      <c r="V32" t="str">
        <f t="shared" si="9"/>
        <v>Comb</v>
      </c>
      <c r="W32" t="str">
        <f t="shared" si="10"/>
        <v>Seq</v>
      </c>
      <c r="X32" t="str">
        <f t="shared" si="11"/>
        <v>Seq</v>
      </c>
      <c r="Y32" t="str">
        <f t="shared" si="7"/>
        <v>Seq</v>
      </c>
    </row>
    <row r="33" spans="1:25">
      <c r="A33">
        <v>31</v>
      </c>
      <c r="B33" s="1">
        <f t="shared" si="0"/>
        <v>2147483647</v>
      </c>
      <c r="C33">
        <v>10</v>
      </c>
      <c r="D33" t="str">
        <f t="shared" si="1"/>
        <v>2147483647</v>
      </c>
      <c r="E33" t="str">
        <f t="shared" si="2"/>
        <v>2</v>
      </c>
      <c r="F33">
        <f t="shared" si="3"/>
        <v>10</v>
      </c>
      <c r="G33">
        <f>VLOOKUP(E33,Arkusz2!$A$1:$B$9,2,0)</f>
        <v>2</v>
      </c>
      <c r="H33">
        <f t="shared" si="4"/>
        <v>38</v>
      </c>
      <c r="I33">
        <v>69</v>
      </c>
      <c r="J33">
        <v>395</v>
      </c>
      <c r="K33">
        <v>789</v>
      </c>
      <c r="L33">
        <v>15</v>
      </c>
      <c r="M33">
        <v>1</v>
      </c>
      <c r="N33" s="3">
        <f t="shared" si="5"/>
        <v>66.666666666666671</v>
      </c>
      <c r="O33">
        <f t="shared" si="6"/>
        <v>40</v>
      </c>
      <c r="P33">
        <v>190</v>
      </c>
      <c r="Q33">
        <v>97</v>
      </c>
      <c r="R33">
        <v>121</v>
      </c>
      <c r="S33">
        <v>161</v>
      </c>
      <c r="T33">
        <v>63</v>
      </c>
      <c r="U33" s="3">
        <f t="shared" si="8"/>
        <v>391.304347826087</v>
      </c>
      <c r="V33" t="str">
        <f t="shared" si="9"/>
        <v>Comb</v>
      </c>
      <c r="W33" t="str">
        <f t="shared" si="10"/>
        <v>Seq</v>
      </c>
      <c r="X33" t="str">
        <f t="shared" si="11"/>
        <v>Seq</v>
      </c>
      <c r="Y33" t="str">
        <f t="shared" si="7"/>
        <v>Seq</v>
      </c>
    </row>
    <row r="34" spans="1:25">
      <c r="A34">
        <v>32</v>
      </c>
      <c r="B34" s="1">
        <f t="shared" si="0"/>
        <v>4294967295</v>
      </c>
      <c r="C34">
        <v>10</v>
      </c>
      <c r="D34" t="str">
        <f t="shared" si="1"/>
        <v>4294967295</v>
      </c>
      <c r="E34" t="str">
        <f t="shared" si="2"/>
        <v>4</v>
      </c>
      <c r="F34">
        <f t="shared" si="3"/>
        <v>10</v>
      </c>
      <c r="G34">
        <f>VLOOKUP(E34,Arkusz2!$A$1:$B$9,2,0)</f>
        <v>3</v>
      </c>
      <c r="H34">
        <f t="shared" si="4"/>
        <v>39</v>
      </c>
      <c r="I34">
        <v>71</v>
      </c>
      <c r="J34">
        <v>373</v>
      </c>
      <c r="K34">
        <v>746</v>
      </c>
      <c r="L34">
        <v>15</v>
      </c>
      <c r="M34">
        <v>1</v>
      </c>
      <c r="N34" s="3">
        <f t="shared" si="5"/>
        <v>66.666666666666671</v>
      </c>
      <c r="O34">
        <f t="shared" si="6"/>
        <v>40</v>
      </c>
      <c r="P34">
        <v>192</v>
      </c>
      <c r="Q34">
        <v>99</v>
      </c>
      <c r="R34">
        <v>121</v>
      </c>
      <c r="S34">
        <v>159</v>
      </c>
      <c r="T34">
        <v>65</v>
      </c>
      <c r="U34" s="3">
        <f t="shared" si="8"/>
        <v>408.80503144654091</v>
      </c>
      <c r="V34" t="str">
        <f t="shared" si="9"/>
        <v>Comb</v>
      </c>
      <c r="W34" t="str">
        <f t="shared" si="10"/>
        <v>Seq</v>
      </c>
      <c r="X34" t="str">
        <f t="shared" si="11"/>
        <v>Seq</v>
      </c>
      <c r="Y34" t="str">
        <f t="shared" si="7"/>
        <v>Seq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2" sqref="B2"/>
    </sheetView>
  </sheetViews>
  <sheetFormatPr defaultRowHeight="14.25"/>
  <sheetData>
    <row r="1" spans="1:2">
      <c r="A1" s="2" t="s">
        <v>12</v>
      </c>
      <c r="B1">
        <v>1</v>
      </c>
    </row>
    <row r="2" spans="1:2">
      <c r="A2" s="2" t="s">
        <v>13</v>
      </c>
      <c r="B2">
        <v>2</v>
      </c>
    </row>
    <row r="3" spans="1:2">
      <c r="A3" s="2" t="s">
        <v>14</v>
      </c>
      <c r="B3">
        <v>2</v>
      </c>
    </row>
    <row r="4" spans="1:2">
      <c r="A4" s="2" t="s">
        <v>15</v>
      </c>
      <c r="B4">
        <v>3</v>
      </c>
    </row>
    <row r="5" spans="1:2">
      <c r="A5" s="2" t="s">
        <v>16</v>
      </c>
      <c r="B5">
        <v>3</v>
      </c>
    </row>
    <row r="6" spans="1:2">
      <c r="A6" s="2" t="s">
        <v>17</v>
      </c>
      <c r="B6">
        <v>3</v>
      </c>
    </row>
    <row r="7" spans="1:2">
      <c r="A7" s="2" t="s">
        <v>18</v>
      </c>
      <c r="B7">
        <v>3</v>
      </c>
    </row>
    <row r="8" spans="1:2">
      <c r="A8" s="2" t="s">
        <v>19</v>
      </c>
      <c r="B8">
        <v>4</v>
      </c>
    </row>
    <row r="9" spans="1:2">
      <c r="A9" s="2" t="s">
        <v>20</v>
      </c>
      <c r="B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7" sqref="R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Wykresy</vt:lpstr>
      </vt:variant>
      <vt:variant>
        <vt:i4>2</vt:i4>
      </vt:variant>
    </vt:vector>
  </HeadingPairs>
  <TitlesOfParts>
    <vt:vector size="5" baseType="lpstr">
      <vt:lpstr>Arkusz1</vt:lpstr>
      <vt:lpstr>Arkusz2</vt:lpstr>
      <vt:lpstr>Wykresy</vt:lpstr>
      <vt:lpstr>Freq</vt:lpstr>
      <vt:lpstr>SLICE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dbieczynski</dc:creator>
  <cp:lastModifiedBy>Dominik Bieczyński</cp:lastModifiedBy>
  <dcterms:created xsi:type="dcterms:W3CDTF">2023-11-24T14:21:26Z</dcterms:created>
  <dcterms:modified xsi:type="dcterms:W3CDTF">2024-02-03T11:57:41Z</dcterms:modified>
</cp:coreProperties>
</file>