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OneDrive\Documents\work\Keny Rvenue and expenditure\"/>
    </mc:Choice>
  </mc:AlternateContent>
  <bookViews>
    <workbookView xWindow="0" yWindow="0" windowWidth="19200" windowHeight="8235" firstSheet="2" activeTab="4"/>
  </bookViews>
  <sheets>
    <sheet name="Sheet1" sheetId="1" r:id="rId1"/>
    <sheet name="Worksheet" sheetId="2" r:id="rId2"/>
    <sheet name="Pivot Table" sheetId="6" r:id="rId3"/>
    <sheet name="tWS2" sheetId="5" r:id="rId4"/>
    <sheet name="Dashboard" sheetId="3" r:id="rId5"/>
  </sheets>
  <definedNames>
    <definedName name="Slicer_Year">#N/A</definedName>
  </definedNames>
  <calcPr calcId="162913"/>
  <pivotCaches>
    <pivotCache cacheId="1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6" l="1"/>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2" i="6"/>
  <c r="B66" i="6"/>
  <c r="B62" i="6"/>
  <c r="B58" i="6"/>
  <c r="B54" i="6"/>
  <c r="B46" i="6"/>
  <c r="B50" i="6"/>
  <c r="B42" i="6"/>
  <c r="B38" i="6"/>
  <c r="M4" i="2" l="1"/>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M3" i="2"/>
  <c r="K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 i="2"/>
  <c r="O8" i="2"/>
  <c r="O9" i="2"/>
  <c r="O10" i="2"/>
  <c r="O11" i="2"/>
  <c r="O12" i="2"/>
  <c r="O13" i="2"/>
  <c r="O14" i="2"/>
  <c r="O15" i="2"/>
  <c r="O16" i="2"/>
  <c r="O17" i="2"/>
  <c r="O18" i="2"/>
  <c r="O19" i="2"/>
  <c r="O20" i="2"/>
  <c r="O21" i="2"/>
  <c r="O22" i="2"/>
  <c r="O23" i="2"/>
  <c r="O24" i="2"/>
  <c r="O25" i="2"/>
  <c r="O26" i="2"/>
  <c r="O27" i="2"/>
  <c r="O28" i="2"/>
  <c r="O29" i="2"/>
  <c r="O30" i="2"/>
  <c r="O31" i="2"/>
  <c r="O32" i="2"/>
  <c r="O33" i="2"/>
  <c r="O6" i="2"/>
  <c r="O7" i="2"/>
  <c r="O4" i="2"/>
  <c r="O5" i="2"/>
  <c r="O3" i="2"/>
  <c r="A66" i="1"/>
</calcChain>
</file>

<file path=xl/sharedStrings.xml><?xml version="1.0" encoding="utf-8"?>
<sst xmlns="http://schemas.openxmlformats.org/spreadsheetml/2006/main" count="206" uniqueCount="60">
  <si>
    <t>Year</t>
  </si>
  <si>
    <t>Interest</t>
  </si>
  <si>
    <t>Unemploynent</t>
  </si>
  <si>
    <t>Population</t>
  </si>
  <si>
    <t>GOV Expenditure(Billion USD)</t>
  </si>
  <si>
    <t>GDP(BlUSD)</t>
  </si>
  <si>
    <t>Total Debt Service(Bl $ )</t>
  </si>
  <si>
    <t>inflation</t>
  </si>
  <si>
    <t>FDI (BOP US$)</t>
  </si>
  <si>
    <t>%Change</t>
  </si>
  <si>
    <t>Expenditure</t>
  </si>
  <si>
    <t>GDP</t>
  </si>
  <si>
    <t xml:space="preserve">FDI </t>
  </si>
  <si>
    <t>TDS</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</si>
  <si>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</si>
  <si>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</si>
  <si>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</si>
  <si>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</si>
  <si>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</si>
  <si>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</si>
  <si>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</si>
  <si>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</si>
  <si>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</si>
  <si>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</si>
  <si>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</si>
  <si>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</si>
  <si>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</si>
  <si>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</si>
  <si>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</si>
  <si>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</si>
  <si>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</si>
  <si>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</si>
  <si>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</si>
  <si>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</si>
  <si>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</si>
  <si>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</si>
  <si>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</si>
  <si>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</si>
  <si>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Mean</t>
  </si>
  <si>
    <t>Median</t>
  </si>
  <si>
    <t>Mode</t>
  </si>
  <si>
    <t>Standard Deviation</t>
  </si>
  <si>
    <t>Sample Variance</t>
  </si>
  <si>
    <t>Kurtosis</t>
  </si>
  <si>
    <t>Skewness</t>
  </si>
  <si>
    <t>Range</t>
  </si>
  <si>
    <t>Minimum</t>
  </si>
  <si>
    <t>Maximum</t>
  </si>
  <si>
    <t>Sum</t>
  </si>
  <si>
    <t>Count</t>
  </si>
  <si>
    <t>%</t>
  </si>
  <si>
    <t>Change</t>
  </si>
  <si>
    <t>Row Labels</t>
  </si>
  <si>
    <t>Grand Total</t>
  </si>
  <si>
    <t>EXPENSE</t>
  </si>
  <si>
    <t>Sum of FDI (BOP US$)</t>
  </si>
  <si>
    <t>Sum of Population</t>
  </si>
  <si>
    <t>Sum of Interest</t>
  </si>
  <si>
    <t>Sum of inflation</t>
  </si>
  <si>
    <t>Sum of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</si>
</sst>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
    <numFmt numFmtId="168" formatCode="0.0"/>
    <numFmt numFmtId="181" formatCode="_(* #,##0_);_(* \(#,##0\);_(* &quot;-&quot;??_);_(@_)"/>
  </numFmts>
  <fonts count="5" x14ac:knownFonts="1">
    <font>
      <sz val="11"/>
      <color theme="1"/>
      <name val="Calibri"/>
      <family val="2"/>
      <scheme val="minor"/>
    </font>
    <font>
      <sz val="11"/>
      <color theme="1"/>
      <name val="Calibri"/>
      <family val="2"/>
      <scheme val="minor"/>
    </font>
    <font>
      <i/>
      <sz val="11"/>
      <color theme="1"/>
      <name val="Calibri"/>
      <family val="2"/>
      <scheme val="minor"/>
    </font>
    <font>
      <b/>
      <sz val="11"/>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0" tint="-0.34998626667073579"/>
        <bgColor indexed="64"/>
      </patternFill>
    </fill>
    <fill>
      <patternFill patternType="solid">
        <fgColor theme="4" tint="-0.249977111117893"/>
        <bgColor indexed="64"/>
      </patternFill>
    </fill>
    <fill>
      <patternFill patternType="solid">
        <fgColor rgb="FFFFC000"/>
        <bgColor indexed="64"/>
      </patternFill>
    </fill>
  </fills>
  <borders count="13">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54">
    <xf numFmtId="0" fontId="0" fillId="0" borderId="0" xfId="0"/>
    <xf numFmtId="0" fontId="0" fillId="2" borderId="1" xfId="0" applyFill="1" applyBorder="1"/>
    <xf numFmtId="0" fontId="0" fillId="2" borderId="2" xfId="0" applyFill="1" applyBorder="1"/>
    <xf numFmtId="0" fontId="0" fillId="0" borderId="3" xfId="0" applyBorder="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2" borderId="8" xfId="0" applyFill="1" applyBorder="1"/>
    <xf numFmtId="0" fontId="0" fillId="2" borderId="9" xfId="0" applyFill="1" applyBorder="1"/>
    <xf numFmtId="0" fontId="0" fillId="2" borderId="10" xfId="0" applyFill="1" applyBorder="1"/>
    <xf numFmtId="9" fontId="0" fillId="0" borderId="0" xfId="1" applyFont="1" applyBorder="1"/>
    <xf numFmtId="0" fontId="0" fillId="2" borderId="0" xfId="0" applyFill="1" applyBorder="1"/>
    <xf numFmtId="0" fontId="0" fillId="3" borderId="9" xfId="0" applyFill="1" applyBorder="1"/>
    <xf numFmtId="0" fontId="0" fillId="3" borderId="0" xfId="0" applyFill="1" applyBorder="1"/>
    <xf numFmtId="9" fontId="0" fillId="3" borderId="0" xfId="1" applyFont="1" applyFill="1" applyBorder="1"/>
    <xf numFmtId="0" fontId="0" fillId="4" borderId="9" xfId="0" applyFill="1" applyBorder="1"/>
    <xf numFmtId="0" fontId="0" fillId="4" borderId="0" xfId="0" applyFill="1" applyBorder="1"/>
    <xf numFmtId="9" fontId="0" fillId="4" borderId="0" xfId="1" applyFont="1" applyFill="1" applyBorder="1"/>
    <xf numFmtId="0" fontId="0" fillId="3" borderId="1" xfId="0" applyFill="1" applyBorder="1"/>
    <xf numFmtId="0" fontId="0" fillId="4" borderId="1" xfId="0" applyFill="1" applyBorder="1"/>
    <xf numFmtId="164" fontId="0" fillId="4" borderId="0" xfId="1" applyNumberFormat="1" applyFont="1" applyFill="1" applyBorder="1"/>
    <xf numFmtId="0" fontId="0" fillId="0" borderId="0" xfId="0" applyFill="1" applyBorder="1" applyAlignment="1"/>
    <xf numFmtId="0" fontId="0" fillId="0" borderId="11" xfId="0" applyFill="1" applyBorder="1" applyAlignment="1"/>
    <xf numFmtId="0" fontId="2" fillId="0" borderId="12" xfId="0" applyFont="1" applyFill="1" applyBorder="1" applyAlignment="1">
      <alignment horizontal="center"/>
    </xf>
    <xf numFmtId="0" fontId="2" fillId="0" borderId="12" xfId="0" applyFont="1" applyFill="1" applyBorder="1" applyAlignment="1">
      <alignment horizontal="centerContinuous"/>
    </xf>
    <xf numFmtId="2" fontId="0" fillId="0" borderId="0" xfId="0" applyNumberFormat="1" applyFill="1" applyBorder="1" applyAlignment="1"/>
    <xf numFmtId="0" fontId="3" fillId="0" borderId="0" xfId="0" applyFont="1" applyFill="1" applyBorder="1" applyAlignment="1"/>
    <xf numFmtId="0" fontId="3" fillId="0" borderId="11" xfId="0" applyFont="1" applyFill="1" applyBorder="1" applyAlignment="1"/>
    <xf numFmtId="0" fontId="4" fillId="0" borderId="8" xfId="0" applyFont="1" applyFill="1" applyBorder="1" applyAlignment="1">
      <alignment horizontal="center"/>
    </xf>
    <xf numFmtId="0" fontId="4" fillId="0" borderId="9" xfId="0" applyFont="1" applyFill="1" applyBorder="1" applyAlignment="1">
      <alignment horizontal="center"/>
    </xf>
    <xf numFmtId="0" fontId="4" fillId="0" borderId="10" xfId="0" applyFont="1" applyFill="1" applyBorder="1" applyAlignment="1">
      <alignment horizontal="center"/>
    </xf>
    <xf numFmtId="0" fontId="3" fillId="0" borderId="3" xfId="0" applyFont="1" applyFill="1" applyBorder="1" applyAlignment="1"/>
    <xf numFmtId="0" fontId="3" fillId="0" borderId="4" xfId="0" applyFont="1" applyFill="1" applyBorder="1" applyAlignment="1"/>
    <xf numFmtId="0" fontId="3" fillId="0" borderId="5" xfId="0" applyFont="1" applyFill="1" applyBorder="1" applyAlignment="1"/>
    <xf numFmtId="0" fontId="3" fillId="0" borderId="6" xfId="0" applyFont="1" applyFill="1" applyBorder="1" applyAlignment="1"/>
    <xf numFmtId="0" fontId="3" fillId="0" borderId="7" xfId="0" applyFont="1" applyFill="1" applyBorder="1" applyAlignment="1"/>
    <xf numFmtId="0" fontId="2" fillId="5" borderId="12" xfId="0" applyFont="1" applyFill="1" applyBorder="1" applyAlignment="1">
      <alignment horizontal="center"/>
    </xf>
    <xf numFmtId="0" fontId="0" fillId="5" borderId="0" xfId="0" applyFill="1" applyBorder="1" applyAlignment="1"/>
    <xf numFmtId="0" fontId="3" fillId="5" borderId="0" xfId="0" applyFont="1" applyFill="1" applyBorder="1" applyAlignment="1"/>
    <xf numFmtId="0" fontId="3" fillId="5" borderId="11" xfId="0" applyFont="1" applyFill="1" applyBorder="1" applyAlignment="1"/>
    <xf numFmtId="164" fontId="0" fillId="0" borderId="0" xfId="1" applyNumberFormat="1" applyFont="1" applyBorder="1"/>
    <xf numFmtId="168" fontId="0" fillId="3" borderId="0" xfId="0" applyNumberFormat="1" applyFill="1" applyBorder="1"/>
    <xf numFmtId="43" fontId="0" fillId="4" borderId="0" xfId="2" applyFont="1" applyFill="1" applyBorder="1"/>
    <xf numFmtId="43" fontId="3" fillId="4" borderId="0" xfId="2" applyFont="1" applyFill="1" applyBorder="1"/>
    <xf numFmtId="168" fontId="0" fillId="0" borderId="0" xfId="0" applyNumberFormat="1" applyBorder="1"/>
    <xf numFmtId="0" fontId="0" fillId="0" borderId="0" xfId="0" applyFill="1" applyBorder="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8" fontId="0" fillId="0" borderId="0" xfId="0" applyNumberFormat="1"/>
    <xf numFmtId="181" fontId="0" fillId="0" borderId="0" xfId="2" applyNumberFormat="1" applyFont="1"/>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GOV Expenditure(USD)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Worksheet!$B$1</c:f>
              <c:strCache>
                <c:ptCount val="1"/>
                <c:pt idx="0">
                  <c:v>GOV Expenditure(Billion USD)</c:v>
                </c:pt>
              </c:strCache>
            </c:strRef>
          </c:tx>
          <c:spPr>
            <a:ln w="28575" cap="rnd">
              <a:solidFill>
                <a:schemeClr val="accent1"/>
              </a:solidFill>
              <a:round/>
            </a:ln>
            <a:effectLst/>
          </c:spPr>
          <c:marker>
            <c:symbol val="none"/>
          </c:marker>
          <c:cat>
            <c:numRef>
              <c:f>Worksheet!$A$2:$A$34</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numCache>
            </c:numRef>
          </c:cat>
          <c:val>
            <c:numRef>
              <c:f>Worksheet!$B$2:$B$34</c:f>
              <c:numCache>
                <c:formatCode>General</c:formatCode>
                <c:ptCount val="33"/>
                <c:pt idx="0">
                  <c:v>6.5444815841228303</c:v>
                </c:pt>
                <c:pt idx="1">
                  <c:v>6.8124639284066202</c:v>
                </c:pt>
                <c:pt idx="2">
                  <c:v>4.4637276250185502</c:v>
                </c:pt>
                <c:pt idx="3">
                  <c:v>5.5449127363992297</c:v>
                </c:pt>
                <c:pt idx="4">
                  <c:v>7.6083766400719206</c:v>
                </c:pt>
                <c:pt idx="5">
                  <c:v>10.991866618546101</c:v>
                </c:pt>
                <c:pt idx="6">
                  <c:v>12.160371200344802</c:v>
                </c:pt>
                <c:pt idx="7">
                  <c:v>13.240462042815</c:v>
                </c:pt>
                <c:pt idx="8">
                  <c:v>12.165235619029499</c:v>
                </c:pt>
                <c:pt idx="9">
                  <c:v>11.8598171575858</c:v>
                </c:pt>
                <c:pt idx="10">
                  <c:v>12.4072497139242</c:v>
                </c:pt>
                <c:pt idx="11">
                  <c:v>12.5813942201427</c:v>
                </c:pt>
                <c:pt idx="12">
                  <c:v>14.1966274008863</c:v>
                </c:pt>
                <c:pt idx="13">
                  <c:v>15.0305909278069</c:v>
                </c:pt>
                <c:pt idx="14">
                  <c:v>17.384944609696898</c:v>
                </c:pt>
                <c:pt idx="15">
                  <c:v>23.392433665990101</c:v>
                </c:pt>
                <c:pt idx="16">
                  <c:v>28.597558439397702</c:v>
                </c:pt>
                <c:pt idx="17">
                  <c:v>32.665142037692597</c:v>
                </c:pt>
                <c:pt idx="18">
                  <c:v>36.430861516185701</c:v>
                </c:pt>
                <c:pt idx="19">
                  <c:v>38.948343238951303</c:v>
                </c:pt>
                <c:pt idx="20">
                  <c:v>41.5715346235597</c:v>
                </c:pt>
                <c:pt idx="21">
                  <c:v>49.331830522519205</c:v>
                </c:pt>
                <c:pt idx="22">
                  <c:v>54.480296693286299</c:v>
                </c:pt>
                <c:pt idx="23">
                  <c:v>59.962127410785797</c:v>
                </c:pt>
                <c:pt idx="24">
                  <c:v>61.876693045876401</c:v>
                </c:pt>
                <c:pt idx="25">
                  <c:v>66.598264356483</c:v>
                </c:pt>
                <c:pt idx="26">
                  <c:v>74.036343968845202</c:v>
                </c:pt>
                <c:pt idx="27">
                  <c:v>82.477038313343499</c:v>
                </c:pt>
                <c:pt idx="28">
                  <c:v>89.9325136542531</c:v>
                </c:pt>
                <c:pt idx="29">
                  <c:v>89.501658888737111</c:v>
                </c:pt>
                <c:pt idx="30">
                  <c:v>96.147589570588309</c:v>
                </c:pt>
                <c:pt idx="31">
                  <c:v>100.547184817833</c:v>
                </c:pt>
              </c:numCache>
            </c:numRef>
          </c:val>
          <c:smooth val="0"/>
          <c:extLst>
            <c:ext xmlns:c16="http://schemas.microsoft.com/office/drawing/2014/chart" uri="{C3380CC4-5D6E-409C-BE32-E72D297353CC}">
              <c16:uniqueId val="{00000000-D344-4CCC-8A2D-8507228DDDAF}"/>
            </c:ext>
          </c:extLst>
        </c:ser>
        <c:dLbls>
          <c:showLegendKey val="0"/>
          <c:showVal val="0"/>
          <c:showCatName val="0"/>
          <c:showSerName val="0"/>
          <c:showPercent val="0"/>
          <c:showBubbleSize val="0"/>
        </c:dLbls>
        <c:smooth val="0"/>
        <c:axId val="1564354608"/>
        <c:axId val="1564359184"/>
      </c:lineChart>
      <c:catAx>
        <c:axId val="156435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359184"/>
        <c:crosses val="autoZero"/>
        <c:auto val="1"/>
        <c:lblAlgn val="ctr"/>
        <c:lblOffset val="100"/>
        <c:noMultiLvlLbl val="0"/>
      </c:catAx>
      <c:valAx>
        <c:axId val="156435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354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GDP(</a:t>
            </a:r>
            <a:r>
              <a:rPr lang="en-US" b="1" baseline="0">
                <a:solidFill>
                  <a:sysClr val="windowText" lastClr="000000"/>
                </a:solidFill>
              </a:rPr>
              <a:t> $B</a:t>
            </a:r>
            <a:r>
              <a:rPr lang="en-US" b="1">
                <a:solidFill>
                  <a:sysClr val="windowText" lastClr="000000"/>
                </a:solidFill>
              </a:rPr>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Worksheet!$D$1</c:f>
              <c:strCache>
                <c:ptCount val="1"/>
                <c:pt idx="0">
                  <c:v>GDP(BlUSD)</c:v>
                </c:pt>
              </c:strCache>
            </c:strRef>
          </c:tx>
          <c:spPr>
            <a:ln w="28575" cap="rnd">
              <a:solidFill>
                <a:schemeClr val="accent1"/>
              </a:solidFill>
              <a:round/>
            </a:ln>
            <a:effectLst/>
          </c:spPr>
          <c:marker>
            <c:symbol val="none"/>
          </c:marker>
          <c:cat>
            <c:numRef>
              <c:f>Worksheet!$A$2:$A$34</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numCache>
            </c:numRef>
          </c:cat>
          <c:val>
            <c:numRef>
              <c:f>Worksheet!$D$2:$D$34</c:f>
              <c:numCache>
                <c:formatCode>General</c:formatCode>
                <c:ptCount val="33"/>
                <c:pt idx="0">
                  <c:v>8.15148878319064</c:v>
                </c:pt>
                <c:pt idx="1">
                  <c:v>8.2091207630495493</c:v>
                </c:pt>
                <c:pt idx="2">
                  <c:v>5.7517866425587103</c:v>
                </c:pt>
                <c:pt idx="3">
                  <c:v>7.1481485640423896</c:v>
                </c:pt>
                <c:pt idx="4">
                  <c:v>9.0463202554050692</c:v>
                </c:pt>
                <c:pt idx="5">
                  <c:v>12.045865396132299</c:v>
                </c:pt>
                <c:pt idx="6">
                  <c:v>13.115764358284599</c:v>
                </c:pt>
                <c:pt idx="7">
                  <c:v>14.093998843733401</c:v>
                </c:pt>
                <c:pt idx="8">
                  <c:v>12.8960104593711</c:v>
                </c:pt>
                <c:pt idx="9">
                  <c:v>12.7053500978044</c:v>
                </c:pt>
                <c:pt idx="10">
                  <c:v>12.9860074258781</c:v>
                </c:pt>
                <c:pt idx="11">
                  <c:v>13.1477368985176</c:v>
                </c:pt>
                <c:pt idx="12">
                  <c:v>14.904517649847602</c:v>
                </c:pt>
                <c:pt idx="13">
                  <c:v>16.095337093836598</c:v>
                </c:pt>
                <c:pt idx="14">
                  <c:v>18.737895512737801</c:v>
                </c:pt>
                <c:pt idx="15">
                  <c:v>25.825512284289101</c:v>
                </c:pt>
                <c:pt idx="16">
                  <c:v>31.958195182240601</c:v>
                </c:pt>
                <c:pt idx="17">
                  <c:v>35.895153327849698</c:v>
                </c:pt>
                <c:pt idx="18">
                  <c:v>42.3472179129176</c:v>
                </c:pt>
                <c:pt idx="19">
                  <c:v>45.4056150637551</c:v>
                </c:pt>
                <c:pt idx="20">
                  <c:v>46.869473150609998</c:v>
                </c:pt>
                <c:pt idx="21">
                  <c:v>56.396704671577695</c:v>
                </c:pt>
                <c:pt idx="22">
                  <c:v>61.671440407838702</c:v>
                </c:pt>
                <c:pt idx="23">
                  <c:v>68.285796514289601</c:v>
                </c:pt>
                <c:pt idx="24">
                  <c:v>70.120446896835901</c:v>
                </c:pt>
                <c:pt idx="25">
                  <c:v>74.815144163893095</c:v>
                </c:pt>
                <c:pt idx="26">
                  <c:v>82.0365108772599</c:v>
                </c:pt>
                <c:pt idx="27">
                  <c:v>92.202979985286305</c:v>
                </c:pt>
                <c:pt idx="28">
                  <c:v>100.378436207371</c:v>
                </c:pt>
                <c:pt idx="29">
                  <c:v>100.657505750545</c:v>
                </c:pt>
                <c:pt idx="30">
                  <c:v>109.703658904994</c:v>
                </c:pt>
                <c:pt idx="31">
                  <c:v>113.419826113903</c:v>
                </c:pt>
              </c:numCache>
            </c:numRef>
          </c:val>
          <c:smooth val="0"/>
          <c:extLst>
            <c:ext xmlns:c16="http://schemas.microsoft.com/office/drawing/2014/chart" uri="{C3380CC4-5D6E-409C-BE32-E72D297353CC}">
              <c16:uniqueId val="{00000000-AB4F-45C6-AB6A-8B15C0550747}"/>
            </c:ext>
          </c:extLst>
        </c:ser>
        <c:dLbls>
          <c:showLegendKey val="0"/>
          <c:showVal val="0"/>
          <c:showCatName val="0"/>
          <c:showSerName val="0"/>
          <c:showPercent val="0"/>
          <c:showBubbleSize val="0"/>
        </c:dLbls>
        <c:smooth val="0"/>
        <c:axId val="1564349616"/>
        <c:axId val="1564356272"/>
      </c:lineChart>
      <c:catAx>
        <c:axId val="156434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64356272"/>
        <c:crosses val="autoZero"/>
        <c:auto val="1"/>
        <c:lblAlgn val="ctr"/>
        <c:lblOffset val="100"/>
        <c:noMultiLvlLbl val="0"/>
      </c:catAx>
      <c:valAx>
        <c:axId val="156435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64349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FDI ($B)</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areaChart>
        <c:grouping val="stacked"/>
        <c:varyColors val="0"/>
        <c:ser>
          <c:idx val="0"/>
          <c:order val="0"/>
          <c:tx>
            <c:strRef>
              <c:f>Worksheet!$F$1</c:f>
              <c:strCache>
                <c:ptCount val="1"/>
                <c:pt idx="0">
                  <c:v>FDI (BOP US$)</c:v>
                </c:pt>
              </c:strCache>
            </c:strRef>
          </c:tx>
          <c:spPr>
            <a:solidFill>
              <a:schemeClr val="accent1"/>
            </a:solidFill>
            <a:ln>
              <a:noFill/>
            </a:ln>
            <a:effectLst/>
          </c:spPr>
          <c:cat>
            <c:numRef>
              <c:f>Worksheet!$A$2:$A$34</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numCache>
            </c:numRef>
          </c:cat>
          <c:val>
            <c:numRef>
              <c:f>Worksheet!$F$2:$F$34</c:f>
              <c:numCache>
                <c:formatCode>General</c:formatCode>
                <c:ptCount val="33"/>
                <c:pt idx="0">
                  <c:v>1.88309768357173E-2</c:v>
                </c:pt>
                <c:pt idx="1">
                  <c:v>6.3631331446810995E-3</c:v>
                </c:pt>
                <c:pt idx="2">
                  <c:v>0.14565551711454902</c:v>
                </c:pt>
                <c:pt idx="3">
                  <c:v>7.4324126023684895E-3</c:v>
                </c:pt>
                <c:pt idx="4">
                  <c:v>4.22892484582554E-2</c:v>
                </c:pt>
                <c:pt idx="5">
                  <c:v>0.108672931624341</c:v>
                </c:pt>
                <c:pt idx="6">
                  <c:v>6.2096809779930505E-2</c:v>
                </c:pt>
                <c:pt idx="7">
                  <c:v>2.6548245970046402E-2</c:v>
                </c:pt>
                <c:pt idx="8">
                  <c:v>5.19534559539555E-2</c:v>
                </c:pt>
                <c:pt idx="9">
                  <c:v>0.11090455039976201</c:v>
                </c:pt>
                <c:pt idx="10">
                  <c:v>5.3026229394056599E-3</c:v>
                </c:pt>
                <c:pt idx="11">
                  <c:v>2.7618447058206E-2</c:v>
                </c:pt>
                <c:pt idx="12">
                  <c:v>8.17382426366213E-2</c:v>
                </c:pt>
                <c:pt idx="13">
                  <c:v>4.6063931454386198E-2</c:v>
                </c:pt>
                <c:pt idx="14">
                  <c:v>2.1211685395222998E-2</c:v>
                </c:pt>
                <c:pt idx="15">
                  <c:v>5.0674725183069605E-2</c:v>
                </c:pt>
                <c:pt idx="16">
                  <c:v>0.72904414604372003</c:v>
                </c:pt>
                <c:pt idx="17">
                  <c:v>9.5585680233444006E-2</c:v>
                </c:pt>
                <c:pt idx="18">
                  <c:v>0.11625760898635901</c:v>
                </c:pt>
                <c:pt idx="19">
                  <c:v>0.178064606752108</c:v>
                </c:pt>
                <c:pt idx="20">
                  <c:v>1.4504747570818</c:v>
                </c:pt>
                <c:pt idx="21">
                  <c:v>1.3801736619426501</c:v>
                </c:pt>
                <c:pt idx="22">
                  <c:v>1.11882500019331</c:v>
                </c:pt>
                <c:pt idx="23">
                  <c:v>0.82093759836054003</c:v>
                </c:pt>
                <c:pt idx="24">
                  <c:v>0.61972446501641099</c:v>
                </c:pt>
                <c:pt idx="25">
                  <c:v>0.469533310683932</c:v>
                </c:pt>
                <c:pt idx="26">
                  <c:v>1.3460853452169199</c:v>
                </c:pt>
                <c:pt idx="27">
                  <c:v>0.76776150673064403</c:v>
                </c:pt>
                <c:pt idx="28">
                  <c:v>0.469940266776669</c:v>
                </c:pt>
                <c:pt idx="29">
                  <c:v>0.42630518942579299</c:v>
                </c:pt>
                <c:pt idx="30">
                  <c:v>0.46334893567503299</c:v>
                </c:pt>
                <c:pt idx="31">
                  <c:v>0.39358309213527498</c:v>
                </c:pt>
              </c:numCache>
            </c:numRef>
          </c:val>
          <c:extLst>
            <c:ext xmlns:c16="http://schemas.microsoft.com/office/drawing/2014/chart" uri="{C3380CC4-5D6E-409C-BE32-E72D297353CC}">
              <c16:uniqueId val="{00000000-B632-4983-85A3-37ABF26F820B}"/>
            </c:ext>
          </c:extLst>
        </c:ser>
        <c:dLbls>
          <c:showLegendKey val="0"/>
          <c:showVal val="0"/>
          <c:showCatName val="0"/>
          <c:showSerName val="0"/>
          <c:showPercent val="0"/>
          <c:showBubbleSize val="0"/>
        </c:dLbls>
        <c:axId val="1565128416"/>
        <c:axId val="1565130496"/>
      </c:areaChart>
      <c:catAx>
        <c:axId val="1565128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65130496"/>
        <c:crosses val="autoZero"/>
        <c:auto val="1"/>
        <c:lblAlgn val="ctr"/>
        <c:lblOffset val="100"/>
        <c:noMultiLvlLbl val="0"/>
      </c:catAx>
      <c:valAx>
        <c:axId val="156513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65128416"/>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solidFill>
      <a:round/>
    </a:ln>
    <a:effectLst/>
  </c:spPr>
  <c:txPr>
    <a:bodyPr/>
    <a:lstStyle/>
    <a:p>
      <a:pPr>
        <a:defRPr baseline="0">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Debt Service($B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Worksheet!$H$1</c:f>
              <c:strCache>
                <c:ptCount val="1"/>
                <c:pt idx="0">
                  <c:v>Total Debt Service(Bl $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Worksheet!$A$2:$A$34</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numCache>
            </c:numRef>
          </c:xVal>
          <c:yVal>
            <c:numRef>
              <c:f>Worksheet!$H$2:$H$34</c:f>
              <c:numCache>
                <c:formatCode>General</c:formatCode>
                <c:ptCount val="33"/>
                <c:pt idx="0">
                  <c:v>0.71936298040000002</c:v>
                </c:pt>
                <c:pt idx="1">
                  <c:v>0.67023910089999994</c:v>
                </c:pt>
                <c:pt idx="2">
                  <c:v>0.63194604470000004</c:v>
                </c:pt>
                <c:pt idx="3">
                  <c:v>0.88129361170000009</c:v>
                </c:pt>
                <c:pt idx="4">
                  <c:v>0.90443124990000001</c:v>
                </c:pt>
                <c:pt idx="5">
                  <c:v>0.83768659339999996</c:v>
                </c:pt>
                <c:pt idx="6">
                  <c:v>0.65678274889999999</c:v>
                </c:pt>
                <c:pt idx="7">
                  <c:v>0.66267646629999999</c:v>
                </c:pt>
                <c:pt idx="8">
                  <c:v>0.69461757499999999</c:v>
                </c:pt>
                <c:pt idx="9">
                  <c:v>0.59287550970000003</c:v>
                </c:pt>
                <c:pt idx="10">
                  <c:v>0.4854497431</c:v>
                </c:pt>
                <c:pt idx="11">
                  <c:v>0.53160667560000008</c:v>
                </c:pt>
                <c:pt idx="12">
                  <c:v>0.5812293784</c:v>
                </c:pt>
                <c:pt idx="13">
                  <c:v>0.3584346504</c:v>
                </c:pt>
                <c:pt idx="14">
                  <c:v>0.54086299299999996</c:v>
                </c:pt>
                <c:pt idx="15">
                  <c:v>0.43141008180000001</c:v>
                </c:pt>
                <c:pt idx="16">
                  <c:v>0.4573816174</c:v>
                </c:pt>
                <c:pt idx="17">
                  <c:v>0.41375531310000002</c:v>
                </c:pt>
                <c:pt idx="18">
                  <c:v>0.3891674906</c:v>
                </c:pt>
                <c:pt idx="19">
                  <c:v>0.40216649199999999</c:v>
                </c:pt>
                <c:pt idx="20">
                  <c:v>0.44212633139999996</c:v>
                </c:pt>
                <c:pt idx="21">
                  <c:v>0.5371070496</c:v>
                </c:pt>
                <c:pt idx="22">
                  <c:v>0.53512586600000001</c:v>
                </c:pt>
                <c:pt idx="23">
                  <c:v>1.3338457972</c:v>
                </c:pt>
                <c:pt idx="24">
                  <c:v>0.89034690589999999</c:v>
                </c:pt>
                <c:pt idx="25">
                  <c:v>1.1187393848</c:v>
                </c:pt>
                <c:pt idx="26">
                  <c:v>1.5462420769</c:v>
                </c:pt>
                <c:pt idx="27">
                  <c:v>2.7912073206999999</c:v>
                </c:pt>
                <c:pt idx="28">
                  <c:v>4.4916349755000002</c:v>
                </c:pt>
                <c:pt idx="29">
                  <c:v>2.8336059369000002</c:v>
                </c:pt>
                <c:pt idx="30">
                  <c:v>2.4458092636999997</c:v>
                </c:pt>
                <c:pt idx="31">
                  <c:v>3.3358727274</c:v>
                </c:pt>
              </c:numCache>
            </c:numRef>
          </c:yVal>
          <c:smooth val="0"/>
          <c:extLst>
            <c:ext xmlns:c16="http://schemas.microsoft.com/office/drawing/2014/chart" uri="{C3380CC4-5D6E-409C-BE32-E72D297353CC}">
              <c16:uniqueId val="{00000000-0E5B-4A47-882F-2E4F83AE9116}"/>
            </c:ext>
          </c:extLst>
        </c:ser>
        <c:dLbls>
          <c:dLblPos val="t"/>
          <c:showLegendKey val="0"/>
          <c:showVal val="0"/>
          <c:showCatName val="0"/>
          <c:showSerName val="0"/>
          <c:showPercent val="0"/>
          <c:showBubbleSize val="0"/>
        </c:dLbls>
        <c:axId val="1480084832"/>
        <c:axId val="1480084000"/>
      </c:scatterChart>
      <c:valAx>
        <c:axId val="1480084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80084000"/>
        <c:crosses val="autoZero"/>
        <c:crossBetween val="midCat"/>
      </c:valAx>
      <c:valAx>
        <c:axId val="148008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800848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Interest Rates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Worksheet!$J$1</c:f>
              <c:strCache>
                <c:ptCount val="1"/>
                <c:pt idx="0">
                  <c:v>Interest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Worksheet!$A$2:$A$34</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numCache>
            </c:numRef>
          </c:xVal>
          <c:yVal>
            <c:numRef>
              <c:f>Worksheet!$J$2:$J$34</c:f>
              <c:numCache>
                <c:formatCode>0.0</c:formatCode>
                <c:ptCount val="33"/>
                <c:pt idx="0">
                  <c:v>5.7455126480252598</c:v>
                </c:pt>
                <c:pt idx="1">
                  <c:v>1.82532918773243</c:v>
                </c:pt>
                <c:pt idx="2">
                  <c:v>3.4134724070028102</c:v>
                </c:pt>
                <c:pt idx="3">
                  <c:v>16.4281098918437</c:v>
                </c:pt>
                <c:pt idx="4">
                  <c:v>15.8016483365158</c:v>
                </c:pt>
                <c:pt idx="5">
                  <c:v>-5.7765885401169603</c:v>
                </c:pt>
                <c:pt idx="6">
                  <c:v>16.879568494899502</c:v>
                </c:pt>
                <c:pt idx="7">
                  <c:v>21.096326025913299</c:v>
                </c:pt>
                <c:pt idx="8">
                  <c:v>17.454048783367298</c:v>
                </c:pt>
                <c:pt idx="9">
                  <c:v>15.327433446586699</c:v>
                </c:pt>
                <c:pt idx="10">
                  <c:v>17.8125009681691</c:v>
                </c:pt>
                <c:pt idx="11">
                  <c:v>17.358140644542701</c:v>
                </c:pt>
                <c:pt idx="12">
                  <c:v>9.7705109271181296</c:v>
                </c:pt>
                <c:pt idx="13">
                  <c:v>5.0452575966548698</c:v>
                </c:pt>
                <c:pt idx="14">
                  <c:v>7.6099875458817001</c:v>
                </c:pt>
                <c:pt idx="15">
                  <c:v>-8.0098669713636408</c:v>
                </c:pt>
                <c:pt idx="16">
                  <c:v>4.8190907881851004</c:v>
                </c:pt>
                <c:pt idx="17">
                  <c:v>-0.98499697229433303</c:v>
                </c:pt>
                <c:pt idx="18">
                  <c:v>-10.096003565548401</c:v>
                </c:pt>
                <c:pt idx="19">
                  <c:v>12.526958492458</c:v>
                </c:pt>
                <c:pt idx="20">
                  <c:v>4.5261858322689799</c:v>
                </c:pt>
                <c:pt idx="21">
                  <c:v>9.3135113445828797</c:v>
                </c:pt>
                <c:pt idx="22">
                  <c:v>9.2939463596995395</c:v>
                </c:pt>
                <c:pt idx="23">
                  <c:v>8.2490789921732404</c:v>
                </c:pt>
                <c:pt idx="24">
                  <c:v>6.2688057827038399</c:v>
                </c:pt>
                <c:pt idx="25">
                  <c:v>10.118128713498701</c:v>
                </c:pt>
                <c:pt idx="26">
                  <c:v>5.6567476158590697</c:v>
                </c:pt>
                <c:pt idx="27">
                  <c:v>8.4879604749469095</c:v>
                </c:pt>
                <c:pt idx="28">
                  <c:v>7.83110074767397</c:v>
                </c:pt>
                <c:pt idx="29">
                  <c:v>6.7146344090673997</c:v>
                </c:pt>
                <c:pt idx="30">
                  <c:v>7.4275810051437201</c:v>
                </c:pt>
                <c:pt idx="31">
                  <c:v>5.9684468750354398</c:v>
                </c:pt>
              </c:numCache>
            </c:numRef>
          </c:yVal>
          <c:smooth val="0"/>
          <c:extLst>
            <c:ext xmlns:c16="http://schemas.microsoft.com/office/drawing/2014/chart" uri="{C3380CC4-5D6E-409C-BE32-E72D297353CC}">
              <c16:uniqueId val="{00000000-9E07-4D4D-827D-474B0953A62D}"/>
            </c:ext>
          </c:extLst>
        </c:ser>
        <c:dLbls>
          <c:dLblPos val="t"/>
          <c:showLegendKey val="0"/>
          <c:showVal val="0"/>
          <c:showCatName val="0"/>
          <c:showSerName val="0"/>
          <c:showPercent val="0"/>
          <c:showBubbleSize val="0"/>
        </c:dLbls>
        <c:axId val="1574794208"/>
        <c:axId val="1574795456"/>
      </c:scatterChart>
      <c:valAx>
        <c:axId val="1574794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74795456"/>
        <c:crosses val="autoZero"/>
        <c:crossBetween val="midCat"/>
      </c:valAx>
      <c:valAx>
        <c:axId val="15747954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74794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Unemploynent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Worksheet!$L$1</c:f>
              <c:strCache>
                <c:ptCount val="1"/>
                <c:pt idx="0">
                  <c:v>Unemploynent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Worksheet!$A$2:$A$34</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numCache>
            </c:numRef>
          </c:xVal>
          <c:yVal>
            <c:numRef>
              <c:f>Worksheet!$L$2:$L$34</c:f>
              <c:numCache>
                <c:formatCode>General</c:formatCode>
                <c:ptCount val="33"/>
                <c:pt idx="0">
                  <c:v>2.86</c:v>
                </c:pt>
                <c:pt idx="1">
                  <c:v>3.03</c:v>
                </c:pt>
                <c:pt idx="2">
                  <c:v>3.1560000000000001</c:v>
                </c:pt>
                <c:pt idx="3">
                  <c:v>3.1160000000000001</c:v>
                </c:pt>
                <c:pt idx="4">
                  <c:v>2.9489999999999998</c:v>
                </c:pt>
                <c:pt idx="5">
                  <c:v>2.8340000000000001</c:v>
                </c:pt>
                <c:pt idx="6">
                  <c:v>2.899</c:v>
                </c:pt>
                <c:pt idx="7">
                  <c:v>2.9329999999999998</c:v>
                </c:pt>
                <c:pt idx="8">
                  <c:v>2.9910000000000001</c:v>
                </c:pt>
                <c:pt idx="9">
                  <c:v>2.9870000000000001</c:v>
                </c:pt>
                <c:pt idx="10">
                  <c:v>2.972</c:v>
                </c:pt>
                <c:pt idx="11">
                  <c:v>3.0289999999999999</c:v>
                </c:pt>
                <c:pt idx="12">
                  <c:v>2.9550000000000001</c:v>
                </c:pt>
                <c:pt idx="13">
                  <c:v>2.915</c:v>
                </c:pt>
                <c:pt idx="14">
                  <c:v>2.7570000000000001</c:v>
                </c:pt>
                <c:pt idx="15">
                  <c:v>2.66</c:v>
                </c:pt>
                <c:pt idx="16">
                  <c:v>2.6150000000000002</c:v>
                </c:pt>
                <c:pt idx="17">
                  <c:v>2.7709999999999999</c:v>
                </c:pt>
                <c:pt idx="18">
                  <c:v>2.8650000000000002</c:v>
                </c:pt>
                <c:pt idx="19">
                  <c:v>2.831</c:v>
                </c:pt>
                <c:pt idx="20">
                  <c:v>2.6920000000000002</c:v>
                </c:pt>
                <c:pt idx="21">
                  <c:v>2.6589999999999998</c:v>
                </c:pt>
                <c:pt idx="22">
                  <c:v>2.778</c:v>
                </c:pt>
                <c:pt idx="23">
                  <c:v>2.782</c:v>
                </c:pt>
                <c:pt idx="24">
                  <c:v>2.7709999999999999</c:v>
                </c:pt>
                <c:pt idx="25">
                  <c:v>2.76</c:v>
                </c:pt>
                <c:pt idx="26">
                  <c:v>3.56</c:v>
                </c:pt>
                <c:pt idx="27">
                  <c:v>4.2960000000000003</c:v>
                </c:pt>
                <c:pt idx="28">
                  <c:v>5.01</c:v>
                </c:pt>
                <c:pt idx="29">
                  <c:v>5.6280000000000001</c:v>
                </c:pt>
                <c:pt idx="30">
                  <c:v>5.69</c:v>
                </c:pt>
                <c:pt idx="31">
                  <c:v>5.6440000000000001</c:v>
                </c:pt>
              </c:numCache>
            </c:numRef>
          </c:yVal>
          <c:smooth val="0"/>
          <c:extLst>
            <c:ext xmlns:c16="http://schemas.microsoft.com/office/drawing/2014/chart" uri="{C3380CC4-5D6E-409C-BE32-E72D297353CC}">
              <c16:uniqueId val="{00000000-EDA2-40C5-AF40-4DF4716FDBEB}"/>
            </c:ext>
          </c:extLst>
        </c:ser>
        <c:dLbls>
          <c:showLegendKey val="0"/>
          <c:showVal val="0"/>
          <c:showCatName val="0"/>
          <c:showSerName val="0"/>
          <c:showPercent val="0"/>
          <c:showBubbleSize val="0"/>
        </c:dLbls>
        <c:axId val="1574795040"/>
        <c:axId val="1574800448"/>
      </c:scatterChart>
      <c:valAx>
        <c:axId val="1574795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800448"/>
        <c:crosses val="autoZero"/>
        <c:crossBetween val="midCat"/>
      </c:valAx>
      <c:valAx>
        <c:axId val="157480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7950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inflation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Worksheet!$P$1</c:f>
              <c:strCache>
                <c:ptCount val="1"/>
                <c:pt idx="0">
                  <c:v>inflation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Worksheet!$A$2:$A$34</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numCache>
            </c:numRef>
          </c:xVal>
          <c:yVal>
            <c:numRef>
              <c:f>Worksheet!$P$2:$P$34</c:f>
              <c:numCache>
                <c:formatCode>0.0</c:formatCode>
                <c:ptCount val="33"/>
                <c:pt idx="0">
                  <c:v>20.084495575463201</c:v>
                </c:pt>
                <c:pt idx="1">
                  <c:v>27.332364447578399</c:v>
                </c:pt>
                <c:pt idx="2">
                  <c:v>45.978881303621797</c:v>
                </c:pt>
                <c:pt idx="3">
                  <c:v>28.814389430673099</c:v>
                </c:pt>
                <c:pt idx="4">
                  <c:v>1.55432816055009</c:v>
                </c:pt>
                <c:pt idx="5">
                  <c:v>8.8640874157752201</c:v>
                </c:pt>
                <c:pt idx="6">
                  <c:v>11.3618450505783</c:v>
                </c:pt>
                <c:pt idx="7">
                  <c:v>6.72243650753928</c:v>
                </c:pt>
                <c:pt idx="8">
                  <c:v>5.7420010952048397</c:v>
                </c:pt>
                <c:pt idx="9">
                  <c:v>9.9800251535097892</c:v>
                </c:pt>
                <c:pt idx="10">
                  <c:v>5.73859814341467</c:v>
                </c:pt>
                <c:pt idx="11">
                  <c:v>1.9613082173916201</c:v>
                </c:pt>
                <c:pt idx="12">
                  <c:v>9.8156906297965403</c:v>
                </c:pt>
                <c:pt idx="13">
                  <c:v>11.6240355442426</c:v>
                </c:pt>
                <c:pt idx="14">
                  <c:v>10.3127783574683</c:v>
                </c:pt>
                <c:pt idx="15">
                  <c:v>14.4537342081708</c:v>
                </c:pt>
                <c:pt idx="16">
                  <c:v>9.7588802302752899</c:v>
                </c:pt>
                <c:pt idx="17">
                  <c:v>26.239816644506298</c:v>
                </c:pt>
                <c:pt idx="18">
                  <c:v>9.2341259239465199</c:v>
                </c:pt>
                <c:pt idx="19">
                  <c:v>3.9613888911538502</c:v>
                </c:pt>
                <c:pt idx="20">
                  <c:v>14.022491301470399</c:v>
                </c:pt>
                <c:pt idx="21">
                  <c:v>9.3777700354759794</c:v>
                </c:pt>
                <c:pt idx="22">
                  <c:v>5.7174935703773304</c:v>
                </c:pt>
                <c:pt idx="23">
                  <c:v>6.87815499275949</c:v>
                </c:pt>
                <c:pt idx="24">
                  <c:v>6.5821542928477896</c:v>
                </c:pt>
                <c:pt idx="25">
                  <c:v>6.2972495381462501</c:v>
                </c:pt>
                <c:pt idx="26">
                  <c:v>8.0056496770994503</c:v>
                </c:pt>
                <c:pt idx="27">
                  <c:v>4.6898064677633</c:v>
                </c:pt>
                <c:pt idx="28">
                  <c:v>5.2396379576479202</c:v>
                </c:pt>
                <c:pt idx="29">
                  <c:v>5.4051620793339197</c:v>
                </c:pt>
                <c:pt idx="30">
                  <c:v>6.1079360365917603</c:v>
                </c:pt>
                <c:pt idx="31">
                  <c:v>7.65986268272224</c:v>
                </c:pt>
              </c:numCache>
            </c:numRef>
          </c:yVal>
          <c:smooth val="0"/>
          <c:extLst>
            <c:ext xmlns:c16="http://schemas.microsoft.com/office/drawing/2014/chart" uri="{C3380CC4-5D6E-409C-BE32-E72D297353CC}">
              <c16:uniqueId val="{00000000-BEB0-46BC-8B10-B6C0970D5E83}"/>
            </c:ext>
          </c:extLst>
        </c:ser>
        <c:dLbls>
          <c:dLblPos val="t"/>
          <c:showLegendKey val="0"/>
          <c:showVal val="0"/>
          <c:showCatName val="0"/>
          <c:showSerName val="0"/>
          <c:showPercent val="0"/>
          <c:showBubbleSize val="0"/>
        </c:dLbls>
        <c:axId val="1574787968"/>
        <c:axId val="1574791712"/>
      </c:scatterChart>
      <c:valAx>
        <c:axId val="1574787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791712"/>
        <c:crosses val="autoZero"/>
        <c:crossBetween val="midCat"/>
      </c:valAx>
      <c:valAx>
        <c:axId val="15747917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7879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Population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Worksheet!$N$1</c:f>
              <c:strCache>
                <c:ptCount val="1"/>
                <c:pt idx="0">
                  <c:v>Population</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numRef>
              <c:f>Worksheet!$A$2:$A$34</c:f>
              <c:numCache>
                <c:formatCode>General</c:formatCode>
                <c:ptCount val="33"/>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numCache>
            </c:numRef>
          </c:cat>
          <c:val>
            <c:numRef>
              <c:f>Worksheet!$N$2:$N$34</c:f>
              <c:numCache>
                <c:formatCode>General</c:formatCode>
                <c:ptCount val="33"/>
                <c:pt idx="0">
                  <c:v>23918235</c:v>
                </c:pt>
                <c:pt idx="1">
                  <c:v>24655723</c:v>
                </c:pt>
                <c:pt idx="2">
                  <c:v>25391830</c:v>
                </c:pt>
                <c:pt idx="3">
                  <c:v>26133744</c:v>
                </c:pt>
                <c:pt idx="4">
                  <c:v>26878347</c:v>
                </c:pt>
                <c:pt idx="5">
                  <c:v>27615736</c:v>
                </c:pt>
                <c:pt idx="6">
                  <c:v>28364264</c:v>
                </c:pt>
                <c:pt idx="7">
                  <c:v>29137373</c:v>
                </c:pt>
                <c:pt idx="8">
                  <c:v>29965129</c:v>
                </c:pt>
                <c:pt idx="9">
                  <c:v>30851606</c:v>
                </c:pt>
                <c:pt idx="10">
                  <c:v>31800343</c:v>
                </c:pt>
                <c:pt idx="11">
                  <c:v>32779823</c:v>
                </c:pt>
                <c:pt idx="12">
                  <c:v>33767122</c:v>
                </c:pt>
                <c:pt idx="13">
                  <c:v>34791836</c:v>
                </c:pt>
                <c:pt idx="14">
                  <c:v>35843010</c:v>
                </c:pt>
                <c:pt idx="15">
                  <c:v>36925253</c:v>
                </c:pt>
                <c:pt idx="16">
                  <c:v>38036793</c:v>
                </c:pt>
                <c:pt idx="17">
                  <c:v>39186895</c:v>
                </c:pt>
                <c:pt idx="18">
                  <c:v>40364444</c:v>
                </c:pt>
                <c:pt idx="19">
                  <c:v>41517895</c:v>
                </c:pt>
                <c:pt idx="20">
                  <c:v>42635144</c:v>
                </c:pt>
                <c:pt idx="21">
                  <c:v>43725806</c:v>
                </c:pt>
                <c:pt idx="22">
                  <c:v>44792368</c:v>
                </c:pt>
                <c:pt idx="23">
                  <c:v>45831863</c:v>
                </c:pt>
                <c:pt idx="24">
                  <c:v>46851488</c:v>
                </c:pt>
                <c:pt idx="25">
                  <c:v>47894670</c:v>
                </c:pt>
                <c:pt idx="26">
                  <c:v>48948137</c:v>
                </c:pt>
                <c:pt idx="27">
                  <c:v>49953304</c:v>
                </c:pt>
                <c:pt idx="28">
                  <c:v>50951450</c:v>
                </c:pt>
                <c:pt idx="29">
                  <c:v>51985780</c:v>
                </c:pt>
                <c:pt idx="30">
                  <c:v>53005614</c:v>
                </c:pt>
                <c:pt idx="31" formatCode="_(* #,##0.00_);_(* \(#,##0.00\);_(* &quot;-&quot;??_);_(@_)">
                  <c:v>54027487</c:v>
                </c:pt>
              </c:numCache>
            </c:numRef>
          </c:val>
          <c:extLst>
            <c:ext xmlns:c16="http://schemas.microsoft.com/office/drawing/2014/chart" uri="{C3380CC4-5D6E-409C-BE32-E72D297353CC}">
              <c16:uniqueId val="{00000000-0DE2-4E58-A345-06A9B38BB1F1}"/>
            </c:ext>
          </c:extLst>
        </c:ser>
        <c:dLbls>
          <c:showLegendKey val="0"/>
          <c:showVal val="0"/>
          <c:showCatName val="0"/>
          <c:showSerName val="0"/>
          <c:showPercent val="0"/>
          <c:showBubbleSize val="0"/>
        </c:dLbls>
        <c:gapWidth val="219"/>
        <c:overlap val="-27"/>
        <c:axId val="1575606208"/>
        <c:axId val="1575607456"/>
      </c:barChart>
      <c:catAx>
        <c:axId val="157560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75607456"/>
        <c:crosses val="autoZero"/>
        <c:auto val="1"/>
        <c:lblAlgn val="ctr"/>
        <c:lblOffset val="100"/>
        <c:noMultiLvlLbl val="0"/>
      </c:catAx>
      <c:valAx>
        <c:axId val="157560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57560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600075</xdr:colOff>
      <xdr:row>0</xdr:row>
      <xdr:rowOff>180975</xdr:rowOff>
    </xdr:from>
    <xdr:to>
      <xdr:col>15</xdr:col>
      <xdr:colOff>295275</xdr:colOff>
      <xdr:row>5</xdr:row>
      <xdr:rowOff>9525</xdr:rowOff>
    </xdr:to>
    <xdr:sp macro="" textlink="'Pivot Table'!B62">
      <xdr:nvSpPr>
        <xdr:cNvPr id="20" name="Rectangle 19"/>
        <xdr:cNvSpPr/>
      </xdr:nvSpPr>
      <xdr:spPr>
        <a:xfrm>
          <a:off x="7429500" y="180975"/>
          <a:ext cx="1524000" cy="781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EBD1BB48-B68D-4EBC-AF8E-E83E6AC4796B}" type="TxLink">
            <a:rPr lang="en-US" sz="1800" b="1" i="0" u="none" strike="noStrike">
              <a:solidFill>
                <a:srgbClr val="000000"/>
              </a:solidFill>
              <a:latin typeface="Calibri"/>
              <a:ea typeface="+mn-ea"/>
              <a:cs typeface="Calibri"/>
            </a:rPr>
            <a:pPr marL="0" indent="0" algn="ctr"/>
            <a:t>7.7</a:t>
          </a:fld>
          <a:endParaRPr lang="en-US" sz="1800" b="1" i="0" u="none" strike="noStrike">
            <a:solidFill>
              <a:srgbClr val="000000"/>
            </a:solidFill>
            <a:latin typeface="Calibri"/>
            <a:ea typeface="+mn-ea"/>
            <a:cs typeface="Calibri"/>
          </a:endParaRPr>
        </a:p>
      </xdr:txBody>
    </xdr:sp>
    <xdr:clientData/>
  </xdr:twoCellAnchor>
  <xdr:twoCellAnchor>
    <xdr:from>
      <xdr:col>1</xdr:col>
      <xdr:colOff>0</xdr:colOff>
      <xdr:row>12</xdr:row>
      <xdr:rowOff>66675</xdr:rowOff>
    </xdr:from>
    <xdr:to>
      <xdr:col>5</xdr:col>
      <xdr:colOff>380999</xdr:colOff>
      <xdr:row>22</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438151</xdr:colOff>
      <xdr:row>12</xdr:row>
      <xdr:rowOff>66675</xdr:rowOff>
    </xdr:from>
    <xdr:to>
      <xdr:col>10</xdr:col>
      <xdr:colOff>209551</xdr:colOff>
      <xdr:row>22</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23</xdr:row>
      <xdr:rowOff>152400</xdr:rowOff>
    </xdr:from>
    <xdr:to>
      <xdr:col>6</xdr:col>
      <xdr:colOff>133350</xdr:colOff>
      <xdr:row>34</xdr:row>
      <xdr:rowOff>123825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228599</xdr:colOff>
      <xdr:row>23</xdr:row>
      <xdr:rowOff>152400</xdr:rowOff>
    </xdr:from>
    <xdr:to>
      <xdr:col>12</xdr:col>
      <xdr:colOff>409575</xdr:colOff>
      <xdr:row>34</xdr:row>
      <xdr:rowOff>85726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295276</xdr:colOff>
      <xdr:row>12</xdr:row>
      <xdr:rowOff>66675</xdr:rowOff>
    </xdr:from>
    <xdr:to>
      <xdr:col>15</xdr:col>
      <xdr:colOff>552450</xdr:colOff>
      <xdr:row>22</xdr:row>
      <xdr:rowOff>171450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9527</xdr:colOff>
      <xdr:row>47</xdr:row>
      <xdr:rowOff>157843</xdr:rowOff>
    </xdr:from>
    <xdr:to>
      <xdr:col>6</xdr:col>
      <xdr:colOff>578304</xdr:colOff>
      <xdr:row>58</xdr:row>
      <xdr:rowOff>89807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36</xdr:row>
      <xdr:rowOff>9525</xdr:rowOff>
    </xdr:from>
    <xdr:to>
      <xdr:col>6</xdr:col>
      <xdr:colOff>428624</xdr:colOff>
      <xdr:row>46</xdr:row>
      <xdr:rowOff>180975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523874</xdr:colOff>
      <xdr:row>36</xdr:row>
      <xdr:rowOff>9525</xdr:rowOff>
    </xdr:from>
    <xdr:to>
      <xdr:col>12</xdr:col>
      <xdr:colOff>523875</xdr:colOff>
      <xdr:row>46</xdr:row>
      <xdr:rowOff>142875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28576</xdr:colOff>
      <xdr:row>5</xdr:row>
      <xdr:rowOff>123825</xdr:rowOff>
    </xdr:from>
    <xdr:to>
      <xdr:col>11</xdr:col>
      <xdr:colOff>19049</xdr:colOff>
      <xdr:row>11</xdr:row>
      <xdr:rowOff>161926</xdr:rowOff>
    </xdr:to>
    <mc:AlternateContent xmlns:mc="http://schemas.openxmlformats.org/markup-compatibility/2006">
      <mc:Choice xmlns:a14="http://schemas.microsoft.com/office/drawing/2010/main" Requires="a14">
        <xdr:graphicFrame macro="">
          <xdr:nvGraphicFramePr>
            <xdr:cNvPr id="10"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52401" y="1076325"/>
              <a:ext cx="6086473" cy="1181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9525</xdr:colOff>
      <xdr:row>0</xdr:row>
      <xdr:rowOff>161925</xdr:rowOff>
    </xdr:from>
    <xdr:to>
      <xdr:col>6</xdr:col>
      <xdr:colOff>314325</xdr:colOff>
      <xdr:row>4</xdr:row>
      <xdr:rowOff>180975</xdr:rowOff>
    </xdr:to>
    <xdr:sp macro="" textlink="'Pivot Table'!B38">
      <xdr:nvSpPr>
        <xdr:cNvPr id="11" name="Rectangle 10"/>
        <xdr:cNvSpPr/>
      </xdr:nvSpPr>
      <xdr:spPr>
        <a:xfrm>
          <a:off x="1962150" y="161925"/>
          <a:ext cx="1524000" cy="781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F521A382-4B65-4274-BF41-57773B78C7AF}" type="TxLink">
            <a:rPr lang="en-US" sz="1800" b="1" i="0" u="none" strike="noStrike">
              <a:solidFill>
                <a:srgbClr val="000000"/>
              </a:solidFill>
              <a:latin typeface="Calibri"/>
              <a:cs typeface="Calibri"/>
            </a:rPr>
            <a:pPr algn="ctr"/>
            <a:t>113.42</a:t>
          </a:fld>
          <a:endParaRPr lang="en-US" sz="1800" b="1"/>
        </a:p>
      </xdr:txBody>
    </xdr:sp>
    <xdr:clientData/>
  </xdr:twoCellAnchor>
  <xdr:twoCellAnchor>
    <xdr:from>
      <xdr:col>4</xdr:col>
      <xdr:colOff>95250</xdr:colOff>
      <xdr:row>1</xdr:row>
      <xdr:rowOff>66675</xdr:rowOff>
    </xdr:from>
    <xdr:to>
      <xdr:col>6</xdr:col>
      <xdr:colOff>257175</xdr:colOff>
      <xdr:row>2</xdr:row>
      <xdr:rowOff>114300</xdr:rowOff>
    </xdr:to>
    <xdr:sp macro="" textlink="">
      <xdr:nvSpPr>
        <xdr:cNvPr id="12" name="TextBox 11"/>
        <xdr:cNvSpPr txBox="1"/>
      </xdr:nvSpPr>
      <xdr:spPr>
        <a:xfrm>
          <a:off x="2047875" y="257175"/>
          <a:ext cx="1381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GDP($B)</a:t>
          </a:r>
        </a:p>
      </xdr:txBody>
    </xdr:sp>
    <xdr:clientData/>
  </xdr:twoCellAnchor>
  <xdr:twoCellAnchor>
    <xdr:from>
      <xdr:col>1</xdr:col>
      <xdr:colOff>19050</xdr:colOff>
      <xdr:row>0</xdr:row>
      <xdr:rowOff>180975</xdr:rowOff>
    </xdr:from>
    <xdr:to>
      <xdr:col>3</xdr:col>
      <xdr:colOff>323850</xdr:colOff>
      <xdr:row>5</xdr:row>
      <xdr:rowOff>9525</xdr:rowOff>
    </xdr:to>
    <xdr:sp macro="" textlink="'Pivot Table'!B66">
      <xdr:nvSpPr>
        <xdr:cNvPr id="13" name="Rectangle 12"/>
        <xdr:cNvSpPr/>
      </xdr:nvSpPr>
      <xdr:spPr>
        <a:xfrm>
          <a:off x="142875" y="180975"/>
          <a:ext cx="1524000" cy="781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E432E1ED-FF22-47A7-9471-019A2C8CA75F}" type="TxLink">
            <a:rPr lang="en-US" sz="1800" b="1" i="0" u="none" strike="noStrike">
              <a:solidFill>
                <a:srgbClr val="000000"/>
              </a:solidFill>
              <a:latin typeface="Calibri"/>
              <a:ea typeface="+mn-ea"/>
              <a:cs typeface="Calibri"/>
            </a:rPr>
            <a:pPr marL="0" indent="0" algn="ctr"/>
            <a:t>2022</a:t>
          </a:fld>
          <a:endParaRPr lang="en-US" sz="1800" b="1" i="0" u="none" strike="noStrike">
            <a:solidFill>
              <a:srgbClr val="000000"/>
            </a:solidFill>
            <a:latin typeface="Calibri"/>
            <a:ea typeface="+mn-ea"/>
            <a:cs typeface="Calibri"/>
          </a:endParaRPr>
        </a:p>
      </xdr:txBody>
    </xdr:sp>
    <xdr:clientData/>
  </xdr:twoCellAnchor>
  <xdr:twoCellAnchor>
    <xdr:from>
      <xdr:col>7</xdr:col>
      <xdr:colOff>9525</xdr:colOff>
      <xdr:row>0</xdr:row>
      <xdr:rowOff>152400</xdr:rowOff>
    </xdr:from>
    <xdr:to>
      <xdr:col>9</xdr:col>
      <xdr:colOff>314325</xdr:colOff>
      <xdr:row>4</xdr:row>
      <xdr:rowOff>171450</xdr:rowOff>
    </xdr:to>
    <xdr:sp macro="" textlink="'Pivot Table'!B42">
      <xdr:nvSpPr>
        <xdr:cNvPr id="14" name="Rectangle 13"/>
        <xdr:cNvSpPr/>
      </xdr:nvSpPr>
      <xdr:spPr>
        <a:xfrm>
          <a:off x="3790950" y="152400"/>
          <a:ext cx="1524000" cy="781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7D1F3104-157B-4D4F-A4AB-96FDB453CA9D}" type="TxLink">
            <a:rPr lang="en-US" sz="1800" b="1" i="0" u="none" strike="noStrike">
              <a:solidFill>
                <a:srgbClr val="000000"/>
              </a:solidFill>
              <a:latin typeface="Calibri"/>
              <a:ea typeface="+mn-ea"/>
              <a:cs typeface="Calibri"/>
            </a:rPr>
            <a:pPr marL="0" indent="0" algn="ctr"/>
            <a:t>100.5</a:t>
          </a:fld>
          <a:endParaRPr lang="en-US" sz="1800" b="1" i="0" u="none" strike="noStrike">
            <a:solidFill>
              <a:srgbClr val="000000"/>
            </a:solidFill>
            <a:latin typeface="Calibri"/>
            <a:ea typeface="+mn-ea"/>
            <a:cs typeface="Calibri"/>
          </a:endParaRPr>
        </a:p>
      </xdr:txBody>
    </xdr:sp>
    <xdr:clientData/>
  </xdr:twoCellAnchor>
  <xdr:twoCellAnchor>
    <xdr:from>
      <xdr:col>10</xdr:col>
      <xdr:colOff>0</xdr:colOff>
      <xdr:row>0</xdr:row>
      <xdr:rowOff>171450</xdr:rowOff>
    </xdr:from>
    <xdr:to>
      <xdr:col>12</xdr:col>
      <xdr:colOff>304800</xdr:colOff>
      <xdr:row>5</xdr:row>
      <xdr:rowOff>0</xdr:rowOff>
    </xdr:to>
    <xdr:sp macro="" textlink="'Pivot Table'!B50">
      <xdr:nvSpPr>
        <xdr:cNvPr id="15" name="Rectangle 14"/>
        <xdr:cNvSpPr/>
      </xdr:nvSpPr>
      <xdr:spPr>
        <a:xfrm>
          <a:off x="5610225" y="171450"/>
          <a:ext cx="1524000" cy="781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465BD725-4CA4-4068-B6BF-38B928AAF0E4}" type="TxLink">
            <a:rPr lang="en-US" sz="1800" b="1" i="0" u="none" strike="noStrike">
              <a:solidFill>
                <a:srgbClr val="000000"/>
              </a:solidFill>
              <a:latin typeface="Calibri"/>
              <a:ea typeface="+mn-ea"/>
              <a:cs typeface="Calibri"/>
            </a:rPr>
            <a:pPr marL="0" indent="0" algn="ctr"/>
            <a:t>3.3</a:t>
          </a:fld>
          <a:endParaRPr lang="en-US" sz="1800" b="1" i="0" u="none" strike="noStrike">
            <a:solidFill>
              <a:srgbClr val="000000"/>
            </a:solidFill>
            <a:latin typeface="Calibri"/>
            <a:ea typeface="+mn-ea"/>
            <a:cs typeface="Calibri"/>
          </a:endParaRPr>
        </a:p>
      </xdr:txBody>
    </xdr:sp>
    <xdr:clientData/>
  </xdr:twoCellAnchor>
  <xdr:twoCellAnchor>
    <xdr:from>
      <xdr:col>13</xdr:col>
      <xdr:colOff>66675</xdr:colOff>
      <xdr:row>1</xdr:row>
      <xdr:rowOff>57150</xdr:rowOff>
    </xdr:from>
    <xdr:to>
      <xdr:col>15</xdr:col>
      <xdr:colOff>228600</xdr:colOff>
      <xdr:row>2</xdr:row>
      <xdr:rowOff>104775</xdr:rowOff>
    </xdr:to>
    <xdr:sp macro="" textlink="">
      <xdr:nvSpPr>
        <xdr:cNvPr id="16" name="TextBox 15"/>
        <xdr:cNvSpPr txBox="1"/>
      </xdr:nvSpPr>
      <xdr:spPr>
        <a:xfrm>
          <a:off x="7505700" y="247650"/>
          <a:ext cx="1381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Inflation%</a:t>
          </a:r>
        </a:p>
      </xdr:txBody>
    </xdr:sp>
    <xdr:clientData/>
  </xdr:twoCellAnchor>
  <xdr:twoCellAnchor>
    <xdr:from>
      <xdr:col>10</xdr:col>
      <xdr:colOff>57150</xdr:colOff>
      <xdr:row>1</xdr:row>
      <xdr:rowOff>38100</xdr:rowOff>
    </xdr:from>
    <xdr:to>
      <xdr:col>12</xdr:col>
      <xdr:colOff>219075</xdr:colOff>
      <xdr:row>2</xdr:row>
      <xdr:rowOff>85725</xdr:rowOff>
    </xdr:to>
    <xdr:sp macro="" textlink="">
      <xdr:nvSpPr>
        <xdr:cNvPr id="17" name="TextBox 16"/>
        <xdr:cNvSpPr txBox="1"/>
      </xdr:nvSpPr>
      <xdr:spPr>
        <a:xfrm>
          <a:off x="5667375" y="228600"/>
          <a:ext cx="1381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TDS($B)</a:t>
          </a:r>
        </a:p>
      </xdr:txBody>
    </xdr:sp>
    <xdr:clientData/>
  </xdr:twoCellAnchor>
  <xdr:twoCellAnchor>
    <xdr:from>
      <xdr:col>7</xdr:col>
      <xdr:colOff>66675</xdr:colOff>
      <xdr:row>0</xdr:row>
      <xdr:rowOff>123825</xdr:rowOff>
    </xdr:from>
    <xdr:to>
      <xdr:col>9</xdr:col>
      <xdr:colOff>228600</xdr:colOff>
      <xdr:row>3</xdr:row>
      <xdr:rowOff>28575</xdr:rowOff>
    </xdr:to>
    <xdr:sp macro="" textlink="">
      <xdr:nvSpPr>
        <xdr:cNvPr id="18" name="TextBox 17"/>
        <xdr:cNvSpPr txBox="1"/>
      </xdr:nvSpPr>
      <xdr:spPr>
        <a:xfrm>
          <a:off x="3848100" y="123825"/>
          <a:ext cx="13811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GOV Expenditure($B)</a:t>
          </a:r>
        </a:p>
      </xdr:txBody>
    </xdr:sp>
    <xdr:clientData/>
  </xdr:twoCellAnchor>
  <xdr:twoCellAnchor>
    <xdr:from>
      <xdr:col>1</xdr:col>
      <xdr:colOff>66675</xdr:colOff>
      <xdr:row>1</xdr:row>
      <xdr:rowOff>76200</xdr:rowOff>
    </xdr:from>
    <xdr:to>
      <xdr:col>3</xdr:col>
      <xdr:colOff>228600</xdr:colOff>
      <xdr:row>2</xdr:row>
      <xdr:rowOff>123825</xdr:rowOff>
    </xdr:to>
    <xdr:sp macro="" textlink="">
      <xdr:nvSpPr>
        <xdr:cNvPr id="19" name="TextBox 18"/>
        <xdr:cNvSpPr txBox="1"/>
      </xdr:nvSpPr>
      <xdr:spPr>
        <a:xfrm>
          <a:off x="190500" y="266700"/>
          <a:ext cx="1381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Year</a:t>
          </a:r>
        </a:p>
      </xdr:txBody>
    </xdr:sp>
    <xdr:clientData/>
  </xdr:twoCellAnchor>
  <xdr:twoCellAnchor>
    <xdr:from>
      <xdr:col>11</xdr:col>
      <xdr:colOff>95250</xdr:colOff>
      <xdr:row>5</xdr:row>
      <xdr:rowOff>171450</xdr:rowOff>
    </xdr:from>
    <xdr:to>
      <xdr:col>13</xdr:col>
      <xdr:colOff>171450</xdr:colOff>
      <xdr:row>10</xdr:row>
      <xdr:rowOff>0</xdr:rowOff>
    </xdr:to>
    <xdr:sp macro="" textlink="'Pivot Table'!B58">
      <xdr:nvSpPr>
        <xdr:cNvPr id="23" name="Rectangle 22"/>
        <xdr:cNvSpPr/>
      </xdr:nvSpPr>
      <xdr:spPr>
        <a:xfrm>
          <a:off x="6315075" y="1123950"/>
          <a:ext cx="1295400" cy="781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8AF3406-96FC-4023-97AC-7F9932239812}" type="TxLink">
            <a:rPr lang="en-US" sz="1800" b="1" i="0" u="none" strike="noStrike">
              <a:solidFill>
                <a:srgbClr val="000000"/>
              </a:solidFill>
              <a:latin typeface="Calibri"/>
              <a:ea typeface="+mn-ea"/>
              <a:cs typeface="Calibri"/>
            </a:rPr>
            <a:pPr marL="0" indent="0" algn="ctr"/>
            <a:t>6.0</a:t>
          </a:fld>
          <a:endParaRPr lang="en-US" sz="1800" b="1" i="0" u="none" strike="noStrike">
            <a:solidFill>
              <a:srgbClr val="000000"/>
            </a:solidFill>
            <a:latin typeface="Calibri"/>
            <a:ea typeface="+mn-ea"/>
            <a:cs typeface="Calibri"/>
          </a:endParaRPr>
        </a:p>
      </xdr:txBody>
    </xdr:sp>
    <xdr:clientData/>
  </xdr:twoCellAnchor>
  <xdr:twoCellAnchor>
    <xdr:from>
      <xdr:col>13</xdr:col>
      <xdr:colOff>257175</xdr:colOff>
      <xdr:row>5</xdr:row>
      <xdr:rowOff>171450</xdr:rowOff>
    </xdr:from>
    <xdr:to>
      <xdr:col>15</xdr:col>
      <xdr:colOff>333375</xdr:colOff>
      <xdr:row>10</xdr:row>
      <xdr:rowOff>0</xdr:rowOff>
    </xdr:to>
    <xdr:sp macro="" textlink="'Pivot Table'!B54">
      <xdr:nvSpPr>
        <xdr:cNvPr id="24" name="Rectangle 23"/>
        <xdr:cNvSpPr/>
      </xdr:nvSpPr>
      <xdr:spPr>
        <a:xfrm>
          <a:off x="7696200" y="1123950"/>
          <a:ext cx="1295400" cy="781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C73C279A-0B17-4897-B08D-716F31B22D4D}" type="TxLink">
            <a:rPr lang="en-US" sz="1800" b="1" i="0" u="none" strike="noStrike">
              <a:solidFill>
                <a:srgbClr val="000000"/>
              </a:solidFill>
              <a:latin typeface="Calibri"/>
              <a:ea typeface="+mn-ea"/>
              <a:cs typeface="Calibri"/>
            </a:rPr>
            <a:pPr marL="0" indent="0" algn="ctr"/>
            <a:t> 54,027,487 </a:t>
          </a:fld>
          <a:endParaRPr lang="en-US" sz="1800" b="1" i="0" u="none" strike="noStrike">
            <a:solidFill>
              <a:srgbClr val="000000"/>
            </a:solidFill>
            <a:latin typeface="Calibri"/>
            <a:ea typeface="+mn-ea"/>
            <a:cs typeface="Calibri"/>
          </a:endParaRPr>
        </a:p>
      </xdr:txBody>
    </xdr:sp>
    <xdr:clientData/>
  </xdr:twoCellAnchor>
  <xdr:twoCellAnchor>
    <xdr:from>
      <xdr:col>13</xdr:col>
      <xdr:colOff>247650</xdr:colOff>
      <xdr:row>6</xdr:row>
      <xdr:rowOff>38100</xdr:rowOff>
    </xdr:from>
    <xdr:to>
      <xdr:col>15</xdr:col>
      <xdr:colOff>409575</xdr:colOff>
      <xdr:row>7</xdr:row>
      <xdr:rowOff>85725</xdr:rowOff>
    </xdr:to>
    <xdr:sp macro="" textlink="">
      <xdr:nvSpPr>
        <xdr:cNvPr id="27" name="TextBox 26"/>
        <xdr:cNvSpPr txBox="1"/>
      </xdr:nvSpPr>
      <xdr:spPr>
        <a:xfrm>
          <a:off x="7686675" y="1181100"/>
          <a:ext cx="1381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Population%</a:t>
          </a:r>
        </a:p>
      </xdr:txBody>
    </xdr:sp>
    <xdr:clientData/>
  </xdr:twoCellAnchor>
  <xdr:twoCellAnchor>
    <xdr:from>
      <xdr:col>11</xdr:col>
      <xdr:colOff>57150</xdr:colOff>
      <xdr:row>6</xdr:row>
      <xdr:rowOff>38100</xdr:rowOff>
    </xdr:from>
    <xdr:to>
      <xdr:col>13</xdr:col>
      <xdr:colOff>219075</xdr:colOff>
      <xdr:row>7</xdr:row>
      <xdr:rowOff>85725</xdr:rowOff>
    </xdr:to>
    <xdr:sp macro="" textlink="">
      <xdr:nvSpPr>
        <xdr:cNvPr id="28" name="TextBox 27"/>
        <xdr:cNvSpPr txBox="1"/>
      </xdr:nvSpPr>
      <xdr:spPr>
        <a:xfrm>
          <a:off x="6276975" y="1181100"/>
          <a:ext cx="13811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Interest</a:t>
          </a:r>
          <a:r>
            <a:rPr lang="en-US" sz="1200" b="1" baseline="0"/>
            <a:t> Rate</a:t>
          </a:r>
          <a:r>
            <a:rPr lang="en-US" sz="1200" b="1"/>
            <a: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61.412186921298" createdVersion="6" refreshedVersion="6" minRefreshableVersion="3" recordCount="33">
  <cacheSource type="worksheet">
    <worksheetSource ref="A1:Q1048576" sheet="Worksheet"/>
  </cacheSource>
  <cacheFields count="17">
    <cacheField name="Year" numFmtId="0">
      <sharedItems containsString="0" containsBlank="1" containsNumber="1" containsInteger="1" minValue="1991" maxValue="2022" count="33">
        <n v="1991"/>
        <n v="1992"/>
        <n v="1993"/>
        <n v="1994"/>
        <n v="1995"/>
        <n v="1996"/>
        <n v="1997"/>
        <n v="1998"/>
        <n v="1999"/>
        <n v="2000"/>
        <n v="2001"/>
        <n v="2002"/>
        <n v="2003"/>
        <n v="2004"/>
        <n v="2005"/>
        <n v="2006"/>
        <n v="2007"/>
        <n v="2008"/>
        <n v="2009"/>
        <n v="2010"/>
        <n v="2011"/>
        <n v="2012"/>
        <n v="2013"/>
        <n v="2014"/>
        <n v="2015"/>
        <n v="2016"/>
        <n v="2017"/>
        <n v="2018"/>
        <n v="2019"/>
        <n v="2020"/>
        <n v="2021"/>
        <n v="2022"/>
        <m/>
      </sharedItems>
    </cacheField>
    <cacheField name="GOV Expenditure(Billion USD)" numFmtId="0">
      <sharedItems containsString="0" containsBlank="1" containsNumber="1" minValue="4.4637276250185502" maxValue="100.547184817833"/>
    </cacheField>
    <cacheField name="Change" numFmtId="0">
      <sharedItems containsString="0" containsBlank="1" containsNumber="1" minValue="-0.34477045721949534" maxValue="0.44470589963356455"/>
    </cacheField>
    <cacheField name="GDP(BlUSD)" numFmtId="0">
      <sharedItems containsString="0" containsBlank="1" containsNumber="1" minValue="5.7517866425587103" maxValue="113.419826113903" count="33">
        <n v="8.15148878319064"/>
        <n v="8.2091207630495493"/>
        <n v="5.7517866425587103"/>
        <n v="7.1481485640423896"/>
        <n v="9.0463202554050692"/>
        <n v="12.045865396132299"/>
        <n v="13.115764358284599"/>
        <n v="14.093998843733401"/>
        <n v="12.8960104593711"/>
        <n v="12.7053500978044"/>
        <n v="12.9860074258781"/>
        <n v="13.1477368985176"/>
        <n v="14.904517649847602"/>
        <n v="16.095337093836598"/>
        <n v="18.737895512737801"/>
        <n v="25.825512284289101"/>
        <n v="31.958195182240601"/>
        <n v="35.895153327849698"/>
        <n v="42.3472179129176"/>
        <n v="45.4056150637551"/>
        <n v="46.869473150609998"/>
        <n v="56.396704671577695"/>
        <n v="61.671440407838702"/>
        <n v="68.285796514289601"/>
        <n v="70.120446896835901"/>
        <n v="74.815144163893095"/>
        <n v="82.0365108772599"/>
        <n v="92.202979985286305"/>
        <n v="100.378436207371"/>
        <n v="100.657505750545"/>
        <n v="109.703658904994"/>
        <n v="113.419826113903"/>
        <m/>
      </sharedItems>
    </cacheField>
    <cacheField name="Change2" numFmtId="0">
      <sharedItems containsString="0" containsBlank="1" containsNumber="1" minValue="-0.29934193824406369" maxValue="0.37825041594095887"/>
    </cacheField>
    <cacheField name="FDI (BOP US$)" numFmtId="0">
      <sharedItems containsString="0" containsBlank="1" containsNumber="1" minValue="5.3026229394056599E-3" maxValue="1.4504747570818"/>
    </cacheField>
    <cacheField name="%Change" numFmtId="0">
      <sharedItems containsString="0" containsBlank="1" containsNumber="1" minValue="-0.95218750790394047" maxValue="21.890534238828792"/>
    </cacheField>
    <cacheField name="Total Debt Service(Bl $ )" numFmtId="0">
      <sharedItems containsString="0" containsBlank="1" containsNumber="1" minValue="0.3584346504" maxValue="4.4916349755000002"/>
    </cacheField>
    <cacheField name="%" numFmtId="0">
      <sharedItems containsString="0" containsBlank="1" containsNumber="1" minValue="-0.38331635715542489" maxValue="1.4925833003931077"/>
    </cacheField>
    <cacheField name="Interest" numFmtId="0">
      <sharedItems containsString="0" containsBlank="1" containsNumber="1" minValue="-10.096003565548401" maxValue="21.096326025913299"/>
    </cacheField>
    <cacheField name="%2" numFmtId="0">
      <sharedItems containsString="0" containsBlank="1" containsNumber="1" minValue="-3.92206522546571" maxValue="9.2497813186491218"/>
    </cacheField>
    <cacheField name="Unemploynent" numFmtId="0">
      <sharedItems containsString="0" containsBlank="1" containsNumber="1" minValue="2.6150000000000002" maxValue="5.69"/>
    </cacheField>
    <cacheField name="%3" numFmtId="0">
      <sharedItems containsString="0" containsBlank="1" containsNumber="1" minValue="-5.4202401372212668E-2" maxValue="0.28985507246376824"/>
    </cacheField>
    <cacheField name="Population" numFmtId="0">
      <sharedItems containsString="0" containsBlank="1" containsNumber="1" containsInteger="1" minValue="23918235" maxValue="54027487"/>
    </cacheField>
    <cacheField name="%Change2" numFmtId="0">
      <sharedItems containsString="0" containsBlank="1" containsNumber="1" minValue="1.9278580566956548E-2" maxValue="3.0833713273575581E-2"/>
    </cacheField>
    <cacheField name="inflation" numFmtId="0">
      <sharedItems containsString="0" containsBlank="1" containsNumber="1" minValue="1.55432816055009" maxValue="45.978881303621797"/>
    </cacheField>
    <cacheField name="%Change3" numFmtId="0">
      <sharedItems containsString="0" containsBlank="1" containsNumber="1" minValue="-0.94605722379473722" maxValue="4.702841678322384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
  <r>
    <x v="0"/>
    <n v="6.5444815841228303"/>
    <n v="0"/>
    <x v="0"/>
    <m/>
    <n v="1.88309768357173E-2"/>
    <n v="0"/>
    <n v="0.71936298040000002"/>
    <n v="0"/>
    <n v="5.7455126480252598"/>
    <n v="0"/>
    <n v="2.86"/>
    <n v="0"/>
    <n v="23918235"/>
    <m/>
    <n v="20.084495575463201"/>
    <n v="0"/>
  </r>
  <r>
    <x v="1"/>
    <n v="6.8124639284066202"/>
    <n v="4.0947833810691066E-2"/>
    <x v="1"/>
    <n v="7.0701170536790134E-3"/>
    <n v="6.3631331446810995E-3"/>
    <n v="-0.66209224299973923"/>
    <n v="0.67023910089999994"/>
    <n v="-6.8288028211689278E-2"/>
    <n v="1.82532918773243"/>
    <n v="-0.68230351240114351"/>
    <n v="3.03"/>
    <n v="5.9440559440559419E-2"/>
    <n v="24655723"/>
    <n v="3.0833713273575581E-2"/>
    <n v="27.332364447578399"/>
    <n v="0.36086885253766415"/>
  </r>
  <r>
    <x v="2"/>
    <n v="4.4637276250185502"/>
    <n v="-0.34477045721949534"/>
    <x v="2"/>
    <n v="-0.29934193824406369"/>
    <n v="0.14565551711454902"/>
    <n v="21.890534238828792"/>
    <n v="0.63194604470000004"/>
    <n v="-5.7133426188624055E-2"/>
    <n v="3.4134724070028102"/>
    <n v="0.87005852420696717"/>
    <n v="3.1560000000000001"/>
    <n v="4.1584158415841697E-2"/>
    <n v="25391830"/>
    <n v="2.9855421396484703E-2"/>
    <n v="45.978881303621797"/>
    <n v="0.68221382353532345"/>
  </r>
  <r>
    <x v="3"/>
    <n v="5.5449127363992297"/>
    <n v="0.24221574482295752"/>
    <x v="3"/>
    <n v="0.24277011792330686"/>
    <n v="7.4324126023684895E-3"/>
    <n v="-0.94897266681272807"/>
    <n v="0.88129361170000009"/>
    <n v="0.39457097499260607"/>
    <n v="16.4281098918437"/>
    <n v="3.8127267289874931"/>
    <n v="3.1160000000000001"/>
    <n v="-1.2674271229404319E-2"/>
    <n v="26133744"/>
    <n v="2.9218610868141447E-2"/>
    <n v="28.814389430673099"/>
    <n v="-0.3733125162311558"/>
  </r>
  <r>
    <x v="4"/>
    <n v="7.6083766400719206"/>
    <n v="0.3721364071479813"/>
    <x v="4"/>
    <n v="0.26554731961100064"/>
    <n v="4.22892484582554E-2"/>
    <n v="4.6898413369541769"/>
    <n v="0.90443124990000001"/>
    <n v="2.625417669301814E-2"/>
    <n v="15.8016483365158"/>
    <n v="-3.8133513803613427E-2"/>
    <n v="2.9489999999999998"/>
    <n v="-5.3594351732991097E-2"/>
    <n v="26878347"/>
    <n v="2.8492014003045258E-2"/>
    <n v="1.55432816055009"/>
    <n v="-0.94605722379473722"/>
  </r>
  <r>
    <x v="5"/>
    <n v="10.991866618546101"/>
    <n v="0.44470589963356455"/>
    <x v="5"/>
    <n v="0.33157627146076746"/>
    <n v="0.108672931624341"/>
    <n v="1.5697532017296147"/>
    <n v="0.83768659339999996"/>
    <n v="-7.3797379853227971E-2"/>
    <n v="-5.7765885401169603"/>
    <n v="-1.3655687316346565"/>
    <n v="2.8340000000000001"/>
    <n v="-3.8996269922007387E-2"/>
    <n v="27615736"/>
    <n v="2.7434313575905544E-2"/>
    <n v="8.8640874157752201"/>
    <n v="4.7028416783223843"/>
  </r>
  <r>
    <x v="6"/>
    <n v="12.160371200344802"/>
    <n v="0.10630629194745987"/>
    <x v="6"/>
    <n v="8.8818771169053887E-2"/>
    <n v="6.2096809779930505E-2"/>
    <n v="-0.42858990871263275"/>
    <n v="0.65678274889999999"/>
    <n v="-0.21595647575753596"/>
    <n v="16.879568494899502"/>
    <n v="-3.92206522546571"/>
    <n v="2.899"/>
    <n v="2.2935779816513742E-2"/>
    <n v="28364264"/>
    <n v="2.7105125860125544E-2"/>
    <n v="11.3618450505783"/>
    <n v="0.28178395785649357"/>
  </r>
  <r>
    <x v="7"/>
    <n v="13.240462042815"/>
    <n v="8.8820548704925492E-2"/>
    <x v="7"/>
    <n v="7.4584634088130583E-2"/>
    <n v="2.6548245970046402E-2"/>
    <n v="-0.57247005016630159"/>
    <n v="0.66267646629999999"/>
    <n v="8.9736178513686263E-3"/>
    <n v="21.096326025913299"/>
    <n v="0.24981429663252203"/>
    <n v="2.9329999999999998"/>
    <n v="1.1728182131769509E-2"/>
    <n v="29137373"/>
    <n v="2.7256444940718362E-2"/>
    <n v="6.72243650753928"/>
    <n v="-0.40833231947683368"/>
  </r>
  <r>
    <x v="8"/>
    <n v="12.165235619029499"/>
    <n v="-8.1207621026260057E-2"/>
    <x v="8"/>
    <n v="-8.499989234034605E-2"/>
    <n v="5.19534559539555E-2"/>
    <n v="0.95694495269378788"/>
    <n v="0.69461757499999999"/>
    <n v="4.8200155467026877E-2"/>
    <n v="17.454048783367298"/>
    <n v="-0.17264983666217873"/>
    <n v="2.9910000000000001"/>
    <n v="1.9774974428912472E-2"/>
    <n v="29965129"/>
    <n v="2.8408738152200613E-2"/>
    <n v="5.7420010952048397"/>
    <n v="-0.14584524691826722"/>
  </r>
  <r>
    <x v="9"/>
    <n v="11.8598171575858"/>
    <n v="-2.5105840199753076E-2"/>
    <x v="9"/>
    <n v="-1.4784445326512047E-2"/>
    <n v="0.11090455039976201"/>
    <n v="1.1346905295011127"/>
    <n v="0.59287550970000003"/>
    <n v="-0.14647205737631958"/>
    <n v="15.327433446586699"/>
    <n v="-0.12184080399770286"/>
    <n v="2.9870000000000001"/>
    <n v="-1.3373453694416595E-3"/>
    <n v="30851606"/>
    <n v="2.9583620347504596E-2"/>
    <n v="9.9800251535097892"/>
    <n v="0.73807440786525358"/>
  </r>
  <r>
    <x v="10"/>
    <n v="12.4072497139242"/>
    <n v="4.6158600007441937E-2"/>
    <x v="10"/>
    <n v="2.2089696538326764E-2"/>
    <n v="5.3026229394056599E-3"/>
    <n v="-0.95218750790394047"/>
    <n v="0.4854497431"/>
    <n v="-0.18119447479683951"/>
    <n v="17.8125009681691"/>
    <n v="0.16213200535121597"/>
    <n v="2.972"/>
    <n v="-5.0217609641781463E-3"/>
    <n v="31800343"/>
    <n v="3.0751624404901319E-2"/>
    <n v="5.73859814341467"/>
    <n v="-0.42499161523691031"/>
  </r>
  <r>
    <x v="11"/>
    <n v="12.5813942201427"/>
    <n v="1.4035705755407189E-2"/>
    <x v="11"/>
    <n v="1.245413369448803E-2"/>
    <n v="2.7618447058206E-2"/>
    <n v="4.2084501149353057"/>
    <n v="0.53160667560000008"/>
    <n v="9.5080764087441288E-2"/>
    <n v="17.358140644542701"/>
    <n v="-2.5507946606618613E-2"/>
    <n v="3.0289999999999999"/>
    <n v="1.9179004037685042E-2"/>
    <n v="32779823"/>
    <n v="3.0800925637814662E-2"/>
    <n v="1.9613082173916201"/>
    <n v="-0.65822520267561857"/>
  </r>
  <r>
    <x v="12"/>
    <n v="14.1966274008863"/>
    <n v="0.1283826857724262"/>
    <x v="12"/>
    <n v="0.13361849000249448"/>
    <n v="8.17382426366213E-2"/>
    <n v="1.959552449287159"/>
    <n v="0.5812293784"/>
    <n v="9.3344769878958067E-2"/>
    <n v="9.7705109271181296"/>
    <n v="-0.43712226285077821"/>
    <n v="2.9550000000000001"/>
    <n v="-2.4430505117200345E-2"/>
    <n v="33767122"/>
    <n v="3.011910711049294E-2"/>
    <n v="9.8156906297965403"/>
    <n v="4.0046650203967475"/>
  </r>
  <r>
    <x v="13"/>
    <n v="15.0305909278069"/>
    <n v="5.8743777896751427E-2"/>
    <x v="13"/>
    <n v="7.9896543582621216E-2"/>
    <n v="4.6063931454386198E-2"/>
    <n v="-0.43644578145422336"/>
    <n v="0.3584346504"/>
    <n v="-0.38331635715542489"/>
    <n v="5.0452575966548698"/>
    <n v="-0.48362397480650499"/>
    <n v="2.915"/>
    <n v="-1.3536379018612533E-2"/>
    <n v="34791836"/>
    <n v="3.0346500954389895E-2"/>
    <n v="11.6240355442426"/>
    <n v="0.1842300234032074"/>
  </r>
  <r>
    <x v="14"/>
    <n v="17.384944609696898"/>
    <n v="0.15663746643083712"/>
    <x v="14"/>
    <n v="0.16418161381119009"/>
    <n v="2.1211685395222998E-2"/>
    <n v="-0.5395163911220342"/>
    <n v="0.54086299299999996"/>
    <n v="0.50895844583222238"/>
    <n v="7.6099875458817001"/>
    <n v="0.5083446979847589"/>
    <n v="2.7570000000000001"/>
    <n v="-5.4202401372212668E-2"/>
    <n v="35843010"/>
    <n v="3.0213237381321298E-2"/>
    <n v="10.3127783574683"/>
    <n v="-0.1128056759447684"/>
  </r>
  <r>
    <x v="15"/>
    <n v="23.392433665990101"/>
    <n v="0.34555698572328908"/>
    <x v="15"/>
    <n v="0.37825041594095887"/>
    <n v="5.0674725183069605E-2"/>
    <n v="1.3890004136343577"/>
    <n v="0.43141008180000001"/>
    <n v="-0.20236716620765355"/>
    <n v="-8.0098669713636408"/>
    <n v="-2.0525466596457629"/>
    <n v="2.66"/>
    <n v="-3.5183170112441049E-2"/>
    <n v="36925253"/>
    <n v="3.0193976454544413E-2"/>
    <n v="14.4537342081708"/>
    <n v="0.40153639564101617"/>
  </r>
  <r>
    <x v="16"/>
    <n v="28.597558439397702"/>
    <n v="0.22251317873673193"/>
    <x v="16"/>
    <n v="0.23746606961528915"/>
    <n v="0.72904414604372003"/>
    <n v="13.386740991883924"/>
    <n v="0.4573816174"/>
    <n v="6.0201503617248062E-2"/>
    <n v="4.8190907881851004"/>
    <n v="-1.6016442976411471"/>
    <n v="2.6150000000000002"/>
    <n v="-1.6917293233082678E-2"/>
    <n v="38036793"/>
    <n v="3.0102434233829082E-2"/>
    <n v="9.7588802302752899"/>
    <n v="-0.32481944875127672"/>
  </r>
  <r>
    <x v="17"/>
    <n v="32.665142037692597"/>
    <n v="0.14223534526259241"/>
    <x v="17"/>
    <n v="0.1231908786825638"/>
    <n v="9.5585680233444006E-2"/>
    <n v="-0.86888903675839702"/>
    <n v="0.41375531310000002"/>
    <n v="-9.5382723398450192E-2"/>
    <n v="-0.98499697229433303"/>
    <n v="-1.2043947739497327"/>
    <n v="2.7709999999999999"/>
    <n v="5.965583173996164E-2"/>
    <n v="39186895"/>
    <n v="3.0236565948133429E-2"/>
    <n v="26.239816644506298"/>
    <n v="1.6888142927609324"/>
  </r>
  <r>
    <x v="18"/>
    <n v="36.430861516185701"/>
    <n v="0.11528250739420653"/>
    <x v="18"/>
    <n v="0.17974751427129265"/>
    <n v="0.11625760898635901"/>
    <n v="0.21626595848278746"/>
    <n v="0.3891674906"/>
    <n v="-5.942599822049275E-2"/>
    <n v="-10.096003565548401"/>
    <n v="9.2497813186491218"/>
    <n v="2.8650000000000002"/>
    <n v="3.3922771562612884E-2"/>
    <n v="40364444"/>
    <n v="3.0049561211726521E-2"/>
    <n v="9.2341259239465199"/>
    <n v="-0.64808725422706692"/>
  </r>
  <r>
    <x v="19"/>
    <n v="38.948343238951303"/>
    <n v="6.9102997238951427E-2"/>
    <x v="19"/>
    <n v="7.2221914486254035E-2"/>
    <n v="0.178064606752108"/>
    <n v="0.53163830139497426"/>
    <n v="0.40216649199999999"/>
    <n v="3.3402074207068901E-2"/>
    <n v="12.526958492458"/>
    <n v="-2.2407838815751799"/>
    <n v="2.831"/>
    <n v="-1.1867364746945986E-2"/>
    <n v="41517895"/>
    <n v="2.8575916962958785E-2"/>
    <n v="3.9613888911538502"/>
    <n v="-0.57100553709356228"/>
  </r>
  <r>
    <x v="20"/>
    <n v="41.5715346235597"/>
    <n v="6.7350525502841069E-2"/>
    <x v="20"/>
    <n v="3.2239582809294856E-2"/>
    <n v="1.4504747570818"/>
    <n v="7.1457780046153321"/>
    <n v="0.44212633139999996"/>
    <n v="9.9361434119677919E-2"/>
    <n v="4.5261858322689799"/>
    <n v="-0.63868437538177991"/>
    <n v="2.6920000000000002"/>
    <n v="-4.9099258212645637E-2"/>
    <n v="42635144"/>
    <n v="2.6910058903516183E-2"/>
    <n v="14.022491301470399"/>
    <n v="2.5397916454968423"/>
  </r>
  <r>
    <x v="21"/>
    <n v="49.331830522519205"/>
    <n v="0.18667330829210088"/>
    <x v="21"/>
    <n v="0.20327157274315769"/>
    <n v="1.3801736619426501"/>
    <n v="-4.8467644676966404E-2"/>
    <n v="0.5371070496"/>
    <n v="0.21482710133830324"/>
    <n v="9.3135113445828797"/>
    <n v="1.0576953067598664"/>
    <n v="2.6589999999999998"/>
    <n v="-1.2258543833581114E-2"/>
    <n v="43725806"/>
    <n v="2.5581290402115212E-2"/>
    <n v="9.3777700354759794"/>
    <n v="-0.33123367068927145"/>
  </r>
  <r>
    <x v="22"/>
    <n v="54.480296693286299"/>
    <n v="0.10436397993415023"/>
    <x v="22"/>
    <n v="9.3529147970223894E-2"/>
    <n v="1.11882500019331"/>
    <n v="-0.18935925887868441"/>
    <n v="0.53512586600000001"/>
    <n v="-3.688619617775338E-3"/>
    <n v="9.2939463596995395"/>
    <n v="-2.1007098353640736E-3"/>
    <n v="2.778"/>
    <n v="4.4753666792027164E-2"/>
    <n v="44792368"/>
    <n v="2.439204894244831E-2"/>
    <n v="5.7174935703773304"/>
    <n v="-0.39031416330874735"/>
  </r>
  <r>
    <x v="23"/>
    <n v="59.962127410785797"/>
    <n v="0.10062042702082116"/>
    <x v="23"/>
    <n v="0.1072515261960735"/>
    <n v="0.82093759836054003"/>
    <n v="-0.26625021945460742"/>
    <n v="1.3338457972"/>
    <n v="1.4925833003931077"/>
    <n v="8.2490789921732404"/>
    <n v="-0.11242451022281114"/>
    <n v="2.782"/>
    <n v="1.439884809215264E-3"/>
    <n v="45831863"/>
    <n v="2.3206966865426719E-2"/>
    <n v="6.87815499275949"/>
    <n v="0.20300178882502196"/>
  </r>
  <r>
    <x v="24"/>
    <n v="61.876693045876401"/>
    <n v="3.1929581516919589E-2"/>
    <x v="24"/>
    <n v="2.686723266327249E-2"/>
    <n v="0.61972446501641099"/>
    <n v="-0.24510161764543778"/>
    <n v="0.89034690589999999"/>
    <n v="-0.33249637419182176"/>
    <n v="6.2688057827038399"/>
    <n v="-0.24005991594313641"/>
    <n v="2.7709999999999999"/>
    <n v="-3.9539899352983897E-3"/>
    <n v="46851488"/>
    <n v="2.2247077322604145E-2"/>
    <n v="6.5821542928477896"/>
    <n v="-4.3034898199196592E-2"/>
  </r>
  <r>
    <x v="25"/>
    <n v="66.598264356483"/>
    <n v="7.6306135285962168E-2"/>
    <x v="25"/>
    <n v="6.6951901689449103E-2"/>
    <n v="0.469533310683932"/>
    <n v="-0.24235150104732714"/>
    <n v="1.1187393848"/>
    <n v="0.25652077565107201"/>
    <n v="10.118128713498701"/>
    <n v="0.61404405627232306"/>
    <n v="2.76"/>
    <n v="-3.9696860339228151E-3"/>
    <n v="47894670"/>
    <n v="2.2265717579770358E-2"/>
    <n v="6.2972495381462501"/>
    <n v="-4.32844236135757E-2"/>
  </r>
  <r>
    <x v="26"/>
    <n v="74.036343968845202"/>
    <n v="0.11168578767380659"/>
    <x v="26"/>
    <n v="9.6522793534252721E-2"/>
    <n v="1.3460853452169199"/>
    <n v="1.8668580366666296"/>
    <n v="1.5462420769"/>
    <n v="0.38212893718444157"/>
    <n v="5.6567476158590697"/>
    <n v="-0.44092946669947536"/>
    <n v="3.56"/>
    <n v="0.28985507246376824"/>
    <n v="48948137"/>
    <n v="2.1995495532175082E-2"/>
    <n v="8.0056496770994503"/>
    <n v="0.27129306669592607"/>
  </r>
  <r>
    <x v="27"/>
    <n v="82.477038313343499"/>
    <n v="0.11400744407436132"/>
    <x v="27"/>
    <n v="0.12392615189640517"/>
    <n v="0.76776150673064403"/>
    <n v="-0.4296338568288029"/>
    <n v="2.7912073206999999"/>
    <n v="0.80515545553900703"/>
    <n v="8.4879604749469095"/>
    <n v="0.50050188754229474"/>
    <n v="4.2960000000000003"/>
    <n v="0.20674157303370791"/>
    <n v="49953304"/>
    <n v="2.0535347443356219E-2"/>
    <n v="4.6898064677633"/>
    <n v="-0.4141878976819684"/>
  </r>
  <r>
    <x v="28"/>
    <n v="89.9325136542531"/>
    <n v="9.0394556998822553E-2"/>
    <x v="28"/>
    <n v="8.8668025950889282E-2"/>
    <n v="0.469940266776669"/>
    <n v="-0.38790853323994595"/>
    <n v="4.4916349755000002"/>
    <n v="0.60920865397184265"/>
    <n v="7.83110074767397"/>
    <n v="-7.738722738067981E-2"/>
    <n v="5.01"/>
    <n v="0.16620111731843562"/>
    <n v="50951450"/>
    <n v="1.9981581198312729E-2"/>
    <n v="5.2396379576479202"/>
    <n v="0.11723969713122302"/>
  </r>
  <r>
    <x v="29"/>
    <n v="89.501658888737111"/>
    <n v="-4.7908675962557443E-3"/>
    <x v="29"/>
    <n v="2.780174245766051E-3"/>
    <n v="0.42630518942579299"/>
    <n v="-9.2852390901018142E-2"/>
    <n v="2.8336059369000002"/>
    <n v="-0.36913708430089681"/>
    <n v="6.7146344090673997"/>
    <n v="-0.14256825120506697"/>
    <n v="5.6280000000000001"/>
    <n v="0.12335329341317372"/>
    <n v="51985780"/>
    <n v="2.030030548688997E-2"/>
    <n v="5.4051620793339197"/>
    <n v="3.1590755510959669E-2"/>
  </r>
  <r>
    <x v="30"/>
    <n v="96.147589570588309"/>
    <n v="7.4254832417274014E-2"/>
    <x v="30"/>
    <n v="8.9870627003888606E-2"/>
    <n v="0.46334893567503299"/>
    <n v="8.689489869718843E-2"/>
    <n v="2.4458092636999997"/>
    <n v="-0.13685624671730282"/>
    <n v="7.4275810051437201"/>
    <n v="0.1061780214144737"/>
    <n v="5.69"/>
    <n v="1.1016346837242409E-2"/>
    <n v="53005614"/>
    <n v="1.9617556954998078E-2"/>
    <n v="6.1079360365917603"/>
    <n v="0.13001903494158379"/>
  </r>
  <r>
    <x v="31"/>
    <n v="100.547184817833"/>
    <n v="4.5758768024180746E-2"/>
    <x v="31"/>
    <n v="3.3874596763698549E-2"/>
    <n v="0.39358309213527498"/>
    <n v="-0.1505686927674047"/>
    <n v="3.3358727274"/>
    <n v="0.36391368571133781"/>
    <n v="5.9684468750354398"/>
    <n v="-0.196448093813828"/>
    <n v="5.6440000000000001"/>
    <n v="-8.0843585237258802E-3"/>
    <n v="54027487"/>
    <n v="1.9278580566956548E-2"/>
    <n v="7.65986268272224"/>
    <n v="0.25408364410385309"/>
  </r>
  <r>
    <x v="32"/>
    <m/>
    <m/>
    <x v="32"/>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5:A66" firstHeaderRow="1" firstDataRow="1" firstDataCol="0"/>
  <pivotFields count="17">
    <pivotField dataField="1" showAll="0">
      <items count="3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x="31"/>
        <item h="1" x="32"/>
        <item t="default"/>
      </items>
    </pivotField>
    <pivotField showAll="0"/>
    <pivotField showAll="0"/>
    <pivotField showAll="0">
      <items count="34">
        <item x="2"/>
        <item x="3"/>
        <item x="0"/>
        <item x="1"/>
        <item x="4"/>
        <item x="5"/>
        <item x="9"/>
        <item x="8"/>
        <item x="10"/>
        <item x="6"/>
        <item x="11"/>
        <item x="7"/>
        <item x="12"/>
        <item x="13"/>
        <item x="14"/>
        <item x="15"/>
        <item x="16"/>
        <item x="17"/>
        <item x="18"/>
        <item x="19"/>
        <item x="20"/>
        <item x="21"/>
        <item x="22"/>
        <item x="23"/>
        <item x="24"/>
        <item x="25"/>
        <item x="26"/>
        <item x="27"/>
        <item x="28"/>
        <item x="29"/>
        <item x="30"/>
        <item x="31"/>
        <item x="3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Year" fld="0" baseField="0" baseItem="72554060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1:A62" firstHeaderRow="1" firstDataRow="1" firstDataCol="0"/>
  <pivotFields count="17">
    <pivotField showAll="0">
      <items count="3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x="31"/>
        <item h="1" x="32"/>
        <item t="default"/>
      </items>
    </pivotField>
    <pivotField showAll="0"/>
    <pivotField showAll="0"/>
    <pivotField showAll="0">
      <items count="34">
        <item x="2"/>
        <item x="3"/>
        <item x="0"/>
        <item x="1"/>
        <item x="4"/>
        <item x="5"/>
        <item x="9"/>
        <item x="8"/>
        <item x="10"/>
        <item x="6"/>
        <item x="11"/>
        <item x="7"/>
        <item x="12"/>
        <item x="13"/>
        <item x="14"/>
        <item x="15"/>
        <item x="16"/>
        <item x="17"/>
        <item x="18"/>
        <item x="19"/>
        <item x="20"/>
        <item x="21"/>
        <item x="22"/>
        <item x="23"/>
        <item x="24"/>
        <item x="25"/>
        <item x="26"/>
        <item x="27"/>
        <item x="28"/>
        <item x="29"/>
        <item x="30"/>
        <item x="31"/>
        <item x="3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Items count="1">
    <i/>
  </rowItems>
  <colItems count="1">
    <i/>
  </colItems>
  <dataFields count="1">
    <dataField name="Sum of inflation" fld="15"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7:A58" firstHeaderRow="1" firstDataRow="1" firstDataCol="0"/>
  <pivotFields count="17">
    <pivotField showAll="0">
      <items count="3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x="31"/>
        <item h="1" x="32"/>
        <item t="default"/>
      </items>
    </pivotField>
    <pivotField showAll="0"/>
    <pivotField showAll="0"/>
    <pivotField showAll="0">
      <items count="34">
        <item x="2"/>
        <item x="3"/>
        <item x="0"/>
        <item x="1"/>
        <item x="4"/>
        <item x="5"/>
        <item x="9"/>
        <item x="8"/>
        <item x="10"/>
        <item x="6"/>
        <item x="11"/>
        <item x="7"/>
        <item x="12"/>
        <item x="13"/>
        <item x="14"/>
        <item x="15"/>
        <item x="16"/>
        <item x="17"/>
        <item x="18"/>
        <item x="19"/>
        <item x="20"/>
        <item x="21"/>
        <item x="22"/>
        <item x="23"/>
        <item x="24"/>
        <item x="25"/>
        <item x="26"/>
        <item x="27"/>
        <item x="28"/>
        <item x="29"/>
        <item x="30"/>
        <item x="31"/>
        <item x="32"/>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Items count="1">
    <i/>
  </rowItems>
  <colItems count="1">
    <i/>
  </colItems>
  <dataFields count="1">
    <dataField name="Sum of Interest" fld="9"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3:A54" firstHeaderRow="1" firstDataRow="1" firstDataCol="0"/>
  <pivotFields count="17">
    <pivotField showAll="0">
      <items count="3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x="31"/>
        <item h="1" x="32"/>
        <item t="default"/>
      </items>
    </pivotField>
    <pivotField showAll="0"/>
    <pivotField showAll="0"/>
    <pivotField showAll="0">
      <items count="34">
        <item x="2"/>
        <item x="3"/>
        <item x="0"/>
        <item x="1"/>
        <item x="4"/>
        <item x="5"/>
        <item x="9"/>
        <item x="8"/>
        <item x="10"/>
        <item x="6"/>
        <item x="11"/>
        <item x="7"/>
        <item x="12"/>
        <item x="13"/>
        <item x="14"/>
        <item x="15"/>
        <item x="16"/>
        <item x="17"/>
        <item x="18"/>
        <item x="19"/>
        <item x="20"/>
        <item x="21"/>
        <item x="22"/>
        <item x="23"/>
        <item x="24"/>
        <item x="25"/>
        <item x="26"/>
        <item x="27"/>
        <item x="28"/>
        <item x="29"/>
        <item x="30"/>
        <item x="31"/>
        <item x="3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Sum of Population" fld="13" baseField="0" baseItem="72554060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9:A50" firstHeaderRow="1" firstDataRow="1" firstDataCol="0"/>
  <pivotFields count="17">
    <pivotField showAll="0">
      <items count="3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x="31"/>
        <item h="1" x="32"/>
        <item t="default"/>
      </items>
    </pivotField>
    <pivotField showAll="0"/>
    <pivotField showAll="0"/>
    <pivotField showAll="0">
      <items count="34">
        <item x="2"/>
        <item x="3"/>
        <item x="0"/>
        <item x="1"/>
        <item x="4"/>
        <item x="5"/>
        <item x="9"/>
        <item x="8"/>
        <item x="10"/>
        <item x="6"/>
        <item x="11"/>
        <item x="7"/>
        <item x="12"/>
        <item x="13"/>
        <item x="14"/>
        <item x="15"/>
        <item x="16"/>
        <item x="17"/>
        <item x="18"/>
        <item x="19"/>
        <item x="20"/>
        <item x="21"/>
        <item x="22"/>
        <item x="23"/>
        <item x="24"/>
        <item x="25"/>
        <item x="26"/>
        <item x="27"/>
        <item x="28"/>
        <item x="29"/>
        <item x="30"/>
        <item x="31"/>
        <item x="32"/>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DS" fld="7" baseField="0" baseItem="72554060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5:A46" firstHeaderRow="1" firstDataRow="1" firstDataCol="0"/>
  <pivotFields count="17">
    <pivotField showAll="0">
      <items count="3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x="31"/>
        <item h="1" x="32"/>
        <item t="default"/>
      </items>
    </pivotField>
    <pivotField showAll="0"/>
    <pivotField showAll="0"/>
    <pivotField showAll="0">
      <items count="34">
        <item x="2"/>
        <item x="3"/>
        <item x="0"/>
        <item x="1"/>
        <item x="4"/>
        <item x="5"/>
        <item x="9"/>
        <item x="8"/>
        <item x="10"/>
        <item x="6"/>
        <item x="11"/>
        <item x="7"/>
        <item x="12"/>
        <item x="13"/>
        <item x="14"/>
        <item x="15"/>
        <item x="16"/>
        <item x="17"/>
        <item x="18"/>
        <item x="19"/>
        <item x="20"/>
        <item x="21"/>
        <item x="22"/>
        <item x="23"/>
        <item x="24"/>
        <item x="25"/>
        <item x="26"/>
        <item x="27"/>
        <item x="28"/>
        <item x="29"/>
        <item x="30"/>
        <item x="31"/>
        <item x="3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FDI (BOP US$)" fld="5" baseField="0" baseItem="72554060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1:A42" firstHeaderRow="1" firstDataRow="1" firstDataCol="0"/>
  <pivotFields count="17">
    <pivotField showAll="0">
      <items count="3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x="31"/>
        <item h="1" x="32"/>
        <item t="default"/>
      </items>
    </pivotField>
    <pivotField dataField="1" showAll="0"/>
    <pivotField showAll="0"/>
    <pivotField showAll="0">
      <items count="34">
        <item x="2"/>
        <item x="3"/>
        <item x="0"/>
        <item x="1"/>
        <item x="4"/>
        <item x="5"/>
        <item x="9"/>
        <item x="8"/>
        <item x="10"/>
        <item x="6"/>
        <item x="11"/>
        <item x="7"/>
        <item x="12"/>
        <item x="13"/>
        <item x="14"/>
        <item x="15"/>
        <item x="16"/>
        <item x="17"/>
        <item x="18"/>
        <item x="19"/>
        <item x="20"/>
        <item x="21"/>
        <item x="22"/>
        <item x="23"/>
        <item x="24"/>
        <item x="25"/>
        <item x="26"/>
        <item x="27"/>
        <item x="28"/>
        <item x="29"/>
        <item x="30"/>
        <item x="31"/>
        <item x="3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EXPENSE" fld="1" baseField="0" baseItem="72554060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7:A38" firstHeaderRow="1" firstDataRow="1" firstDataCol="0"/>
  <pivotFields count="17">
    <pivotField showAll="0">
      <items count="3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x="31"/>
        <item h="1" x="32"/>
        <item t="default"/>
      </items>
    </pivotField>
    <pivotField showAll="0"/>
    <pivotField showAll="0"/>
    <pivotField dataField="1" showAll="0">
      <items count="34">
        <item x="2"/>
        <item x="3"/>
        <item x="0"/>
        <item x="1"/>
        <item x="4"/>
        <item x="5"/>
        <item x="9"/>
        <item x="8"/>
        <item x="10"/>
        <item x="6"/>
        <item x="11"/>
        <item x="7"/>
        <item x="12"/>
        <item x="13"/>
        <item x="14"/>
        <item x="15"/>
        <item x="16"/>
        <item x="17"/>
        <item x="18"/>
        <item x="19"/>
        <item x="20"/>
        <item x="21"/>
        <item x="22"/>
        <item x="23"/>
        <item x="24"/>
        <item x="25"/>
        <item x="26"/>
        <item x="27"/>
        <item x="28"/>
        <item x="29"/>
        <item x="30"/>
        <item x="31"/>
        <item x="3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GDP" fld="3" baseField="0" baseItem="1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34" firstHeaderRow="1" firstDataRow="1" firstDataCol="1"/>
  <pivotFields count="17">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h="1" x="32"/>
        <item t="default"/>
      </items>
    </pivotField>
    <pivotField showAll="0"/>
    <pivotField showAll="0"/>
    <pivotField dataField="1" showAll="0">
      <items count="34">
        <item x="2"/>
        <item x="3"/>
        <item x="0"/>
        <item x="1"/>
        <item x="4"/>
        <item x="5"/>
        <item x="9"/>
        <item x="8"/>
        <item x="10"/>
        <item x="6"/>
        <item x="11"/>
        <item x="7"/>
        <item x="12"/>
        <item x="13"/>
        <item x="14"/>
        <item x="15"/>
        <item x="16"/>
        <item x="17"/>
        <item x="18"/>
        <item x="19"/>
        <item x="20"/>
        <item x="21"/>
        <item x="22"/>
        <item x="23"/>
        <item x="24"/>
        <item x="25"/>
        <item x="26"/>
        <item x="27"/>
        <item x="28"/>
        <item x="29"/>
        <item x="30"/>
        <item x="31"/>
        <item x="3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GDP" fld="3" baseField="0" baseItem="1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s>
  <data>
    <tabular pivotCacheId="1">
      <items count="33">
        <i x="0"/>
        <i x="1"/>
        <i x="2"/>
        <i x="3"/>
        <i x="4"/>
        <i x="5"/>
        <i x="6"/>
        <i x="7"/>
        <i x="8"/>
        <i x="9"/>
        <i x="10"/>
        <i x="11"/>
        <i x="12"/>
        <i x="13"/>
        <i x="14"/>
        <i x="15"/>
        <i x="16"/>
        <i x="17"/>
        <i x="18"/>
        <i x="19"/>
        <i x="20"/>
        <i x="21"/>
        <i x="22"/>
        <i x="23"/>
        <i x="24"/>
        <i x="25"/>
        <i x="26"/>
        <i x="27"/>
        <i x="28"/>
        <i x="29"/>
        <i x="30"/>
        <i x="31" s="1"/>
        <i x="3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1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workbookViewId="0">
      <pane ySplit="1" topLeftCell="A5" activePane="bottomLeft" state="frozen"/>
      <selection pane="bottomLeft" activeCell="B30" sqref="B30"/>
    </sheetView>
  </sheetViews>
  <sheetFormatPr defaultRowHeight="15" x14ac:dyDescent="0.25"/>
  <cols>
    <col min="2" max="2" width="19.140625" customWidth="1"/>
    <col min="3" max="3" width="16.140625" customWidth="1"/>
    <col min="4" max="4" width="13.42578125" customWidth="1"/>
    <col min="5" max="5" width="11" customWidth="1"/>
  </cols>
  <sheetData>
    <row r="1" spans="1:9" x14ac:dyDescent="0.25">
      <c r="A1" s="9" t="s">
        <v>0</v>
      </c>
      <c r="B1" s="10" t="s">
        <v>4</v>
      </c>
      <c r="C1" s="10" t="s">
        <v>5</v>
      </c>
      <c r="D1" s="10" t="s">
        <v>8</v>
      </c>
      <c r="E1" s="11" t="s">
        <v>6</v>
      </c>
      <c r="F1" s="1" t="s">
        <v>1</v>
      </c>
      <c r="G1" s="1" t="s">
        <v>2</v>
      </c>
      <c r="H1" s="1" t="s">
        <v>3</v>
      </c>
      <c r="I1" s="2" t="s">
        <v>7</v>
      </c>
    </row>
    <row r="2" spans="1:9" x14ac:dyDescent="0.25">
      <c r="A2" s="3">
        <v>1960</v>
      </c>
      <c r="B2" s="4">
        <v>0.655619611752155</v>
      </c>
      <c r="C2" s="4">
        <v>0.79126545949381599</v>
      </c>
      <c r="D2" s="4"/>
      <c r="E2" s="4"/>
      <c r="F2" s="4"/>
      <c r="G2" s="4">
        <v>0</v>
      </c>
      <c r="H2" s="4">
        <v>7751435</v>
      </c>
      <c r="I2" s="5">
        <v>1.24378109452731</v>
      </c>
    </row>
    <row r="3" spans="1:9" x14ac:dyDescent="0.25">
      <c r="A3" s="3">
        <v>1961</v>
      </c>
      <c r="B3" s="4">
        <v>0.65991761003295601</v>
      </c>
      <c r="C3" s="4">
        <v>0.79295947281621093</v>
      </c>
      <c r="D3" s="4"/>
      <c r="E3" s="4"/>
      <c r="F3" s="4"/>
      <c r="G3" s="4">
        <v>0</v>
      </c>
      <c r="H3" s="4">
        <v>8047470</v>
      </c>
      <c r="I3" s="5">
        <v>2.4570024570025399</v>
      </c>
    </row>
    <row r="4" spans="1:9" x14ac:dyDescent="0.25">
      <c r="A4" s="3">
        <v>1962</v>
      </c>
      <c r="B4" s="4">
        <v>0.72517155593137805</v>
      </c>
      <c r="C4" s="4">
        <v>0.86811140075544002</v>
      </c>
      <c r="D4" s="4"/>
      <c r="E4" s="4"/>
      <c r="F4" s="4"/>
      <c r="G4" s="4">
        <v>0</v>
      </c>
      <c r="H4" s="4">
        <v>8363578</v>
      </c>
      <c r="I4" s="5">
        <v>3.1175059952037798</v>
      </c>
    </row>
    <row r="5" spans="1:9" x14ac:dyDescent="0.25">
      <c r="A5" s="3">
        <v>1963</v>
      </c>
      <c r="B5" s="4">
        <v>0.77824553470178603</v>
      </c>
      <c r="C5" s="4">
        <v>0.92658934936425996</v>
      </c>
      <c r="D5" s="4"/>
      <c r="E5" s="4"/>
      <c r="F5" s="4"/>
      <c r="G5" s="4">
        <v>0</v>
      </c>
      <c r="H5" s="4">
        <v>8697200</v>
      </c>
      <c r="I5" s="5">
        <v>0.69767441860458901</v>
      </c>
    </row>
    <row r="6" spans="1:9" x14ac:dyDescent="0.25">
      <c r="A6" s="3">
        <v>1964</v>
      </c>
      <c r="B6" s="4">
        <v>0.82655955737617692</v>
      </c>
      <c r="C6" s="4">
        <v>0.99875933449626597</v>
      </c>
      <c r="D6" s="4"/>
      <c r="E6" s="4"/>
      <c r="F6" s="4"/>
      <c r="G6" s="4">
        <v>0</v>
      </c>
      <c r="H6" s="4">
        <v>9047387</v>
      </c>
      <c r="I6" s="5">
        <v>-9.9304866931434102E-2</v>
      </c>
    </row>
    <row r="7" spans="1:9" x14ac:dyDescent="0.25">
      <c r="A7" s="3">
        <v>1965</v>
      </c>
      <c r="B7" s="4">
        <v>0.84727952108819193</v>
      </c>
      <c r="C7" s="4">
        <v>0.99791932083227208</v>
      </c>
      <c r="D7" s="4"/>
      <c r="E7" s="4"/>
      <c r="F7" s="4"/>
      <c r="G7" s="4">
        <v>0</v>
      </c>
      <c r="H7" s="4">
        <v>9417207</v>
      </c>
      <c r="I7" s="5">
        <v>3.5785288280674199</v>
      </c>
    </row>
    <row r="8" spans="1:9" x14ac:dyDescent="0.25">
      <c r="A8" s="3">
        <v>1966</v>
      </c>
      <c r="B8" s="4">
        <v>0.929879348048261</v>
      </c>
      <c r="C8" s="4">
        <v>1.16451967419213</v>
      </c>
      <c r="D8" s="4"/>
      <c r="E8" s="4"/>
      <c r="F8" s="4"/>
      <c r="G8" s="4">
        <v>0</v>
      </c>
      <c r="H8" s="4">
        <v>9802605</v>
      </c>
      <c r="I8" s="5">
        <v>5.0143953932341399</v>
      </c>
    </row>
    <row r="9" spans="1:9" x14ac:dyDescent="0.25">
      <c r="A9" s="3">
        <v>1967</v>
      </c>
      <c r="B9" s="4">
        <v>0.99511988195204704</v>
      </c>
      <c r="C9" s="4">
        <v>1.2325595069762001</v>
      </c>
      <c r="D9" s="4"/>
      <c r="E9" s="4"/>
      <c r="F9" s="4"/>
      <c r="G9" s="4">
        <v>0</v>
      </c>
      <c r="H9" s="4">
        <v>10201068</v>
      </c>
      <c r="I9" s="5">
        <v>1.75919579598299</v>
      </c>
    </row>
    <row r="10" spans="1:9" x14ac:dyDescent="0.25">
      <c r="A10" s="3">
        <v>1968</v>
      </c>
      <c r="B10" s="4">
        <v>1.0805754277698301</v>
      </c>
      <c r="C10" s="4">
        <v>1.35329545868182</v>
      </c>
      <c r="D10" s="4"/>
      <c r="E10" s="4"/>
      <c r="F10" s="4"/>
      <c r="G10" s="4">
        <v>0</v>
      </c>
      <c r="H10" s="4">
        <v>10613877</v>
      </c>
      <c r="I10" s="5">
        <v>0.36671157005101901</v>
      </c>
    </row>
    <row r="11" spans="1:9" x14ac:dyDescent="0.25">
      <c r="A11" s="3">
        <v>1969</v>
      </c>
      <c r="B11" s="4">
        <v>1.15485939805624</v>
      </c>
      <c r="C11" s="4">
        <v>1.45837941664823</v>
      </c>
      <c r="D11" s="4"/>
      <c r="E11" s="4"/>
      <c r="F11" s="4"/>
      <c r="G11" s="4">
        <v>0</v>
      </c>
      <c r="H11" s="4">
        <v>11039551</v>
      </c>
      <c r="I11" s="5">
        <v>-0.17150100656233</v>
      </c>
    </row>
    <row r="12" spans="1:9" x14ac:dyDescent="0.25">
      <c r="A12" s="3">
        <v>1970</v>
      </c>
      <c r="B12" s="4">
        <v>1.2256993697202498</v>
      </c>
      <c r="C12" s="4">
        <v>1.6034473586210598</v>
      </c>
      <c r="D12" s="4">
        <v>1.38E-2</v>
      </c>
      <c r="E12" s="4">
        <v>5.0018546899999995E-2</v>
      </c>
      <c r="F12" s="4"/>
      <c r="G12" s="4">
        <v>0</v>
      </c>
      <c r="H12" s="4">
        <v>11473087</v>
      </c>
      <c r="I12" s="5">
        <v>2.1885270390743901</v>
      </c>
    </row>
    <row r="13" spans="1:9" x14ac:dyDescent="0.25">
      <c r="A13" s="3">
        <v>1971</v>
      </c>
      <c r="B13" s="4">
        <v>1.4695512721794901</v>
      </c>
      <c r="C13" s="4">
        <v>1.7783912886434801</v>
      </c>
      <c r="D13" s="4">
        <v>7.4000000000000003E-3</v>
      </c>
      <c r="E13" s="4">
        <v>5.2437484499999999E-2</v>
      </c>
      <c r="F13" s="4">
        <v>20.069386333107101</v>
      </c>
      <c r="G13" s="4">
        <v>0</v>
      </c>
      <c r="H13" s="4">
        <v>11898457</v>
      </c>
      <c r="I13" s="5">
        <v>3.78020612544907</v>
      </c>
    </row>
    <row r="14" spans="1:9" x14ac:dyDescent="0.25">
      <c r="A14" s="3">
        <v>1972</v>
      </c>
      <c r="B14" s="4">
        <v>1.68167932732827</v>
      </c>
      <c r="C14" s="4">
        <v>2.1072791570883402</v>
      </c>
      <c r="D14" s="4">
        <v>6.2999999000000004E-3</v>
      </c>
      <c r="E14" s="4">
        <v>4.8321417200000001E-2</v>
      </c>
      <c r="F14" s="4">
        <v>7.7019269908444903</v>
      </c>
      <c r="G14" s="4">
        <v>0</v>
      </c>
      <c r="H14" s="4">
        <v>12322903</v>
      </c>
      <c r="I14" s="5">
        <v>5.8316447431100498</v>
      </c>
    </row>
    <row r="15" spans="1:9" x14ac:dyDescent="0.25">
      <c r="A15" s="3">
        <v>1973</v>
      </c>
      <c r="B15" s="4">
        <v>1.8933918681275999</v>
      </c>
      <c r="C15" s="4">
        <v>2.5090013243459102</v>
      </c>
      <c r="D15" s="4">
        <v>1.7260000000000001E-2</v>
      </c>
      <c r="E15" s="4">
        <v>6.5210768899999993E-2</v>
      </c>
      <c r="F15" s="4">
        <v>-1.09237705780837</v>
      </c>
      <c r="G15" s="4">
        <v>0</v>
      </c>
      <c r="H15" s="4">
        <v>12760405</v>
      </c>
      <c r="I15" s="5">
        <v>9.2811942233210605</v>
      </c>
    </row>
    <row r="16" spans="1:9" x14ac:dyDescent="0.25">
      <c r="A16" s="3">
        <v>1974</v>
      </c>
      <c r="B16" s="4">
        <v>2.4194790322083901</v>
      </c>
      <c r="C16" s="4">
        <v>2.9699588120164799</v>
      </c>
      <c r="D16" s="4">
        <v>2.342E-2</v>
      </c>
      <c r="E16" s="4">
        <v>9.7594830400000013E-2</v>
      </c>
      <c r="F16" s="4">
        <v>-5.6435271700377303</v>
      </c>
      <c r="G16" s="4">
        <v>0</v>
      </c>
      <c r="H16" s="4">
        <v>13203949</v>
      </c>
      <c r="I16" s="5">
        <v>17.809948033181801</v>
      </c>
    </row>
    <row r="17" spans="1:9" x14ac:dyDescent="0.25">
      <c r="A17" s="3">
        <v>1975</v>
      </c>
      <c r="B17" s="4">
        <v>2.8208438754095102</v>
      </c>
      <c r="C17" s="4">
        <v>3.2593450832628297</v>
      </c>
      <c r="D17" s="4">
        <v>1.71587474682439E-2</v>
      </c>
      <c r="E17" s="4">
        <v>0.15103086569999999</v>
      </c>
      <c r="F17" s="4">
        <v>-1.64090565817068</v>
      </c>
      <c r="G17" s="4">
        <v>0</v>
      </c>
      <c r="H17" s="4">
        <v>13651908</v>
      </c>
      <c r="I17" s="5">
        <v>19.120184013605101</v>
      </c>
    </row>
    <row r="18" spans="1:9" x14ac:dyDescent="0.25">
      <c r="A18" s="3">
        <v>1976</v>
      </c>
      <c r="B18" s="4">
        <v>2.74717373727837</v>
      </c>
      <c r="C18" s="4">
        <v>3.4745423916999201</v>
      </c>
      <c r="D18" s="4">
        <v>4.6371850856970098E-2</v>
      </c>
      <c r="E18" s="4">
        <v>0.16927216769999998</v>
      </c>
      <c r="F18" s="4">
        <v>-7.4900837554271398</v>
      </c>
      <c r="G18" s="4">
        <v>0</v>
      </c>
      <c r="H18" s="4">
        <v>14102268</v>
      </c>
      <c r="I18" s="5">
        <v>11.4490304932756</v>
      </c>
    </row>
    <row r="19" spans="1:9" x14ac:dyDescent="0.25">
      <c r="A19" s="3">
        <v>1977</v>
      </c>
      <c r="B19" s="4">
        <v>3.2743068044807502</v>
      </c>
      <c r="C19" s="4">
        <v>4.4943787643201105</v>
      </c>
      <c r="D19" s="4">
        <v>5.6545225665108598E-2</v>
      </c>
      <c r="E19" s="4">
        <v>0.3259853808</v>
      </c>
      <c r="F19" s="4">
        <v>-5.9023363617551698</v>
      </c>
      <c r="G19" s="4">
        <v>0</v>
      </c>
      <c r="H19" s="4">
        <v>14577346</v>
      </c>
      <c r="I19" s="5">
        <v>14.820964481893499</v>
      </c>
    </row>
    <row r="20" spans="1:9" x14ac:dyDescent="0.25">
      <c r="A20" s="3">
        <v>1978</v>
      </c>
      <c r="B20" s="4">
        <v>4.2435469946307505</v>
      </c>
      <c r="C20" s="4">
        <v>5.3037351105515098</v>
      </c>
      <c r="D20" s="4">
        <v>3.4414129635319902E-2</v>
      </c>
      <c r="E20" s="4">
        <v>0.21571018890000002</v>
      </c>
      <c r="F20" s="4">
        <v>6.7122018126104104</v>
      </c>
      <c r="G20" s="4">
        <v>0</v>
      </c>
      <c r="H20" s="4">
        <v>15087423</v>
      </c>
      <c r="I20" s="5">
        <v>16.9317824582842</v>
      </c>
    </row>
    <row r="21" spans="1:9" x14ac:dyDescent="0.25">
      <c r="A21" s="3">
        <v>1979</v>
      </c>
      <c r="B21" s="4">
        <v>5.2182458276975607</v>
      </c>
      <c r="C21" s="4">
        <v>6.2343911134643406</v>
      </c>
      <c r="D21" s="4">
        <v>8.4009903280567899E-2</v>
      </c>
      <c r="E21" s="4">
        <v>0.29934912130000002</v>
      </c>
      <c r="F21" s="4">
        <v>4.1285610726176198</v>
      </c>
      <c r="G21" s="4">
        <v>0</v>
      </c>
      <c r="H21" s="4">
        <v>15620613</v>
      </c>
      <c r="I21" s="5">
        <v>7.9793526184878596</v>
      </c>
    </row>
    <row r="22" spans="1:9" x14ac:dyDescent="0.25">
      <c r="A22" s="3">
        <v>1980</v>
      </c>
      <c r="B22" s="4">
        <v>5.9451331886918801</v>
      </c>
      <c r="C22" s="4">
        <v>7.2653158202077703</v>
      </c>
      <c r="D22" s="4">
        <v>7.8973745620171204E-2</v>
      </c>
      <c r="E22" s="4">
        <v>0.43345396949999998</v>
      </c>
      <c r="F22" s="4">
        <v>0.94258923773195002</v>
      </c>
      <c r="G22" s="4">
        <v>0</v>
      </c>
      <c r="H22" s="4">
        <v>16187124</v>
      </c>
      <c r="I22" s="5">
        <v>13.858181456248399</v>
      </c>
    </row>
    <row r="23" spans="1:9" x14ac:dyDescent="0.25">
      <c r="A23" s="3">
        <v>1981</v>
      </c>
      <c r="B23" s="4">
        <v>5.5058315569674594</v>
      </c>
      <c r="C23" s="4">
        <v>6.8544917058837695</v>
      </c>
      <c r="D23" s="4">
        <v>1.41475571804225E-2</v>
      </c>
      <c r="E23" s="4">
        <v>0.48501139879999999</v>
      </c>
      <c r="F23" s="4">
        <v>1.4105060836263701</v>
      </c>
      <c r="G23" s="4">
        <v>0</v>
      </c>
      <c r="H23" s="4">
        <v>16785962</v>
      </c>
      <c r="I23" s="5">
        <v>11.6030534351142</v>
      </c>
    </row>
    <row r="24" spans="1:9" x14ac:dyDescent="0.25">
      <c r="A24" s="3">
        <v>1982</v>
      </c>
      <c r="B24" s="4">
        <v>5.2697827614541799</v>
      </c>
      <c r="C24" s="4">
        <v>6.4315793569592596</v>
      </c>
      <c r="D24" s="4">
        <v>1.3000894956667499E-2</v>
      </c>
      <c r="E24" s="4">
        <v>0.49685403889999996</v>
      </c>
      <c r="F24" s="4">
        <v>2.6054124141549599</v>
      </c>
      <c r="G24" s="4">
        <v>0</v>
      </c>
      <c r="H24" s="4">
        <v>17411491</v>
      </c>
      <c r="I24" s="5">
        <v>20.666714666282701</v>
      </c>
    </row>
    <row r="25" spans="1:9" x14ac:dyDescent="0.25">
      <c r="A25" s="3">
        <v>1983</v>
      </c>
      <c r="B25" s="4">
        <v>4.7574051852993202</v>
      </c>
      <c r="C25" s="4">
        <v>5.9791983137609304</v>
      </c>
      <c r="D25" s="4">
        <v>2.3738842682674798E-2</v>
      </c>
      <c r="E25" s="4">
        <v>0.5150041702</v>
      </c>
      <c r="F25" s="4">
        <v>3.57239445099433</v>
      </c>
      <c r="G25" s="4">
        <v>0</v>
      </c>
      <c r="H25" s="4">
        <v>18069461</v>
      </c>
      <c r="I25" s="5">
        <v>11.397782736852299</v>
      </c>
    </row>
    <row r="26" spans="1:9" x14ac:dyDescent="0.25">
      <c r="A26" s="3">
        <v>1984</v>
      </c>
      <c r="B26" s="4">
        <v>5.0526260287396694</v>
      </c>
      <c r="C26" s="4">
        <v>6.1914370701841097</v>
      </c>
      <c r="D26" s="4">
        <v>1.0753527417594E-2</v>
      </c>
      <c r="E26" s="4">
        <v>0.57869517299999995</v>
      </c>
      <c r="F26" s="4">
        <v>3.8351203187810201</v>
      </c>
      <c r="G26" s="4">
        <v>0</v>
      </c>
      <c r="H26" s="4">
        <v>18753176</v>
      </c>
      <c r="I26" s="5">
        <v>10.284098213138</v>
      </c>
    </row>
    <row r="27" spans="1:9" x14ac:dyDescent="0.25">
      <c r="A27" s="3">
        <v>1985</v>
      </c>
      <c r="B27" s="4">
        <v>4.6443827049186694</v>
      </c>
      <c r="C27" s="4">
        <v>6.1350342137899796</v>
      </c>
      <c r="D27" s="4">
        <v>2.88459490411445E-2</v>
      </c>
      <c r="E27" s="4">
        <v>0.62120987539999994</v>
      </c>
      <c r="F27" s="4">
        <v>5.2575376515590397</v>
      </c>
      <c r="G27" s="4">
        <v>0</v>
      </c>
      <c r="H27" s="4">
        <v>19452161</v>
      </c>
      <c r="I27" s="5">
        <v>13.006566421882701</v>
      </c>
    </row>
    <row r="28" spans="1:9" x14ac:dyDescent="0.25">
      <c r="A28" s="3">
        <v>1986</v>
      </c>
      <c r="B28" s="4">
        <v>5.6640257191319803</v>
      </c>
      <c r="C28" s="4">
        <v>7.2391265681409198</v>
      </c>
      <c r="D28" s="4">
        <v>3.2725776788146102E-2</v>
      </c>
      <c r="E28" s="4">
        <v>0.67733957899999997</v>
      </c>
      <c r="F28" s="4">
        <v>4.8644950463558203</v>
      </c>
      <c r="G28" s="4">
        <v>0</v>
      </c>
      <c r="H28" s="4">
        <v>20160879</v>
      </c>
      <c r="I28" s="5">
        <v>2.5342759889288802</v>
      </c>
    </row>
    <row r="29" spans="1:9" x14ac:dyDescent="0.25">
      <c r="A29" s="3">
        <v>1987</v>
      </c>
      <c r="B29" s="4">
        <v>6.4421800442092003</v>
      </c>
      <c r="C29" s="4">
        <v>7.9708203692949002</v>
      </c>
      <c r="D29" s="4">
        <v>3.9381344202368197E-2</v>
      </c>
      <c r="E29" s="4">
        <v>0.69139340520000003</v>
      </c>
      <c r="F29" s="4">
        <v>8.1573896366979799</v>
      </c>
      <c r="G29" s="4">
        <v>0</v>
      </c>
      <c r="H29" s="4">
        <v>20882094</v>
      </c>
      <c r="I29" s="5">
        <v>8.6376731898008394</v>
      </c>
    </row>
    <row r="30" spans="1:9" x14ac:dyDescent="0.25">
      <c r="A30" s="3">
        <v>1988</v>
      </c>
      <c r="B30" s="4">
        <v>6.6799420750432503</v>
      </c>
      <c r="C30" s="4">
        <v>8.3553808791295499</v>
      </c>
      <c r="D30" s="4">
        <v>3.9443063937206601E-4</v>
      </c>
      <c r="E30" s="4">
        <v>0.73764090020000006</v>
      </c>
      <c r="F30" s="4">
        <v>8.0262323188855902</v>
      </c>
      <c r="G30" s="4">
        <v>0</v>
      </c>
      <c r="H30" s="4">
        <v>21626122</v>
      </c>
      <c r="I30" s="5">
        <v>12.264963048158201</v>
      </c>
    </row>
    <row r="31" spans="1:9" x14ac:dyDescent="0.25">
      <c r="A31" s="3">
        <v>1989</v>
      </c>
      <c r="B31" s="4">
        <v>7.2014795308700705</v>
      </c>
      <c r="C31" s="4">
        <v>8.2831145141708102</v>
      </c>
      <c r="D31" s="4">
        <v>6.2189917268063701E-2</v>
      </c>
      <c r="E31" s="4">
        <v>0.70884375850000003</v>
      </c>
      <c r="F31" s="4">
        <v>6.8152119347950197</v>
      </c>
      <c r="G31" s="4">
        <v>0</v>
      </c>
      <c r="H31" s="4">
        <v>22387803</v>
      </c>
      <c r="I31" s="5">
        <v>13.789317276388299</v>
      </c>
    </row>
    <row r="32" spans="1:9" x14ac:dyDescent="0.25">
      <c r="A32" s="3">
        <v>1990</v>
      </c>
      <c r="B32" s="4">
        <v>6.9463629152327808</v>
      </c>
      <c r="C32" s="4">
        <v>8.57235903816958</v>
      </c>
      <c r="D32" s="4">
        <v>5.70810961781558E-2</v>
      </c>
      <c r="E32" s="4">
        <v>0.79087274169999999</v>
      </c>
      <c r="F32" s="4">
        <v>7.3327970663556501</v>
      </c>
      <c r="G32" s="4">
        <v>0</v>
      </c>
      <c r="H32" s="4">
        <v>23162269</v>
      </c>
      <c r="I32" s="5">
        <v>17.781814429920001</v>
      </c>
    </row>
    <row r="33" spans="1:9" x14ac:dyDescent="0.25">
      <c r="A33" s="3">
        <v>1991</v>
      </c>
      <c r="B33" s="4">
        <v>6.5444815841228303</v>
      </c>
      <c r="C33" s="4">
        <v>8.15148878319064</v>
      </c>
      <c r="D33" s="4">
        <v>1.88309768357173E-2</v>
      </c>
      <c r="E33" s="4">
        <v>0.71936298040000002</v>
      </c>
      <c r="F33" s="4">
        <v>5.7455126480252598</v>
      </c>
      <c r="G33" s="4">
        <v>2.86</v>
      </c>
      <c r="H33" s="4">
        <v>23918235</v>
      </c>
      <c r="I33" s="5">
        <v>20.084495575463201</v>
      </c>
    </row>
    <row r="34" spans="1:9" x14ac:dyDescent="0.25">
      <c r="A34" s="3">
        <v>1992</v>
      </c>
      <c r="B34" s="4">
        <v>6.8124639284066202</v>
      </c>
      <c r="C34" s="4">
        <v>8.2091207630495493</v>
      </c>
      <c r="D34" s="4">
        <v>6.3631331446810995E-3</v>
      </c>
      <c r="E34" s="4">
        <v>0.67023910089999994</v>
      </c>
      <c r="F34" s="4">
        <v>1.82532918773243</v>
      </c>
      <c r="G34" s="4">
        <v>3.03</v>
      </c>
      <c r="H34" s="4">
        <v>24655723</v>
      </c>
      <c r="I34" s="5">
        <v>27.332364447578399</v>
      </c>
    </row>
    <row r="35" spans="1:9" x14ac:dyDescent="0.25">
      <c r="A35" s="3">
        <v>1993</v>
      </c>
      <c r="B35" s="4">
        <v>4.4637276250185502</v>
      </c>
      <c r="C35" s="4">
        <v>5.7517866425587103</v>
      </c>
      <c r="D35" s="4">
        <v>0.14565551711454902</v>
      </c>
      <c r="E35" s="4">
        <v>0.63194604470000004</v>
      </c>
      <c r="F35" s="4">
        <v>3.4134724070028102</v>
      </c>
      <c r="G35" s="4">
        <v>3.1560000000000001</v>
      </c>
      <c r="H35" s="4">
        <v>25391830</v>
      </c>
      <c r="I35" s="5">
        <v>45.978881303621797</v>
      </c>
    </row>
    <row r="36" spans="1:9" x14ac:dyDescent="0.25">
      <c r="A36" s="3">
        <v>1994</v>
      </c>
      <c r="B36" s="4">
        <v>5.5449127363992297</v>
      </c>
      <c r="C36" s="4">
        <v>7.1481485640423896</v>
      </c>
      <c r="D36" s="4">
        <v>7.4324126023684895E-3</v>
      </c>
      <c r="E36" s="4">
        <v>0.88129361170000009</v>
      </c>
      <c r="F36" s="4">
        <v>16.4281098918437</v>
      </c>
      <c r="G36" s="4">
        <v>3.1160000000000001</v>
      </c>
      <c r="H36" s="4">
        <v>26133744</v>
      </c>
      <c r="I36" s="5">
        <v>28.814389430673099</v>
      </c>
    </row>
    <row r="37" spans="1:9" x14ac:dyDescent="0.25">
      <c r="A37" s="3">
        <v>1995</v>
      </c>
      <c r="B37" s="4">
        <v>7.6083766400719206</v>
      </c>
      <c r="C37" s="4">
        <v>9.0463202554050692</v>
      </c>
      <c r="D37" s="4">
        <v>4.22892484582554E-2</v>
      </c>
      <c r="E37" s="4">
        <v>0.90443124990000001</v>
      </c>
      <c r="F37" s="4">
        <v>15.8016483365158</v>
      </c>
      <c r="G37" s="4">
        <v>2.9489999999999998</v>
      </c>
      <c r="H37" s="4">
        <v>26878347</v>
      </c>
      <c r="I37" s="5">
        <v>1.55432816055009</v>
      </c>
    </row>
    <row r="38" spans="1:9" x14ac:dyDescent="0.25">
      <c r="A38" s="3">
        <v>1996</v>
      </c>
      <c r="B38" s="4">
        <v>10.991866618546101</v>
      </c>
      <c r="C38" s="4">
        <v>12.045865396132299</v>
      </c>
      <c r="D38" s="4">
        <v>0.108672931624341</v>
      </c>
      <c r="E38" s="4">
        <v>0.83768659339999996</v>
      </c>
      <c r="F38" s="4">
        <v>-5.7765885401169603</v>
      </c>
      <c r="G38" s="4">
        <v>2.8340000000000001</v>
      </c>
      <c r="H38" s="4">
        <v>27615736</v>
      </c>
      <c r="I38" s="5">
        <v>8.8640874157752201</v>
      </c>
    </row>
    <row r="39" spans="1:9" x14ac:dyDescent="0.25">
      <c r="A39" s="3">
        <v>1997</v>
      </c>
      <c r="B39" s="4">
        <v>12.160371200344802</v>
      </c>
      <c r="C39" s="4">
        <v>13.115764358284599</v>
      </c>
      <c r="D39" s="4">
        <v>6.2096809779930505E-2</v>
      </c>
      <c r="E39" s="4">
        <v>0.65678274889999999</v>
      </c>
      <c r="F39" s="4">
        <v>16.879568494899502</v>
      </c>
      <c r="G39" s="4">
        <v>2.899</v>
      </c>
      <c r="H39" s="4">
        <v>28364264</v>
      </c>
      <c r="I39" s="5">
        <v>11.3618450505783</v>
      </c>
    </row>
    <row r="40" spans="1:9" x14ac:dyDescent="0.25">
      <c r="A40" s="3">
        <v>1998</v>
      </c>
      <c r="B40" s="4">
        <v>13.240462042815</v>
      </c>
      <c r="C40" s="4">
        <v>14.093998843733401</v>
      </c>
      <c r="D40" s="4">
        <v>2.6548245970046402E-2</v>
      </c>
      <c r="E40" s="4">
        <v>0.66267646629999999</v>
      </c>
      <c r="F40" s="4">
        <v>21.096326025913299</v>
      </c>
      <c r="G40" s="4">
        <v>2.9329999999999998</v>
      </c>
      <c r="H40" s="4">
        <v>29137373</v>
      </c>
      <c r="I40" s="5">
        <v>6.72243650753928</v>
      </c>
    </row>
    <row r="41" spans="1:9" x14ac:dyDescent="0.25">
      <c r="A41" s="3">
        <v>1999</v>
      </c>
      <c r="B41" s="4">
        <v>12.165235619029499</v>
      </c>
      <c r="C41" s="4">
        <v>12.8960104593711</v>
      </c>
      <c r="D41" s="4">
        <v>5.19534559539555E-2</v>
      </c>
      <c r="E41" s="4">
        <v>0.69461757499999999</v>
      </c>
      <c r="F41" s="4">
        <v>17.454048783367298</v>
      </c>
      <c r="G41" s="4">
        <v>2.9910000000000001</v>
      </c>
      <c r="H41" s="4">
        <v>29965129</v>
      </c>
      <c r="I41" s="5">
        <v>5.7420010952048397</v>
      </c>
    </row>
    <row r="42" spans="1:9" x14ac:dyDescent="0.25">
      <c r="A42" s="3">
        <v>2000</v>
      </c>
      <c r="B42" s="4">
        <v>11.8598171575858</v>
      </c>
      <c r="C42" s="4">
        <v>12.7053500978044</v>
      </c>
      <c r="D42" s="4">
        <v>0.11090455039976201</v>
      </c>
      <c r="E42" s="4">
        <v>0.59287550970000003</v>
      </c>
      <c r="F42" s="4">
        <v>15.327433446586699</v>
      </c>
      <c r="G42" s="4">
        <v>2.9870000000000001</v>
      </c>
      <c r="H42" s="4">
        <v>30851606</v>
      </c>
      <c r="I42" s="5">
        <v>9.9800251535097892</v>
      </c>
    </row>
    <row r="43" spans="1:9" x14ac:dyDescent="0.25">
      <c r="A43" s="3">
        <v>2001</v>
      </c>
      <c r="B43" s="4">
        <v>12.4072497139242</v>
      </c>
      <c r="C43" s="4">
        <v>12.9860074258781</v>
      </c>
      <c r="D43" s="4">
        <v>5.3026229394056599E-3</v>
      </c>
      <c r="E43" s="4">
        <v>0.4854497431</v>
      </c>
      <c r="F43" s="4">
        <v>17.8125009681691</v>
      </c>
      <c r="G43" s="4">
        <v>2.972</v>
      </c>
      <c r="H43" s="4">
        <v>31800343</v>
      </c>
      <c r="I43" s="5">
        <v>5.73859814341467</v>
      </c>
    </row>
    <row r="44" spans="1:9" x14ac:dyDescent="0.25">
      <c r="A44" s="3">
        <v>2002</v>
      </c>
      <c r="B44" s="4">
        <v>12.5813942201427</v>
      </c>
      <c r="C44" s="4">
        <v>13.1477368985176</v>
      </c>
      <c r="D44" s="4">
        <v>2.7618447058206E-2</v>
      </c>
      <c r="E44" s="4">
        <v>0.53160667560000008</v>
      </c>
      <c r="F44" s="4">
        <v>17.358140644542701</v>
      </c>
      <c r="G44" s="4">
        <v>3.0289999999999999</v>
      </c>
      <c r="H44" s="4">
        <v>32779823</v>
      </c>
      <c r="I44" s="5">
        <v>1.9613082173916201</v>
      </c>
    </row>
    <row r="45" spans="1:9" x14ac:dyDescent="0.25">
      <c r="A45" s="3">
        <v>2003</v>
      </c>
      <c r="B45" s="4">
        <v>14.1966274008863</v>
      </c>
      <c r="C45" s="4">
        <v>14.904517649847602</v>
      </c>
      <c r="D45" s="4">
        <v>8.17382426366213E-2</v>
      </c>
      <c r="E45" s="4">
        <v>0.5812293784</v>
      </c>
      <c r="F45" s="4">
        <v>9.7705109271181296</v>
      </c>
      <c r="G45" s="4">
        <v>2.9550000000000001</v>
      </c>
      <c r="H45" s="4">
        <v>33767122</v>
      </c>
      <c r="I45" s="5">
        <v>9.8156906297965403</v>
      </c>
    </row>
    <row r="46" spans="1:9" x14ac:dyDescent="0.25">
      <c r="A46" s="3">
        <v>2004</v>
      </c>
      <c r="B46" s="4">
        <v>15.0305909278069</v>
      </c>
      <c r="C46" s="4">
        <v>16.095337093836598</v>
      </c>
      <c r="D46" s="4">
        <v>4.6063931454386198E-2</v>
      </c>
      <c r="E46" s="4">
        <v>0.3584346504</v>
      </c>
      <c r="F46" s="4">
        <v>5.0452575966548698</v>
      </c>
      <c r="G46" s="4">
        <v>2.915</v>
      </c>
      <c r="H46" s="4">
        <v>34791836</v>
      </c>
      <c r="I46" s="5">
        <v>11.6240355442426</v>
      </c>
    </row>
    <row r="47" spans="1:9" x14ac:dyDescent="0.25">
      <c r="A47" s="3">
        <v>2005</v>
      </c>
      <c r="B47" s="4">
        <v>17.384944609696898</v>
      </c>
      <c r="C47" s="4">
        <v>18.737895512737801</v>
      </c>
      <c r="D47" s="4">
        <v>2.1211685395222998E-2</v>
      </c>
      <c r="E47" s="4">
        <v>0.54086299299999996</v>
      </c>
      <c r="F47" s="4">
        <v>7.6099875458817001</v>
      </c>
      <c r="G47" s="4">
        <v>2.7570000000000001</v>
      </c>
      <c r="H47" s="4">
        <v>35843010</v>
      </c>
      <c r="I47" s="5">
        <v>10.3127783574683</v>
      </c>
    </row>
    <row r="48" spans="1:9" x14ac:dyDescent="0.25">
      <c r="A48" s="3">
        <v>2006</v>
      </c>
      <c r="B48" s="4">
        <v>23.392433665990101</v>
      </c>
      <c r="C48" s="4">
        <v>25.825512284289101</v>
      </c>
      <c r="D48" s="4">
        <v>5.0674725183069605E-2</v>
      </c>
      <c r="E48" s="4">
        <v>0.43141008180000001</v>
      </c>
      <c r="F48" s="4">
        <v>-8.0098669713636408</v>
      </c>
      <c r="G48" s="4">
        <v>2.66</v>
      </c>
      <c r="H48" s="4">
        <v>36925253</v>
      </c>
      <c r="I48" s="5">
        <v>14.4537342081708</v>
      </c>
    </row>
    <row r="49" spans="1:9" x14ac:dyDescent="0.25">
      <c r="A49" s="3">
        <v>2007</v>
      </c>
      <c r="B49" s="4">
        <v>28.597558439397702</v>
      </c>
      <c r="C49" s="4">
        <v>31.958195182240601</v>
      </c>
      <c r="D49" s="4">
        <v>0.72904414604372003</v>
      </c>
      <c r="E49" s="4">
        <v>0.4573816174</v>
      </c>
      <c r="F49" s="4">
        <v>4.8190907881851004</v>
      </c>
      <c r="G49" s="4">
        <v>2.6150000000000002</v>
      </c>
      <c r="H49" s="4">
        <v>38036793</v>
      </c>
      <c r="I49" s="5">
        <v>9.7588802302752899</v>
      </c>
    </row>
    <row r="50" spans="1:9" x14ac:dyDescent="0.25">
      <c r="A50" s="3">
        <v>2008</v>
      </c>
      <c r="B50" s="4">
        <v>32.665142037692597</v>
      </c>
      <c r="C50" s="4">
        <v>35.895153327849698</v>
      </c>
      <c r="D50" s="4">
        <v>9.5585680233444006E-2</v>
      </c>
      <c r="E50" s="4">
        <v>0.41375531310000002</v>
      </c>
      <c r="F50" s="4">
        <v>-0.98499697229433303</v>
      </c>
      <c r="G50" s="4">
        <v>2.7709999999999999</v>
      </c>
      <c r="H50" s="4">
        <v>39186895</v>
      </c>
      <c r="I50" s="5">
        <v>26.239816644506298</v>
      </c>
    </row>
    <row r="51" spans="1:9" x14ac:dyDescent="0.25">
      <c r="A51" s="3">
        <v>2009</v>
      </c>
      <c r="B51" s="4">
        <v>36.430861516185701</v>
      </c>
      <c r="C51" s="4">
        <v>42.3472179129176</v>
      </c>
      <c r="D51" s="4">
        <v>0.11625760898635901</v>
      </c>
      <c r="E51" s="4">
        <v>0.3891674906</v>
      </c>
      <c r="F51" s="4">
        <v>-10.096003565548401</v>
      </c>
      <c r="G51" s="4">
        <v>2.8650000000000002</v>
      </c>
      <c r="H51" s="4">
        <v>40364444</v>
      </c>
      <c r="I51" s="5">
        <v>9.2341259239465199</v>
      </c>
    </row>
    <row r="52" spans="1:9" x14ac:dyDescent="0.25">
      <c r="A52" s="3">
        <v>2010</v>
      </c>
      <c r="B52" s="4">
        <v>38.948343238951303</v>
      </c>
      <c r="C52" s="4">
        <v>45.4056150637551</v>
      </c>
      <c r="D52" s="4">
        <v>0.178064606752108</v>
      </c>
      <c r="E52" s="4">
        <v>0.40216649199999999</v>
      </c>
      <c r="F52" s="4">
        <v>12.526958492458</v>
      </c>
      <c r="G52" s="4">
        <v>2.831</v>
      </c>
      <c r="H52" s="4">
        <v>41517895</v>
      </c>
      <c r="I52" s="5">
        <v>3.9613888911538502</v>
      </c>
    </row>
    <row r="53" spans="1:9" x14ac:dyDescent="0.25">
      <c r="A53" s="3">
        <v>2011</v>
      </c>
      <c r="B53" s="4">
        <v>41.5715346235597</v>
      </c>
      <c r="C53" s="4">
        <v>46.869473150609998</v>
      </c>
      <c r="D53" s="4">
        <v>1.4504747570818</v>
      </c>
      <c r="E53" s="4">
        <v>0.44212633139999996</v>
      </c>
      <c r="F53" s="4">
        <v>4.5261858322689799</v>
      </c>
      <c r="G53" s="4">
        <v>2.6920000000000002</v>
      </c>
      <c r="H53" s="4">
        <v>42635144</v>
      </c>
      <c r="I53" s="5">
        <v>14.022491301470399</v>
      </c>
    </row>
    <row r="54" spans="1:9" x14ac:dyDescent="0.25">
      <c r="A54" s="3">
        <v>2012</v>
      </c>
      <c r="B54" s="4">
        <v>49.331830522519205</v>
      </c>
      <c r="C54" s="4">
        <v>56.396704671577695</v>
      </c>
      <c r="D54" s="4">
        <v>1.3801736619426501</v>
      </c>
      <c r="E54" s="4">
        <v>0.5371070496</v>
      </c>
      <c r="F54" s="4">
        <v>9.3135113445828797</v>
      </c>
      <c r="G54" s="4">
        <v>2.6589999999999998</v>
      </c>
      <c r="H54" s="4">
        <v>43725806</v>
      </c>
      <c r="I54" s="5">
        <v>9.3777700354759794</v>
      </c>
    </row>
    <row r="55" spans="1:9" x14ac:dyDescent="0.25">
      <c r="A55" s="3">
        <v>2013</v>
      </c>
      <c r="B55" s="4">
        <v>54.480296693286299</v>
      </c>
      <c r="C55" s="4">
        <v>61.671440407838702</v>
      </c>
      <c r="D55" s="4">
        <v>1.11882500019331</v>
      </c>
      <c r="E55" s="4">
        <v>0.53512586600000001</v>
      </c>
      <c r="F55" s="4">
        <v>9.2939463596995395</v>
      </c>
      <c r="G55" s="4">
        <v>2.778</v>
      </c>
      <c r="H55" s="4">
        <v>44792368</v>
      </c>
      <c r="I55" s="5">
        <v>5.7174935703773304</v>
      </c>
    </row>
    <row r="56" spans="1:9" x14ac:dyDescent="0.25">
      <c r="A56" s="3">
        <v>2014</v>
      </c>
      <c r="B56" s="4">
        <v>59.962127410785797</v>
      </c>
      <c r="C56" s="4">
        <v>68.285796514289601</v>
      </c>
      <c r="D56" s="4">
        <v>0.82093759836054003</v>
      </c>
      <c r="E56" s="4">
        <v>1.3338457972</v>
      </c>
      <c r="F56" s="4">
        <v>8.2490789921732404</v>
      </c>
      <c r="G56" s="4">
        <v>2.782</v>
      </c>
      <c r="H56" s="4">
        <v>45831863</v>
      </c>
      <c r="I56" s="5">
        <v>6.87815499275949</v>
      </c>
    </row>
    <row r="57" spans="1:9" x14ac:dyDescent="0.25">
      <c r="A57" s="3">
        <v>2015</v>
      </c>
      <c r="B57" s="4">
        <v>61.876693045876401</v>
      </c>
      <c r="C57" s="4">
        <v>70.120446896835901</v>
      </c>
      <c r="D57" s="4">
        <v>0.61972446501641099</v>
      </c>
      <c r="E57" s="4">
        <v>0.89034690589999999</v>
      </c>
      <c r="F57" s="4">
        <v>6.2688057827038399</v>
      </c>
      <c r="G57" s="4">
        <v>2.7709999999999999</v>
      </c>
      <c r="H57" s="4">
        <v>46851488</v>
      </c>
      <c r="I57" s="5">
        <v>6.5821542928477896</v>
      </c>
    </row>
    <row r="58" spans="1:9" x14ac:dyDescent="0.25">
      <c r="A58" s="3">
        <v>2016</v>
      </c>
      <c r="B58" s="4">
        <v>66.598264356483</v>
      </c>
      <c r="C58" s="4">
        <v>74.815144163893095</v>
      </c>
      <c r="D58" s="4">
        <v>0.469533310683932</v>
      </c>
      <c r="E58" s="4">
        <v>1.1187393848</v>
      </c>
      <c r="F58" s="4">
        <v>10.118128713498701</v>
      </c>
      <c r="G58" s="4">
        <v>2.76</v>
      </c>
      <c r="H58" s="4">
        <v>47894670</v>
      </c>
      <c r="I58" s="5">
        <v>6.2972495381462501</v>
      </c>
    </row>
    <row r="59" spans="1:9" x14ac:dyDescent="0.25">
      <c r="A59" s="3">
        <v>2017</v>
      </c>
      <c r="B59" s="4">
        <v>74.036343968845202</v>
      </c>
      <c r="C59" s="4">
        <v>82.0365108772599</v>
      </c>
      <c r="D59" s="4">
        <v>1.3460853452169199</v>
      </c>
      <c r="E59" s="4">
        <v>1.5462420769</v>
      </c>
      <c r="F59" s="4">
        <v>5.6567476158590697</v>
      </c>
      <c r="G59" s="4">
        <v>3.56</v>
      </c>
      <c r="H59" s="4">
        <v>48948137</v>
      </c>
      <c r="I59" s="5">
        <v>8.0056496770994503</v>
      </c>
    </row>
    <row r="60" spans="1:9" x14ac:dyDescent="0.25">
      <c r="A60" s="3">
        <v>2018</v>
      </c>
      <c r="B60" s="4">
        <v>82.477038313343499</v>
      </c>
      <c r="C60" s="4">
        <v>92.202979985286305</v>
      </c>
      <c r="D60" s="4">
        <v>0.76776150673064403</v>
      </c>
      <c r="E60" s="4">
        <v>2.7912073206999999</v>
      </c>
      <c r="F60" s="4">
        <v>8.4879604749469095</v>
      </c>
      <c r="G60" s="4">
        <v>4.2960000000000003</v>
      </c>
      <c r="H60" s="4">
        <v>49953304</v>
      </c>
      <c r="I60" s="5">
        <v>4.6898064677633</v>
      </c>
    </row>
    <row r="61" spans="1:9" x14ac:dyDescent="0.25">
      <c r="A61" s="3">
        <v>2019</v>
      </c>
      <c r="B61" s="4">
        <v>89.9325136542531</v>
      </c>
      <c r="C61" s="4">
        <v>100.378436207371</v>
      </c>
      <c r="D61" s="4">
        <v>0.469940266776669</v>
      </c>
      <c r="E61" s="4">
        <v>4.4916349755000002</v>
      </c>
      <c r="F61" s="4">
        <v>7.83110074767397</v>
      </c>
      <c r="G61" s="4">
        <v>5.01</v>
      </c>
      <c r="H61" s="4">
        <v>50951450</v>
      </c>
      <c r="I61" s="5">
        <v>5.2396379576479202</v>
      </c>
    </row>
    <row r="62" spans="1:9" x14ac:dyDescent="0.25">
      <c r="A62" s="3">
        <v>2020</v>
      </c>
      <c r="B62" s="4">
        <v>89.501658888737111</v>
      </c>
      <c r="C62" s="4">
        <v>100.657505750545</v>
      </c>
      <c r="D62" s="4">
        <v>0.42630518942579299</v>
      </c>
      <c r="E62" s="4">
        <v>2.8336059369000002</v>
      </c>
      <c r="F62" s="4">
        <v>6.7146344090673997</v>
      </c>
      <c r="G62" s="4">
        <v>5.6280000000000001</v>
      </c>
      <c r="H62" s="4">
        <v>51985780</v>
      </c>
      <c r="I62" s="5">
        <v>5.4051620793339197</v>
      </c>
    </row>
    <row r="63" spans="1:9" x14ac:dyDescent="0.25">
      <c r="A63" s="3">
        <v>2021</v>
      </c>
      <c r="B63" s="4">
        <v>96.147589570588309</v>
      </c>
      <c r="C63" s="4">
        <v>109.703658904994</v>
      </c>
      <c r="D63" s="4">
        <v>0.46334893567503299</v>
      </c>
      <c r="E63" s="4">
        <v>2.4458092636999997</v>
      </c>
      <c r="F63" s="4">
        <v>7.4275810051437201</v>
      </c>
      <c r="G63" s="4">
        <v>5.69</v>
      </c>
      <c r="H63" s="4">
        <v>53005614</v>
      </c>
      <c r="I63" s="5">
        <v>6.1079360365917603</v>
      </c>
    </row>
    <row r="64" spans="1:9" x14ac:dyDescent="0.25">
      <c r="A64" s="3">
        <v>2022</v>
      </c>
      <c r="B64" s="4">
        <v>100.547184817833</v>
      </c>
      <c r="C64" s="4">
        <v>113.419826113903</v>
      </c>
      <c r="D64" s="4">
        <v>0.39358309213527498</v>
      </c>
      <c r="E64" s="4">
        <v>3.3358727274</v>
      </c>
      <c r="F64" s="4">
        <v>5.9684468750354398</v>
      </c>
      <c r="G64" s="4">
        <v>5.6440000000000001</v>
      </c>
      <c r="H64" s="4">
        <v>54027487</v>
      </c>
      <c r="I64" s="5">
        <v>7.65986268272224</v>
      </c>
    </row>
    <row r="65" spans="1:9" x14ac:dyDescent="0.25">
      <c r="A65" s="6">
        <v>2023</v>
      </c>
      <c r="B65" s="7">
        <v>95.920335151885297</v>
      </c>
      <c r="C65" s="7">
        <v>107.44057583804801</v>
      </c>
      <c r="D65" s="7"/>
      <c r="E65" s="7"/>
      <c r="F65" s="7">
        <v>6.5465170610194496</v>
      </c>
      <c r="G65" s="7"/>
      <c r="H65" s="7">
        <v>55100586</v>
      </c>
      <c r="I65" s="8">
        <v>7.6713963402940202</v>
      </c>
    </row>
    <row r="66" spans="1:9" x14ac:dyDescent="0.25">
      <c r="A66">
        <f>COUNT(A33:A64)</f>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topLeftCell="A10" workbookViewId="0">
      <selection activeCell="G39" sqref="G39"/>
    </sheetView>
  </sheetViews>
  <sheetFormatPr defaultRowHeight="15" x14ac:dyDescent="0.25"/>
  <cols>
    <col min="14" max="14" width="14.28515625" bestFit="1" customWidth="1"/>
    <col min="15" max="15" width="10.140625" bestFit="1" customWidth="1"/>
  </cols>
  <sheetData>
    <row r="1" spans="1:17" x14ac:dyDescent="0.25">
      <c r="A1" s="13" t="s">
        <v>0</v>
      </c>
      <c r="B1" s="15" t="s">
        <v>4</v>
      </c>
      <c r="C1" s="15" t="s">
        <v>51</v>
      </c>
      <c r="D1" s="13" t="s">
        <v>5</v>
      </c>
      <c r="E1" s="13" t="s">
        <v>51</v>
      </c>
      <c r="F1" s="18" t="s">
        <v>8</v>
      </c>
      <c r="G1" s="18" t="s">
        <v>9</v>
      </c>
      <c r="H1" s="13" t="s">
        <v>6</v>
      </c>
      <c r="I1" s="13" t="s">
        <v>50</v>
      </c>
      <c r="J1" s="15" t="s">
        <v>1</v>
      </c>
      <c r="K1" s="15" t="s">
        <v>50</v>
      </c>
      <c r="L1" s="13" t="s">
        <v>2</v>
      </c>
      <c r="M1" s="13" t="s">
        <v>50</v>
      </c>
      <c r="N1" s="18" t="s">
        <v>3</v>
      </c>
      <c r="O1" s="18" t="s">
        <v>9</v>
      </c>
      <c r="P1" s="13" t="s">
        <v>7</v>
      </c>
      <c r="Q1" s="13" t="s">
        <v>9</v>
      </c>
    </row>
    <row r="2" spans="1:17" x14ac:dyDescent="0.25">
      <c r="A2" s="4">
        <v>1991</v>
      </c>
      <c r="B2" s="15">
        <v>6.5444815841228303</v>
      </c>
      <c r="C2" s="15">
        <v>0</v>
      </c>
      <c r="D2" s="4">
        <v>8.15148878319064</v>
      </c>
      <c r="E2" s="4"/>
      <c r="F2" s="18">
        <v>1.88309768357173E-2</v>
      </c>
      <c r="G2" s="18">
        <v>0</v>
      </c>
      <c r="H2" s="4">
        <v>0.71936298040000002</v>
      </c>
      <c r="I2" s="47">
        <v>0</v>
      </c>
      <c r="J2" s="43">
        <v>5.7455126480252598</v>
      </c>
      <c r="K2" s="15">
        <v>0</v>
      </c>
      <c r="L2" s="4">
        <v>2.86</v>
      </c>
      <c r="M2" s="47">
        <v>0</v>
      </c>
      <c r="N2" s="18">
        <v>23918235</v>
      </c>
      <c r="O2" s="18"/>
      <c r="P2" s="46">
        <v>20.084495575463201</v>
      </c>
      <c r="Q2" s="4">
        <v>0</v>
      </c>
    </row>
    <row r="3" spans="1:17" x14ac:dyDescent="0.25">
      <c r="A3" s="4">
        <v>1992</v>
      </c>
      <c r="B3" s="15">
        <v>6.8124639284066202</v>
      </c>
      <c r="C3" s="16">
        <f>(B3-B2)/B2</f>
        <v>4.0947833810691066E-2</v>
      </c>
      <c r="D3" s="4">
        <v>8.2091207630495493</v>
      </c>
      <c r="E3" s="42">
        <f>(D3-D2)/D2</f>
        <v>7.0701170536790134E-3</v>
      </c>
      <c r="F3" s="18">
        <v>6.3631331446810995E-3</v>
      </c>
      <c r="G3" s="19">
        <f>(F3-F2)/F2</f>
        <v>-0.66209224299973923</v>
      </c>
      <c r="H3" s="4">
        <v>0.67023910089999994</v>
      </c>
      <c r="I3" s="12">
        <f>(H3-H2)/H2</f>
        <v>-6.8288028211689278E-2</v>
      </c>
      <c r="J3" s="43">
        <v>1.82532918773243</v>
      </c>
      <c r="K3" s="16">
        <f>(J3-J2)/J2</f>
        <v>-0.68230351240114351</v>
      </c>
      <c r="L3" s="4">
        <v>3.03</v>
      </c>
      <c r="M3" s="12">
        <f>(L3-L2)/L2</f>
        <v>5.9440559440559419E-2</v>
      </c>
      <c r="N3" s="18">
        <v>24655723</v>
      </c>
      <c r="O3" s="22">
        <f>(N3-N2)/N2</f>
        <v>3.0833713273575581E-2</v>
      </c>
      <c r="P3" s="46">
        <v>27.332364447578399</v>
      </c>
      <c r="Q3" s="12">
        <f>(P3-P2)/P2</f>
        <v>0.36086885253766415</v>
      </c>
    </row>
    <row r="4" spans="1:17" x14ac:dyDescent="0.25">
      <c r="A4" s="4">
        <v>1993</v>
      </c>
      <c r="B4" s="15">
        <v>4.4637276250185502</v>
      </c>
      <c r="C4" s="16">
        <f t="shared" ref="C4:C33" si="0">(B4-B3)/B3</f>
        <v>-0.34477045721949534</v>
      </c>
      <c r="D4" s="4">
        <v>5.7517866425587103</v>
      </c>
      <c r="E4" s="42">
        <f t="shared" ref="E4:E33" si="1">(D4-D3)/D3</f>
        <v>-0.29934193824406369</v>
      </c>
      <c r="F4" s="18">
        <v>0.14565551711454902</v>
      </c>
      <c r="G4" s="19">
        <f t="shared" ref="G4:G33" si="2">(F4-F3)/F3</f>
        <v>21.890534238828792</v>
      </c>
      <c r="H4" s="4">
        <v>0.63194604470000004</v>
      </c>
      <c r="I4" s="12">
        <f t="shared" ref="I4:I33" si="3">(H4-H3)/H3</f>
        <v>-5.7133426188624055E-2</v>
      </c>
      <c r="J4" s="43">
        <v>3.4134724070028102</v>
      </c>
      <c r="K4" s="16">
        <f t="shared" ref="K4:K33" si="4">(J4-J3)/J3</f>
        <v>0.87005852420696717</v>
      </c>
      <c r="L4" s="4">
        <v>3.1560000000000001</v>
      </c>
      <c r="M4" s="12">
        <f t="shared" ref="M4:M33" si="5">(L4-L3)/L3</f>
        <v>4.1584158415841697E-2</v>
      </c>
      <c r="N4" s="18">
        <v>25391830</v>
      </c>
      <c r="O4" s="22">
        <f t="shared" ref="O4:O33" si="6">(N4-N3)/N3</f>
        <v>2.9855421396484703E-2</v>
      </c>
      <c r="P4" s="46">
        <v>45.978881303621797</v>
      </c>
      <c r="Q4" s="12">
        <f t="shared" ref="Q4:Q33" si="7">(P4-P3)/P3</f>
        <v>0.68221382353532345</v>
      </c>
    </row>
    <row r="5" spans="1:17" x14ac:dyDescent="0.25">
      <c r="A5" s="4">
        <v>1994</v>
      </c>
      <c r="B5" s="15">
        <v>5.5449127363992297</v>
      </c>
      <c r="C5" s="16">
        <f t="shared" si="0"/>
        <v>0.24221574482295752</v>
      </c>
      <c r="D5" s="4">
        <v>7.1481485640423896</v>
      </c>
      <c r="E5" s="42">
        <f t="shared" si="1"/>
        <v>0.24277011792330686</v>
      </c>
      <c r="F5" s="18">
        <v>7.4324126023684895E-3</v>
      </c>
      <c r="G5" s="19">
        <f t="shared" si="2"/>
        <v>-0.94897266681272807</v>
      </c>
      <c r="H5" s="4">
        <v>0.88129361170000009</v>
      </c>
      <c r="I5" s="12">
        <f t="shared" si="3"/>
        <v>0.39457097499260607</v>
      </c>
      <c r="J5" s="43">
        <v>16.4281098918437</v>
      </c>
      <c r="K5" s="16">
        <f t="shared" si="4"/>
        <v>3.8127267289874931</v>
      </c>
      <c r="L5" s="4">
        <v>3.1160000000000001</v>
      </c>
      <c r="M5" s="12">
        <f t="shared" si="5"/>
        <v>-1.2674271229404319E-2</v>
      </c>
      <c r="N5" s="18">
        <v>26133744</v>
      </c>
      <c r="O5" s="22">
        <f t="shared" si="6"/>
        <v>2.9218610868141447E-2</v>
      </c>
      <c r="P5" s="46">
        <v>28.814389430673099</v>
      </c>
      <c r="Q5" s="12">
        <f t="shared" si="7"/>
        <v>-0.3733125162311558</v>
      </c>
    </row>
    <row r="6" spans="1:17" x14ac:dyDescent="0.25">
      <c r="A6" s="4">
        <v>1995</v>
      </c>
      <c r="B6" s="15">
        <v>7.6083766400719206</v>
      </c>
      <c r="C6" s="16">
        <f t="shared" si="0"/>
        <v>0.3721364071479813</v>
      </c>
      <c r="D6" s="4">
        <v>9.0463202554050692</v>
      </c>
      <c r="E6" s="42">
        <f t="shared" si="1"/>
        <v>0.26554731961100064</v>
      </c>
      <c r="F6" s="18">
        <v>4.22892484582554E-2</v>
      </c>
      <c r="G6" s="19">
        <f t="shared" si="2"/>
        <v>4.6898413369541769</v>
      </c>
      <c r="H6" s="4">
        <v>0.90443124990000001</v>
      </c>
      <c r="I6" s="12">
        <f t="shared" si="3"/>
        <v>2.625417669301814E-2</v>
      </c>
      <c r="J6" s="43">
        <v>15.8016483365158</v>
      </c>
      <c r="K6" s="16">
        <f t="shared" si="4"/>
        <v>-3.8133513803613427E-2</v>
      </c>
      <c r="L6" s="4">
        <v>2.9489999999999998</v>
      </c>
      <c r="M6" s="12">
        <f t="shared" si="5"/>
        <v>-5.3594351732991097E-2</v>
      </c>
      <c r="N6" s="18">
        <v>26878347</v>
      </c>
      <c r="O6" s="22">
        <f>(N6-N5)/N5</f>
        <v>2.8492014003045258E-2</v>
      </c>
      <c r="P6" s="46">
        <v>1.55432816055009</v>
      </c>
      <c r="Q6" s="12">
        <f t="shared" si="7"/>
        <v>-0.94605722379473722</v>
      </c>
    </row>
    <row r="7" spans="1:17" x14ac:dyDescent="0.25">
      <c r="A7" s="4">
        <v>1996</v>
      </c>
      <c r="B7" s="15">
        <v>10.991866618546101</v>
      </c>
      <c r="C7" s="16">
        <f t="shared" si="0"/>
        <v>0.44470589963356455</v>
      </c>
      <c r="D7" s="4">
        <v>12.045865396132299</v>
      </c>
      <c r="E7" s="42">
        <f t="shared" si="1"/>
        <v>0.33157627146076746</v>
      </c>
      <c r="F7" s="18">
        <v>0.108672931624341</v>
      </c>
      <c r="G7" s="19">
        <f t="shared" si="2"/>
        <v>1.5697532017296147</v>
      </c>
      <c r="H7" s="4">
        <v>0.83768659339999996</v>
      </c>
      <c r="I7" s="12">
        <f t="shared" si="3"/>
        <v>-7.3797379853227971E-2</v>
      </c>
      <c r="J7" s="43">
        <v>-5.7765885401169603</v>
      </c>
      <c r="K7" s="16">
        <f t="shared" si="4"/>
        <v>-1.3655687316346565</v>
      </c>
      <c r="L7" s="4">
        <v>2.8340000000000001</v>
      </c>
      <c r="M7" s="12">
        <f t="shared" si="5"/>
        <v>-3.8996269922007387E-2</v>
      </c>
      <c r="N7" s="18">
        <v>27615736</v>
      </c>
      <c r="O7" s="22">
        <f t="shared" si="6"/>
        <v>2.7434313575905544E-2</v>
      </c>
      <c r="P7" s="46">
        <v>8.8640874157752201</v>
      </c>
      <c r="Q7" s="12">
        <f t="shared" si="7"/>
        <v>4.7028416783223843</v>
      </c>
    </row>
    <row r="8" spans="1:17" x14ac:dyDescent="0.25">
      <c r="A8" s="4">
        <v>1997</v>
      </c>
      <c r="B8" s="15">
        <v>12.160371200344802</v>
      </c>
      <c r="C8" s="16">
        <f t="shared" si="0"/>
        <v>0.10630629194745987</v>
      </c>
      <c r="D8" s="4">
        <v>13.115764358284599</v>
      </c>
      <c r="E8" s="42">
        <f t="shared" si="1"/>
        <v>8.8818771169053887E-2</v>
      </c>
      <c r="F8" s="18">
        <v>6.2096809779930505E-2</v>
      </c>
      <c r="G8" s="19">
        <f t="shared" si="2"/>
        <v>-0.42858990871263275</v>
      </c>
      <c r="H8" s="4">
        <v>0.65678274889999999</v>
      </c>
      <c r="I8" s="12">
        <f t="shared" si="3"/>
        <v>-0.21595647575753596</v>
      </c>
      <c r="J8" s="43">
        <v>16.879568494899502</v>
      </c>
      <c r="K8" s="16">
        <f t="shared" si="4"/>
        <v>-3.92206522546571</v>
      </c>
      <c r="L8" s="4">
        <v>2.899</v>
      </c>
      <c r="M8" s="12">
        <f t="shared" si="5"/>
        <v>2.2935779816513742E-2</v>
      </c>
      <c r="N8" s="18">
        <v>28364264</v>
      </c>
      <c r="O8" s="22">
        <f t="shared" si="6"/>
        <v>2.7105125860125544E-2</v>
      </c>
      <c r="P8" s="46">
        <v>11.3618450505783</v>
      </c>
      <c r="Q8" s="12">
        <f t="shared" si="7"/>
        <v>0.28178395785649357</v>
      </c>
    </row>
    <row r="9" spans="1:17" x14ac:dyDescent="0.25">
      <c r="A9" s="4">
        <v>1998</v>
      </c>
      <c r="B9" s="15">
        <v>13.240462042815</v>
      </c>
      <c r="C9" s="16">
        <f t="shared" si="0"/>
        <v>8.8820548704925492E-2</v>
      </c>
      <c r="D9" s="4">
        <v>14.093998843733401</v>
      </c>
      <c r="E9" s="42">
        <f t="shared" si="1"/>
        <v>7.4584634088130583E-2</v>
      </c>
      <c r="F9" s="18">
        <v>2.6548245970046402E-2</v>
      </c>
      <c r="G9" s="19">
        <f t="shared" si="2"/>
        <v>-0.57247005016630159</v>
      </c>
      <c r="H9" s="4">
        <v>0.66267646629999999</v>
      </c>
      <c r="I9" s="12">
        <f t="shared" si="3"/>
        <v>8.9736178513686263E-3</v>
      </c>
      <c r="J9" s="43">
        <v>21.096326025913299</v>
      </c>
      <c r="K9" s="16">
        <f t="shared" si="4"/>
        <v>0.24981429663252203</v>
      </c>
      <c r="L9" s="4">
        <v>2.9329999999999998</v>
      </c>
      <c r="M9" s="12">
        <f t="shared" si="5"/>
        <v>1.1728182131769509E-2</v>
      </c>
      <c r="N9" s="18">
        <v>29137373</v>
      </c>
      <c r="O9" s="22">
        <f t="shared" si="6"/>
        <v>2.7256444940718362E-2</v>
      </c>
      <c r="P9" s="46">
        <v>6.72243650753928</v>
      </c>
      <c r="Q9" s="12">
        <f t="shared" si="7"/>
        <v>-0.40833231947683368</v>
      </c>
    </row>
    <row r="10" spans="1:17" x14ac:dyDescent="0.25">
      <c r="A10" s="4">
        <v>1999</v>
      </c>
      <c r="B10" s="15">
        <v>12.165235619029499</v>
      </c>
      <c r="C10" s="16">
        <f t="shared" si="0"/>
        <v>-8.1207621026260057E-2</v>
      </c>
      <c r="D10" s="4">
        <v>12.8960104593711</v>
      </c>
      <c r="E10" s="42">
        <f t="shared" si="1"/>
        <v>-8.499989234034605E-2</v>
      </c>
      <c r="F10" s="18">
        <v>5.19534559539555E-2</v>
      </c>
      <c r="G10" s="19">
        <f t="shared" si="2"/>
        <v>0.95694495269378788</v>
      </c>
      <c r="H10" s="4">
        <v>0.69461757499999999</v>
      </c>
      <c r="I10" s="12">
        <f t="shared" si="3"/>
        <v>4.8200155467026877E-2</v>
      </c>
      <c r="J10" s="43">
        <v>17.454048783367298</v>
      </c>
      <c r="K10" s="16">
        <f t="shared" si="4"/>
        <v>-0.17264983666217873</v>
      </c>
      <c r="L10" s="4">
        <v>2.9910000000000001</v>
      </c>
      <c r="M10" s="12">
        <f t="shared" si="5"/>
        <v>1.9774974428912472E-2</v>
      </c>
      <c r="N10" s="18">
        <v>29965129</v>
      </c>
      <c r="O10" s="22">
        <f t="shared" si="6"/>
        <v>2.8408738152200613E-2</v>
      </c>
      <c r="P10" s="46">
        <v>5.7420010952048397</v>
      </c>
      <c r="Q10" s="12">
        <f t="shared" si="7"/>
        <v>-0.14584524691826722</v>
      </c>
    </row>
    <row r="11" spans="1:17" x14ac:dyDescent="0.25">
      <c r="A11" s="4">
        <v>2000</v>
      </c>
      <c r="B11" s="15">
        <v>11.8598171575858</v>
      </c>
      <c r="C11" s="16">
        <f t="shared" si="0"/>
        <v>-2.5105840199753076E-2</v>
      </c>
      <c r="D11" s="4">
        <v>12.7053500978044</v>
      </c>
      <c r="E11" s="42">
        <f t="shared" si="1"/>
        <v>-1.4784445326512047E-2</v>
      </c>
      <c r="F11" s="18">
        <v>0.11090455039976201</v>
      </c>
      <c r="G11" s="19">
        <f t="shared" si="2"/>
        <v>1.1346905295011127</v>
      </c>
      <c r="H11" s="4">
        <v>0.59287550970000003</v>
      </c>
      <c r="I11" s="12">
        <f t="shared" si="3"/>
        <v>-0.14647205737631958</v>
      </c>
      <c r="J11" s="43">
        <v>15.327433446586699</v>
      </c>
      <c r="K11" s="16">
        <f t="shared" si="4"/>
        <v>-0.12184080399770286</v>
      </c>
      <c r="L11" s="4">
        <v>2.9870000000000001</v>
      </c>
      <c r="M11" s="12">
        <f t="shared" si="5"/>
        <v>-1.3373453694416595E-3</v>
      </c>
      <c r="N11" s="18">
        <v>30851606</v>
      </c>
      <c r="O11" s="22">
        <f t="shared" si="6"/>
        <v>2.9583620347504596E-2</v>
      </c>
      <c r="P11" s="46">
        <v>9.9800251535097892</v>
      </c>
      <c r="Q11" s="12">
        <f t="shared" si="7"/>
        <v>0.73807440786525358</v>
      </c>
    </row>
    <row r="12" spans="1:17" x14ac:dyDescent="0.25">
      <c r="A12" s="4">
        <v>2001</v>
      </c>
      <c r="B12" s="15">
        <v>12.4072497139242</v>
      </c>
      <c r="C12" s="16">
        <f t="shared" si="0"/>
        <v>4.6158600007441937E-2</v>
      </c>
      <c r="D12" s="4">
        <v>12.9860074258781</v>
      </c>
      <c r="E12" s="42">
        <f t="shared" si="1"/>
        <v>2.2089696538326764E-2</v>
      </c>
      <c r="F12" s="18">
        <v>5.3026229394056599E-3</v>
      </c>
      <c r="G12" s="19">
        <f t="shared" si="2"/>
        <v>-0.95218750790394047</v>
      </c>
      <c r="H12" s="4">
        <v>0.4854497431</v>
      </c>
      <c r="I12" s="12">
        <f t="shared" si="3"/>
        <v>-0.18119447479683951</v>
      </c>
      <c r="J12" s="43">
        <v>17.8125009681691</v>
      </c>
      <c r="K12" s="16">
        <f t="shared" si="4"/>
        <v>0.16213200535121597</v>
      </c>
      <c r="L12" s="4">
        <v>2.972</v>
      </c>
      <c r="M12" s="12">
        <f t="shared" si="5"/>
        <v>-5.0217609641781463E-3</v>
      </c>
      <c r="N12" s="18">
        <v>31800343</v>
      </c>
      <c r="O12" s="22">
        <f t="shared" si="6"/>
        <v>3.0751624404901319E-2</v>
      </c>
      <c r="P12" s="46">
        <v>5.73859814341467</v>
      </c>
      <c r="Q12" s="12">
        <f t="shared" si="7"/>
        <v>-0.42499161523691031</v>
      </c>
    </row>
    <row r="13" spans="1:17" x14ac:dyDescent="0.25">
      <c r="A13" s="4">
        <v>2002</v>
      </c>
      <c r="B13" s="15">
        <v>12.5813942201427</v>
      </c>
      <c r="C13" s="16">
        <f t="shared" si="0"/>
        <v>1.4035705755407189E-2</v>
      </c>
      <c r="D13" s="4">
        <v>13.1477368985176</v>
      </c>
      <c r="E13" s="42">
        <f t="shared" si="1"/>
        <v>1.245413369448803E-2</v>
      </c>
      <c r="F13" s="18">
        <v>2.7618447058206E-2</v>
      </c>
      <c r="G13" s="19">
        <f t="shared" si="2"/>
        <v>4.2084501149353057</v>
      </c>
      <c r="H13" s="4">
        <v>0.53160667560000008</v>
      </c>
      <c r="I13" s="12">
        <f t="shared" si="3"/>
        <v>9.5080764087441288E-2</v>
      </c>
      <c r="J13" s="43">
        <v>17.358140644542701</v>
      </c>
      <c r="K13" s="16">
        <f t="shared" si="4"/>
        <v>-2.5507946606618613E-2</v>
      </c>
      <c r="L13" s="4">
        <v>3.0289999999999999</v>
      </c>
      <c r="M13" s="12">
        <f t="shared" si="5"/>
        <v>1.9179004037685042E-2</v>
      </c>
      <c r="N13" s="18">
        <v>32779823</v>
      </c>
      <c r="O13" s="22">
        <f t="shared" si="6"/>
        <v>3.0800925637814662E-2</v>
      </c>
      <c r="P13" s="46">
        <v>1.9613082173916201</v>
      </c>
      <c r="Q13" s="12">
        <f t="shared" si="7"/>
        <v>-0.65822520267561857</v>
      </c>
    </row>
    <row r="14" spans="1:17" x14ac:dyDescent="0.25">
      <c r="A14" s="4">
        <v>2003</v>
      </c>
      <c r="B14" s="15">
        <v>14.1966274008863</v>
      </c>
      <c r="C14" s="16">
        <f t="shared" si="0"/>
        <v>0.1283826857724262</v>
      </c>
      <c r="D14" s="4">
        <v>14.904517649847602</v>
      </c>
      <c r="E14" s="42">
        <f t="shared" si="1"/>
        <v>0.13361849000249448</v>
      </c>
      <c r="F14" s="18">
        <v>8.17382426366213E-2</v>
      </c>
      <c r="G14" s="19">
        <f t="shared" si="2"/>
        <v>1.959552449287159</v>
      </c>
      <c r="H14" s="4">
        <v>0.5812293784</v>
      </c>
      <c r="I14" s="12">
        <f t="shared" si="3"/>
        <v>9.3344769878958067E-2</v>
      </c>
      <c r="J14" s="43">
        <v>9.7705109271181296</v>
      </c>
      <c r="K14" s="16">
        <f t="shared" si="4"/>
        <v>-0.43712226285077821</v>
      </c>
      <c r="L14" s="4">
        <v>2.9550000000000001</v>
      </c>
      <c r="M14" s="12">
        <f t="shared" si="5"/>
        <v>-2.4430505117200345E-2</v>
      </c>
      <c r="N14" s="18">
        <v>33767122</v>
      </c>
      <c r="O14" s="22">
        <f t="shared" si="6"/>
        <v>3.011910711049294E-2</v>
      </c>
      <c r="P14" s="46">
        <v>9.8156906297965403</v>
      </c>
      <c r="Q14" s="12">
        <f t="shared" si="7"/>
        <v>4.0046650203967475</v>
      </c>
    </row>
    <row r="15" spans="1:17" x14ac:dyDescent="0.25">
      <c r="A15" s="4">
        <v>2004</v>
      </c>
      <c r="B15" s="15">
        <v>15.0305909278069</v>
      </c>
      <c r="C15" s="16">
        <f t="shared" si="0"/>
        <v>5.8743777896751427E-2</v>
      </c>
      <c r="D15" s="4">
        <v>16.095337093836598</v>
      </c>
      <c r="E15" s="42">
        <f t="shared" si="1"/>
        <v>7.9896543582621216E-2</v>
      </c>
      <c r="F15" s="18">
        <v>4.6063931454386198E-2</v>
      </c>
      <c r="G15" s="19">
        <f t="shared" si="2"/>
        <v>-0.43644578145422336</v>
      </c>
      <c r="H15" s="4">
        <v>0.3584346504</v>
      </c>
      <c r="I15" s="12">
        <f t="shared" si="3"/>
        <v>-0.38331635715542489</v>
      </c>
      <c r="J15" s="43">
        <v>5.0452575966548698</v>
      </c>
      <c r="K15" s="16">
        <f t="shared" si="4"/>
        <v>-0.48362397480650499</v>
      </c>
      <c r="L15" s="4">
        <v>2.915</v>
      </c>
      <c r="M15" s="12">
        <f t="shared" si="5"/>
        <v>-1.3536379018612533E-2</v>
      </c>
      <c r="N15" s="18">
        <v>34791836</v>
      </c>
      <c r="O15" s="22">
        <f t="shared" si="6"/>
        <v>3.0346500954389895E-2</v>
      </c>
      <c r="P15" s="46">
        <v>11.6240355442426</v>
      </c>
      <c r="Q15" s="12">
        <f t="shared" si="7"/>
        <v>0.1842300234032074</v>
      </c>
    </row>
    <row r="16" spans="1:17" x14ac:dyDescent="0.25">
      <c r="A16" s="4">
        <v>2005</v>
      </c>
      <c r="B16" s="15">
        <v>17.384944609696898</v>
      </c>
      <c r="C16" s="16">
        <f t="shared" si="0"/>
        <v>0.15663746643083712</v>
      </c>
      <c r="D16" s="4">
        <v>18.737895512737801</v>
      </c>
      <c r="E16" s="42">
        <f t="shared" si="1"/>
        <v>0.16418161381119009</v>
      </c>
      <c r="F16" s="18">
        <v>2.1211685395222998E-2</v>
      </c>
      <c r="G16" s="19">
        <f t="shared" si="2"/>
        <v>-0.5395163911220342</v>
      </c>
      <c r="H16" s="4">
        <v>0.54086299299999996</v>
      </c>
      <c r="I16" s="12">
        <f t="shared" si="3"/>
        <v>0.50895844583222238</v>
      </c>
      <c r="J16" s="43">
        <v>7.6099875458817001</v>
      </c>
      <c r="K16" s="16">
        <f t="shared" si="4"/>
        <v>0.5083446979847589</v>
      </c>
      <c r="L16" s="4">
        <v>2.7570000000000001</v>
      </c>
      <c r="M16" s="12">
        <f t="shared" si="5"/>
        <v>-5.4202401372212668E-2</v>
      </c>
      <c r="N16" s="18">
        <v>35843010</v>
      </c>
      <c r="O16" s="22">
        <f t="shared" si="6"/>
        <v>3.0213237381321298E-2</v>
      </c>
      <c r="P16" s="46">
        <v>10.3127783574683</v>
      </c>
      <c r="Q16" s="12">
        <f t="shared" si="7"/>
        <v>-0.1128056759447684</v>
      </c>
    </row>
    <row r="17" spans="1:17" x14ac:dyDescent="0.25">
      <c r="A17" s="4">
        <v>2006</v>
      </c>
      <c r="B17" s="15">
        <v>23.392433665990101</v>
      </c>
      <c r="C17" s="16">
        <f t="shared" si="0"/>
        <v>0.34555698572328908</v>
      </c>
      <c r="D17" s="4">
        <v>25.825512284289101</v>
      </c>
      <c r="E17" s="42">
        <f t="shared" si="1"/>
        <v>0.37825041594095887</v>
      </c>
      <c r="F17" s="18">
        <v>5.0674725183069605E-2</v>
      </c>
      <c r="G17" s="19">
        <f t="shared" si="2"/>
        <v>1.3890004136343577</v>
      </c>
      <c r="H17" s="4">
        <v>0.43141008180000001</v>
      </c>
      <c r="I17" s="12">
        <f t="shared" si="3"/>
        <v>-0.20236716620765355</v>
      </c>
      <c r="J17" s="43">
        <v>-8.0098669713636408</v>
      </c>
      <c r="K17" s="16">
        <f t="shared" si="4"/>
        <v>-2.0525466596457629</v>
      </c>
      <c r="L17" s="4">
        <v>2.66</v>
      </c>
      <c r="M17" s="12">
        <f t="shared" si="5"/>
        <v>-3.5183170112441049E-2</v>
      </c>
      <c r="N17" s="18">
        <v>36925253</v>
      </c>
      <c r="O17" s="22">
        <f t="shared" si="6"/>
        <v>3.0193976454544413E-2</v>
      </c>
      <c r="P17" s="46">
        <v>14.4537342081708</v>
      </c>
      <c r="Q17" s="12">
        <f t="shared" si="7"/>
        <v>0.40153639564101617</v>
      </c>
    </row>
    <row r="18" spans="1:17" x14ac:dyDescent="0.25">
      <c r="A18" s="4">
        <v>2007</v>
      </c>
      <c r="B18" s="15">
        <v>28.597558439397702</v>
      </c>
      <c r="C18" s="16">
        <f t="shared" si="0"/>
        <v>0.22251317873673193</v>
      </c>
      <c r="D18" s="4">
        <v>31.958195182240601</v>
      </c>
      <c r="E18" s="42">
        <f t="shared" si="1"/>
        <v>0.23746606961528915</v>
      </c>
      <c r="F18" s="18">
        <v>0.72904414604372003</v>
      </c>
      <c r="G18" s="19">
        <f t="shared" si="2"/>
        <v>13.386740991883924</v>
      </c>
      <c r="H18" s="4">
        <v>0.4573816174</v>
      </c>
      <c r="I18" s="12">
        <f t="shared" si="3"/>
        <v>6.0201503617248062E-2</v>
      </c>
      <c r="J18" s="43">
        <v>4.8190907881851004</v>
      </c>
      <c r="K18" s="16">
        <f t="shared" si="4"/>
        <v>-1.6016442976411471</v>
      </c>
      <c r="L18" s="4">
        <v>2.6150000000000002</v>
      </c>
      <c r="M18" s="12">
        <f t="shared" si="5"/>
        <v>-1.6917293233082678E-2</v>
      </c>
      <c r="N18" s="18">
        <v>38036793</v>
      </c>
      <c r="O18" s="22">
        <f t="shared" si="6"/>
        <v>3.0102434233829082E-2</v>
      </c>
      <c r="P18" s="46">
        <v>9.7588802302752899</v>
      </c>
      <c r="Q18" s="12">
        <f t="shared" si="7"/>
        <v>-0.32481944875127672</v>
      </c>
    </row>
    <row r="19" spans="1:17" x14ac:dyDescent="0.25">
      <c r="A19" s="4">
        <v>2008</v>
      </c>
      <c r="B19" s="15">
        <v>32.665142037692597</v>
      </c>
      <c r="C19" s="16">
        <f t="shared" si="0"/>
        <v>0.14223534526259241</v>
      </c>
      <c r="D19" s="4">
        <v>35.895153327849698</v>
      </c>
      <c r="E19" s="42">
        <f t="shared" si="1"/>
        <v>0.1231908786825638</v>
      </c>
      <c r="F19" s="18">
        <v>9.5585680233444006E-2</v>
      </c>
      <c r="G19" s="19">
        <f t="shared" si="2"/>
        <v>-0.86888903675839702</v>
      </c>
      <c r="H19" s="4">
        <v>0.41375531310000002</v>
      </c>
      <c r="I19" s="12">
        <f t="shared" si="3"/>
        <v>-9.5382723398450192E-2</v>
      </c>
      <c r="J19" s="43">
        <v>-0.98499697229433303</v>
      </c>
      <c r="K19" s="16">
        <f t="shared" si="4"/>
        <v>-1.2043947739497327</v>
      </c>
      <c r="L19" s="4">
        <v>2.7709999999999999</v>
      </c>
      <c r="M19" s="12">
        <f t="shared" si="5"/>
        <v>5.965583173996164E-2</v>
      </c>
      <c r="N19" s="18">
        <v>39186895</v>
      </c>
      <c r="O19" s="22">
        <f t="shared" si="6"/>
        <v>3.0236565948133429E-2</v>
      </c>
      <c r="P19" s="46">
        <v>26.239816644506298</v>
      </c>
      <c r="Q19" s="12">
        <f t="shared" si="7"/>
        <v>1.6888142927609324</v>
      </c>
    </row>
    <row r="20" spans="1:17" x14ac:dyDescent="0.25">
      <c r="A20" s="4">
        <v>2009</v>
      </c>
      <c r="B20" s="15">
        <v>36.430861516185701</v>
      </c>
      <c r="C20" s="16">
        <f t="shared" si="0"/>
        <v>0.11528250739420653</v>
      </c>
      <c r="D20" s="4">
        <v>42.3472179129176</v>
      </c>
      <c r="E20" s="42">
        <f t="shared" si="1"/>
        <v>0.17974751427129265</v>
      </c>
      <c r="F20" s="18">
        <v>0.11625760898635901</v>
      </c>
      <c r="G20" s="19">
        <f t="shared" si="2"/>
        <v>0.21626595848278746</v>
      </c>
      <c r="H20" s="4">
        <v>0.3891674906</v>
      </c>
      <c r="I20" s="12">
        <f t="shared" si="3"/>
        <v>-5.942599822049275E-2</v>
      </c>
      <c r="J20" s="43">
        <v>-10.096003565548401</v>
      </c>
      <c r="K20" s="16">
        <f t="shared" si="4"/>
        <v>9.2497813186491218</v>
      </c>
      <c r="L20" s="4">
        <v>2.8650000000000002</v>
      </c>
      <c r="M20" s="12">
        <f t="shared" si="5"/>
        <v>3.3922771562612884E-2</v>
      </c>
      <c r="N20" s="18">
        <v>40364444</v>
      </c>
      <c r="O20" s="22">
        <f t="shared" si="6"/>
        <v>3.0049561211726521E-2</v>
      </c>
      <c r="P20" s="46">
        <v>9.2341259239465199</v>
      </c>
      <c r="Q20" s="12">
        <f t="shared" si="7"/>
        <v>-0.64808725422706692</v>
      </c>
    </row>
    <row r="21" spans="1:17" x14ac:dyDescent="0.25">
      <c r="A21" s="4">
        <v>2010</v>
      </c>
      <c r="B21" s="15">
        <v>38.948343238951303</v>
      </c>
      <c r="C21" s="16">
        <f t="shared" si="0"/>
        <v>6.9102997238951427E-2</v>
      </c>
      <c r="D21" s="4">
        <v>45.4056150637551</v>
      </c>
      <c r="E21" s="42">
        <f t="shared" si="1"/>
        <v>7.2221914486254035E-2</v>
      </c>
      <c r="F21" s="18">
        <v>0.178064606752108</v>
      </c>
      <c r="G21" s="19">
        <f t="shared" si="2"/>
        <v>0.53163830139497426</v>
      </c>
      <c r="H21" s="4">
        <v>0.40216649199999999</v>
      </c>
      <c r="I21" s="12">
        <f t="shared" si="3"/>
        <v>3.3402074207068901E-2</v>
      </c>
      <c r="J21" s="43">
        <v>12.526958492458</v>
      </c>
      <c r="K21" s="16">
        <f t="shared" si="4"/>
        <v>-2.2407838815751799</v>
      </c>
      <c r="L21" s="4">
        <v>2.831</v>
      </c>
      <c r="M21" s="12">
        <f t="shared" si="5"/>
        <v>-1.1867364746945986E-2</v>
      </c>
      <c r="N21" s="18">
        <v>41517895</v>
      </c>
      <c r="O21" s="22">
        <f t="shared" si="6"/>
        <v>2.8575916962958785E-2</v>
      </c>
      <c r="P21" s="46">
        <v>3.9613888911538502</v>
      </c>
      <c r="Q21" s="12">
        <f t="shared" si="7"/>
        <v>-0.57100553709356228</v>
      </c>
    </row>
    <row r="22" spans="1:17" x14ac:dyDescent="0.25">
      <c r="A22" s="4">
        <v>2011</v>
      </c>
      <c r="B22" s="15">
        <v>41.5715346235597</v>
      </c>
      <c r="C22" s="16">
        <f t="shared" si="0"/>
        <v>6.7350525502841069E-2</v>
      </c>
      <c r="D22" s="4">
        <v>46.869473150609998</v>
      </c>
      <c r="E22" s="42">
        <f t="shared" si="1"/>
        <v>3.2239582809294856E-2</v>
      </c>
      <c r="F22" s="18">
        <v>1.4504747570818</v>
      </c>
      <c r="G22" s="19">
        <f t="shared" si="2"/>
        <v>7.1457780046153321</v>
      </c>
      <c r="H22" s="4">
        <v>0.44212633139999996</v>
      </c>
      <c r="I22" s="12">
        <f t="shared" si="3"/>
        <v>9.9361434119677919E-2</v>
      </c>
      <c r="J22" s="43">
        <v>4.5261858322689799</v>
      </c>
      <c r="K22" s="16">
        <f t="shared" si="4"/>
        <v>-0.63868437538177991</v>
      </c>
      <c r="L22" s="4">
        <v>2.6920000000000002</v>
      </c>
      <c r="M22" s="12">
        <f t="shared" si="5"/>
        <v>-4.9099258212645637E-2</v>
      </c>
      <c r="N22" s="18">
        <v>42635144</v>
      </c>
      <c r="O22" s="22">
        <f t="shared" si="6"/>
        <v>2.6910058903516183E-2</v>
      </c>
      <c r="P22" s="46">
        <v>14.022491301470399</v>
      </c>
      <c r="Q22" s="12">
        <f t="shared" si="7"/>
        <v>2.5397916454968423</v>
      </c>
    </row>
    <row r="23" spans="1:17" x14ac:dyDescent="0.25">
      <c r="A23" s="4">
        <v>2012</v>
      </c>
      <c r="B23" s="15">
        <v>49.331830522519205</v>
      </c>
      <c r="C23" s="16">
        <f t="shared" si="0"/>
        <v>0.18667330829210088</v>
      </c>
      <c r="D23" s="4">
        <v>56.396704671577695</v>
      </c>
      <c r="E23" s="42">
        <f t="shared" si="1"/>
        <v>0.20327157274315769</v>
      </c>
      <c r="F23" s="18">
        <v>1.3801736619426501</v>
      </c>
      <c r="G23" s="19">
        <f t="shared" si="2"/>
        <v>-4.8467644676966404E-2</v>
      </c>
      <c r="H23" s="4">
        <v>0.5371070496</v>
      </c>
      <c r="I23" s="12">
        <f t="shared" si="3"/>
        <v>0.21482710133830324</v>
      </c>
      <c r="J23" s="43">
        <v>9.3135113445828797</v>
      </c>
      <c r="K23" s="16">
        <f t="shared" si="4"/>
        <v>1.0576953067598664</v>
      </c>
      <c r="L23" s="4">
        <v>2.6589999999999998</v>
      </c>
      <c r="M23" s="12">
        <f t="shared" si="5"/>
        <v>-1.2258543833581114E-2</v>
      </c>
      <c r="N23" s="18">
        <v>43725806</v>
      </c>
      <c r="O23" s="22">
        <f t="shared" si="6"/>
        <v>2.5581290402115212E-2</v>
      </c>
      <c r="P23" s="46">
        <v>9.3777700354759794</v>
      </c>
      <c r="Q23" s="12">
        <f t="shared" si="7"/>
        <v>-0.33123367068927145</v>
      </c>
    </row>
    <row r="24" spans="1:17" x14ac:dyDescent="0.25">
      <c r="A24" s="4">
        <v>2013</v>
      </c>
      <c r="B24" s="15">
        <v>54.480296693286299</v>
      </c>
      <c r="C24" s="16">
        <f t="shared" si="0"/>
        <v>0.10436397993415023</v>
      </c>
      <c r="D24" s="4">
        <v>61.671440407838702</v>
      </c>
      <c r="E24" s="42">
        <f t="shared" si="1"/>
        <v>9.3529147970223894E-2</v>
      </c>
      <c r="F24" s="18">
        <v>1.11882500019331</v>
      </c>
      <c r="G24" s="19">
        <f t="shared" si="2"/>
        <v>-0.18935925887868441</v>
      </c>
      <c r="H24" s="4">
        <v>0.53512586600000001</v>
      </c>
      <c r="I24" s="12">
        <f t="shared" si="3"/>
        <v>-3.688619617775338E-3</v>
      </c>
      <c r="J24" s="43">
        <v>9.2939463596995395</v>
      </c>
      <c r="K24" s="16">
        <f t="shared" si="4"/>
        <v>-2.1007098353640736E-3</v>
      </c>
      <c r="L24" s="4">
        <v>2.778</v>
      </c>
      <c r="M24" s="12">
        <f t="shared" si="5"/>
        <v>4.4753666792027164E-2</v>
      </c>
      <c r="N24" s="18">
        <v>44792368</v>
      </c>
      <c r="O24" s="22">
        <f t="shared" si="6"/>
        <v>2.439204894244831E-2</v>
      </c>
      <c r="P24" s="46">
        <v>5.7174935703773304</v>
      </c>
      <c r="Q24" s="12">
        <f t="shared" si="7"/>
        <v>-0.39031416330874735</v>
      </c>
    </row>
    <row r="25" spans="1:17" x14ac:dyDescent="0.25">
      <c r="A25" s="4">
        <v>2014</v>
      </c>
      <c r="B25" s="15">
        <v>59.962127410785797</v>
      </c>
      <c r="C25" s="16">
        <f t="shared" si="0"/>
        <v>0.10062042702082116</v>
      </c>
      <c r="D25" s="4">
        <v>68.285796514289601</v>
      </c>
      <c r="E25" s="42">
        <f t="shared" si="1"/>
        <v>0.1072515261960735</v>
      </c>
      <c r="F25" s="18">
        <v>0.82093759836054003</v>
      </c>
      <c r="G25" s="19">
        <f t="shared" si="2"/>
        <v>-0.26625021945460742</v>
      </c>
      <c r="H25" s="4">
        <v>1.3338457972</v>
      </c>
      <c r="I25" s="12">
        <f t="shared" si="3"/>
        <v>1.4925833003931077</v>
      </c>
      <c r="J25" s="43">
        <v>8.2490789921732404</v>
      </c>
      <c r="K25" s="16">
        <f t="shared" si="4"/>
        <v>-0.11242451022281114</v>
      </c>
      <c r="L25" s="4">
        <v>2.782</v>
      </c>
      <c r="M25" s="12">
        <f t="shared" si="5"/>
        <v>1.439884809215264E-3</v>
      </c>
      <c r="N25" s="18">
        <v>45831863</v>
      </c>
      <c r="O25" s="22">
        <f t="shared" si="6"/>
        <v>2.3206966865426719E-2</v>
      </c>
      <c r="P25" s="46">
        <v>6.87815499275949</v>
      </c>
      <c r="Q25" s="12">
        <f t="shared" si="7"/>
        <v>0.20300178882502196</v>
      </c>
    </row>
    <row r="26" spans="1:17" x14ac:dyDescent="0.25">
      <c r="A26" s="4">
        <v>2015</v>
      </c>
      <c r="B26" s="15">
        <v>61.876693045876401</v>
      </c>
      <c r="C26" s="16">
        <f t="shared" si="0"/>
        <v>3.1929581516919589E-2</v>
      </c>
      <c r="D26" s="4">
        <v>70.120446896835901</v>
      </c>
      <c r="E26" s="42">
        <f t="shared" si="1"/>
        <v>2.686723266327249E-2</v>
      </c>
      <c r="F26" s="18">
        <v>0.61972446501641099</v>
      </c>
      <c r="G26" s="19">
        <f t="shared" si="2"/>
        <v>-0.24510161764543778</v>
      </c>
      <c r="H26" s="4">
        <v>0.89034690589999999</v>
      </c>
      <c r="I26" s="12">
        <f t="shared" si="3"/>
        <v>-0.33249637419182176</v>
      </c>
      <c r="J26" s="43">
        <v>6.2688057827038399</v>
      </c>
      <c r="K26" s="16">
        <f t="shared" si="4"/>
        <v>-0.24005991594313641</v>
      </c>
      <c r="L26" s="4">
        <v>2.7709999999999999</v>
      </c>
      <c r="M26" s="12">
        <f t="shared" si="5"/>
        <v>-3.9539899352983897E-3</v>
      </c>
      <c r="N26" s="18">
        <v>46851488</v>
      </c>
      <c r="O26" s="22">
        <f t="shared" si="6"/>
        <v>2.2247077322604145E-2</v>
      </c>
      <c r="P26" s="46">
        <v>6.5821542928477896</v>
      </c>
      <c r="Q26" s="12">
        <f t="shared" si="7"/>
        <v>-4.3034898199196592E-2</v>
      </c>
    </row>
    <row r="27" spans="1:17" x14ac:dyDescent="0.25">
      <c r="A27" s="4">
        <v>2016</v>
      </c>
      <c r="B27" s="15">
        <v>66.598264356483</v>
      </c>
      <c r="C27" s="16">
        <f t="shared" si="0"/>
        <v>7.6306135285962168E-2</v>
      </c>
      <c r="D27" s="4">
        <v>74.815144163893095</v>
      </c>
      <c r="E27" s="42">
        <f t="shared" si="1"/>
        <v>6.6951901689449103E-2</v>
      </c>
      <c r="F27" s="18">
        <v>0.469533310683932</v>
      </c>
      <c r="G27" s="19">
        <f t="shared" si="2"/>
        <v>-0.24235150104732714</v>
      </c>
      <c r="H27" s="4">
        <v>1.1187393848</v>
      </c>
      <c r="I27" s="12">
        <f t="shared" si="3"/>
        <v>0.25652077565107201</v>
      </c>
      <c r="J27" s="43">
        <v>10.118128713498701</v>
      </c>
      <c r="K27" s="16">
        <f t="shared" si="4"/>
        <v>0.61404405627232306</v>
      </c>
      <c r="L27" s="4">
        <v>2.76</v>
      </c>
      <c r="M27" s="12">
        <f t="shared" si="5"/>
        <v>-3.9696860339228151E-3</v>
      </c>
      <c r="N27" s="18">
        <v>47894670</v>
      </c>
      <c r="O27" s="22">
        <f t="shared" si="6"/>
        <v>2.2265717579770358E-2</v>
      </c>
      <c r="P27" s="46">
        <v>6.2972495381462501</v>
      </c>
      <c r="Q27" s="12">
        <f t="shared" si="7"/>
        <v>-4.32844236135757E-2</v>
      </c>
    </row>
    <row r="28" spans="1:17" x14ac:dyDescent="0.25">
      <c r="A28" s="4">
        <v>2017</v>
      </c>
      <c r="B28" s="15">
        <v>74.036343968845202</v>
      </c>
      <c r="C28" s="16">
        <f t="shared" si="0"/>
        <v>0.11168578767380659</v>
      </c>
      <c r="D28" s="4">
        <v>82.0365108772599</v>
      </c>
      <c r="E28" s="42">
        <f t="shared" si="1"/>
        <v>9.6522793534252721E-2</v>
      </c>
      <c r="F28" s="18">
        <v>1.3460853452169199</v>
      </c>
      <c r="G28" s="19">
        <f t="shared" si="2"/>
        <v>1.8668580366666296</v>
      </c>
      <c r="H28" s="4">
        <v>1.5462420769</v>
      </c>
      <c r="I28" s="12">
        <f t="shared" si="3"/>
        <v>0.38212893718444157</v>
      </c>
      <c r="J28" s="43">
        <v>5.6567476158590697</v>
      </c>
      <c r="K28" s="16">
        <f t="shared" si="4"/>
        <v>-0.44092946669947536</v>
      </c>
      <c r="L28" s="4">
        <v>3.56</v>
      </c>
      <c r="M28" s="12">
        <f t="shared" si="5"/>
        <v>0.28985507246376824</v>
      </c>
      <c r="N28" s="18">
        <v>48948137</v>
      </c>
      <c r="O28" s="22">
        <f t="shared" si="6"/>
        <v>2.1995495532175082E-2</v>
      </c>
      <c r="P28" s="46">
        <v>8.0056496770994503</v>
      </c>
      <c r="Q28" s="12">
        <f t="shared" si="7"/>
        <v>0.27129306669592607</v>
      </c>
    </row>
    <row r="29" spans="1:17" x14ac:dyDescent="0.25">
      <c r="A29" s="4">
        <v>2018</v>
      </c>
      <c r="B29" s="15">
        <v>82.477038313343499</v>
      </c>
      <c r="C29" s="16">
        <f t="shared" si="0"/>
        <v>0.11400744407436132</v>
      </c>
      <c r="D29" s="4">
        <v>92.202979985286305</v>
      </c>
      <c r="E29" s="42">
        <f t="shared" si="1"/>
        <v>0.12392615189640517</v>
      </c>
      <c r="F29" s="18">
        <v>0.76776150673064403</v>
      </c>
      <c r="G29" s="19">
        <f t="shared" si="2"/>
        <v>-0.4296338568288029</v>
      </c>
      <c r="H29" s="4">
        <v>2.7912073206999999</v>
      </c>
      <c r="I29" s="12">
        <f t="shared" si="3"/>
        <v>0.80515545553900703</v>
      </c>
      <c r="J29" s="43">
        <v>8.4879604749469095</v>
      </c>
      <c r="K29" s="16">
        <f t="shared" si="4"/>
        <v>0.50050188754229474</v>
      </c>
      <c r="L29" s="4">
        <v>4.2960000000000003</v>
      </c>
      <c r="M29" s="12">
        <f t="shared" si="5"/>
        <v>0.20674157303370791</v>
      </c>
      <c r="N29" s="18">
        <v>49953304</v>
      </c>
      <c r="O29" s="22">
        <f t="shared" si="6"/>
        <v>2.0535347443356219E-2</v>
      </c>
      <c r="P29" s="46">
        <v>4.6898064677633</v>
      </c>
      <c r="Q29" s="12">
        <f t="shared" si="7"/>
        <v>-0.4141878976819684</v>
      </c>
    </row>
    <row r="30" spans="1:17" x14ac:dyDescent="0.25">
      <c r="A30" s="4">
        <v>2019</v>
      </c>
      <c r="B30" s="15">
        <v>89.9325136542531</v>
      </c>
      <c r="C30" s="16">
        <f t="shared" si="0"/>
        <v>9.0394556998822553E-2</v>
      </c>
      <c r="D30" s="4">
        <v>100.378436207371</v>
      </c>
      <c r="E30" s="42">
        <f t="shared" si="1"/>
        <v>8.8668025950889282E-2</v>
      </c>
      <c r="F30" s="18">
        <v>0.469940266776669</v>
      </c>
      <c r="G30" s="19">
        <f t="shared" si="2"/>
        <v>-0.38790853323994595</v>
      </c>
      <c r="H30" s="4">
        <v>4.4916349755000002</v>
      </c>
      <c r="I30" s="12">
        <f t="shared" si="3"/>
        <v>0.60920865397184265</v>
      </c>
      <c r="J30" s="43">
        <v>7.83110074767397</v>
      </c>
      <c r="K30" s="16">
        <f t="shared" si="4"/>
        <v>-7.738722738067981E-2</v>
      </c>
      <c r="L30" s="4">
        <v>5.01</v>
      </c>
      <c r="M30" s="12">
        <f t="shared" si="5"/>
        <v>0.16620111731843562</v>
      </c>
      <c r="N30" s="18">
        <v>50951450</v>
      </c>
      <c r="O30" s="22">
        <f t="shared" si="6"/>
        <v>1.9981581198312729E-2</v>
      </c>
      <c r="P30" s="46">
        <v>5.2396379576479202</v>
      </c>
      <c r="Q30" s="12">
        <f t="shared" si="7"/>
        <v>0.11723969713122302</v>
      </c>
    </row>
    <row r="31" spans="1:17" x14ac:dyDescent="0.25">
      <c r="A31" s="4">
        <v>2020</v>
      </c>
      <c r="B31" s="15">
        <v>89.501658888737111</v>
      </c>
      <c r="C31" s="16">
        <f t="shared" si="0"/>
        <v>-4.7908675962557443E-3</v>
      </c>
      <c r="D31" s="4">
        <v>100.657505750545</v>
      </c>
      <c r="E31" s="42">
        <f t="shared" si="1"/>
        <v>2.780174245766051E-3</v>
      </c>
      <c r="F31" s="18">
        <v>0.42630518942579299</v>
      </c>
      <c r="G31" s="19">
        <f t="shared" si="2"/>
        <v>-9.2852390901018142E-2</v>
      </c>
      <c r="H31" s="4">
        <v>2.8336059369000002</v>
      </c>
      <c r="I31" s="12">
        <f t="shared" si="3"/>
        <v>-0.36913708430089681</v>
      </c>
      <c r="J31" s="43">
        <v>6.7146344090673997</v>
      </c>
      <c r="K31" s="16">
        <f t="shared" si="4"/>
        <v>-0.14256825120506697</v>
      </c>
      <c r="L31" s="4">
        <v>5.6280000000000001</v>
      </c>
      <c r="M31" s="12">
        <f t="shared" si="5"/>
        <v>0.12335329341317372</v>
      </c>
      <c r="N31" s="18">
        <v>51985780</v>
      </c>
      <c r="O31" s="22">
        <f t="shared" si="6"/>
        <v>2.030030548688997E-2</v>
      </c>
      <c r="P31" s="46">
        <v>5.4051620793339197</v>
      </c>
      <c r="Q31" s="12">
        <f t="shared" si="7"/>
        <v>3.1590755510959669E-2</v>
      </c>
    </row>
    <row r="32" spans="1:17" x14ac:dyDescent="0.25">
      <c r="A32" s="4">
        <v>2021</v>
      </c>
      <c r="B32" s="15">
        <v>96.147589570588309</v>
      </c>
      <c r="C32" s="16">
        <f t="shared" si="0"/>
        <v>7.4254832417274014E-2</v>
      </c>
      <c r="D32" s="4">
        <v>109.703658904994</v>
      </c>
      <c r="E32" s="42">
        <f t="shared" si="1"/>
        <v>8.9870627003888606E-2</v>
      </c>
      <c r="F32" s="18">
        <v>0.46334893567503299</v>
      </c>
      <c r="G32" s="19">
        <f t="shared" si="2"/>
        <v>8.689489869718843E-2</v>
      </c>
      <c r="H32" s="4">
        <v>2.4458092636999997</v>
      </c>
      <c r="I32" s="12">
        <f t="shared" si="3"/>
        <v>-0.13685624671730282</v>
      </c>
      <c r="J32" s="43">
        <v>7.4275810051437201</v>
      </c>
      <c r="K32" s="16">
        <f t="shared" si="4"/>
        <v>0.1061780214144737</v>
      </c>
      <c r="L32" s="4">
        <v>5.69</v>
      </c>
      <c r="M32" s="12">
        <f t="shared" si="5"/>
        <v>1.1016346837242409E-2</v>
      </c>
      <c r="N32" s="18">
        <v>53005614</v>
      </c>
      <c r="O32" s="22">
        <f t="shared" si="6"/>
        <v>1.9617556954998078E-2</v>
      </c>
      <c r="P32" s="46">
        <v>6.1079360365917603</v>
      </c>
      <c r="Q32" s="12">
        <f t="shared" si="7"/>
        <v>0.13001903494158379</v>
      </c>
    </row>
    <row r="33" spans="1:17" x14ac:dyDescent="0.25">
      <c r="A33" s="4">
        <v>2022</v>
      </c>
      <c r="B33" s="15">
        <v>100.547184817833</v>
      </c>
      <c r="C33" s="16">
        <f t="shared" si="0"/>
        <v>4.5758768024180746E-2</v>
      </c>
      <c r="D33" s="4">
        <v>113.419826113903</v>
      </c>
      <c r="E33" s="42">
        <f t="shared" si="1"/>
        <v>3.3874596763698549E-2</v>
      </c>
      <c r="F33" s="18">
        <v>0.39358309213527498</v>
      </c>
      <c r="G33" s="19">
        <f t="shared" si="2"/>
        <v>-0.1505686927674047</v>
      </c>
      <c r="H33" s="4">
        <v>3.3358727274</v>
      </c>
      <c r="I33" s="12">
        <f t="shared" si="3"/>
        <v>0.36391368571133781</v>
      </c>
      <c r="J33" s="43">
        <v>5.9684468750354398</v>
      </c>
      <c r="K33" s="16">
        <f t="shared" si="4"/>
        <v>-0.196448093813828</v>
      </c>
      <c r="L33" s="4">
        <v>5.6440000000000001</v>
      </c>
      <c r="M33" s="12">
        <f t="shared" si="5"/>
        <v>-8.0843585237258802E-3</v>
      </c>
      <c r="N33" s="45">
        <v>54027487</v>
      </c>
      <c r="O33" s="22">
        <f t="shared" si="6"/>
        <v>1.9278580566956548E-2</v>
      </c>
      <c r="P33" s="46">
        <v>7.65986268272224</v>
      </c>
      <c r="Q33" s="12">
        <f t="shared" si="7"/>
        <v>0.25408364410385309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topLeftCell="A39" workbookViewId="0">
      <selection activeCell="B54" sqref="B54"/>
    </sheetView>
  </sheetViews>
  <sheetFormatPr defaultRowHeight="15" x14ac:dyDescent="0.25"/>
  <cols>
    <col min="1" max="1" width="11.5703125" customWidth="1"/>
    <col min="2" max="2" width="16.28515625" customWidth="1"/>
    <col min="3" max="33" width="16.28515625" bestFit="1" customWidth="1"/>
    <col min="34" max="34" width="11.28515625" bestFit="1" customWidth="1"/>
  </cols>
  <sheetData>
    <row r="1" spans="1:4" x14ac:dyDescent="0.25">
      <c r="A1" s="48" t="s">
        <v>52</v>
      </c>
      <c r="B1" t="s">
        <v>11</v>
      </c>
    </row>
    <row r="2" spans="1:4" x14ac:dyDescent="0.25">
      <c r="A2" s="49">
        <v>1991</v>
      </c>
      <c r="B2" s="50">
        <v>8.15148878319064</v>
      </c>
      <c r="C2">
        <f>A2</f>
        <v>1991</v>
      </c>
      <c r="D2">
        <f>B2</f>
        <v>8.15148878319064</v>
      </c>
    </row>
    <row r="3" spans="1:4" x14ac:dyDescent="0.25">
      <c r="A3" s="49">
        <v>1992</v>
      </c>
      <c r="B3" s="50">
        <v>8.2091207630495493</v>
      </c>
      <c r="C3">
        <f t="shared" ref="C3:D34" si="0">A3</f>
        <v>1992</v>
      </c>
      <c r="D3">
        <f t="shared" si="0"/>
        <v>8.2091207630495493</v>
      </c>
    </row>
    <row r="4" spans="1:4" x14ac:dyDescent="0.25">
      <c r="A4" s="49">
        <v>1993</v>
      </c>
      <c r="B4" s="50">
        <v>5.7517866425587103</v>
      </c>
      <c r="C4">
        <f t="shared" si="0"/>
        <v>1993</v>
      </c>
      <c r="D4">
        <f t="shared" si="0"/>
        <v>5.7517866425587103</v>
      </c>
    </row>
    <row r="5" spans="1:4" x14ac:dyDescent="0.25">
      <c r="A5" s="49">
        <v>1994</v>
      </c>
      <c r="B5" s="50">
        <v>7.1481485640423896</v>
      </c>
      <c r="C5">
        <f t="shared" si="0"/>
        <v>1994</v>
      </c>
      <c r="D5">
        <f t="shared" si="0"/>
        <v>7.1481485640423896</v>
      </c>
    </row>
    <row r="6" spans="1:4" x14ac:dyDescent="0.25">
      <c r="A6" s="49">
        <v>1995</v>
      </c>
      <c r="B6" s="50">
        <v>9.0463202554050692</v>
      </c>
      <c r="C6">
        <f t="shared" si="0"/>
        <v>1995</v>
      </c>
      <c r="D6">
        <f t="shared" si="0"/>
        <v>9.0463202554050692</v>
      </c>
    </row>
    <row r="7" spans="1:4" x14ac:dyDescent="0.25">
      <c r="A7" s="49">
        <v>1996</v>
      </c>
      <c r="B7" s="50">
        <v>12.045865396132299</v>
      </c>
      <c r="C7">
        <f t="shared" si="0"/>
        <v>1996</v>
      </c>
      <c r="D7">
        <f t="shared" si="0"/>
        <v>12.045865396132299</v>
      </c>
    </row>
    <row r="8" spans="1:4" x14ac:dyDescent="0.25">
      <c r="A8" s="49">
        <v>1997</v>
      </c>
      <c r="B8" s="50">
        <v>13.115764358284599</v>
      </c>
      <c r="C8">
        <f t="shared" si="0"/>
        <v>1997</v>
      </c>
      <c r="D8">
        <f t="shared" si="0"/>
        <v>13.115764358284599</v>
      </c>
    </row>
    <row r="9" spans="1:4" x14ac:dyDescent="0.25">
      <c r="A9" s="49">
        <v>1998</v>
      </c>
      <c r="B9" s="50">
        <v>14.093998843733401</v>
      </c>
      <c r="C9">
        <f t="shared" si="0"/>
        <v>1998</v>
      </c>
      <c r="D9">
        <f t="shared" si="0"/>
        <v>14.093998843733401</v>
      </c>
    </row>
    <row r="10" spans="1:4" x14ac:dyDescent="0.25">
      <c r="A10" s="49">
        <v>1999</v>
      </c>
      <c r="B10" s="50">
        <v>12.8960104593711</v>
      </c>
      <c r="C10">
        <f t="shared" si="0"/>
        <v>1999</v>
      </c>
      <c r="D10">
        <f t="shared" si="0"/>
        <v>12.8960104593711</v>
      </c>
    </row>
    <row r="11" spans="1:4" x14ac:dyDescent="0.25">
      <c r="A11" s="49">
        <v>2000</v>
      </c>
      <c r="B11" s="50">
        <v>12.7053500978044</v>
      </c>
      <c r="C11">
        <f t="shared" si="0"/>
        <v>2000</v>
      </c>
      <c r="D11">
        <f t="shared" si="0"/>
        <v>12.7053500978044</v>
      </c>
    </row>
    <row r="12" spans="1:4" x14ac:dyDescent="0.25">
      <c r="A12" s="49">
        <v>2001</v>
      </c>
      <c r="B12" s="50">
        <v>12.9860074258781</v>
      </c>
      <c r="C12">
        <f t="shared" si="0"/>
        <v>2001</v>
      </c>
      <c r="D12">
        <f t="shared" si="0"/>
        <v>12.9860074258781</v>
      </c>
    </row>
    <row r="13" spans="1:4" x14ac:dyDescent="0.25">
      <c r="A13" s="49">
        <v>2002</v>
      </c>
      <c r="B13" s="50">
        <v>13.1477368985176</v>
      </c>
      <c r="C13">
        <f t="shared" si="0"/>
        <v>2002</v>
      </c>
      <c r="D13">
        <f t="shared" si="0"/>
        <v>13.1477368985176</v>
      </c>
    </row>
    <row r="14" spans="1:4" x14ac:dyDescent="0.25">
      <c r="A14" s="49">
        <v>2003</v>
      </c>
      <c r="B14" s="50">
        <v>14.904517649847602</v>
      </c>
      <c r="C14">
        <f t="shared" si="0"/>
        <v>2003</v>
      </c>
      <c r="D14">
        <f t="shared" si="0"/>
        <v>14.904517649847602</v>
      </c>
    </row>
    <row r="15" spans="1:4" x14ac:dyDescent="0.25">
      <c r="A15" s="49">
        <v>2004</v>
      </c>
      <c r="B15" s="50">
        <v>16.095337093836598</v>
      </c>
      <c r="C15">
        <f t="shared" si="0"/>
        <v>2004</v>
      </c>
      <c r="D15">
        <f t="shared" si="0"/>
        <v>16.095337093836598</v>
      </c>
    </row>
    <row r="16" spans="1:4" x14ac:dyDescent="0.25">
      <c r="A16" s="49">
        <v>2005</v>
      </c>
      <c r="B16" s="50">
        <v>18.737895512737801</v>
      </c>
      <c r="C16">
        <f t="shared" si="0"/>
        <v>2005</v>
      </c>
      <c r="D16">
        <f t="shared" si="0"/>
        <v>18.737895512737801</v>
      </c>
    </row>
    <row r="17" spans="1:4" x14ac:dyDescent="0.25">
      <c r="A17" s="49">
        <v>2006</v>
      </c>
      <c r="B17" s="50">
        <v>25.825512284289101</v>
      </c>
      <c r="C17">
        <f t="shared" si="0"/>
        <v>2006</v>
      </c>
      <c r="D17">
        <f t="shared" si="0"/>
        <v>25.825512284289101</v>
      </c>
    </row>
    <row r="18" spans="1:4" x14ac:dyDescent="0.25">
      <c r="A18" s="49">
        <v>2007</v>
      </c>
      <c r="B18" s="50">
        <v>31.958195182240601</v>
      </c>
      <c r="C18">
        <f t="shared" si="0"/>
        <v>2007</v>
      </c>
      <c r="D18">
        <f t="shared" si="0"/>
        <v>31.958195182240601</v>
      </c>
    </row>
    <row r="19" spans="1:4" x14ac:dyDescent="0.25">
      <c r="A19" s="49">
        <v>2008</v>
      </c>
      <c r="B19" s="50">
        <v>35.895153327849698</v>
      </c>
      <c r="C19">
        <f t="shared" si="0"/>
        <v>2008</v>
      </c>
      <c r="D19">
        <f t="shared" si="0"/>
        <v>35.895153327849698</v>
      </c>
    </row>
    <row r="20" spans="1:4" x14ac:dyDescent="0.25">
      <c r="A20" s="49">
        <v>2009</v>
      </c>
      <c r="B20" s="50">
        <v>42.3472179129176</v>
      </c>
      <c r="C20">
        <f t="shared" si="0"/>
        <v>2009</v>
      </c>
      <c r="D20">
        <f t="shared" si="0"/>
        <v>42.3472179129176</v>
      </c>
    </row>
    <row r="21" spans="1:4" x14ac:dyDescent="0.25">
      <c r="A21" s="49">
        <v>2010</v>
      </c>
      <c r="B21" s="50">
        <v>45.4056150637551</v>
      </c>
      <c r="C21">
        <f t="shared" si="0"/>
        <v>2010</v>
      </c>
      <c r="D21">
        <f t="shared" si="0"/>
        <v>45.4056150637551</v>
      </c>
    </row>
    <row r="22" spans="1:4" x14ac:dyDescent="0.25">
      <c r="A22" s="49">
        <v>2011</v>
      </c>
      <c r="B22" s="50">
        <v>46.869473150609998</v>
      </c>
      <c r="C22">
        <f t="shared" si="0"/>
        <v>2011</v>
      </c>
      <c r="D22">
        <f t="shared" si="0"/>
        <v>46.869473150609998</v>
      </c>
    </row>
    <row r="23" spans="1:4" x14ac:dyDescent="0.25">
      <c r="A23" s="49">
        <v>2012</v>
      </c>
      <c r="B23" s="50">
        <v>56.396704671577695</v>
      </c>
      <c r="C23">
        <f t="shared" si="0"/>
        <v>2012</v>
      </c>
      <c r="D23">
        <f t="shared" si="0"/>
        <v>56.396704671577695</v>
      </c>
    </row>
    <row r="24" spans="1:4" x14ac:dyDescent="0.25">
      <c r="A24" s="49">
        <v>2013</v>
      </c>
      <c r="B24" s="50">
        <v>61.671440407838702</v>
      </c>
      <c r="C24">
        <f t="shared" si="0"/>
        <v>2013</v>
      </c>
      <c r="D24">
        <f t="shared" si="0"/>
        <v>61.671440407838702</v>
      </c>
    </row>
    <row r="25" spans="1:4" x14ac:dyDescent="0.25">
      <c r="A25" s="49">
        <v>2014</v>
      </c>
      <c r="B25" s="50">
        <v>68.285796514289601</v>
      </c>
      <c r="C25">
        <f t="shared" si="0"/>
        <v>2014</v>
      </c>
      <c r="D25">
        <f t="shared" si="0"/>
        <v>68.285796514289601</v>
      </c>
    </row>
    <row r="26" spans="1:4" x14ac:dyDescent="0.25">
      <c r="A26" s="49">
        <v>2015</v>
      </c>
      <c r="B26" s="50">
        <v>70.120446896835901</v>
      </c>
      <c r="C26">
        <f t="shared" si="0"/>
        <v>2015</v>
      </c>
      <c r="D26">
        <f t="shared" si="0"/>
        <v>70.120446896835901</v>
      </c>
    </row>
    <row r="27" spans="1:4" x14ac:dyDescent="0.25">
      <c r="A27" s="49">
        <v>2016</v>
      </c>
      <c r="B27" s="50">
        <v>74.815144163893095</v>
      </c>
      <c r="C27">
        <f t="shared" si="0"/>
        <v>2016</v>
      </c>
      <c r="D27">
        <f t="shared" si="0"/>
        <v>74.815144163893095</v>
      </c>
    </row>
    <row r="28" spans="1:4" x14ac:dyDescent="0.25">
      <c r="A28" s="49">
        <v>2017</v>
      </c>
      <c r="B28" s="50">
        <v>82.0365108772599</v>
      </c>
      <c r="C28">
        <f t="shared" si="0"/>
        <v>2017</v>
      </c>
      <c r="D28">
        <f t="shared" si="0"/>
        <v>82.0365108772599</v>
      </c>
    </row>
    <row r="29" spans="1:4" x14ac:dyDescent="0.25">
      <c r="A29" s="49">
        <v>2018</v>
      </c>
      <c r="B29" s="50">
        <v>92.202979985286305</v>
      </c>
      <c r="C29">
        <f t="shared" si="0"/>
        <v>2018</v>
      </c>
      <c r="D29">
        <f t="shared" si="0"/>
        <v>92.202979985286305</v>
      </c>
    </row>
    <row r="30" spans="1:4" x14ac:dyDescent="0.25">
      <c r="A30" s="49">
        <v>2019</v>
      </c>
      <c r="B30" s="50">
        <v>100.378436207371</v>
      </c>
      <c r="C30">
        <f t="shared" si="0"/>
        <v>2019</v>
      </c>
      <c r="D30">
        <f t="shared" si="0"/>
        <v>100.378436207371</v>
      </c>
    </row>
    <row r="31" spans="1:4" x14ac:dyDescent="0.25">
      <c r="A31" s="49">
        <v>2020</v>
      </c>
      <c r="B31" s="50">
        <v>100.657505750545</v>
      </c>
      <c r="C31">
        <f t="shared" si="0"/>
        <v>2020</v>
      </c>
      <c r="D31">
        <f t="shared" si="0"/>
        <v>100.657505750545</v>
      </c>
    </row>
    <row r="32" spans="1:4" x14ac:dyDescent="0.25">
      <c r="A32" s="49">
        <v>2021</v>
      </c>
      <c r="B32" s="50">
        <v>109.703658904994</v>
      </c>
      <c r="C32">
        <f t="shared" si="0"/>
        <v>2021</v>
      </c>
      <c r="D32">
        <f t="shared" si="0"/>
        <v>109.703658904994</v>
      </c>
    </row>
    <row r="33" spans="1:4" x14ac:dyDescent="0.25">
      <c r="A33" s="49">
        <v>2022</v>
      </c>
      <c r="B33" s="50">
        <v>113.419826113903</v>
      </c>
      <c r="C33">
        <f t="shared" si="0"/>
        <v>2022</v>
      </c>
      <c r="D33">
        <f t="shared" si="0"/>
        <v>113.419826113903</v>
      </c>
    </row>
    <row r="34" spans="1:4" x14ac:dyDescent="0.25">
      <c r="A34" s="49" t="s">
        <v>53</v>
      </c>
      <c r="B34" s="50">
        <v>1337.0249661598461</v>
      </c>
      <c r="C34" t="str">
        <f t="shared" si="0"/>
        <v>Grand Total</v>
      </c>
      <c r="D34">
        <f t="shared" si="0"/>
        <v>1337.0249661598461</v>
      </c>
    </row>
    <row r="37" spans="1:4" x14ac:dyDescent="0.25">
      <c r="A37" t="s">
        <v>11</v>
      </c>
    </row>
    <row r="38" spans="1:4" x14ac:dyDescent="0.25">
      <c r="A38" s="50">
        <v>113.419826113903</v>
      </c>
      <c r="B38" s="51">
        <f>GETPIVOTDATA("GDP(BlUSD)",$A$37)</f>
        <v>113.419826113903</v>
      </c>
    </row>
    <row r="41" spans="1:4" x14ac:dyDescent="0.25">
      <c r="A41" t="s">
        <v>54</v>
      </c>
    </row>
    <row r="42" spans="1:4" x14ac:dyDescent="0.25">
      <c r="A42" s="50">
        <v>100.547184817833</v>
      </c>
      <c r="B42" s="52">
        <f>GETPIVOTDATA("GOV Expenditure(Billion USD)",$A$41)</f>
        <v>100.547184817833</v>
      </c>
    </row>
    <row r="45" spans="1:4" x14ac:dyDescent="0.25">
      <c r="A45" t="s">
        <v>55</v>
      </c>
    </row>
    <row r="46" spans="1:4" x14ac:dyDescent="0.25">
      <c r="A46" s="50">
        <v>0.39358309213527498</v>
      </c>
      <c r="B46" s="52">
        <f>GETPIVOTDATA("FDI (BOP US$)",$A$45)</f>
        <v>0.39358309213527498</v>
      </c>
    </row>
    <row r="49" spans="1:2" x14ac:dyDescent="0.25">
      <c r="A49" t="s">
        <v>13</v>
      </c>
    </row>
    <row r="50" spans="1:2" x14ac:dyDescent="0.25">
      <c r="A50" s="50">
        <v>3.3358727274</v>
      </c>
      <c r="B50" s="52">
        <f>GETPIVOTDATA("Total Debt Service(Bl $ )",$A$49)</f>
        <v>3.3358727274</v>
      </c>
    </row>
    <row r="53" spans="1:2" x14ac:dyDescent="0.25">
      <c r="A53" t="s">
        <v>56</v>
      </c>
    </row>
    <row r="54" spans="1:2" x14ac:dyDescent="0.25">
      <c r="A54" s="50">
        <v>54027487</v>
      </c>
      <c r="B54" s="53">
        <f>GETPIVOTDATA("Population",$A$53)</f>
        <v>54027487</v>
      </c>
    </row>
    <row r="57" spans="1:2" x14ac:dyDescent="0.25">
      <c r="A57" t="s">
        <v>57</v>
      </c>
    </row>
    <row r="58" spans="1:2" x14ac:dyDescent="0.25">
      <c r="A58" s="50">
        <v>5.9684468750354398</v>
      </c>
      <c r="B58" s="52">
        <f>GETPIVOTDATA("Interest",$A$57)</f>
        <v>5.9684468750354398</v>
      </c>
    </row>
    <row r="61" spans="1:2" x14ac:dyDescent="0.25">
      <c r="A61" t="s">
        <v>58</v>
      </c>
    </row>
    <row r="62" spans="1:2" x14ac:dyDescent="0.25">
      <c r="A62" s="50">
        <v>7.65986268272224</v>
      </c>
      <c r="B62" s="52">
        <f>GETPIVOTDATA("inflation",$A$61)</f>
        <v>7.65986268272224</v>
      </c>
    </row>
    <row r="65" spans="1:2" x14ac:dyDescent="0.25">
      <c r="A65" t="s">
        <v>59</v>
      </c>
    </row>
    <row r="66" spans="1:2" x14ac:dyDescent="0.25">
      <c r="A66" s="50">
        <v>2022</v>
      </c>
      <c r="B66">
        <f>GETPIVOTDATA("Year",$A$65)</f>
        <v>2022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2"/>
  <sheetViews>
    <sheetView workbookViewId="0">
      <selection activeCell="B5" sqref="A5:B5"/>
    </sheetView>
  </sheetViews>
  <sheetFormatPr defaultRowHeight="15" x14ac:dyDescent="0.25"/>
  <cols>
    <col min="1" max="2" width="9.140625" customWidth="1"/>
    <col min="7" max="7" width="14.28515625" bestFit="1" customWidth="1"/>
    <col min="10" max="10" width="9.7109375" customWidth="1"/>
    <col min="22" max="22" width="13.42578125" bestFit="1" customWidth="1"/>
  </cols>
  <sheetData>
    <row r="1" spans="1:22" x14ac:dyDescent="0.25">
      <c r="A1" s="10" t="s">
        <v>11</v>
      </c>
      <c r="B1" s="14" t="s">
        <v>10</v>
      </c>
      <c r="C1" s="17" t="s">
        <v>12</v>
      </c>
      <c r="D1" s="11" t="s">
        <v>13</v>
      </c>
      <c r="E1" s="20" t="s">
        <v>1</v>
      </c>
      <c r="F1" s="1" t="s">
        <v>2</v>
      </c>
      <c r="G1" s="21" t="s">
        <v>3</v>
      </c>
      <c r="H1" s="2" t="s">
        <v>7</v>
      </c>
    </row>
    <row r="2" spans="1:22" x14ac:dyDescent="0.25">
      <c r="A2" s="4">
        <v>8.15148878319064</v>
      </c>
      <c r="B2" s="15">
        <v>6.5444815841228303</v>
      </c>
      <c r="C2" s="18">
        <v>1.88309768357173E-2</v>
      </c>
      <c r="D2" s="4">
        <v>0.71936298040000002</v>
      </c>
      <c r="E2" s="15">
        <v>5.7455126480252598</v>
      </c>
      <c r="F2" s="4">
        <v>2.86</v>
      </c>
      <c r="G2" s="18">
        <v>23918235</v>
      </c>
      <c r="H2" s="5">
        <v>20.084495575463201</v>
      </c>
    </row>
    <row r="3" spans="1:22" x14ac:dyDescent="0.25">
      <c r="A3" s="4">
        <v>8.2091207630495493</v>
      </c>
      <c r="B3" s="15">
        <v>6.8124639284066202</v>
      </c>
      <c r="C3" s="18">
        <v>6.3631331446810995E-3</v>
      </c>
      <c r="D3" s="4">
        <v>0.67023910089999994</v>
      </c>
      <c r="E3" s="15">
        <v>1.82532918773243</v>
      </c>
      <c r="F3" s="4">
        <v>3.03</v>
      </c>
      <c r="G3" s="18">
        <v>24655723</v>
      </c>
      <c r="H3" s="5">
        <v>27.332364447578399</v>
      </c>
    </row>
    <row r="4" spans="1:22" x14ac:dyDescent="0.25">
      <c r="A4" s="4">
        <v>5.7517866425587103</v>
      </c>
      <c r="B4" s="15">
        <v>4.4637276250185502</v>
      </c>
      <c r="C4" s="18">
        <v>0.14565551711454902</v>
      </c>
      <c r="D4" s="4">
        <v>0.63194604470000004</v>
      </c>
      <c r="E4" s="15">
        <v>3.4134724070028102</v>
      </c>
      <c r="F4" s="4">
        <v>3.1560000000000001</v>
      </c>
      <c r="G4" s="18">
        <v>25391830</v>
      </c>
      <c r="H4" s="5">
        <v>45.978881303621797</v>
      </c>
    </row>
    <row r="5" spans="1:22" x14ac:dyDescent="0.25">
      <c r="A5" s="4">
        <v>7.1481485640423896</v>
      </c>
      <c r="B5" s="15">
        <v>5.5449127363992297</v>
      </c>
      <c r="C5" s="18">
        <v>7.4324126023684895E-3</v>
      </c>
      <c r="D5" s="4">
        <v>0.88129361170000009</v>
      </c>
      <c r="E5" s="15">
        <v>16.4281098918437</v>
      </c>
      <c r="F5" s="4">
        <v>3.1160000000000001</v>
      </c>
      <c r="G5" s="18">
        <v>26133744</v>
      </c>
      <c r="H5" s="5">
        <v>28.814389430673099</v>
      </c>
    </row>
    <row r="6" spans="1:22" x14ac:dyDescent="0.25">
      <c r="A6" s="4">
        <v>9.0463202554050692</v>
      </c>
      <c r="B6" s="15">
        <v>7.6083766400719206</v>
      </c>
      <c r="C6" s="18">
        <v>4.22892484582554E-2</v>
      </c>
      <c r="D6" s="4">
        <v>0.90443124990000001</v>
      </c>
      <c r="E6" s="15">
        <v>15.8016483365158</v>
      </c>
      <c r="F6" s="4">
        <v>2.9489999999999998</v>
      </c>
      <c r="G6" s="18">
        <v>26878347</v>
      </c>
      <c r="H6" s="5">
        <v>1.55432816055009</v>
      </c>
    </row>
    <row r="7" spans="1:22" x14ac:dyDescent="0.25">
      <c r="A7" s="4">
        <v>12.045865396132299</v>
      </c>
      <c r="B7" s="15">
        <v>10.991866618546101</v>
      </c>
      <c r="C7" s="18">
        <v>0.108672931624341</v>
      </c>
      <c r="D7" s="4">
        <v>0.83768659339999996</v>
      </c>
      <c r="E7" s="15">
        <v>-5.7765885401169603</v>
      </c>
      <c r="F7" s="4">
        <v>2.8340000000000001</v>
      </c>
      <c r="G7" s="18">
        <v>27615736</v>
      </c>
      <c r="H7" s="5">
        <v>8.8640874157752201</v>
      </c>
    </row>
    <row r="8" spans="1:22" x14ac:dyDescent="0.25">
      <c r="A8" s="4">
        <v>13.115764358284599</v>
      </c>
      <c r="B8" s="15">
        <v>12.160371200344802</v>
      </c>
      <c r="C8" s="18">
        <v>6.2096809779930505E-2</v>
      </c>
      <c r="D8" s="4">
        <v>0.65678274889999999</v>
      </c>
      <c r="E8" s="15">
        <v>16.879568494899502</v>
      </c>
      <c r="F8" s="4">
        <v>2.899</v>
      </c>
      <c r="G8" s="18">
        <v>28364264</v>
      </c>
      <c r="H8" s="5">
        <v>11.3618450505783</v>
      </c>
    </row>
    <row r="9" spans="1:22" x14ac:dyDescent="0.25">
      <c r="A9" s="4">
        <v>14.093998843733401</v>
      </c>
      <c r="B9" s="15">
        <v>13.240462042815</v>
      </c>
      <c r="C9" s="18">
        <v>2.6548245970046402E-2</v>
      </c>
      <c r="D9" s="4">
        <v>0.66267646629999999</v>
      </c>
      <c r="E9" s="15">
        <v>21.096326025913299</v>
      </c>
      <c r="F9" s="4">
        <v>2.9329999999999998</v>
      </c>
      <c r="G9" s="18">
        <v>29137373</v>
      </c>
      <c r="H9" s="5">
        <v>6.72243650753928</v>
      </c>
    </row>
    <row r="10" spans="1:22" ht="15.75" thickBot="1" x14ac:dyDescent="0.3">
      <c r="A10" s="4">
        <v>12.8960104593711</v>
      </c>
      <c r="B10" s="15">
        <v>12.165235619029499</v>
      </c>
      <c r="C10" s="18">
        <v>5.19534559539555E-2</v>
      </c>
      <c r="D10" s="4">
        <v>0.69461757499999999</v>
      </c>
      <c r="E10" s="15">
        <v>17.454048783367298</v>
      </c>
      <c r="F10" s="4">
        <v>2.9910000000000001</v>
      </c>
      <c r="G10" s="18">
        <v>29965129</v>
      </c>
      <c r="H10" s="5">
        <v>5.7420010952048397</v>
      </c>
    </row>
    <row r="11" spans="1:22" x14ac:dyDescent="0.25">
      <c r="A11" s="4">
        <v>12.7053500978044</v>
      </c>
      <c r="B11" s="15">
        <v>11.8598171575858</v>
      </c>
      <c r="C11" s="18">
        <v>0.11090455039976201</v>
      </c>
      <c r="D11" s="4">
        <v>0.59287550970000003</v>
      </c>
      <c r="E11" s="15">
        <v>15.327433446586699</v>
      </c>
      <c r="F11" s="4">
        <v>2.9870000000000001</v>
      </c>
      <c r="G11" s="18">
        <v>30851606</v>
      </c>
      <c r="H11" s="5">
        <v>9.9800251535097892</v>
      </c>
      <c r="J11" s="25"/>
      <c r="K11" s="25" t="s">
        <v>10</v>
      </c>
      <c r="L11" s="25" t="s">
        <v>11</v>
      </c>
      <c r="M11" s="25" t="s">
        <v>12</v>
      </c>
      <c r="N11" s="25" t="s">
        <v>13</v>
      </c>
      <c r="O11" s="25" t="s">
        <v>1</v>
      </c>
      <c r="P11" s="25" t="s">
        <v>2</v>
      </c>
      <c r="Q11" s="25" t="s">
        <v>3</v>
      </c>
      <c r="R11" s="25" t="s">
        <v>7</v>
      </c>
    </row>
    <row r="12" spans="1:22" ht="15.75" thickBot="1" x14ac:dyDescent="0.3">
      <c r="A12" s="4">
        <v>12.9860074258781</v>
      </c>
      <c r="B12" s="15">
        <v>12.4072497139242</v>
      </c>
      <c r="C12" s="18">
        <v>5.3026229394056599E-3</v>
      </c>
      <c r="D12" s="4">
        <v>0.4854497431</v>
      </c>
      <c r="E12" s="15">
        <v>17.8125009681691</v>
      </c>
      <c r="F12" s="4">
        <v>2.972</v>
      </c>
      <c r="G12" s="18">
        <v>31800343</v>
      </c>
      <c r="H12" s="5">
        <v>5.73859814341467</v>
      </c>
      <c r="J12" s="23" t="s">
        <v>10</v>
      </c>
      <c r="K12" s="23">
        <v>1</v>
      </c>
      <c r="L12" s="23"/>
      <c r="M12" s="23"/>
      <c r="N12" s="23"/>
      <c r="O12" s="23"/>
      <c r="P12" s="23"/>
      <c r="Q12" s="23"/>
      <c r="R12" s="23"/>
    </row>
    <row r="13" spans="1:22" x14ac:dyDescent="0.25">
      <c r="A13" s="4">
        <v>13.1477368985176</v>
      </c>
      <c r="B13" s="15">
        <v>12.5813942201427</v>
      </c>
      <c r="C13" s="18">
        <v>2.7618447058206E-2</v>
      </c>
      <c r="D13" s="4">
        <v>0.53160667560000008</v>
      </c>
      <c r="E13" s="15">
        <v>17.358140644542701</v>
      </c>
      <c r="F13" s="4">
        <v>3.0289999999999999</v>
      </c>
      <c r="G13" s="18">
        <v>32779823</v>
      </c>
      <c r="H13" s="5">
        <v>1.9613082173916201</v>
      </c>
      <c r="J13" s="23" t="s">
        <v>11</v>
      </c>
      <c r="K13" s="23">
        <v>0.99972693620491915</v>
      </c>
      <c r="L13" s="23">
        <v>1</v>
      </c>
      <c r="M13" s="23"/>
      <c r="N13" s="23"/>
      <c r="O13" s="23"/>
      <c r="P13" s="23"/>
      <c r="Q13" s="23"/>
      <c r="R13" s="23"/>
      <c r="V13" s="25" t="s">
        <v>30</v>
      </c>
    </row>
    <row r="14" spans="1:22" x14ac:dyDescent="0.25">
      <c r="A14" s="4">
        <v>14.904517649847602</v>
      </c>
      <c r="B14" s="15">
        <v>14.1966274008863</v>
      </c>
      <c r="C14" s="18">
        <v>8.17382426366213E-2</v>
      </c>
      <c r="D14" s="4">
        <v>0.5812293784</v>
      </c>
      <c r="E14" s="15">
        <v>9.7705109271181296</v>
      </c>
      <c r="F14" s="4">
        <v>2.9550000000000001</v>
      </c>
      <c r="G14" s="18">
        <v>33767122</v>
      </c>
      <c r="H14" s="5">
        <v>9.8156906297965403</v>
      </c>
      <c r="J14" s="23" t="s">
        <v>12</v>
      </c>
      <c r="K14" s="23">
        <v>0.57819457708712962</v>
      </c>
      <c r="L14" s="23">
        <v>0.57876026802351432</v>
      </c>
      <c r="M14" s="23">
        <v>1</v>
      </c>
      <c r="N14" s="23"/>
      <c r="O14" s="23"/>
      <c r="P14" s="23"/>
      <c r="Q14" s="23"/>
      <c r="R14" s="23"/>
      <c r="V14" s="27">
        <v>2.4904378729291777E-19</v>
      </c>
    </row>
    <row r="15" spans="1:22" x14ac:dyDescent="0.25">
      <c r="A15" s="4">
        <v>16.095337093836598</v>
      </c>
      <c r="B15" s="15">
        <v>15.0305909278069</v>
      </c>
      <c r="C15" s="18">
        <v>4.6063931454386198E-2</v>
      </c>
      <c r="D15" s="4">
        <v>0.3584346504</v>
      </c>
      <c r="E15" s="15">
        <v>5.0452575966548698</v>
      </c>
      <c r="F15" s="4">
        <v>2.915</v>
      </c>
      <c r="G15" s="18">
        <v>34791836</v>
      </c>
      <c r="H15" s="5">
        <v>11.6240355442426</v>
      </c>
      <c r="J15" s="23" t="s">
        <v>13</v>
      </c>
      <c r="K15" s="23">
        <v>0.78358112210794961</v>
      </c>
      <c r="L15" s="23">
        <v>0.77995724896564733</v>
      </c>
      <c r="M15" s="23">
        <v>0.19639871460302347</v>
      </c>
      <c r="N15" s="23">
        <v>1</v>
      </c>
      <c r="O15" s="23"/>
      <c r="P15" s="23"/>
      <c r="Q15" s="23"/>
      <c r="R15" s="23"/>
    </row>
    <row r="16" spans="1:22" x14ac:dyDescent="0.25">
      <c r="A16" s="4">
        <v>18.737895512737801</v>
      </c>
      <c r="B16" s="15">
        <v>17.384944609696898</v>
      </c>
      <c r="C16" s="18">
        <v>2.1211685395222998E-2</v>
      </c>
      <c r="D16" s="4">
        <v>0.54086299299999996</v>
      </c>
      <c r="E16" s="15">
        <v>7.6099875458817001</v>
      </c>
      <c r="F16" s="4">
        <v>2.7570000000000001</v>
      </c>
      <c r="G16" s="18">
        <v>35843010</v>
      </c>
      <c r="H16" s="5">
        <v>10.3127783574683</v>
      </c>
      <c r="J16" s="23" t="s">
        <v>1</v>
      </c>
      <c r="K16" s="23">
        <v>-0.1506123410929362</v>
      </c>
      <c r="L16" s="23">
        <v>-0.15469969345833673</v>
      </c>
      <c r="M16" s="23">
        <v>-9.7781208421781785E-2</v>
      </c>
      <c r="N16" s="23">
        <v>1.4053102533578611E-3</v>
      </c>
      <c r="O16" s="23">
        <v>1</v>
      </c>
      <c r="P16" s="23"/>
      <c r="Q16" s="23"/>
      <c r="R16" s="23"/>
    </row>
    <row r="17" spans="1:18" x14ac:dyDescent="0.25">
      <c r="A17" s="4">
        <v>25.825512284289101</v>
      </c>
      <c r="B17" s="15">
        <v>23.392433665990101</v>
      </c>
      <c r="C17" s="18">
        <v>5.0674725183069605E-2</v>
      </c>
      <c r="D17" s="4">
        <v>0.43141008180000001</v>
      </c>
      <c r="E17" s="15">
        <v>-8.0098669713636408</v>
      </c>
      <c r="F17" s="4">
        <v>2.66</v>
      </c>
      <c r="G17" s="18">
        <v>36925253</v>
      </c>
      <c r="H17" s="5">
        <v>14.4537342081708</v>
      </c>
      <c r="J17" s="23" t="s">
        <v>2</v>
      </c>
      <c r="K17" s="23">
        <v>0.73302592684521461</v>
      </c>
      <c r="L17" s="23">
        <v>0.73196800009705654</v>
      </c>
      <c r="M17" s="23">
        <v>8.3866132993141454E-2</v>
      </c>
      <c r="N17" s="23">
        <v>0.88943730569684065</v>
      </c>
      <c r="O17" s="23">
        <v>1.9200331979362074E-3</v>
      </c>
      <c r="P17" s="23">
        <v>1</v>
      </c>
      <c r="Q17" s="23"/>
      <c r="R17" s="23"/>
    </row>
    <row r="18" spans="1:18" x14ac:dyDescent="0.25">
      <c r="A18" s="4">
        <v>31.958195182240601</v>
      </c>
      <c r="B18" s="15">
        <v>28.597558439397702</v>
      </c>
      <c r="C18" s="18">
        <v>0.72904414604372003</v>
      </c>
      <c r="D18" s="4">
        <v>0.4573816174</v>
      </c>
      <c r="E18" s="15">
        <v>4.8190907881851004</v>
      </c>
      <c r="F18" s="4">
        <v>2.6150000000000002</v>
      </c>
      <c r="G18" s="18">
        <v>38036793</v>
      </c>
      <c r="H18" s="5">
        <v>9.7588802302752899</v>
      </c>
      <c r="J18" s="23" t="s">
        <v>3</v>
      </c>
      <c r="K18" s="23">
        <v>0.96256901831294317</v>
      </c>
      <c r="L18" s="23">
        <v>0.96109685928095134</v>
      </c>
      <c r="M18" s="23">
        <v>0.62677413223592893</v>
      </c>
      <c r="N18" s="23">
        <v>0.63838103832473392</v>
      </c>
      <c r="O18" s="23">
        <v>-0.18540476916664037</v>
      </c>
      <c r="P18" s="23">
        <v>0.59046065137603265</v>
      </c>
      <c r="Q18" s="23">
        <v>1</v>
      </c>
      <c r="R18" s="23"/>
    </row>
    <row r="19" spans="1:18" ht="15.75" thickBot="1" x14ac:dyDescent="0.3">
      <c r="A19" s="4">
        <v>35.895153327849698</v>
      </c>
      <c r="B19" s="15">
        <v>32.665142037692597</v>
      </c>
      <c r="C19" s="18">
        <v>9.5585680233444006E-2</v>
      </c>
      <c r="D19" s="4">
        <v>0.41375531310000002</v>
      </c>
      <c r="E19" s="15">
        <v>-0.98499697229433303</v>
      </c>
      <c r="F19" s="4">
        <v>2.7709999999999999</v>
      </c>
      <c r="G19" s="18">
        <v>39186895</v>
      </c>
      <c r="H19" s="5">
        <v>26.239816644506298</v>
      </c>
      <c r="J19" s="24" t="s">
        <v>7</v>
      </c>
      <c r="K19" s="24">
        <v>-0.39870878179013092</v>
      </c>
      <c r="L19" s="24">
        <v>-0.39259497881067978</v>
      </c>
      <c r="M19" s="24">
        <v>-0.21543947181739576</v>
      </c>
      <c r="N19" s="24">
        <v>-0.25658316666484565</v>
      </c>
      <c r="O19" s="24">
        <v>-0.28722247054005051</v>
      </c>
      <c r="P19" s="24">
        <v>-0.18958410732410666</v>
      </c>
      <c r="Q19" s="24">
        <v>-0.4607502248590099</v>
      </c>
      <c r="R19" s="24">
        <v>1</v>
      </c>
    </row>
    <row r="20" spans="1:18" x14ac:dyDescent="0.25">
      <c r="A20" s="4">
        <v>42.3472179129176</v>
      </c>
      <c r="B20" s="15">
        <v>36.430861516185701</v>
      </c>
      <c r="C20" s="18">
        <v>0.11625760898635901</v>
      </c>
      <c r="D20" s="4">
        <v>0.3891674906</v>
      </c>
      <c r="E20" s="15">
        <v>-10.096003565548401</v>
      </c>
      <c r="F20" s="4">
        <v>2.8650000000000002</v>
      </c>
      <c r="G20" s="18">
        <v>40364444</v>
      </c>
      <c r="H20" s="5">
        <v>9.2341259239465199</v>
      </c>
    </row>
    <row r="21" spans="1:18" x14ac:dyDescent="0.25">
      <c r="A21" s="4">
        <v>45.4056150637551</v>
      </c>
      <c r="B21" s="15">
        <v>38.948343238951303</v>
      </c>
      <c r="C21" s="18">
        <v>0.178064606752108</v>
      </c>
      <c r="D21" s="4">
        <v>0.40216649199999999</v>
      </c>
      <c r="E21" s="15">
        <v>12.526958492458</v>
      </c>
      <c r="F21" s="4">
        <v>2.831</v>
      </c>
      <c r="G21" s="18">
        <v>41517895</v>
      </c>
      <c r="H21" s="5">
        <v>3.9613888911538502</v>
      </c>
    </row>
    <row r="22" spans="1:18" x14ac:dyDescent="0.25">
      <c r="A22" s="4">
        <v>46.869473150609998</v>
      </c>
      <c r="B22" s="15">
        <v>41.5715346235597</v>
      </c>
      <c r="C22" s="18">
        <v>1.4504747570818</v>
      </c>
      <c r="D22" s="4">
        <v>0.44212633139999996</v>
      </c>
      <c r="E22" s="15">
        <v>4.5261858322689799</v>
      </c>
      <c r="F22" s="4">
        <v>2.6920000000000002</v>
      </c>
      <c r="G22" s="18">
        <v>42635144</v>
      </c>
      <c r="H22" s="5">
        <v>14.022491301470399</v>
      </c>
      <c r="J22" t="s">
        <v>14</v>
      </c>
    </row>
    <row r="23" spans="1:18" ht="15.75" thickBot="1" x14ac:dyDescent="0.3">
      <c r="A23" s="4">
        <v>56.396704671577695</v>
      </c>
      <c r="B23" s="15">
        <v>49.331830522519205</v>
      </c>
      <c r="C23" s="18">
        <v>1.3801736619426501</v>
      </c>
      <c r="D23" s="4">
        <v>0.5371070496</v>
      </c>
      <c r="E23" s="15">
        <v>9.3135113445828797</v>
      </c>
      <c r="F23" s="4">
        <v>2.6589999999999998</v>
      </c>
      <c r="G23" s="18">
        <v>43725806</v>
      </c>
      <c r="H23" s="5">
        <v>9.3777700354759794</v>
      </c>
    </row>
    <row r="24" spans="1:18" x14ac:dyDescent="0.25">
      <c r="A24" s="4">
        <v>61.671440407838702</v>
      </c>
      <c r="B24" s="15">
        <v>54.480296693286299</v>
      </c>
      <c r="C24" s="18">
        <v>1.11882500019331</v>
      </c>
      <c r="D24" s="4">
        <v>0.53512586600000001</v>
      </c>
      <c r="E24" s="15">
        <v>9.2939463596995395</v>
      </c>
      <c r="F24" s="4">
        <v>2.778</v>
      </c>
      <c r="G24" s="18">
        <v>44792368</v>
      </c>
      <c r="H24" s="5">
        <v>5.7174935703773304</v>
      </c>
      <c r="J24" s="26" t="s">
        <v>15</v>
      </c>
      <c r="K24" s="26"/>
    </row>
    <row r="25" spans="1:18" x14ac:dyDescent="0.25">
      <c r="A25" s="4">
        <v>68.285796514289601</v>
      </c>
      <c r="B25" s="15">
        <v>59.962127410785797</v>
      </c>
      <c r="C25" s="18">
        <v>0.82093759836054003</v>
      </c>
      <c r="D25" s="4">
        <v>1.3338457972</v>
      </c>
      <c r="E25" s="15">
        <v>8.2490789921732404</v>
      </c>
      <c r="F25" s="4">
        <v>2.782</v>
      </c>
      <c r="G25" s="18">
        <v>45831863</v>
      </c>
      <c r="H25" s="5">
        <v>6.87815499275949</v>
      </c>
      <c r="J25" s="23" t="s">
        <v>16</v>
      </c>
      <c r="K25" s="23">
        <v>0.99981864640305584</v>
      </c>
    </row>
    <row r="26" spans="1:18" x14ac:dyDescent="0.25">
      <c r="A26" s="4">
        <v>70.120446896835901</v>
      </c>
      <c r="B26" s="15">
        <v>61.876693045876401</v>
      </c>
      <c r="C26" s="18">
        <v>0.61972446501641099</v>
      </c>
      <c r="D26" s="4">
        <v>0.89034690589999999</v>
      </c>
      <c r="E26" s="15">
        <v>6.2688057827038399</v>
      </c>
      <c r="F26" s="4">
        <v>2.7709999999999999</v>
      </c>
      <c r="G26" s="18">
        <v>46851488</v>
      </c>
      <c r="H26" s="5">
        <v>6.5821542928477896</v>
      </c>
      <c r="J26" s="23" t="s">
        <v>17</v>
      </c>
      <c r="K26" s="23">
        <v>0.99963732569523889</v>
      </c>
    </row>
    <row r="27" spans="1:18" x14ac:dyDescent="0.25">
      <c r="A27" s="4">
        <v>74.815144163893095</v>
      </c>
      <c r="B27" s="15">
        <v>66.598264356483</v>
      </c>
      <c r="C27" s="18">
        <v>0.469533310683932</v>
      </c>
      <c r="D27" s="4">
        <v>1.1187393848</v>
      </c>
      <c r="E27" s="15">
        <v>10.118128713498701</v>
      </c>
      <c r="F27" s="4">
        <v>2.76</v>
      </c>
      <c r="G27" s="18">
        <v>47894670</v>
      </c>
      <c r="H27" s="5">
        <v>6.2972495381462501</v>
      </c>
      <c r="J27" s="23" t="s">
        <v>18</v>
      </c>
      <c r="K27" s="23">
        <v>0.9995315456896835</v>
      </c>
    </row>
    <row r="28" spans="1:18" x14ac:dyDescent="0.25">
      <c r="A28" s="4">
        <v>82.0365108772599</v>
      </c>
      <c r="B28" s="15">
        <v>74.036343968845202</v>
      </c>
      <c r="C28" s="18">
        <v>1.3460853452169199</v>
      </c>
      <c r="D28" s="4">
        <v>1.5462420769</v>
      </c>
      <c r="E28" s="15">
        <v>5.6567476158590697</v>
      </c>
      <c r="F28" s="4">
        <v>3.56</v>
      </c>
      <c r="G28" s="18">
        <v>48948137</v>
      </c>
      <c r="H28" s="5">
        <v>8.0056496770994503</v>
      </c>
      <c r="J28" s="23" t="s">
        <v>19</v>
      </c>
      <c r="K28" s="23">
        <v>0.75759478639971711</v>
      </c>
    </row>
    <row r="29" spans="1:18" ht="15.75" thickBot="1" x14ac:dyDescent="0.3">
      <c r="A29" s="4">
        <v>92.202979985286305</v>
      </c>
      <c r="B29" s="15">
        <v>82.477038313343499</v>
      </c>
      <c r="C29" s="18">
        <v>0.76776150673064403</v>
      </c>
      <c r="D29" s="4">
        <v>2.7912073206999999</v>
      </c>
      <c r="E29" s="15">
        <v>8.4879604749469095</v>
      </c>
      <c r="F29" s="4">
        <v>4.2960000000000003</v>
      </c>
      <c r="G29" s="18">
        <v>49953304</v>
      </c>
      <c r="H29" s="5">
        <v>4.6898064677633</v>
      </c>
      <c r="J29" s="24" t="s">
        <v>20</v>
      </c>
      <c r="K29" s="24">
        <v>32</v>
      </c>
    </row>
    <row r="30" spans="1:18" x14ac:dyDescent="0.25">
      <c r="A30" s="4">
        <v>100.378436207371</v>
      </c>
      <c r="B30" s="15">
        <v>89.9325136542531</v>
      </c>
      <c r="C30" s="18">
        <v>0.469940266776669</v>
      </c>
      <c r="D30" s="4">
        <v>4.4916349755000002</v>
      </c>
      <c r="E30" s="15">
        <v>7.83110074767397</v>
      </c>
      <c r="F30" s="4">
        <v>5.01</v>
      </c>
      <c r="G30" s="18">
        <v>50951450</v>
      </c>
      <c r="H30" s="5">
        <v>5.2396379576479202</v>
      </c>
    </row>
    <row r="31" spans="1:18" ht="15.75" thickBot="1" x14ac:dyDescent="0.3">
      <c r="A31" s="4">
        <v>100.657505750545</v>
      </c>
      <c r="B31" s="15">
        <v>89.501658888737111</v>
      </c>
      <c r="C31" s="18">
        <v>0.42630518942579299</v>
      </c>
      <c r="D31" s="4">
        <v>2.8336059369000002</v>
      </c>
      <c r="E31" s="15">
        <v>6.7146344090673997</v>
      </c>
      <c r="F31" s="4">
        <v>5.6280000000000001</v>
      </c>
      <c r="G31" s="18">
        <v>51985780</v>
      </c>
      <c r="H31" s="5">
        <v>5.4051620793339197</v>
      </c>
      <c r="J31" t="s">
        <v>21</v>
      </c>
    </row>
    <row r="32" spans="1:18" x14ac:dyDescent="0.25">
      <c r="A32" s="4">
        <v>109.703658904994</v>
      </c>
      <c r="B32" s="15">
        <v>96.147589570588309</v>
      </c>
      <c r="C32" s="18">
        <v>0.46334893567503299</v>
      </c>
      <c r="D32" s="4">
        <v>2.4458092636999997</v>
      </c>
      <c r="E32" s="15">
        <v>7.4275810051437201</v>
      </c>
      <c r="F32" s="4">
        <v>5.69</v>
      </c>
      <c r="G32" s="18">
        <v>53005614</v>
      </c>
      <c r="H32" s="5">
        <v>6.1079360365917603</v>
      </c>
      <c r="J32" s="25"/>
      <c r="K32" s="25" t="s">
        <v>26</v>
      </c>
      <c r="L32" s="25" t="s">
        <v>27</v>
      </c>
      <c r="M32" s="25" t="s">
        <v>28</v>
      </c>
      <c r="N32" s="25" t="s">
        <v>29</v>
      </c>
      <c r="O32" s="25" t="s">
        <v>30</v>
      </c>
    </row>
    <row r="33" spans="1:25" x14ac:dyDescent="0.25">
      <c r="A33" s="4">
        <v>113.419826113903</v>
      </c>
      <c r="B33" s="15">
        <v>100.547184817833</v>
      </c>
      <c r="C33" s="18">
        <v>0.39358309213527498</v>
      </c>
      <c r="D33" s="4">
        <v>3.3358727274</v>
      </c>
      <c r="E33" s="15">
        <v>5.9684468750354398</v>
      </c>
      <c r="F33" s="4">
        <v>5.6440000000000001</v>
      </c>
      <c r="G33" s="44">
        <v>54027487</v>
      </c>
      <c r="H33" s="5">
        <v>7.65986268272224</v>
      </c>
      <c r="J33" s="23" t="s">
        <v>22</v>
      </c>
      <c r="K33" s="23">
        <v>7</v>
      </c>
      <c r="L33" s="23">
        <v>37967.401339322278</v>
      </c>
      <c r="M33" s="23">
        <v>5423.9144770460398</v>
      </c>
      <c r="N33" s="23">
        <v>9450.1538400142999</v>
      </c>
      <c r="O33" s="23">
        <v>1.0883291585409548E-39</v>
      </c>
    </row>
    <row r="34" spans="1:25" x14ac:dyDescent="0.25">
      <c r="J34" s="23" t="s">
        <v>23</v>
      </c>
      <c r="K34" s="23">
        <v>24</v>
      </c>
      <c r="L34" s="23">
        <v>13.774796649120789</v>
      </c>
      <c r="M34" s="23">
        <v>0.57394986038003293</v>
      </c>
      <c r="N34" s="23"/>
      <c r="O34" s="23"/>
    </row>
    <row r="35" spans="1:25" ht="15.75" thickBot="1" x14ac:dyDescent="0.3">
      <c r="J35" s="24" t="s">
        <v>24</v>
      </c>
      <c r="K35" s="24">
        <v>31</v>
      </c>
      <c r="L35" s="24">
        <v>37981.1761359714</v>
      </c>
      <c r="M35" s="24"/>
      <c r="N35" s="24"/>
      <c r="O35" s="24"/>
    </row>
    <row r="37" spans="1:25" x14ac:dyDescent="0.25">
      <c r="J37" s="30"/>
      <c r="K37" s="31" t="s">
        <v>31</v>
      </c>
      <c r="L37" s="31" t="s">
        <v>19</v>
      </c>
      <c r="M37" s="31" t="s">
        <v>32</v>
      </c>
      <c r="N37" s="31" t="s">
        <v>33</v>
      </c>
      <c r="O37" s="31" t="s">
        <v>34</v>
      </c>
      <c r="P37" s="31" t="s">
        <v>35</v>
      </c>
      <c r="Q37" s="31" t="s">
        <v>36</v>
      </c>
      <c r="R37" s="32" t="s">
        <v>37</v>
      </c>
    </row>
    <row r="38" spans="1:25" x14ac:dyDescent="0.25">
      <c r="J38" s="33" t="s">
        <v>25</v>
      </c>
      <c r="K38" s="28">
        <v>5.0898264887595248</v>
      </c>
      <c r="L38" s="28">
        <v>2.7012144802740217</v>
      </c>
      <c r="M38" s="28">
        <v>1.8842733614559897</v>
      </c>
      <c r="N38" s="28">
        <v>7.169704193492496E-2</v>
      </c>
      <c r="O38" s="28">
        <v>-0.48520619172682267</v>
      </c>
      <c r="P38" s="28">
        <v>10.664859169245872</v>
      </c>
      <c r="Q38" s="28">
        <v>-0.48520619172682267</v>
      </c>
      <c r="R38" s="34">
        <v>10.664859169245872</v>
      </c>
    </row>
    <row r="39" spans="1:25" x14ac:dyDescent="0.25">
      <c r="J39" s="33" t="s">
        <v>10</v>
      </c>
      <c r="K39" s="28">
        <v>1.2144134975824006</v>
      </c>
      <c r="L39" s="28">
        <v>3.1664695611702182E-2</v>
      </c>
      <c r="M39" s="28">
        <v>38.352287117315448</v>
      </c>
      <c r="N39" s="28">
        <v>4.7615748567046991E-23</v>
      </c>
      <c r="O39" s="28">
        <v>1.1490607778550193</v>
      </c>
      <c r="P39" s="28">
        <v>1.2797662173097819</v>
      </c>
      <c r="Q39" s="28">
        <v>1.1490607778550193</v>
      </c>
      <c r="R39" s="34">
        <v>1.2797662173097819</v>
      </c>
    </row>
    <row r="40" spans="1:25" x14ac:dyDescent="0.25">
      <c r="J40" s="33" t="s">
        <v>12</v>
      </c>
      <c r="K40" s="28">
        <v>-0.28767857804711638</v>
      </c>
      <c r="L40" s="28">
        <v>0.495814315222183</v>
      </c>
      <c r="M40" s="28">
        <v>-0.58021434479600009</v>
      </c>
      <c r="N40" s="28">
        <v>0.56717824723987587</v>
      </c>
      <c r="O40" s="28">
        <v>-1.3109890300687641</v>
      </c>
      <c r="P40" s="28">
        <v>0.73563187397453145</v>
      </c>
      <c r="Q40" s="28">
        <v>-1.3109890300687641</v>
      </c>
      <c r="R40" s="34">
        <v>0.73563187397453145</v>
      </c>
    </row>
    <row r="41" spans="1:25" x14ac:dyDescent="0.25">
      <c r="J41" s="33" t="s">
        <v>13</v>
      </c>
      <c r="K41" s="28">
        <v>-0.97148549542002849</v>
      </c>
      <c r="L41" s="28">
        <v>0.37178268355941874</v>
      </c>
      <c r="M41" s="28">
        <v>-2.6130466489700415</v>
      </c>
      <c r="N41" s="28">
        <v>1.5247597657150433E-2</v>
      </c>
      <c r="O41" s="28">
        <v>-1.7388072412565201</v>
      </c>
      <c r="P41" s="28">
        <v>-0.20416374958353678</v>
      </c>
      <c r="Q41" s="28">
        <v>-1.7388072412565201</v>
      </c>
      <c r="R41" s="34">
        <v>-0.20416374958353678</v>
      </c>
    </row>
    <row r="42" spans="1:25" x14ac:dyDescent="0.25">
      <c r="J42" s="33" t="s">
        <v>1</v>
      </c>
      <c r="K42" s="28">
        <v>-9.5199645559174116E-3</v>
      </c>
      <c r="L42" s="28">
        <v>2.1603730856480027E-2</v>
      </c>
      <c r="M42" s="28">
        <v>-0.44066298636848195</v>
      </c>
      <c r="N42" s="28">
        <v>0.66340077412264731</v>
      </c>
      <c r="O42" s="28">
        <v>-5.4107873596405537E-2</v>
      </c>
      <c r="P42" s="28">
        <v>3.5067944484570707E-2</v>
      </c>
      <c r="Q42" s="28">
        <v>-5.4107873596405537E-2</v>
      </c>
      <c r="R42" s="34">
        <v>3.5067944484570707E-2</v>
      </c>
    </row>
    <row r="43" spans="1:25" x14ac:dyDescent="0.25">
      <c r="J43" s="33" t="s">
        <v>2</v>
      </c>
      <c r="K43" s="28">
        <v>3.7897587441315168E-2</v>
      </c>
      <c r="L43" s="28">
        <v>0.38036905675365729</v>
      </c>
      <c r="M43" s="28">
        <v>9.9633728791612017E-2</v>
      </c>
      <c r="N43" s="28">
        <v>0.92146269595410313</v>
      </c>
      <c r="O43" s="28">
        <v>-0.74714556168036683</v>
      </c>
      <c r="P43" s="28">
        <v>0.82294073656299727</v>
      </c>
      <c r="Q43" s="28">
        <v>-0.74714556168036683</v>
      </c>
      <c r="R43" s="34">
        <v>0.82294073656299727</v>
      </c>
    </row>
    <row r="44" spans="1:25" x14ac:dyDescent="0.25">
      <c r="J44" s="33" t="s">
        <v>3</v>
      </c>
      <c r="K44" s="28">
        <v>-1.9674136694929725E-7</v>
      </c>
      <c r="L44" s="28">
        <v>8.0933351876556046E-8</v>
      </c>
      <c r="M44" s="28">
        <v>-2.4309059539431641</v>
      </c>
      <c r="N44" s="28">
        <v>2.2902233450614772E-2</v>
      </c>
      <c r="O44" s="28">
        <v>-3.637795954750561E-7</v>
      </c>
      <c r="P44" s="28">
        <v>-2.9703138423538373E-8</v>
      </c>
      <c r="Q44" s="28">
        <v>-3.637795954750561E-7</v>
      </c>
      <c r="R44" s="34">
        <v>-2.9703138423538373E-8</v>
      </c>
    </row>
    <row r="45" spans="1:25" x14ac:dyDescent="0.25">
      <c r="J45" s="35" t="s">
        <v>7</v>
      </c>
      <c r="K45" s="36">
        <v>1.2205072880127656E-2</v>
      </c>
      <c r="L45" s="36">
        <v>1.940059559592985E-2</v>
      </c>
      <c r="M45" s="36">
        <v>0.62910815391091501</v>
      </c>
      <c r="N45" s="36">
        <v>0.53522108652454958</v>
      </c>
      <c r="O45" s="36">
        <v>-2.7835788465038966E-2</v>
      </c>
      <c r="P45" s="36">
        <v>5.2245934225294277E-2</v>
      </c>
      <c r="Q45" s="36">
        <v>-2.7835788465038966E-2</v>
      </c>
      <c r="R45" s="37">
        <v>5.2245934225294277E-2</v>
      </c>
    </row>
    <row r="46" spans="1:25" x14ac:dyDescent="0.25">
      <c r="J46" s="23"/>
      <c r="K46" s="23"/>
      <c r="L46" s="23"/>
      <c r="M46" s="23"/>
      <c r="N46" s="23"/>
      <c r="O46" s="23"/>
      <c r="P46" s="23"/>
      <c r="Q46" s="23"/>
      <c r="R46" s="23"/>
    </row>
    <row r="47" spans="1:25" ht="15.75" thickBot="1" x14ac:dyDescent="0.3">
      <c r="J47" s="23"/>
      <c r="K47" s="23"/>
      <c r="L47" s="23"/>
      <c r="M47" s="23"/>
      <c r="N47" s="23"/>
      <c r="O47" s="23"/>
      <c r="P47" s="23"/>
      <c r="Q47" s="23"/>
      <c r="R47" s="23"/>
    </row>
    <row r="48" spans="1:25" x14ac:dyDescent="0.25">
      <c r="J48" s="25" t="s">
        <v>11</v>
      </c>
      <c r="K48" s="25"/>
      <c r="L48" s="25" t="s">
        <v>10</v>
      </c>
      <c r="M48" s="25"/>
      <c r="N48" s="25" t="s">
        <v>12</v>
      </c>
      <c r="O48" s="25"/>
      <c r="P48" s="38" t="s">
        <v>13</v>
      </c>
      <c r="Q48" s="38"/>
      <c r="R48" s="25" t="s">
        <v>1</v>
      </c>
      <c r="S48" s="25"/>
      <c r="T48" s="25" t="s">
        <v>2</v>
      </c>
      <c r="U48" s="25"/>
      <c r="V48" s="25" t="s">
        <v>3</v>
      </c>
      <c r="W48" s="25"/>
      <c r="X48" s="25" t="s">
        <v>7</v>
      </c>
      <c r="Y48" s="25"/>
    </row>
    <row r="49" spans="10:25" x14ac:dyDescent="0.25">
      <c r="J49" s="23"/>
      <c r="K49" s="23"/>
      <c r="L49" s="23"/>
      <c r="M49" s="23"/>
      <c r="N49" s="23"/>
      <c r="O49" s="23"/>
      <c r="P49" s="39"/>
      <c r="Q49" s="39"/>
      <c r="R49" s="23"/>
      <c r="S49" s="23"/>
      <c r="T49" s="23"/>
      <c r="U49" s="23"/>
      <c r="V49" s="23"/>
      <c r="W49" s="23"/>
      <c r="X49" s="23"/>
      <c r="Y49" s="23"/>
    </row>
    <row r="50" spans="10:25" x14ac:dyDescent="0.25">
      <c r="J50" s="28" t="s">
        <v>38</v>
      </c>
      <c r="K50" s="28">
        <v>41.782030192495192</v>
      </c>
      <c r="L50" s="28" t="s">
        <v>38</v>
      </c>
      <c r="M50" s="28">
        <v>37.171560524660165</v>
      </c>
      <c r="N50" s="28" t="s">
        <v>38</v>
      </c>
      <c r="O50" s="28">
        <v>0.36434381586891024</v>
      </c>
      <c r="P50" s="40" t="s">
        <v>38</v>
      </c>
      <c r="Q50" s="40">
        <v>1.0670324985093749</v>
      </c>
      <c r="R50" s="28" t="s">
        <v>38</v>
      </c>
      <c r="S50" s="28">
        <v>7.9344552590070858</v>
      </c>
      <c r="T50" s="28" t="s">
        <v>38</v>
      </c>
      <c r="U50" s="28">
        <v>3.2623437500000008</v>
      </c>
      <c r="V50" s="28" t="s">
        <v>38</v>
      </c>
      <c r="W50" s="28">
        <v>38079016</v>
      </c>
      <c r="X50" s="28" t="s">
        <v>38</v>
      </c>
      <c r="Y50" s="28">
        <v>11.109955611346757</v>
      </c>
    </row>
    <row r="51" spans="10:25" x14ac:dyDescent="0.25">
      <c r="J51" s="28" t="s">
        <v>19</v>
      </c>
      <c r="K51" s="28">
        <v>6.1876874471420695</v>
      </c>
      <c r="L51" s="28" t="s">
        <v>19</v>
      </c>
      <c r="M51" s="28">
        <v>5.4771502151969509</v>
      </c>
      <c r="N51" s="28" t="s">
        <v>19</v>
      </c>
      <c r="O51" s="28">
        <v>7.8532294537763989E-2</v>
      </c>
      <c r="P51" s="40" t="s">
        <v>19</v>
      </c>
      <c r="Q51" s="40">
        <v>0.17728770081112954</v>
      </c>
      <c r="R51" s="28" t="s">
        <v>19</v>
      </c>
      <c r="S51" s="28">
        <v>1.3110530472620223</v>
      </c>
      <c r="T51" s="28" t="s">
        <v>19</v>
      </c>
      <c r="U51" s="28">
        <v>0.16164015446364177</v>
      </c>
      <c r="V51" s="28" t="s">
        <v>19</v>
      </c>
      <c r="W51" s="28">
        <v>1667927.73044568</v>
      </c>
      <c r="X51" s="28" t="s">
        <v>19</v>
      </c>
      <c r="Y51" s="28">
        <v>1.6459070665516125</v>
      </c>
    </row>
    <row r="52" spans="10:25" x14ac:dyDescent="0.25">
      <c r="J52" s="28" t="s">
        <v>39</v>
      </c>
      <c r="K52" s="28">
        <v>28.891853733264853</v>
      </c>
      <c r="L52" s="28" t="s">
        <v>39</v>
      </c>
      <c r="M52" s="28">
        <v>25.994996052693899</v>
      </c>
      <c r="N52" s="28" t="s">
        <v>39</v>
      </c>
      <c r="O52" s="28">
        <v>0.1135810796930605</v>
      </c>
      <c r="P52" s="40" t="s">
        <v>39</v>
      </c>
      <c r="Q52" s="40">
        <v>0.65972960759999999</v>
      </c>
      <c r="R52" s="28" t="s">
        <v>39</v>
      </c>
      <c r="S52" s="28">
        <v>7.7205441467778346</v>
      </c>
      <c r="T52" s="28" t="s">
        <v>39</v>
      </c>
      <c r="U52" s="28">
        <v>2.9239999999999999</v>
      </c>
      <c r="V52" s="28" t="s">
        <v>39</v>
      </c>
      <c r="W52" s="28">
        <v>37481023</v>
      </c>
      <c r="X52" s="28" t="s">
        <v>39</v>
      </c>
      <c r="Y52" s="28">
        <v>8.4348685464373361</v>
      </c>
    </row>
    <row r="53" spans="10:25" x14ac:dyDescent="0.25">
      <c r="J53" s="28" t="s">
        <v>40</v>
      </c>
      <c r="K53" s="28" t="e">
        <v>#N/A</v>
      </c>
      <c r="L53" s="28" t="s">
        <v>40</v>
      </c>
      <c r="M53" s="28" t="e">
        <v>#N/A</v>
      </c>
      <c r="N53" s="28" t="s">
        <v>40</v>
      </c>
      <c r="O53" s="28" t="e">
        <v>#N/A</v>
      </c>
      <c r="P53" s="40" t="s">
        <v>40</v>
      </c>
      <c r="Q53" s="40" t="e">
        <v>#N/A</v>
      </c>
      <c r="R53" s="28" t="s">
        <v>40</v>
      </c>
      <c r="S53" s="28" t="e">
        <v>#N/A</v>
      </c>
      <c r="T53" s="28" t="s">
        <v>40</v>
      </c>
      <c r="U53" s="28">
        <v>2.7709999999999999</v>
      </c>
      <c r="V53" s="28" t="s">
        <v>40</v>
      </c>
      <c r="W53" s="28" t="e">
        <v>#N/A</v>
      </c>
      <c r="X53" s="28" t="s">
        <v>40</v>
      </c>
      <c r="Y53" s="28" t="e">
        <v>#N/A</v>
      </c>
    </row>
    <row r="54" spans="10:25" x14ac:dyDescent="0.25">
      <c r="J54" s="28" t="s">
        <v>41</v>
      </c>
      <c r="K54" s="28">
        <v>35.002846029896276</v>
      </c>
      <c r="L54" s="28" t="s">
        <v>41</v>
      </c>
      <c r="M54" s="28">
        <v>30.983440469944977</v>
      </c>
      <c r="N54" s="28" t="s">
        <v>41</v>
      </c>
      <c r="O54" s="28">
        <v>0.4442457440783375</v>
      </c>
      <c r="P54" s="40" t="s">
        <v>41</v>
      </c>
      <c r="Q54" s="40">
        <v>1.002890683716172</v>
      </c>
      <c r="R54" s="28" t="s">
        <v>41</v>
      </c>
      <c r="S54" s="28">
        <v>7.4164360017141062</v>
      </c>
      <c r="T54" s="28" t="s">
        <v>41</v>
      </c>
      <c r="U54" s="28">
        <v>0.91437479466625682</v>
      </c>
      <c r="V54" s="28" t="s">
        <v>41</v>
      </c>
      <c r="W54" s="28">
        <v>9435224.0698178262</v>
      </c>
      <c r="X54" s="28" t="s">
        <v>41</v>
      </c>
      <c r="Y54" s="28">
        <v>9.3106563836920273</v>
      </c>
    </row>
    <row r="55" spans="10:25" x14ac:dyDescent="0.25">
      <c r="J55" s="28" t="s">
        <v>42</v>
      </c>
      <c r="K55" s="28">
        <v>1225.1992301926255</v>
      </c>
      <c r="L55" s="28" t="s">
        <v>42</v>
      </c>
      <c r="M55" s="28">
        <v>959.97358335462411</v>
      </c>
      <c r="N55" s="28" t="s">
        <v>42</v>
      </c>
      <c r="O55" s="28">
        <v>0.19735428113171574</v>
      </c>
      <c r="P55" s="40" t="s">
        <v>42</v>
      </c>
      <c r="Q55" s="40">
        <v>1.0057897234846906</v>
      </c>
      <c r="R55" s="28" t="s">
        <v>42</v>
      </c>
      <c r="S55" s="28">
        <v>55.003522967521114</v>
      </c>
      <c r="T55" s="28" t="s">
        <v>42</v>
      </c>
      <c r="U55" s="28">
        <v>0.83608126512095926</v>
      </c>
      <c r="V55" s="28" t="s">
        <v>42</v>
      </c>
      <c r="W55" s="28">
        <v>89023453247669.672</v>
      </c>
      <c r="X55" s="28" t="s">
        <v>42</v>
      </c>
      <c r="Y55" s="28">
        <v>86.688322295185102</v>
      </c>
    </row>
    <row r="56" spans="10:25" x14ac:dyDescent="0.25">
      <c r="J56" s="28" t="s">
        <v>43</v>
      </c>
      <c r="K56" s="28">
        <v>-0.80980753330804767</v>
      </c>
      <c r="L56" s="28" t="s">
        <v>43</v>
      </c>
      <c r="M56" s="28">
        <v>-0.80163473914138539</v>
      </c>
      <c r="N56" s="28" t="s">
        <v>43</v>
      </c>
      <c r="O56" s="28">
        <v>0.68806671876529046</v>
      </c>
      <c r="P56" s="40" t="s">
        <v>43</v>
      </c>
      <c r="Q56" s="40">
        <v>3.9735499837274024</v>
      </c>
      <c r="R56" s="28" t="s">
        <v>43</v>
      </c>
      <c r="S56" s="28">
        <v>0.42273447524875385</v>
      </c>
      <c r="T56" s="28" t="s">
        <v>43</v>
      </c>
      <c r="U56" s="28">
        <v>2.8370219715462484</v>
      </c>
      <c r="V56" s="28" t="s">
        <v>43</v>
      </c>
      <c r="W56" s="28">
        <v>-1.3011886064093443</v>
      </c>
      <c r="X56" s="28" t="s">
        <v>43</v>
      </c>
      <c r="Y56" s="28">
        <v>5.7095631696579954</v>
      </c>
    </row>
    <row r="57" spans="10:25" x14ac:dyDescent="0.25">
      <c r="J57" s="28" t="s">
        <v>44</v>
      </c>
      <c r="K57" s="28">
        <v>0.7606604378665911</v>
      </c>
      <c r="L57" s="28" t="s">
        <v>44</v>
      </c>
      <c r="M57" s="28">
        <v>0.76348969037273973</v>
      </c>
      <c r="N57" s="28" t="s">
        <v>44</v>
      </c>
      <c r="O57" s="28">
        <v>1.3253625588513789</v>
      </c>
      <c r="P57" s="40" t="s">
        <v>44</v>
      </c>
      <c r="Q57" s="40">
        <v>2.1096765496195791</v>
      </c>
      <c r="R57" s="28" t="s">
        <v>44</v>
      </c>
      <c r="S57" s="28">
        <v>-0.53741196771655764</v>
      </c>
      <c r="T57" s="28" t="s">
        <v>44</v>
      </c>
      <c r="U57" s="28">
        <v>2.0409094506674381</v>
      </c>
      <c r="V57" s="28" t="s">
        <v>44</v>
      </c>
      <c r="W57" s="28">
        <v>0.1334294932676782</v>
      </c>
      <c r="X57" s="28" t="s">
        <v>44</v>
      </c>
      <c r="Y57" s="28">
        <v>2.2487551102381911</v>
      </c>
    </row>
    <row r="58" spans="10:25" x14ac:dyDescent="0.25">
      <c r="J58" s="28" t="s">
        <v>45</v>
      </c>
      <c r="K58" s="28">
        <v>107.66803947134429</v>
      </c>
      <c r="L58" s="28" t="s">
        <v>45</v>
      </c>
      <c r="M58" s="28">
        <v>96.08345719281445</v>
      </c>
      <c r="N58" s="28" t="s">
        <v>45</v>
      </c>
      <c r="O58" s="28">
        <v>1.4451721341423942</v>
      </c>
      <c r="P58" s="40" t="s">
        <v>45</v>
      </c>
      <c r="Q58" s="40">
        <v>4.1332003251000007</v>
      </c>
      <c r="R58" s="28" t="s">
        <v>45</v>
      </c>
      <c r="S58" s="28">
        <v>31.1923295914617</v>
      </c>
      <c r="T58" s="28" t="s">
        <v>45</v>
      </c>
      <c r="U58" s="28">
        <v>3.0750000000000002</v>
      </c>
      <c r="V58" s="28" t="s">
        <v>45</v>
      </c>
      <c r="W58" s="28">
        <v>30109252</v>
      </c>
      <c r="X58" s="28" t="s">
        <v>45</v>
      </c>
      <c r="Y58" s="28">
        <v>44.424553143071705</v>
      </c>
    </row>
    <row r="59" spans="10:25" x14ac:dyDescent="0.25">
      <c r="J59" s="28" t="s">
        <v>46</v>
      </c>
      <c r="K59" s="28">
        <v>5.7517866425587103</v>
      </c>
      <c r="L59" s="28" t="s">
        <v>46</v>
      </c>
      <c r="M59" s="28">
        <v>4.4637276250185502</v>
      </c>
      <c r="N59" s="28" t="s">
        <v>46</v>
      </c>
      <c r="O59" s="28">
        <v>5.3026229394056599E-3</v>
      </c>
      <c r="P59" s="40" t="s">
        <v>46</v>
      </c>
      <c r="Q59" s="40">
        <v>0.3584346504</v>
      </c>
      <c r="R59" s="28" t="s">
        <v>46</v>
      </c>
      <c r="S59" s="28">
        <v>-10.096003565548401</v>
      </c>
      <c r="T59" s="28" t="s">
        <v>46</v>
      </c>
      <c r="U59" s="28">
        <v>2.6150000000000002</v>
      </c>
      <c r="V59" s="28" t="s">
        <v>46</v>
      </c>
      <c r="W59" s="28">
        <v>23918235</v>
      </c>
      <c r="X59" s="28" t="s">
        <v>46</v>
      </c>
      <c r="Y59" s="28">
        <v>1.55432816055009</v>
      </c>
    </row>
    <row r="60" spans="10:25" x14ac:dyDescent="0.25">
      <c r="J60" s="28" t="s">
        <v>47</v>
      </c>
      <c r="K60" s="28">
        <v>113.419826113903</v>
      </c>
      <c r="L60" s="28" t="s">
        <v>47</v>
      </c>
      <c r="M60" s="28">
        <v>100.547184817833</v>
      </c>
      <c r="N60" s="28" t="s">
        <v>47</v>
      </c>
      <c r="O60" s="28">
        <v>1.4504747570818</v>
      </c>
      <c r="P60" s="40" t="s">
        <v>47</v>
      </c>
      <c r="Q60" s="40">
        <v>4.4916349755000002</v>
      </c>
      <c r="R60" s="28" t="s">
        <v>47</v>
      </c>
      <c r="S60" s="28">
        <v>21.096326025913299</v>
      </c>
      <c r="T60" s="28" t="s">
        <v>47</v>
      </c>
      <c r="U60" s="28">
        <v>5.69</v>
      </c>
      <c r="V60" s="28" t="s">
        <v>47</v>
      </c>
      <c r="W60" s="28">
        <v>54027487</v>
      </c>
      <c r="X60" s="28" t="s">
        <v>47</v>
      </c>
      <c r="Y60" s="28">
        <v>45.978881303621797</v>
      </c>
    </row>
    <row r="61" spans="10:25" x14ac:dyDescent="0.25">
      <c r="J61" s="28" t="s">
        <v>48</v>
      </c>
      <c r="K61" s="28">
        <v>1337.0249661598461</v>
      </c>
      <c r="L61" s="28" t="s">
        <v>48</v>
      </c>
      <c r="M61" s="28">
        <v>1189.4899367891253</v>
      </c>
      <c r="N61" s="28" t="s">
        <v>48</v>
      </c>
      <c r="O61" s="28">
        <v>11.659002107805128</v>
      </c>
      <c r="P61" s="40" t="s">
        <v>48</v>
      </c>
      <c r="Q61" s="40">
        <v>34.145039952299996</v>
      </c>
      <c r="R61" s="28" t="s">
        <v>48</v>
      </c>
      <c r="S61" s="28">
        <v>253.90256828822675</v>
      </c>
      <c r="T61" s="28" t="s">
        <v>48</v>
      </c>
      <c r="U61" s="28">
        <v>104.39500000000002</v>
      </c>
      <c r="V61" s="28" t="s">
        <v>48</v>
      </c>
      <c r="W61" s="28">
        <v>1218528512</v>
      </c>
      <c r="X61" s="28" t="s">
        <v>48</v>
      </c>
      <c r="Y61" s="28">
        <v>355.51857956309624</v>
      </c>
    </row>
    <row r="62" spans="10:25" ht="15.75" thickBot="1" x14ac:dyDescent="0.3">
      <c r="J62" s="29" t="s">
        <v>49</v>
      </c>
      <c r="K62" s="29">
        <v>32</v>
      </c>
      <c r="L62" s="29" t="s">
        <v>49</v>
      </c>
      <c r="M62" s="29">
        <v>32</v>
      </c>
      <c r="N62" s="29" t="s">
        <v>49</v>
      </c>
      <c r="O62" s="29">
        <v>32</v>
      </c>
      <c r="P62" s="41" t="s">
        <v>49</v>
      </c>
      <c r="Q62" s="41">
        <v>32</v>
      </c>
      <c r="R62" s="29" t="s">
        <v>49</v>
      </c>
      <c r="S62" s="29">
        <v>32</v>
      </c>
      <c r="T62" s="29" t="s">
        <v>49</v>
      </c>
      <c r="U62" s="29">
        <v>32</v>
      </c>
      <c r="V62" s="29" t="s">
        <v>49</v>
      </c>
      <c r="W62" s="29">
        <v>32</v>
      </c>
      <c r="X62" s="29" t="s">
        <v>49</v>
      </c>
      <c r="Y62" s="29">
        <v>32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28" zoomScaleNormal="100" workbookViewId="0">
      <selection activeCell="H74" sqref="H74"/>
    </sheetView>
  </sheetViews>
  <sheetFormatPr defaultRowHeight="15" x14ac:dyDescent="0.25"/>
  <cols>
    <col min="1" max="1" width="1.8554687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Worksheet</vt:lpstr>
      <vt:lpstr>Pivot Table</vt:lpstr>
      <vt:lpstr>tWS2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2024-09-26T09:41:41Z</cp:lastPrinted>
  <dcterms:created xsi:type="dcterms:W3CDTF">2024-09-17T12:21:18Z</dcterms:created>
  <dcterms:modified xsi:type="dcterms:W3CDTF">2024-09-26T09:47:59Z</dcterms:modified>
</cp:coreProperties>
</file>