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b8\AC\Temp\"/>
    </mc:Choice>
  </mc:AlternateContent>
  <xr:revisionPtr revIDLastSave="139" documentId="11_E60897F41BE170836B02CE998F75CCDC64E183C8" xr6:coauthVersionLast="45" xr6:coauthVersionMax="45" xr10:uidLastSave="{C82D3BF4-15D5-4B9D-93D6-A90A757760A8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G2" i="1" l="1"/>
  <c r="A4" i="1"/>
  <c r="B7" i="1" s="1"/>
  <c r="C2" i="1"/>
  <c r="C4" i="1" s="1"/>
  <c r="B2" i="1"/>
  <c r="B4" i="1" s="1"/>
  <c r="C7" i="1" l="1"/>
  <c r="D7" i="1" s="1"/>
</calcChain>
</file>

<file path=xl/sharedStrings.xml><?xml version="1.0" encoding="utf-8"?>
<sst xmlns="http://schemas.openxmlformats.org/spreadsheetml/2006/main" count="29" uniqueCount="28">
  <si>
    <t>Water Input [kmol/hr]</t>
  </si>
  <si>
    <t>H2 Produced [kmol/hr]</t>
  </si>
  <si>
    <t>O2 Produced [kmol/hr]</t>
  </si>
  <si>
    <t>Conversion</t>
  </si>
  <si>
    <t>Electricity price [$/kWh]</t>
  </si>
  <si>
    <t>DI water price [$/kg]</t>
  </si>
  <si>
    <t>Operating electricity [kWh/kg]</t>
  </si>
  <si>
    <t>Price of oxygen [$/kg]</t>
  </si>
  <si>
    <t>Price of KOH [$/kg]</t>
  </si>
  <si>
    <t>Capital cost</t>
  </si>
  <si>
    <t>Water Input [kg/hr]</t>
  </si>
  <si>
    <t>H2 Produced [kg/hr]</t>
  </si>
  <si>
    <t>O2 Produced [kg/hr]</t>
  </si>
  <si>
    <t>KOH[kg/hr]</t>
  </si>
  <si>
    <t>Assume using Norsk Hydro</t>
  </si>
  <si>
    <t>in Minnesota</t>
  </si>
  <si>
    <t xml:space="preserve">https://www.uswatersystems.com/blog/de-ionization-101 </t>
  </si>
  <si>
    <t>It really depends</t>
  </si>
  <si>
    <t>from alibaba</t>
  </si>
  <si>
    <t>https://www.electricitylocal.com/states/minnesota/</t>
  </si>
  <si>
    <t>Operating Cost [$/hr]</t>
  </si>
  <si>
    <t>RM Cost [$/hr]</t>
  </si>
  <si>
    <t>Manufacturing cost [$/hr]</t>
  </si>
  <si>
    <t>H2 Cost [$/kg]</t>
  </si>
  <si>
    <t>(Operating + RM costs)</t>
  </si>
  <si>
    <t>(cheaper with renewable)</t>
  </si>
  <si>
    <t xml:space="preserve">Based on paper: </t>
  </si>
  <si>
    <t>https://www.nrel.gov/docs/fy04osti/36734.pdf?fbclid=IwAR1r4eRmt-8RJuexlLq3DaIXFZUsyaEjV-ew4B7PL9UTzj6hchS0TW4bvhE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</si>
</sst>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04osti/36734.pdf?fbclid=IwAR1r4eRmt-8RJuexlLq3DaIXFZUsyaEjV-ew4B7PL9UTzj6hchS0TW4bvhE" TargetMode="External"/><Relationship Id="rId2" Type="http://schemas.openxmlformats.org/officeDocument/2006/relationships/hyperlink" Target="https://www.uswatersystems.com/blog/de-ionization-101" TargetMode="External"/><Relationship Id="rId1" Type="http://schemas.openxmlformats.org/officeDocument/2006/relationships/hyperlink" Target="https://www.electricitylocal.com/states/minnesot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workbookViewId="0">
      <selection activeCell="F15" sqref="F15"/>
    </sheetView>
  </sheetViews>
  <sheetFormatPr defaultRowHeight="15" x14ac:dyDescent="0.25"/>
  <cols>
    <col min="1" max="1" width="21.28515625" customWidth="1"/>
    <col min="2" max="3" width="23.140625" customWidth="1"/>
    <col min="4" max="4" width="21.42578125" customWidth="1"/>
    <col min="5" max="5" width="15.42578125" customWidth="1"/>
    <col min="6" max="6" width="24.140625" customWidth="1"/>
    <col min="7" max="7" width="19" customWidth="1"/>
    <col min="8" max="8" width="27.85546875" customWidth="1"/>
    <col min="9" max="9" width="21.28515625" customWidth="1"/>
    <col min="10" max="10" width="20.4257812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2" t="s">
        <v>7</v>
      </c>
      <c r="J1" t="s">
        <v>8</v>
      </c>
      <c r="K1" s="2" t="s">
        <v>9</v>
      </c>
    </row>
    <row r="2" spans="1:11" x14ac:dyDescent="0.25">
      <c r="A2" s="3">
        <v>51.6</v>
      </c>
      <c r="B2" s="2">
        <f ca="1">A2*1*E2</f>
        <v>146</v>
      </c>
      <c r="C2" s="2">
        <f ca="1">(A2*E2)/2</f>
        <v>73</v>
      </c>
      <c r="E2" s="3">
        <v>0.73</v>
      </c>
      <c r="F2" s="2">
        <v>6.83E-2</v>
      </c>
      <c r="G2" s="1">
        <f>0.001</f>
        <v>1E-3</v>
      </c>
      <c r="H2" s="1">
        <v>53.5</v>
      </c>
      <c r="I2" s="2">
        <v>5</v>
      </c>
      <c r="J2">
        <v>0.8</v>
      </c>
      <c r="K2" s="2">
        <v>16312</v>
      </c>
    </row>
    <row r="3" spans="1:11" x14ac:dyDescent="0.25">
      <c r="A3" s="2" t="s">
        <v>10</v>
      </c>
      <c r="B3" s="2" t="s">
        <v>11</v>
      </c>
      <c r="C3" s="2" t="s">
        <v>12</v>
      </c>
      <c r="D3" s="1" t="s">
        <v>13</v>
      </c>
      <c r="E3" s="1" t="s">
        <v>14</v>
      </c>
      <c r="F3" s="2" t="s">
        <v>15</v>
      </c>
      <c r="G3" s="4" t="s">
        <v>16</v>
      </c>
      <c r="H3" s="1" t="s">
        <v>14</v>
      </c>
      <c r="I3" s="2" t="s">
        <v>17</v>
      </c>
      <c r="J3" t="s">
        <v>18</v>
      </c>
    </row>
    <row r="4" spans="1:11" x14ac:dyDescent="0.25">
      <c r="A4" s="2">
        <f ca="1">A2*18.01528</f>
        <v>3603.056</v>
      </c>
      <c r="B4" s="2">
        <f ca="1">B2*2*1.00784</f>
        <v>294.28928000000002</v>
      </c>
      <c r="C4" s="2">
        <f ca="1">31.999*C2</f>
        <v>2335.9270000000001</v>
      </c>
      <c r="D4" s="1">
        <v>220.5</v>
      </c>
      <c r="E4" s="2"/>
      <c r="F4" s="4" t="s">
        <v>19</v>
      </c>
      <c r="G4" s="2"/>
      <c r="H4" s="1"/>
    </row>
    <row r="5" spans="1:11" x14ac:dyDescent="0.25">
      <c r="A5" s="2"/>
      <c r="B5" s="2"/>
      <c r="C5" s="2"/>
      <c r="D5" s="2"/>
      <c r="E5" s="2"/>
      <c r="F5" s="2"/>
      <c r="G5" s="2"/>
      <c r="H5" s="1"/>
    </row>
    <row r="6" spans="1:11" x14ac:dyDescent="0.25">
      <c r="A6" s="2" t="s">
        <v>20</v>
      </c>
      <c r="B6" s="2" t="s">
        <v>21</v>
      </c>
      <c r="C6" s="2" t="s">
        <v>22</v>
      </c>
      <c r="D6" s="2" t="s">
        <v>23</v>
      </c>
      <c r="E6" s="2"/>
      <c r="F6" s="2"/>
      <c r="G6" s="2"/>
    </row>
    <row r="7" spans="1:11" x14ac:dyDescent="0.25">
      <c r="A7" s="2">
        <f ca="1">H2*B4*F2</f>
        <v>0</v>
      </c>
      <c r="B7" s="2">
        <f ca="1">A4*G2</f>
        <v>3.603056</v>
      </c>
      <c r="C7" s="2">
        <f ca="1">B7+A7</f>
        <v>1078.9507995839999</v>
      </c>
      <c r="D7" s="2">
        <f ca="1">C7/B4</f>
        <v>3.6662932458294093</v>
      </c>
      <c r="E7" s="2"/>
      <c r="F7" s="2"/>
      <c r="G7" s="2"/>
    </row>
    <row r="8" spans="1:11" x14ac:dyDescent="0.25">
      <c r="A8" s="2"/>
      <c r="B8" s="2"/>
      <c r="C8" s="2" t="s">
        <v>24</v>
      </c>
      <c r="D8" s="2" t="s">
        <v>25</v>
      </c>
      <c r="E8" s="2"/>
      <c r="F8" s="2"/>
      <c r="G8" s="2"/>
    </row>
    <row r="9" spans="1:11" x14ac:dyDescent="0.25">
      <c r="A9" s="2"/>
      <c r="B9" s="2"/>
      <c r="C9" s="2"/>
      <c r="D9" s="2"/>
      <c r="E9" s="2"/>
      <c r="F9" s="2"/>
      <c r="G9" s="2"/>
    </row>
    <row r="10" spans="1:11" x14ac:dyDescent="0.25">
      <c r="A10" s="2"/>
      <c r="B10" s="2"/>
      <c r="C10" s="2"/>
      <c r="D10" s="2"/>
      <c r="E10" s="2"/>
      <c r="F10" s="2"/>
      <c r="G10" s="2"/>
    </row>
    <row r="11" spans="1:11" x14ac:dyDescent="0.25">
      <c r="A11" s="2" t="s">
        <v>26</v>
      </c>
      <c r="B11" s="4" t="s">
        <v>27</v>
      </c>
      <c r="C11" s="2"/>
      <c r="D11" s="2"/>
      <c r="E11" s="2"/>
      <c r="F11" s="2"/>
      <c r="G11" s="2"/>
    </row>
  </sheetData>
  <hyperlinks>
    <hyperlink ref="F4" r:id="rId1" xr:uid="{2409E948-5A8F-4C16-A559-E1EB8C6F7576}"/>
    <hyperlink ref="G3" r:id="rId2" xr:uid="{817B964F-5856-4055-BC85-BBE1C594F331}"/>
    <hyperlink ref="B11" r:id="rId3" xr:uid="{1EFF976B-6916-42CE-AF3B-BE7650CD39D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Collaboration Service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Leon L. Zhang</cp:lastModifiedBy>
  <cp:revision/>
  <dcterms:created xsi:type="dcterms:W3CDTF">2020-04-18T05:17:54Z</dcterms:created>
  <dcterms:modified xsi:type="dcterms:W3CDTF">2020-05-04T20:04:38Z</dcterms:modified>
  <cp:category/>
  <cp:contentStatus/>
</cp:coreProperties>
</file>